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c2778b8567244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C3CFA54E-9C5A-4B1F-9D90-2F49DC401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<sst xmlns="http://schemas.openxmlformats.org/spreadsheetml/2006/main" count="741" uniqueCount="144">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</sst>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4375abedf844a4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Latrobe: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871.86694137070026</c:v>
                </c:pt>
                <c:pt idx="1">
                  <c:v>1272.3614811592627</c:v>
                </c:pt>
                <c:pt idx="2">
                  <c:v>1575.8362753452639</c:v>
                </c:pt>
                <c:pt idx="3">
                  <c:v>1518.0239958833247</c:v>
                </c:pt>
                <c:pt idx="4">
                  <c:v>1727.0172294407562</c:v>
                </c:pt>
                <c:pt idx="5">
                  <c:v>2099.2624213114314</c:v>
                </c:pt>
                <c:pt idx="6">
                  <c:v>1938.5080917515468</c:v>
                </c:pt>
                <c:pt idx="7">
                  <c:v>2061.3306170589185</c:v>
                </c:pt>
                <c:pt idx="8">
                  <c:v>2228.3974418635571</c:v>
                </c:pt>
                <c:pt idx="9">
                  <c:v>1623.8535752570772</c:v>
                </c:pt>
                <c:pt idx="10">
                  <c:v>1655.7992491602449</c:v>
                </c:pt>
                <c:pt idx="11">
                  <c:v>1776.6164189295657</c:v>
                </c:pt>
                <c:pt idx="12">
                  <c:v>1489.5755482823492</c:v>
                </c:pt>
                <c:pt idx="13">
                  <c:v>1621.1582260664843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Nillumbik: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192.69356944931044</c:v>
                </c:pt>
                <c:pt idx="1">
                  <c:v>130.9987858649115</c:v>
                </c:pt>
                <c:pt idx="2">
                  <c:v>241.01770123381911</c:v>
                </c:pt>
                <c:pt idx="3">
                  <c:v>189.72004336458133</c:v>
                </c:pt>
                <c:pt idx="4">
                  <c:v>244.9421045934597</c:v>
                </c:pt>
                <c:pt idx="5">
                  <c:v>245.4162576395706</c:v>
                </c:pt>
                <c:pt idx="6">
                  <c:v>272.33287944520089</c:v>
                </c:pt>
                <c:pt idx="7">
                  <c:v>217.86155747836833</c:v>
                </c:pt>
                <c:pt idx="8">
                  <c:v>243.29776258449976</c:v>
                </c:pt>
                <c:pt idx="9">
                  <c:v>241.18966417795801</c:v>
                </c:pt>
                <c:pt idx="10">
                  <c:v>329.65853508946776</c:v>
                </c:pt>
                <c:pt idx="11">
                  <c:v>242.81229217896967</c:v>
                </c:pt>
                <c:pt idx="12">
                  <c:v>255.43392035538631</c:v>
                </c:pt>
                <c:pt idx="13">
                  <c:v>224.4562468386444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Mildura: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689.48250293704132</c:v>
                </c:pt>
                <c:pt idx="1">
                  <c:v>968.21478166949555</c:v>
                </c:pt>
                <c:pt idx="2">
                  <c:v>1068.8836104513064</c:v>
                </c:pt>
                <c:pt idx="3">
                  <c:v>1070.5134288696972</c:v>
                </c:pt>
                <c:pt idx="4">
                  <c:v>1244.4377404027452</c:v>
                </c:pt>
                <c:pt idx="5">
                  <c:v>1452.4191266622654</c:v>
                </c:pt>
                <c:pt idx="6">
                  <c:v>1575.2165922814386</c:v>
                </c:pt>
                <c:pt idx="7">
                  <c:v>1307.4031704526883</c:v>
                </c:pt>
                <c:pt idx="8">
                  <c:v>1585.157164730253</c:v>
                </c:pt>
                <c:pt idx="9">
                  <c:v>1588.4683650967245</c:v>
                </c:pt>
                <c:pt idx="10">
                  <c:v>1229.9551280905305</c:v>
                </c:pt>
                <c:pt idx="11">
                  <c:v>1484.565945505567</c:v>
                </c:pt>
                <c:pt idx="12">
                  <c:v>1578.1370284834488</c:v>
                </c:pt>
                <c:pt idx="13">
                  <c:v>1622.823782882163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Boroondara: Females,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89.01773738564529</c:v>
                </c:pt>
                <c:pt idx="1">
                  <c:v>106.70311357287582</c:v>
                </c:pt>
                <c:pt idx="2">
                  <c:v>143.7968305277106</c:v>
                </c:pt>
                <c:pt idx="3">
                  <c:v>152.44528093906294</c:v>
                </c:pt>
                <c:pt idx="4">
                  <c:v>151.78550738071513</c:v>
                </c:pt>
                <c:pt idx="5">
                  <c:v>250.59071898939854</c:v>
                </c:pt>
                <c:pt idx="6">
                  <c:v>218.40979562275086</c:v>
                </c:pt>
                <c:pt idx="7">
                  <c:v>179.44116893104334</c:v>
                </c:pt>
                <c:pt idx="8">
                  <c:v>198.57796115594437</c:v>
                </c:pt>
                <c:pt idx="9">
                  <c:v>230.35060235044952</c:v>
                </c:pt>
                <c:pt idx="10">
                  <c:v>250.24177289193162</c:v>
                </c:pt>
                <c:pt idx="11">
                  <c:v>235.51791294895602</c:v>
                </c:pt>
                <c:pt idx="12">
                  <c:v>242.01498131762403</c:v>
                </c:pt>
                <c:pt idx="13">
                  <c:v>250.94965537393216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37" val="25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57" val="36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46" val="40"/>
</file>

<file path=xl/ctrlProps/ctrlProp8.xml><?xml version="1.0" encoding="utf-8"?>
<formControlPr xmlns="http://schemas.microsoft.com/office/spreadsheetml/2009/9/main" objectType="Drop" dropLines="40" dropStyle="combo" dx="16" fmlaLink="$F$4" fmlaRange="$M$4:$M$83" sel="9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2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37</v>
      </c>
      <c r="C3" s="24"/>
      <c r="D3" s="24"/>
      <c r="E3" s="26">
        <v>57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Latrobe: Family offences</v>
      </c>
      <c r="D7" s="100"/>
      <c r="E7" s="109" t="str">
        <f>CONCATENATE(INDEX(Data!B105:B184,'Family &amp; non-Family Violence'!E3),": ",INDEX(S3:S4,E5))</f>
        <v>Nillumbik: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871.86694137070026</v>
      </c>
      <c r="D8" s="100"/>
      <c r="E8" s="111">
        <f>VLOOKUP($E$3,Data!$A$105:$AJ$184,$A8*2+$E$5)</f>
        <v>192.69356944931044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1272.3614811592627</v>
      </c>
      <c r="D9" s="100"/>
      <c r="E9" s="111">
        <f>VLOOKUP($E$3,Data!$A$105:$AJ$184,$A9*2+$E$5)</f>
        <v>130.9987858649115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1575.8362753452639</v>
      </c>
      <c r="D10" s="100"/>
      <c r="E10" s="111">
        <f>VLOOKUP($E$3,Data!$A$105:$AJ$184,$A10*2+$E$5)</f>
        <v>241.01770123381911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1518.0239958833247</v>
      </c>
      <c r="D11" s="100"/>
      <c r="E11" s="111">
        <f>VLOOKUP($E$3,Data!$A$105:$AJ$184,$A11*2+$E$5)</f>
        <v>189.72004336458133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1727.0172294407562</v>
      </c>
      <c r="D12" s="100"/>
      <c r="E12" s="111">
        <f>VLOOKUP($E$3,Data!$A$105:$AJ$184,$A12*2+$E$5)</f>
        <v>244.9421045934597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2099.2624213114314</v>
      </c>
      <c r="D13" s="100"/>
      <c r="E13" s="111">
        <f>VLOOKUP($E$3,Data!$A$105:$AJ$184,$A13*2+$E$5)</f>
        <v>245.4162576395706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1938.5080917515468</v>
      </c>
      <c r="D14" s="108"/>
      <c r="E14" s="111">
        <f>VLOOKUP($E$3,Data!$A$105:$AJ$184,$A14*2+$E$5)</f>
        <v>272.33287944520089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2061.3306170589185</v>
      </c>
      <c r="D15" s="108"/>
      <c r="E15" s="111">
        <f>VLOOKUP($E$3,Data!$A$105:$AJ$184,$A15*2+$E$5)</f>
        <v>217.86155747836833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2228.3974418635571</v>
      </c>
      <c r="D16" s="108"/>
      <c r="E16" s="111">
        <f>VLOOKUP($E$3,Data!$A$105:$AJ$184,$A16*2+$E$5)</f>
        <v>243.29776258449976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1623.8535752570772</v>
      </c>
      <c r="D17" s="100"/>
      <c r="E17" s="111">
        <f>VLOOKUP($E$3,Data!$A$105:$AJ$184,$A17*2+$E$5)</f>
        <v>241.18966417795801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1655.7992491602449</v>
      </c>
      <c r="D18" s="100"/>
      <c r="E18" s="111">
        <f>VLOOKUP($E$3,Data!$A$105:$AJ$184,$A18*2+$E$5)</f>
        <v>329.65853508946776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1776.6164189295657</v>
      </c>
      <c r="D19" s="100"/>
      <c r="E19" s="111">
        <f>VLOOKUP($E$3,Data!$A$105:$AJ$184,$A19*2+$E$5)</f>
        <v>242.81229217896967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1489.5755482823492</v>
      </c>
      <c r="D20" s="100"/>
      <c r="E20" s="111">
        <f>VLOOKUP($E$3,Data!$A$105:$AJ$184,$A20*2+$E$5)</f>
        <v>255.43392035538631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1621.1582260664843</v>
      </c>
      <c r="D21" s="100"/>
      <c r="E21" s="111">
        <f>VLOOKUP($E$3,Data!$A$105:$AJ$184,$A21*2+$E$5)</f>
        <v>224.4562468386444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Latrobe: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749.29128469578404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85.941013375021456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Nillumbik: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31.762677389333959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16.483517057734186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46</v>
      </c>
      <c r="F4" s="76">
        <v>9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2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Mildura: Females, Rate (per 100,000 population)</v>
      </c>
      <c r="D11" s="127"/>
      <c r="E11" s="127" t="str">
        <f>CONCATENATE(INDEX(M4:M83,F4),": ",INDEX(N4:N6,F6),", ",INDEX(O4:O5,F8))</f>
        <v>Boroondara: Females,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689.48250293704132</v>
      </c>
      <c r="D12" s="127"/>
      <c r="E12" s="128">
        <f>VLOOKUP($F$4,Data2!$A$5:$DA$84,2+$F$6+$F$8*52-52+G12)</f>
        <v>89.01773738564529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968.21478166949555</v>
      </c>
      <c r="D13" s="127"/>
      <c r="E13" s="128">
        <f>VLOOKUP($F$4,Data2!$A$5:$DA$84,2+$F$6+$F$8*52-52+G13)</f>
        <v>106.70311357287582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1068.8836104513064</v>
      </c>
      <c r="D14" s="127"/>
      <c r="E14" s="128">
        <f>VLOOKUP($F$4,Data2!$A$5:$DA$84,2+$F$6+$F$8*52-52+G14)</f>
        <v>143.7968305277106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1070.5134288696972</v>
      </c>
      <c r="D15" s="127"/>
      <c r="E15" s="128">
        <f>VLOOKUP($F$4,Data2!$A$5:$DA$84,2+$F$6+$F$8*52-52+G15)</f>
        <v>152.44528093906294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1244.4377404027452</v>
      </c>
      <c r="D16" s="127"/>
      <c r="E16" s="128">
        <f>VLOOKUP($F$4,Data2!$A$5:$DA$84,2+$F$6+$F$8*52-52+G16)</f>
        <v>151.78550738071513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1452.4191266622654</v>
      </c>
      <c r="D17" s="127"/>
      <c r="E17" s="128">
        <f>VLOOKUP($F$4,Data2!$A$5:$DA$84,2+$F$6+$F$8*52-52+G17)</f>
        <v>250.59071898939854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1575.2165922814386</v>
      </c>
      <c r="D18" s="127"/>
      <c r="E18" s="128">
        <f>VLOOKUP($F$4,Data2!$A$5:$DA$84,2+$F$6+$F$8*52-52+G18)</f>
        <v>218.40979562275086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1307.4031704526883</v>
      </c>
      <c r="D19" s="127"/>
      <c r="E19" s="128">
        <f>VLOOKUP($F$4,Data2!$A$5:$DA$84,2+$F$6+$F$8*52-52+G19)</f>
        <v>179.44116893104334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1585.157164730253</v>
      </c>
      <c r="D20" s="127"/>
      <c r="E20" s="128">
        <f>VLOOKUP($F$4,Data2!$A$5:$DA$84,2+$F$6+$F$8*52-52+G20)</f>
        <v>198.57796115594437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1588.4683650967245</v>
      </c>
      <c r="D21" s="127"/>
      <c r="E21" s="128">
        <f>VLOOKUP($F$4,Data2!$A$5:$DA$84,2+$F$6+$F$8*52-52+G21)</f>
        <v>230.35060235044952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1229.9551280905305</v>
      </c>
      <c r="D22" s="127"/>
      <c r="E22" s="128">
        <f>VLOOKUP($F$4,Data2!$A$5:$DA$84,2+$F$6+$F$8*52-52+G22)</f>
        <v>250.24177289193162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1484.565945505567</v>
      </c>
      <c r="D23" s="127"/>
      <c r="E23" s="128">
        <f>VLOOKUP($F$4,Data2!$A$5:$DA$84,2+$F$6+$F$8*52-52+G23)</f>
        <v>235.51791294895602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1578.1370284834488</v>
      </c>
      <c r="D24" s="127"/>
      <c r="E24" s="128">
        <f>VLOOKUP($F$4,Data2!$A$5:$DA$84,2+$F$6+$F$8*52-52+G24)</f>
        <v>242.01498131762403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1622.823782882163</v>
      </c>
      <c r="D25" s="127"/>
      <c r="E25" s="128">
        <f>VLOOKUP($F$4,Data2!$A$5:$DA$84,2+$F$6+$F$8*52-52+G25)</f>
        <v>250.94965537393216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Mildura Females Rate (per 100,000 population) per cent greater or less than Boroondara Females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546.67304701576279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Mildura</v>
      </c>
      <c r="C34" s="78"/>
      <c r="D34" s="78"/>
      <c r="E34" s="78"/>
      <c r="F34" s="95" t="str">
        <f>INDEX($M$4:$M$83,F4)</f>
        <v>Boroondara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Females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Mildura is 820 per cent that among Females in Boroondara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A11584065</value>
    </field>
    <field name="Objective-Title">
      <value order="0">2024Dec Family Violence Incidents x sex</value>
    </field>
    <field name="Objective-Description">
      <value order="0"/>
    </field>
    <field name="Objective-CreationStamp">
      <value order="0">2024-12-08T21:08:31Z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2024-12-08T21:09:10Z</value>
    </field>
    <field name="Objective-ModificationStamp">
      <value order="0">2025-03-14T03:53:57Z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2024-12-08T21:01:16Z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A11584065</vt:lpwstr>
  </property>
  <property fmtid="{D5CDD505-2E9C-101B-9397-08002B2CF9AE}" pid="4" name="Objective-Title">
    <vt:lpwstr>2024Dec Family Violence Incidents x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2024-12-08T21:08:31Z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2024-12-08T21:09:10Z</vt:filetime>
  </property>
  <property fmtid="{D5CDD505-2E9C-101B-9397-08002B2CF9AE}" pid="10" name="Objective-ModificationStamp">
    <vt:filetime>2025-03-14T03:53:57Z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