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drawings/drawing18.xml" ContentType="application/vnd.openxmlformats-officedocument.drawing+xml"/>
  <Override PartName="/xl/charts/chart20.xml" ContentType="application/vnd.openxmlformats-officedocument.drawingml.chart+xml"/>
  <Override PartName="/xl/drawings/drawing19.xml" ContentType="application/vnd.openxmlformats-officedocument.drawing+xml"/>
  <Override PartName="/xl/charts/chart21.xml" ContentType="application/vnd.openxmlformats-officedocument.drawingml.chart+xml"/>
  <Override PartName="/xl/drawings/drawing20.xml" ContentType="application/vnd.openxmlformats-officedocument.drawing+xml"/>
  <Override PartName="/xl/ctrlProps/ctrlProp3.xml" ContentType="application/vnd.ms-excel.controlproperties+xml"/>
  <Override PartName="/xl/charts/chart22.xml" ContentType="application/vnd.openxmlformats-officedocument.drawingml.chart+xml"/>
  <Override PartName="/xl/drawings/drawing21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5a97c03216734cc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D581DE17-5316-4722-A926-DD5E9C7C7626}" xr6:coauthVersionLast="47" xr6:coauthVersionMax="47" xr10:uidLastSave="{00000000-0000-0000-0000-000000000000}"/>
  <bookViews>
    <workbookView xWindow="-110" yWindow="-110" windowWidth="19420" windowHeight="11500" tabRatio="797" firstSheet="1" activeTab="1" xr2:uid="{00000000-000D-0000-FFFF-FFFF00000000}"/>
  </bookViews>
  <sheets>
    <sheet name="Data 3 Table" sheetId="8" state="hidden" r:id="rId1"/>
    <sheet name="Introduction" sheetId="45" r:id="rId2"/>
    <sheet name="Community" sheetId="9" r:id="rId3"/>
    <sheet name="Indigenous" sheetId="46" r:id="rId4"/>
    <sheet name="Cultural diversity" sheetId="47" r:id="rId5"/>
    <sheet name="Education" sheetId="48" r:id="rId6"/>
    <sheet name="Employment" sheetId="49" r:id="rId7"/>
    <sheet name="Finance" sheetId="50" r:id="rId8"/>
    <sheet name="Housing" sheetId="51" r:id="rId9"/>
    <sheet name="Health" sheetId="52" r:id="rId10"/>
    <sheet name="Nutrition" sheetId="53" r:id="rId11"/>
    <sheet name="Safety" sheetId="54" r:id="rId12"/>
    <sheet name="Early Years" sheetId="55" r:id="rId13"/>
    <sheet name="Young People" sheetId="56" r:id="rId14"/>
    <sheet name="Families" sheetId="57" r:id="rId15"/>
    <sheet name="Older People" sheetId="58" r:id="rId16"/>
    <sheet name="Gender" sheetId="59" r:id="rId17"/>
    <sheet name="Transport" sheetId="60" r:id="rId18"/>
    <sheet name="Spare" sheetId="61" state="hidden" r:id="rId19"/>
    <sheet name="Municipal Comparison" sheetId="39" r:id="rId20"/>
    <sheet name="Correlations" sheetId="41" r:id="rId21"/>
  </sheets>
  <definedNames>
    <definedName name="_xlnm.Print_Area" localSheetId="2">Community!$A$1:$P$50</definedName>
    <definedName name="_xlnm.Print_Area" localSheetId="20">Correlations!$A$1:$M$40</definedName>
    <definedName name="_xlnm.Print_Area" localSheetId="4">'Cultural diversity'!$A$1:$P$50</definedName>
    <definedName name="_xlnm.Print_Area" localSheetId="0">'Data 3 Table'!#REF!</definedName>
    <definedName name="_xlnm.Print_Area" localSheetId="12">'Early Years'!$A$1:$P$50</definedName>
    <definedName name="_xlnm.Print_Area" localSheetId="5">Education!$A$1:$P$50</definedName>
    <definedName name="_xlnm.Print_Area" localSheetId="6">Employment!$A$1:$P$50</definedName>
    <definedName name="_xlnm.Print_Area" localSheetId="14">Families!$A$1:$P$50</definedName>
    <definedName name="_xlnm.Print_Area" localSheetId="7">Finance!$A$3:$P$50</definedName>
    <definedName name="_xlnm.Print_Area" localSheetId="16">Gender!$A$1:$P$50</definedName>
    <definedName name="_xlnm.Print_Area" localSheetId="9">Health!$A$1:$P$63</definedName>
    <definedName name="_xlnm.Print_Area" localSheetId="8">Housing!$A$1:$P$50</definedName>
    <definedName name="_xlnm.Print_Area" localSheetId="3">Indigenous!$A$1:$P$50</definedName>
    <definedName name="_xlnm.Print_Area" localSheetId="1">Introduction!$A$1:$D$19</definedName>
    <definedName name="_xlnm.Print_Area" localSheetId="19">'Municipal Comparison'!$A$1:$L$94</definedName>
    <definedName name="_xlnm.Print_Area" localSheetId="10">Nutrition!$A$1:$P$50</definedName>
    <definedName name="_xlnm.Print_Area" localSheetId="15">'Older People'!$A$1:$P$49</definedName>
    <definedName name="_xlnm.Print_Area" localSheetId="11">Safety!$A$1:$P$49</definedName>
    <definedName name="_xlnm.Print_Area" localSheetId="18">Spare!$A$1:$N$36</definedName>
    <definedName name="_xlnm.Print_Area" localSheetId="17">Transport!$A$1:$P$50</definedName>
    <definedName name="_xlnm.Print_Area" localSheetId="13">'Young People'!$A$1:$P$50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M83" i="8" l="1"/>
  <c r="EM84" i="8" s="1"/>
  <c r="DS83" i="8"/>
  <c r="DS84" i="8" s="1"/>
  <c r="DI84" i="8"/>
  <c r="C83" i="8"/>
  <c r="DI83" i="8" l="1"/>
  <c r="DC83" i="8"/>
  <c r="FF8" i="8" l="1"/>
  <c r="FF9" i="8"/>
  <c r="FF10" i="8"/>
  <c r="FF11" i="8"/>
  <c r="FF12" i="8"/>
  <c r="FF13" i="8"/>
  <c r="FF14" i="8"/>
  <c r="FF15" i="8"/>
  <c r="FF16" i="8"/>
  <c r="FF17" i="8"/>
  <c r="FF18" i="8"/>
  <c r="FF19" i="8"/>
  <c r="FF20" i="8"/>
  <c r="FF21" i="8"/>
  <c r="FF22" i="8"/>
  <c r="FF23" i="8"/>
  <c r="FF24" i="8"/>
  <c r="FF25" i="8"/>
  <c r="FF26" i="8"/>
  <c r="FF27" i="8"/>
  <c r="FF28" i="8"/>
  <c r="FF29" i="8"/>
  <c r="FF30" i="8"/>
  <c r="FF31" i="8"/>
  <c r="FF32" i="8"/>
  <c r="FF33" i="8"/>
  <c r="FF34" i="8"/>
  <c r="FF35" i="8"/>
  <c r="FF36" i="8"/>
  <c r="FF37" i="8"/>
  <c r="FF38" i="8"/>
  <c r="FF39" i="8"/>
  <c r="FF40" i="8"/>
  <c r="FF41" i="8"/>
  <c r="FF42" i="8"/>
  <c r="FF43" i="8"/>
  <c r="FF44" i="8"/>
  <c r="FF45" i="8"/>
  <c r="FF46" i="8"/>
  <c r="FF47" i="8"/>
  <c r="FF48" i="8"/>
  <c r="FF49" i="8"/>
  <c r="FF50" i="8"/>
  <c r="FF51" i="8"/>
  <c r="FF52" i="8"/>
  <c r="FF53" i="8"/>
  <c r="FF54" i="8"/>
  <c r="FF55" i="8"/>
  <c r="FF56" i="8"/>
  <c r="FF57" i="8"/>
  <c r="FF58" i="8"/>
  <c r="FF59" i="8"/>
  <c r="FF60" i="8"/>
  <c r="FF61" i="8"/>
  <c r="FF62" i="8"/>
  <c r="FF63" i="8"/>
  <c r="FF64" i="8"/>
  <c r="FF65" i="8"/>
  <c r="FF66" i="8"/>
  <c r="FF67" i="8"/>
  <c r="FF68" i="8"/>
  <c r="FF69" i="8"/>
  <c r="FF70" i="8"/>
  <c r="FF71" i="8"/>
  <c r="FF72" i="8"/>
  <c r="FF73" i="8"/>
  <c r="FF74" i="8"/>
  <c r="FF75" i="8"/>
  <c r="FF76" i="8"/>
  <c r="FF77" i="8"/>
  <c r="FF78" i="8"/>
  <c r="FF79" i="8"/>
  <c r="FF80" i="8"/>
  <c r="FF81" i="8"/>
  <c r="FF82" i="8"/>
  <c r="FF83" i="8"/>
  <c r="FF84" i="8"/>
  <c r="FF85" i="8"/>
  <c r="N22" i="59" s="1"/>
  <c r="FF5" i="8"/>
  <c r="FF6" i="8"/>
  <c r="FF7" i="8"/>
  <c r="FF4" i="8"/>
  <c r="FF3" i="8"/>
  <c r="DL83" i="8"/>
  <c r="N20" i="51" l="1"/>
  <c r="N19" i="51"/>
  <c r="B19" i="51"/>
  <c r="N30" i="52" l="1"/>
  <c r="N29" i="52"/>
  <c r="J30" i="52"/>
  <c r="B30" i="52"/>
  <c r="B28" i="52"/>
  <c r="J29" i="52"/>
  <c r="J27" i="52"/>
  <c r="B29" i="52"/>
  <c r="N21" i="9"/>
  <c r="N28" i="52"/>
  <c r="J28" i="52"/>
  <c r="N27" i="52"/>
  <c r="B27" i="52"/>
  <c r="N26" i="52"/>
  <c r="N25" i="52"/>
  <c r="N24" i="52"/>
  <c r="N23" i="52"/>
  <c r="J24" i="52"/>
  <c r="J25" i="52"/>
  <c r="J26" i="52"/>
  <c r="B26" i="52"/>
  <c r="B25" i="52"/>
  <c r="B24" i="52"/>
  <c r="B23" i="52"/>
  <c r="J23" i="52"/>
  <c r="DM83" i="8"/>
  <c r="N22" i="53"/>
  <c r="N21" i="53"/>
  <c r="N20" i="53"/>
  <c r="N19" i="53"/>
  <c r="N18" i="53"/>
  <c r="N17" i="53"/>
  <c r="N16" i="53"/>
  <c r="N15" i="53"/>
  <c r="B17" i="9" l="1"/>
  <c r="N20" i="58"/>
  <c r="N19" i="58"/>
  <c r="N17" i="56"/>
  <c r="N16" i="56"/>
  <c r="N17" i="55"/>
  <c r="N21" i="47"/>
  <c r="N20" i="47"/>
  <c r="N18" i="58" l="1"/>
  <c r="N17" i="58"/>
  <c r="N16" i="58"/>
  <c r="N18" i="54" l="1"/>
  <c r="N17" i="54"/>
  <c r="N16" i="54"/>
  <c r="B37" i="41" l="1"/>
  <c r="F45" i="41"/>
  <c r="F46" i="41"/>
  <c r="F47" i="41"/>
  <c r="F48" i="41"/>
  <c r="F49" i="41"/>
  <c r="F50" i="41"/>
  <c r="F51" i="41"/>
  <c r="F52" i="41"/>
  <c r="F53" i="41"/>
  <c r="F54" i="41"/>
  <c r="F55" i="41"/>
  <c r="F56" i="41"/>
  <c r="F57" i="41"/>
  <c r="F58" i="41"/>
  <c r="F59" i="41"/>
  <c r="F60" i="41"/>
  <c r="F61" i="41"/>
  <c r="F62" i="41"/>
  <c r="F63" i="41"/>
  <c r="F64" i="41"/>
  <c r="F65" i="41"/>
  <c r="F66" i="41"/>
  <c r="F67" i="41"/>
  <c r="F68" i="41"/>
  <c r="F69" i="41"/>
  <c r="F70" i="41"/>
  <c r="F71" i="41"/>
  <c r="F72" i="41"/>
  <c r="F73" i="41"/>
  <c r="F74" i="41"/>
  <c r="F44" i="41"/>
  <c r="E44" i="41"/>
  <c r="E45" i="41"/>
  <c r="E46" i="41"/>
  <c r="E47" i="41"/>
  <c r="E48" i="41"/>
  <c r="E49" i="41"/>
  <c r="E50" i="41"/>
  <c r="E51" i="41"/>
  <c r="E52" i="41"/>
  <c r="E53" i="41"/>
  <c r="E54" i="41"/>
  <c r="E55" i="41"/>
  <c r="E56" i="41"/>
  <c r="E57" i="41"/>
  <c r="E58" i="41"/>
  <c r="E59" i="41"/>
  <c r="E60" i="41"/>
  <c r="E61" i="41"/>
  <c r="E62" i="41"/>
  <c r="E63" i="41"/>
  <c r="E64" i="41"/>
  <c r="E65" i="41"/>
  <c r="E66" i="41"/>
  <c r="E67" i="41"/>
  <c r="E68" i="41"/>
  <c r="E69" i="41"/>
  <c r="E70" i="41"/>
  <c r="E71" i="41"/>
  <c r="E72" i="41"/>
  <c r="E73" i="41"/>
  <c r="E74" i="41"/>
  <c r="D93" i="39"/>
  <c r="E93" i="39" s="1"/>
  <c r="D16" i="39"/>
  <c r="E16" i="39" s="1"/>
  <c r="D17" i="39"/>
  <c r="E17" i="39" s="1"/>
  <c r="D18" i="39"/>
  <c r="E18" i="39" s="1"/>
  <c r="D19" i="39"/>
  <c r="E19" i="39" s="1"/>
  <c r="D20" i="39"/>
  <c r="E20" i="39" s="1"/>
  <c r="D21" i="39"/>
  <c r="E21" i="39" s="1"/>
  <c r="D22" i="39"/>
  <c r="E22" i="39" s="1"/>
  <c r="D23" i="39"/>
  <c r="E23" i="39" s="1"/>
  <c r="D24" i="39"/>
  <c r="E24" i="39" s="1"/>
  <c r="D25" i="39"/>
  <c r="E25" i="39" s="1"/>
  <c r="D26" i="39"/>
  <c r="E26" i="39" s="1"/>
  <c r="D27" i="39"/>
  <c r="E27" i="39" s="1"/>
  <c r="D28" i="39"/>
  <c r="E28" i="39" s="1"/>
  <c r="D29" i="39"/>
  <c r="E29" i="39" s="1"/>
  <c r="D30" i="39"/>
  <c r="E30" i="39" s="1"/>
  <c r="D31" i="39"/>
  <c r="E31" i="39" s="1"/>
  <c r="D32" i="39"/>
  <c r="E32" i="39" s="1"/>
  <c r="D33" i="39"/>
  <c r="E33" i="39" s="1"/>
  <c r="D34" i="39"/>
  <c r="E34" i="39" s="1"/>
  <c r="D35" i="39"/>
  <c r="E35" i="39" s="1"/>
  <c r="D36" i="39"/>
  <c r="E36" i="39" s="1"/>
  <c r="D37" i="39"/>
  <c r="E37" i="39" s="1"/>
  <c r="D38" i="39"/>
  <c r="E38" i="39" s="1"/>
  <c r="D39" i="39"/>
  <c r="E39" i="39" s="1"/>
  <c r="D40" i="39"/>
  <c r="E40" i="39" s="1"/>
  <c r="D41" i="39"/>
  <c r="E41" i="39" s="1"/>
  <c r="D42" i="39"/>
  <c r="E42" i="39" s="1"/>
  <c r="D43" i="39"/>
  <c r="E43" i="39" s="1"/>
  <c r="D44" i="39"/>
  <c r="E44" i="39" s="1"/>
  <c r="D45" i="39"/>
  <c r="E45" i="39" s="1"/>
  <c r="D46" i="39"/>
  <c r="E46" i="39" s="1"/>
  <c r="D47" i="39"/>
  <c r="E47" i="39" s="1"/>
  <c r="D48" i="39"/>
  <c r="E48" i="39" s="1"/>
  <c r="D49" i="39"/>
  <c r="E49" i="39" s="1"/>
  <c r="D50" i="39"/>
  <c r="E50" i="39" s="1"/>
  <c r="D51" i="39"/>
  <c r="E51" i="39" s="1"/>
  <c r="D52" i="39"/>
  <c r="E52" i="39" s="1"/>
  <c r="D53" i="39"/>
  <c r="E53" i="39" s="1"/>
  <c r="D54" i="39"/>
  <c r="E54" i="39" s="1"/>
  <c r="D55" i="39"/>
  <c r="E55" i="39" s="1"/>
  <c r="D56" i="39"/>
  <c r="E56" i="39" s="1"/>
  <c r="D57" i="39"/>
  <c r="E57" i="39" s="1"/>
  <c r="D58" i="39"/>
  <c r="E58" i="39" s="1"/>
  <c r="D59" i="39"/>
  <c r="E59" i="39" s="1"/>
  <c r="D60" i="39"/>
  <c r="E60" i="39" s="1"/>
  <c r="D61" i="39"/>
  <c r="E61" i="39" s="1"/>
  <c r="D62" i="39"/>
  <c r="E62" i="39" s="1"/>
  <c r="D63" i="39"/>
  <c r="E63" i="39" s="1"/>
  <c r="D64" i="39"/>
  <c r="E64" i="39" s="1"/>
  <c r="D65" i="39"/>
  <c r="E65" i="39" s="1"/>
  <c r="D66" i="39"/>
  <c r="E66" i="39" s="1"/>
  <c r="D67" i="39"/>
  <c r="E67" i="39" s="1"/>
  <c r="D68" i="39"/>
  <c r="E68" i="39" s="1"/>
  <c r="D69" i="39"/>
  <c r="E69" i="39" s="1"/>
  <c r="D70" i="39"/>
  <c r="E70" i="39" s="1"/>
  <c r="D71" i="39"/>
  <c r="E71" i="39" s="1"/>
  <c r="D72" i="39"/>
  <c r="E72" i="39" s="1"/>
  <c r="D73" i="39"/>
  <c r="E73" i="39" s="1"/>
  <c r="D74" i="39"/>
  <c r="E74" i="39" s="1"/>
  <c r="D75" i="39"/>
  <c r="E75" i="39" s="1"/>
  <c r="D76" i="39"/>
  <c r="E76" i="39" s="1"/>
  <c r="D77" i="39"/>
  <c r="E77" i="39" s="1"/>
  <c r="D78" i="39"/>
  <c r="E78" i="39" s="1"/>
  <c r="D79" i="39"/>
  <c r="E79" i="39" s="1"/>
  <c r="D80" i="39"/>
  <c r="E80" i="39" s="1"/>
  <c r="D81" i="39"/>
  <c r="E81" i="39" s="1"/>
  <c r="D82" i="39"/>
  <c r="E82" i="39" s="1"/>
  <c r="D83" i="39"/>
  <c r="E83" i="39" s="1"/>
  <c r="D84" i="39"/>
  <c r="E84" i="39" s="1"/>
  <c r="D85" i="39"/>
  <c r="E85" i="39" s="1"/>
  <c r="D86" i="39"/>
  <c r="E86" i="39" s="1"/>
  <c r="D87" i="39"/>
  <c r="E87" i="39" s="1"/>
  <c r="D88" i="39"/>
  <c r="E88" i="39" s="1"/>
  <c r="D89" i="39"/>
  <c r="E89" i="39" s="1"/>
  <c r="D90" i="39"/>
  <c r="E90" i="39" s="1"/>
  <c r="D91" i="39"/>
  <c r="E91" i="39" s="1"/>
  <c r="D92" i="39"/>
  <c r="E92" i="39" s="1"/>
  <c r="D15" i="39"/>
  <c r="E15" i="39" s="1"/>
  <c r="A13" i="39"/>
  <c r="A15" i="41"/>
  <c r="N15" i="56"/>
  <c r="N14" i="56"/>
  <c r="N17" i="60"/>
  <c r="N16" i="60"/>
  <c r="N15" i="60"/>
  <c r="N14" i="60"/>
  <c r="N13" i="60"/>
  <c r="N21" i="59"/>
  <c r="N20" i="59"/>
  <c r="N19" i="59"/>
  <c r="N18" i="59"/>
  <c r="N17" i="59"/>
  <c r="N16" i="59"/>
  <c r="N15" i="59"/>
  <c r="N14" i="59"/>
  <c r="N13" i="59"/>
  <c r="N15" i="58"/>
  <c r="N14" i="58"/>
  <c r="N13" i="58"/>
  <c r="N19" i="57"/>
  <c r="N18" i="57"/>
  <c r="N17" i="57"/>
  <c r="N16" i="57"/>
  <c r="N15" i="57"/>
  <c r="N14" i="57"/>
  <c r="N13" i="57"/>
  <c r="N13" i="56"/>
  <c r="N16" i="55"/>
  <c r="N15" i="55"/>
  <c r="N14" i="55"/>
  <c r="N13" i="55"/>
  <c r="N15" i="54"/>
  <c r="N14" i="54"/>
  <c r="N13" i="54"/>
  <c r="N14" i="53"/>
  <c r="N13" i="53"/>
  <c r="N22" i="52"/>
  <c r="N21" i="52"/>
  <c r="N19" i="52"/>
  <c r="N20" i="52"/>
  <c r="N18" i="52"/>
  <c r="N17" i="52"/>
  <c r="N16" i="52"/>
  <c r="N15" i="52"/>
  <c r="N14" i="52"/>
  <c r="N13" i="52"/>
  <c r="N18" i="51"/>
  <c r="N17" i="51"/>
  <c r="N16" i="51"/>
  <c r="N15" i="51"/>
  <c r="N14" i="51"/>
  <c r="N13" i="51"/>
  <c r="N19" i="50"/>
  <c r="N18" i="50"/>
  <c r="N17" i="50"/>
  <c r="N16" i="50"/>
  <c r="N15" i="50"/>
  <c r="N14" i="50"/>
  <c r="N13" i="50"/>
  <c r="N17" i="49"/>
  <c r="N16" i="49"/>
  <c r="N15" i="49"/>
  <c r="N14" i="49"/>
  <c r="N13" i="49"/>
  <c r="N21" i="48"/>
  <c r="N20" i="48"/>
  <c r="N19" i="48"/>
  <c r="N18" i="48"/>
  <c r="N17" i="48"/>
  <c r="N16" i="48"/>
  <c r="N15" i="48"/>
  <c r="N14" i="48"/>
  <c r="N13" i="48"/>
  <c r="N19" i="47"/>
  <c r="N18" i="47"/>
  <c r="N17" i="47"/>
  <c r="N16" i="47"/>
  <c r="N15" i="47"/>
  <c r="N14" i="47"/>
  <c r="N13" i="47"/>
  <c r="N20" i="46"/>
  <c r="N19" i="46"/>
  <c r="N18" i="46"/>
  <c r="N17" i="46"/>
  <c r="N16" i="46"/>
  <c r="N15" i="46"/>
  <c r="N14" i="46"/>
  <c r="N13" i="46"/>
  <c r="N18" i="9"/>
  <c r="N20" i="9"/>
  <c r="N19" i="9"/>
  <c r="N17" i="9"/>
  <c r="N16" i="9"/>
  <c r="N15" i="9"/>
  <c r="N14" i="9"/>
  <c r="N13" i="9"/>
  <c r="B22" i="60"/>
  <c r="B21" i="60"/>
  <c r="B20" i="60"/>
  <c r="B19" i="60"/>
  <c r="B18" i="60"/>
  <c r="B17" i="60"/>
  <c r="B16" i="60"/>
  <c r="B15" i="60"/>
  <c r="B14" i="60"/>
  <c r="B13" i="60"/>
  <c r="B22" i="59"/>
  <c r="B21" i="59"/>
  <c r="B20" i="59"/>
  <c r="B19" i="59"/>
  <c r="B18" i="59"/>
  <c r="B17" i="59"/>
  <c r="B16" i="59"/>
  <c r="B15" i="59"/>
  <c r="B14" i="59"/>
  <c r="B13" i="59"/>
  <c r="B22" i="58"/>
  <c r="B21" i="58"/>
  <c r="B20" i="58"/>
  <c r="B19" i="58"/>
  <c r="B18" i="58"/>
  <c r="B17" i="58"/>
  <c r="B16" i="58"/>
  <c r="B15" i="58"/>
  <c r="B14" i="58"/>
  <c r="B13" i="58"/>
  <c r="B22" i="57"/>
  <c r="B21" i="57"/>
  <c r="B20" i="57"/>
  <c r="B19" i="57"/>
  <c r="B18" i="57"/>
  <c r="B17" i="57"/>
  <c r="B16" i="57"/>
  <c r="B15" i="57"/>
  <c r="B14" i="57"/>
  <c r="B13" i="57"/>
  <c r="B22" i="56"/>
  <c r="B21" i="56"/>
  <c r="B20" i="56"/>
  <c r="B19" i="56"/>
  <c r="B18" i="56"/>
  <c r="B17" i="56"/>
  <c r="B16" i="56"/>
  <c r="B15" i="56"/>
  <c r="B14" i="56"/>
  <c r="B13" i="56"/>
  <c r="B22" i="55"/>
  <c r="B21" i="55"/>
  <c r="B20" i="55"/>
  <c r="B19" i="55"/>
  <c r="B18" i="55"/>
  <c r="B17" i="55"/>
  <c r="B16" i="55"/>
  <c r="B15" i="55"/>
  <c r="B14" i="55"/>
  <c r="B13" i="55"/>
  <c r="B22" i="54"/>
  <c r="B21" i="54"/>
  <c r="B20" i="54"/>
  <c r="B19" i="54"/>
  <c r="B18" i="54"/>
  <c r="B17" i="54"/>
  <c r="B16" i="54"/>
  <c r="B15" i="54"/>
  <c r="B14" i="54"/>
  <c r="B13" i="54"/>
  <c r="B20" i="53"/>
  <c r="B22" i="53"/>
  <c r="B21" i="53"/>
  <c r="B19" i="53"/>
  <c r="B18" i="53"/>
  <c r="B17" i="53"/>
  <c r="B16" i="53"/>
  <c r="B15" i="53"/>
  <c r="B14" i="53"/>
  <c r="B13" i="53"/>
  <c r="B22" i="52"/>
  <c r="B21" i="52"/>
  <c r="B20" i="52"/>
  <c r="B19" i="52"/>
  <c r="B18" i="52"/>
  <c r="B17" i="52"/>
  <c r="B16" i="52"/>
  <c r="B15" i="52"/>
  <c r="B14" i="52"/>
  <c r="B13" i="52"/>
  <c r="B22" i="51"/>
  <c r="B21" i="51"/>
  <c r="B20" i="51"/>
  <c r="B18" i="51"/>
  <c r="B17" i="51"/>
  <c r="B16" i="51"/>
  <c r="B15" i="51"/>
  <c r="B14" i="51"/>
  <c r="B13" i="51"/>
  <c r="B22" i="50"/>
  <c r="B21" i="50"/>
  <c r="B20" i="50"/>
  <c r="B19" i="50"/>
  <c r="B18" i="50"/>
  <c r="B17" i="50"/>
  <c r="B16" i="50"/>
  <c r="B15" i="50"/>
  <c r="B14" i="50"/>
  <c r="B13" i="50"/>
  <c r="B22" i="49"/>
  <c r="B21" i="49"/>
  <c r="B20" i="49"/>
  <c r="B19" i="49"/>
  <c r="B18" i="49"/>
  <c r="B17" i="49"/>
  <c r="B16" i="49"/>
  <c r="B15" i="49"/>
  <c r="B14" i="49"/>
  <c r="B13" i="49"/>
  <c r="B22" i="48"/>
  <c r="B21" i="48"/>
  <c r="B20" i="48"/>
  <c r="B19" i="48"/>
  <c r="B18" i="48"/>
  <c r="B17" i="48"/>
  <c r="B16" i="48"/>
  <c r="B15" i="48"/>
  <c r="B14" i="48"/>
  <c r="B13" i="48"/>
  <c r="B22" i="47"/>
  <c r="B21" i="47"/>
  <c r="B20" i="47"/>
  <c r="B19" i="47"/>
  <c r="B18" i="47"/>
  <c r="B17" i="47"/>
  <c r="B16" i="47"/>
  <c r="B15" i="47"/>
  <c r="B14" i="47"/>
  <c r="B13" i="47"/>
  <c r="B17" i="46"/>
  <c r="B20" i="46"/>
  <c r="B19" i="46"/>
  <c r="B18" i="46"/>
  <c r="B16" i="46"/>
  <c r="B15" i="46"/>
  <c r="B14" i="46"/>
  <c r="B13" i="46"/>
  <c r="B22" i="46"/>
  <c r="B21" i="46"/>
  <c r="J22" i="9"/>
  <c r="J21" i="9"/>
  <c r="J20" i="9"/>
  <c r="J19" i="9"/>
  <c r="J18" i="9"/>
  <c r="J17" i="9"/>
  <c r="J16" i="9"/>
  <c r="J15" i="9"/>
  <c r="J14" i="9"/>
  <c r="J13" i="9"/>
  <c r="G13" i="9"/>
  <c r="G22" i="9"/>
  <c r="G21" i="9"/>
  <c r="G20" i="9"/>
  <c r="G19" i="9"/>
  <c r="G18" i="9"/>
  <c r="G17" i="9"/>
  <c r="G16" i="9"/>
  <c r="G15" i="9"/>
  <c r="G14" i="9"/>
  <c r="B21" i="9"/>
  <c r="B22" i="9"/>
  <c r="B20" i="9"/>
  <c r="B19" i="9"/>
  <c r="B18" i="9"/>
  <c r="B16" i="9"/>
  <c r="B15" i="9"/>
  <c r="B13" i="9"/>
  <c r="M22" i="61"/>
  <c r="M21" i="61"/>
  <c r="B20" i="61"/>
  <c r="B19" i="61"/>
  <c r="B18" i="61"/>
  <c r="B17" i="61"/>
  <c r="B16" i="61"/>
  <c r="B15" i="61"/>
  <c r="B14" i="61"/>
  <c r="B13" i="61"/>
  <c r="B12" i="61"/>
  <c r="J11" i="61"/>
  <c r="J20" i="61" s="1"/>
  <c r="H11" i="61"/>
  <c r="G16" i="61" s="1"/>
  <c r="B12" i="60"/>
  <c r="J11" i="60"/>
  <c r="J20" i="60" s="1"/>
  <c r="H11" i="60"/>
  <c r="G16" i="60" s="1"/>
  <c r="B12" i="59"/>
  <c r="J11" i="59"/>
  <c r="J12" i="59" s="1"/>
  <c r="H11" i="59"/>
  <c r="G16" i="59" s="1"/>
  <c r="B12" i="58"/>
  <c r="J11" i="58"/>
  <c r="J12" i="58" s="1"/>
  <c r="H11" i="58"/>
  <c r="G14" i="58" s="1"/>
  <c r="B12" i="57"/>
  <c r="J11" i="57"/>
  <c r="J12" i="57" s="1"/>
  <c r="H11" i="57"/>
  <c r="G15" i="57" s="1"/>
  <c r="B12" i="56"/>
  <c r="J11" i="56"/>
  <c r="J20" i="56" s="1"/>
  <c r="H11" i="56"/>
  <c r="G16" i="56" s="1"/>
  <c r="M22" i="55"/>
  <c r="M21" i="55"/>
  <c r="B12" i="55"/>
  <c r="J11" i="55"/>
  <c r="J20" i="55" s="1"/>
  <c r="H11" i="55"/>
  <c r="G16" i="55" s="1"/>
  <c r="B12" i="54"/>
  <c r="J11" i="54"/>
  <c r="J22" i="54" s="1"/>
  <c r="H11" i="54"/>
  <c r="G22" i="54" s="1"/>
  <c r="B12" i="53"/>
  <c r="J11" i="53"/>
  <c r="J16" i="53" s="1"/>
  <c r="H11" i="53"/>
  <c r="B12" i="52"/>
  <c r="J11" i="52"/>
  <c r="J21" i="52" s="1"/>
  <c r="H11" i="52"/>
  <c r="B12" i="51"/>
  <c r="J11" i="51"/>
  <c r="J16" i="51" s="1"/>
  <c r="H11" i="51"/>
  <c r="G22" i="51" s="1"/>
  <c r="B12" i="50"/>
  <c r="J11" i="50"/>
  <c r="J21" i="50" s="1"/>
  <c r="H11" i="50"/>
  <c r="G17" i="50" s="1"/>
  <c r="B12" i="49"/>
  <c r="J11" i="49"/>
  <c r="J16" i="49" s="1"/>
  <c r="H11" i="49"/>
  <c r="G20" i="49" s="1"/>
  <c r="B12" i="48"/>
  <c r="J11" i="48"/>
  <c r="J21" i="48" s="1"/>
  <c r="H11" i="48"/>
  <c r="G14" i="48" s="1"/>
  <c r="B12" i="47"/>
  <c r="J11" i="47"/>
  <c r="J21" i="47" s="1"/>
  <c r="H11" i="47"/>
  <c r="G22" i="47" s="1"/>
  <c r="J11" i="46"/>
  <c r="J21" i="46" s="1"/>
  <c r="H11" i="46"/>
  <c r="G13" i="46" s="1"/>
  <c r="B12" i="46"/>
  <c r="B14" i="9"/>
  <c r="J12" i="9"/>
  <c r="G12" i="9"/>
  <c r="B12" i="9"/>
  <c r="AS83" i="8"/>
  <c r="AQ83" i="8"/>
  <c r="AO83" i="8"/>
  <c r="AM83" i="8"/>
  <c r="AL83" i="8"/>
  <c r="AJ83" i="8"/>
  <c r="AI83" i="8"/>
  <c r="AG83" i="8"/>
  <c r="AG84" i="8" s="1"/>
  <c r="G83" i="8"/>
  <c r="F83" i="8"/>
  <c r="E83" i="8"/>
  <c r="G29" i="52" l="1"/>
  <c r="M29" i="52" s="1"/>
  <c r="G30" i="52"/>
  <c r="M30" i="52" s="1"/>
  <c r="G20" i="52"/>
  <c r="G23" i="52"/>
  <c r="M23" i="52" s="1"/>
  <c r="G25" i="52"/>
  <c r="M25" i="52" s="1"/>
  <c r="G28" i="52"/>
  <c r="M28" i="52" s="1"/>
  <c r="G24" i="52"/>
  <c r="M24" i="52" s="1"/>
  <c r="G27" i="52"/>
  <c r="M27" i="52" s="1"/>
  <c r="G26" i="52"/>
  <c r="M26" i="52" s="1"/>
  <c r="J17" i="52"/>
  <c r="G20" i="53"/>
  <c r="G22" i="53"/>
  <c r="J18" i="52"/>
  <c r="J19" i="52"/>
  <c r="J21" i="60"/>
  <c r="G17" i="57"/>
  <c r="G19" i="57"/>
  <c r="G20" i="57"/>
  <c r="G18" i="57"/>
  <c r="G22" i="60"/>
  <c r="G13" i="51"/>
  <c r="G14" i="51"/>
  <c r="G13" i="50"/>
  <c r="G16" i="57"/>
  <c r="J20" i="51"/>
  <c r="J19" i="51"/>
  <c r="G17" i="48"/>
  <c r="G15" i="51"/>
  <c r="G16" i="48"/>
  <c r="G18" i="48"/>
  <c r="G19" i="48"/>
  <c r="G20" i="48"/>
  <c r="G22" i="48"/>
  <c r="G21" i="48"/>
  <c r="M21" i="48" s="1"/>
  <c r="G14" i="50"/>
  <c r="G21" i="53"/>
  <c r="G15" i="48"/>
  <c r="J21" i="51"/>
  <c r="J15" i="50"/>
  <c r="J22" i="56"/>
  <c r="J14" i="50"/>
  <c r="J21" i="56"/>
  <c r="J15" i="57"/>
  <c r="M15" i="57" s="1"/>
  <c r="J13" i="50"/>
  <c r="J16" i="52"/>
  <c r="J16" i="57"/>
  <c r="G21" i="52"/>
  <c r="M21" i="52" s="1"/>
  <c r="G22" i="52"/>
  <c r="G20" i="58"/>
  <c r="G21" i="59"/>
  <c r="G18" i="58"/>
  <c r="G15" i="46"/>
  <c r="G13" i="54"/>
  <c r="G22" i="59"/>
  <c r="G16" i="46"/>
  <c r="G17" i="54"/>
  <c r="G17" i="58"/>
  <c r="G20" i="59"/>
  <c r="G17" i="46"/>
  <c r="G18" i="46"/>
  <c r="G19" i="46"/>
  <c r="G14" i="52"/>
  <c r="G18" i="52"/>
  <c r="G14" i="46"/>
  <c r="G15" i="58"/>
  <c r="G16" i="58"/>
  <c r="G19" i="58"/>
  <c r="G22" i="58"/>
  <c r="G21" i="46"/>
  <c r="M21" i="46" s="1"/>
  <c r="G13" i="48"/>
  <c r="G15" i="53"/>
  <c r="G21" i="58"/>
  <c r="G13" i="52"/>
  <c r="G16" i="53"/>
  <c r="M16" i="53" s="1"/>
  <c r="J22" i="60"/>
  <c r="J18" i="46"/>
  <c r="J14" i="52"/>
  <c r="J15" i="52"/>
  <c r="G17" i="49"/>
  <c r="G21" i="57"/>
  <c r="G19" i="51"/>
  <c r="G22" i="46"/>
  <c r="G13" i="47"/>
  <c r="G21" i="50"/>
  <c r="M21" i="50" s="1"/>
  <c r="G12" i="46"/>
  <c r="G14" i="47"/>
  <c r="G22" i="50"/>
  <c r="G20" i="51"/>
  <c r="G16" i="52"/>
  <c r="G13" i="49"/>
  <c r="G22" i="49"/>
  <c r="G15" i="52"/>
  <c r="G13" i="53"/>
  <c r="G14" i="54"/>
  <c r="G21" i="56"/>
  <c r="G20" i="46"/>
  <c r="G16" i="50"/>
  <c r="G19" i="49"/>
  <c r="G22" i="57"/>
  <c r="G21" i="49"/>
  <c r="G20" i="50"/>
  <c r="G15" i="47"/>
  <c r="G16" i="47"/>
  <c r="G21" i="51"/>
  <c r="G17" i="52"/>
  <c r="G14" i="53"/>
  <c r="G15" i="54"/>
  <c r="G16" i="54"/>
  <c r="G22" i="56"/>
  <c r="G16" i="51"/>
  <c r="M16" i="51" s="1"/>
  <c r="G15" i="49"/>
  <c r="G16" i="49"/>
  <c r="M16" i="49" s="1"/>
  <c r="G17" i="51"/>
  <c r="G19" i="50"/>
  <c r="G18" i="54"/>
  <c r="M22" i="54"/>
  <c r="G19" i="47"/>
  <c r="G17" i="53"/>
  <c r="G19" i="54"/>
  <c r="G13" i="57"/>
  <c r="G14" i="49"/>
  <c r="G15" i="50"/>
  <c r="G18" i="50"/>
  <c r="G20" i="47"/>
  <c r="G19" i="52"/>
  <c r="G18" i="53"/>
  <c r="G20" i="54"/>
  <c r="G14" i="57"/>
  <c r="G18" i="49"/>
  <c r="G21" i="47"/>
  <c r="M21" i="47" s="1"/>
  <c r="G19" i="53"/>
  <c r="G21" i="54"/>
  <c r="G13" i="58"/>
  <c r="G18" i="51"/>
  <c r="G17" i="47"/>
  <c r="G18" i="47"/>
  <c r="G21" i="60"/>
  <c r="J20" i="58"/>
  <c r="J21" i="58"/>
  <c r="J14" i="54"/>
  <c r="J18" i="49"/>
  <c r="J22" i="47"/>
  <c r="M22" i="47" s="1"/>
  <c r="J14" i="47"/>
  <c r="J14" i="46"/>
  <c r="J16" i="50"/>
  <c r="J13" i="51"/>
  <c r="J15" i="46"/>
  <c r="J22" i="52"/>
  <c r="J13" i="46"/>
  <c r="M13" i="46" s="1"/>
  <c r="J16" i="46"/>
  <c r="J22" i="46"/>
  <c r="J17" i="49"/>
  <c r="J18" i="47"/>
  <c r="J17" i="51"/>
  <c r="J17" i="57"/>
  <c r="J13" i="47"/>
  <c r="J16" i="55"/>
  <c r="M16" i="55" s="1"/>
  <c r="J15" i="47"/>
  <c r="J16" i="47"/>
  <c r="J17" i="46"/>
  <c r="J13" i="52"/>
  <c r="J22" i="58"/>
  <c r="J21" i="59"/>
  <c r="J22" i="59"/>
  <c r="J17" i="47"/>
  <c r="J19" i="47"/>
  <c r="J22" i="50"/>
  <c r="J18" i="51"/>
  <c r="J22" i="48"/>
  <c r="J17" i="53"/>
  <c r="J13" i="54"/>
  <c r="J18" i="57"/>
  <c r="J21" i="49"/>
  <c r="J17" i="54"/>
  <c r="J17" i="50"/>
  <c r="J17" i="48"/>
  <c r="J22" i="49"/>
  <c r="J22" i="51"/>
  <c r="M22" i="51" s="1"/>
  <c r="J22" i="53"/>
  <c r="J18" i="54"/>
  <c r="J20" i="57"/>
  <c r="J15" i="58"/>
  <c r="J16" i="61"/>
  <c r="M16" i="61" s="1"/>
  <c r="J15" i="48"/>
  <c r="J14" i="58"/>
  <c r="M22" i="9"/>
  <c r="J18" i="50"/>
  <c r="J14" i="48"/>
  <c r="M14" i="48" s="1"/>
  <c r="J18" i="53"/>
  <c r="J20" i="53"/>
  <c r="J19" i="57"/>
  <c r="J19" i="50"/>
  <c r="J14" i="51"/>
  <c r="J20" i="46"/>
  <c r="J20" i="50"/>
  <c r="J15" i="54"/>
  <c r="J19" i="48"/>
  <c r="J14" i="53"/>
  <c r="J17" i="58"/>
  <c r="J20" i="47"/>
  <c r="J20" i="48"/>
  <c r="J15" i="49"/>
  <c r="J15" i="51"/>
  <c r="J20" i="52"/>
  <c r="J15" i="53"/>
  <c r="J21" i="54"/>
  <c r="J13" i="57"/>
  <c r="J18" i="58"/>
  <c r="J13" i="58"/>
  <c r="J16" i="48"/>
  <c r="J21" i="53"/>
  <c r="M21" i="9"/>
  <c r="J18" i="48"/>
  <c r="J13" i="53"/>
  <c r="J19" i="54"/>
  <c r="J16" i="58"/>
  <c r="J14" i="49"/>
  <c r="J13" i="48"/>
  <c r="J19" i="49"/>
  <c r="J19" i="53"/>
  <c r="J20" i="49"/>
  <c r="J16" i="54"/>
  <c r="J13" i="49"/>
  <c r="J21" i="57"/>
  <c r="J19" i="46"/>
  <c r="J20" i="54"/>
  <c r="J22" i="57"/>
  <c r="J14" i="57"/>
  <c r="J19" i="58"/>
  <c r="J16" i="60"/>
  <c r="M16" i="60" s="1"/>
  <c r="J16" i="59"/>
  <c r="M16" i="59" s="1"/>
  <c r="J12" i="46"/>
  <c r="J16" i="56"/>
  <c r="M16" i="56" s="1"/>
  <c r="G12" i="56"/>
  <c r="J17" i="55"/>
  <c r="G13" i="55"/>
  <c r="G18" i="55"/>
  <c r="G13" i="56"/>
  <c r="G18" i="56"/>
  <c r="G13" i="59"/>
  <c r="G18" i="59"/>
  <c r="G13" i="60"/>
  <c r="G18" i="60"/>
  <c r="G13" i="61"/>
  <c r="G18" i="61"/>
  <c r="J13" i="55"/>
  <c r="J18" i="55"/>
  <c r="J13" i="56"/>
  <c r="J18" i="56"/>
  <c r="J13" i="59"/>
  <c r="J18" i="59"/>
  <c r="J13" i="60"/>
  <c r="J18" i="60"/>
  <c r="J13" i="61"/>
  <c r="J18" i="61"/>
  <c r="J12" i="54"/>
  <c r="J17" i="61"/>
  <c r="G19" i="59"/>
  <c r="G17" i="61"/>
  <c r="J12" i="60"/>
  <c r="G14" i="59"/>
  <c r="G14" i="61"/>
  <c r="J14" i="55"/>
  <c r="J19" i="55"/>
  <c r="J14" i="56"/>
  <c r="J19" i="56"/>
  <c r="J14" i="59"/>
  <c r="J19" i="59"/>
  <c r="J14" i="60"/>
  <c r="J19" i="60"/>
  <c r="J14" i="61"/>
  <c r="J19" i="61"/>
  <c r="G12" i="61"/>
  <c r="G19" i="61"/>
  <c r="G17" i="56"/>
  <c r="G17" i="59"/>
  <c r="G12" i="58"/>
  <c r="M8" i="58" s="1"/>
  <c r="J12" i="55"/>
  <c r="G17" i="55"/>
  <c r="G12" i="60"/>
  <c r="J12" i="56"/>
  <c r="G14" i="56"/>
  <c r="G14" i="60"/>
  <c r="G15" i="55"/>
  <c r="G20" i="55"/>
  <c r="M20" i="55" s="1"/>
  <c r="G15" i="56"/>
  <c r="G20" i="56"/>
  <c r="M20" i="56" s="1"/>
  <c r="G15" i="59"/>
  <c r="G15" i="60"/>
  <c r="G20" i="60"/>
  <c r="M20" i="60" s="1"/>
  <c r="G15" i="61"/>
  <c r="G20" i="61"/>
  <c r="M20" i="61" s="1"/>
  <c r="G17" i="60"/>
  <c r="J17" i="56"/>
  <c r="J17" i="60"/>
  <c r="J12" i="61"/>
  <c r="J15" i="55"/>
  <c r="J15" i="56"/>
  <c r="J15" i="59"/>
  <c r="J20" i="59"/>
  <c r="J15" i="60"/>
  <c r="J15" i="61"/>
  <c r="G12" i="55"/>
  <c r="G12" i="57"/>
  <c r="M8" i="57" s="1"/>
  <c r="J17" i="59"/>
  <c r="G19" i="55"/>
  <c r="G14" i="55"/>
  <c r="G19" i="56"/>
  <c r="G12" i="54"/>
  <c r="G12" i="59"/>
  <c r="M8" i="59" s="1"/>
  <c r="G19" i="60"/>
  <c r="J12" i="51"/>
  <c r="G12" i="52"/>
  <c r="J12" i="52"/>
  <c r="G12" i="53"/>
  <c r="G12" i="50"/>
  <c r="G12" i="51"/>
  <c r="J12" i="50"/>
  <c r="J12" i="53"/>
  <c r="G12" i="48"/>
  <c r="J12" i="48"/>
  <c r="G12" i="49"/>
  <c r="J12" i="49"/>
  <c r="J12" i="47"/>
  <c r="G12" i="47"/>
  <c r="M15" i="9"/>
  <c r="M8" i="9"/>
  <c r="M20" i="9"/>
  <c r="M18" i="9"/>
  <c r="M16" i="9"/>
  <c r="M17" i="9"/>
  <c r="M19" i="9"/>
  <c r="F33" i="39"/>
  <c r="F68" i="39"/>
  <c r="F42" i="39"/>
  <c r="M13" i="9"/>
  <c r="B44" i="41"/>
  <c r="B45" i="41" s="1"/>
  <c r="F17" i="39"/>
  <c r="F26" i="39"/>
  <c r="F61" i="39"/>
  <c r="F18" i="39"/>
  <c r="F27" i="39"/>
  <c r="F53" i="39"/>
  <c r="F62" i="39"/>
  <c r="F19" i="39"/>
  <c r="F86" i="39"/>
  <c r="F60" i="39"/>
  <c r="F43" i="39"/>
  <c r="F87" i="39"/>
  <c r="F71" i="39"/>
  <c r="F37" i="39"/>
  <c r="F20" i="39"/>
  <c r="F46" i="39"/>
  <c r="F81" i="39"/>
  <c r="F90" i="39"/>
  <c r="F38" i="39"/>
  <c r="F64" i="39"/>
  <c r="F51" i="39"/>
  <c r="F77" i="39"/>
  <c r="F52" i="39"/>
  <c r="F70" i="39"/>
  <c r="F80" i="39"/>
  <c r="F72" i="39"/>
  <c r="F21" i="39"/>
  <c r="F47" i="39"/>
  <c r="F73" i="39"/>
  <c r="F82" i="39"/>
  <c r="F91" i="39"/>
  <c r="F28" i="39"/>
  <c r="F30" i="39"/>
  <c r="F22" i="39"/>
  <c r="F48" i="39"/>
  <c r="F74" i="39"/>
  <c r="F92" i="39"/>
  <c r="F34" i="39"/>
  <c r="F36" i="39"/>
  <c r="F31" i="39"/>
  <c r="F57" i="39"/>
  <c r="F83" i="39"/>
  <c r="F89" i="39"/>
  <c r="F79" i="39"/>
  <c r="F69" i="39"/>
  <c r="F59" i="39"/>
  <c r="F49" i="39"/>
  <c r="F39" i="39"/>
  <c r="F29" i="39"/>
  <c r="F65" i="39"/>
  <c r="F55" i="39"/>
  <c r="F35" i="39"/>
  <c r="F15" i="39"/>
  <c r="F45" i="39"/>
  <c r="F25" i="39"/>
  <c r="F75" i="39"/>
  <c r="F16" i="39"/>
  <c r="F40" i="39"/>
  <c r="F66" i="39"/>
  <c r="F63" i="39"/>
  <c r="F23" i="39"/>
  <c r="F32" i="39"/>
  <c r="F58" i="39"/>
  <c r="F84" i="39"/>
  <c r="F93" i="39"/>
  <c r="F78" i="39"/>
  <c r="F44" i="39"/>
  <c r="F88" i="39"/>
  <c r="F54" i="39"/>
  <c r="F56" i="39"/>
  <c r="F67" i="39"/>
  <c r="F41" i="39"/>
  <c r="M14" i="9"/>
  <c r="F24" i="39"/>
  <c r="F50" i="39"/>
  <c r="F76" i="39"/>
  <c r="F85" i="39"/>
  <c r="M20" i="52" l="1"/>
  <c r="M22" i="53"/>
  <c r="M19" i="52"/>
  <c r="M20" i="53"/>
  <c r="M18" i="50"/>
  <c r="M19" i="57"/>
  <c r="M18" i="57"/>
  <c r="M18" i="52"/>
  <c r="M13" i="50"/>
  <c r="M16" i="48"/>
  <c r="M16" i="57"/>
  <c r="M22" i="50"/>
  <c r="M22" i="52"/>
  <c r="M16" i="52"/>
  <c r="M21" i="60"/>
  <c r="M22" i="60"/>
  <c r="M16" i="54"/>
  <c r="M20" i="54"/>
  <c r="M22" i="58"/>
  <c r="M22" i="48"/>
  <c r="M21" i="53"/>
  <c r="M19" i="51"/>
  <c r="M15" i="46"/>
  <c r="M21" i="59"/>
  <c r="M21" i="58"/>
  <c r="M15" i="47"/>
  <c r="M19" i="48"/>
  <c r="M22" i="56"/>
  <c r="M21" i="56"/>
  <c r="M21" i="51"/>
  <c r="M8" i="46"/>
  <c r="M18" i="58"/>
  <c r="M16" i="47"/>
  <c r="M16" i="46"/>
  <c r="M14" i="46"/>
  <c r="M22" i="46"/>
  <c r="M18" i="46"/>
  <c r="M19" i="55"/>
  <c r="M17" i="46"/>
  <c r="M22" i="57"/>
  <c r="M21" i="57"/>
  <c r="M17" i="53"/>
  <c r="M15" i="53"/>
  <c r="M16" i="58"/>
  <c r="M22" i="59"/>
  <c r="M21" i="49"/>
  <c r="M19" i="46"/>
  <c r="M13" i="52"/>
  <c r="M22" i="49"/>
  <c r="M13" i="58"/>
  <c r="M21" i="54"/>
  <c r="M19" i="53"/>
  <c r="M8" i="56"/>
  <c r="M20" i="46"/>
  <c r="M16" i="50"/>
  <c r="M20" i="47"/>
  <c r="M14" i="49"/>
  <c r="M19" i="50"/>
  <c r="M14" i="55"/>
  <c r="M14" i="56"/>
  <c r="M13" i="59"/>
  <c r="M19" i="59"/>
  <c r="M8" i="54"/>
  <c r="M8" i="53"/>
  <c r="M18" i="61"/>
  <c r="M8" i="47"/>
  <c r="M13" i="61"/>
  <c r="M13" i="60"/>
  <c r="M18" i="60"/>
  <c r="M15" i="60"/>
  <c r="M20" i="59"/>
  <c r="M19" i="56"/>
  <c r="M19" i="47"/>
  <c r="M17" i="47"/>
  <c r="M18" i="54"/>
  <c r="M15" i="55"/>
  <c r="M17" i="49"/>
  <c r="M8" i="51"/>
  <c r="M8" i="60"/>
  <c r="M18" i="59"/>
  <c r="M13" i="51"/>
  <c r="M14" i="52"/>
  <c r="M15" i="52"/>
  <c r="M18" i="53"/>
  <c r="M20" i="51"/>
  <c r="M15" i="61"/>
  <c r="M17" i="52"/>
  <c r="M17" i="55"/>
  <c r="M17" i="57"/>
  <c r="M13" i="57"/>
  <c r="M15" i="50"/>
  <c r="M18" i="56"/>
  <c r="M15" i="51"/>
  <c r="M13" i="49"/>
  <c r="M15" i="59"/>
  <c r="M17" i="54"/>
  <c r="M13" i="56"/>
  <c r="M20" i="50"/>
  <c r="M19" i="49"/>
  <c r="M14" i="50"/>
  <c r="M20" i="58"/>
  <c r="M19" i="61"/>
  <c r="M18" i="55"/>
  <c r="M14" i="61"/>
  <c r="M14" i="60"/>
  <c r="M19" i="60"/>
  <c r="M15" i="58"/>
  <c r="M14" i="58"/>
  <c r="M13" i="55"/>
  <c r="M17" i="58"/>
  <c r="M8" i="55"/>
  <c r="M17" i="59"/>
  <c r="M14" i="54"/>
  <c r="M14" i="59"/>
  <c r="M19" i="58"/>
  <c r="M8" i="61"/>
  <c r="M14" i="57"/>
  <c r="M13" i="54"/>
  <c r="M17" i="56"/>
  <c r="M19" i="54"/>
  <c r="M15" i="54"/>
  <c r="M17" i="60"/>
  <c r="M20" i="57"/>
  <c r="M15" i="56"/>
  <c r="M17" i="61"/>
  <c r="M17" i="50"/>
  <c r="M14" i="53"/>
  <c r="M8" i="52"/>
  <c r="M17" i="51"/>
  <c r="M13" i="53"/>
  <c r="M14" i="51"/>
  <c r="M8" i="50"/>
  <c r="M18" i="51"/>
  <c r="M20" i="49"/>
  <c r="M15" i="49"/>
  <c r="M15" i="48"/>
  <c r="M13" i="48"/>
  <c r="M8" i="49"/>
  <c r="M18" i="48"/>
  <c r="M8" i="48"/>
  <c r="M18" i="49"/>
  <c r="M20" i="48"/>
  <c r="M17" i="48"/>
  <c r="M13" i="47"/>
  <c r="M18" i="47"/>
  <c r="M14" i="47"/>
  <c r="B39" i="41"/>
  <c r="G89" i="39"/>
  <c r="G79" i="39"/>
  <c r="G69" i="39"/>
  <c r="G59" i="39"/>
  <c r="G49" i="39"/>
  <c r="G39" i="39"/>
  <c r="G29" i="39"/>
  <c r="G19" i="39"/>
  <c r="H18" i="39"/>
  <c r="G47" i="39"/>
  <c r="H92" i="39"/>
  <c r="H82" i="39"/>
  <c r="H72" i="39"/>
  <c r="H62" i="39"/>
  <c r="H52" i="39"/>
  <c r="H42" i="39"/>
  <c r="H32" i="39"/>
  <c r="H22" i="39"/>
  <c r="H78" i="39"/>
  <c r="H68" i="39"/>
  <c r="H48" i="39"/>
  <c r="H28" i="39"/>
  <c r="H63" i="39"/>
  <c r="G92" i="39"/>
  <c r="G82" i="39"/>
  <c r="G72" i="39"/>
  <c r="G62" i="39"/>
  <c r="G52" i="39"/>
  <c r="G42" i="39"/>
  <c r="G32" i="39"/>
  <c r="G22" i="39"/>
  <c r="G45" i="39"/>
  <c r="G35" i="39"/>
  <c r="G15" i="39"/>
  <c r="H88" i="39"/>
  <c r="H38" i="39"/>
  <c r="G70" i="39"/>
  <c r="G50" i="39"/>
  <c r="G30" i="39"/>
  <c r="H85" i="39"/>
  <c r="H75" i="39"/>
  <c r="H65" i="39"/>
  <c r="H55" i="39"/>
  <c r="H45" i="39"/>
  <c r="H35" i="39"/>
  <c r="H25" i="39"/>
  <c r="H15" i="39"/>
  <c r="H58" i="39"/>
  <c r="G77" i="39"/>
  <c r="G85" i="39"/>
  <c r="G75" i="39"/>
  <c r="G65" i="39"/>
  <c r="G55" i="39"/>
  <c r="G25" i="39"/>
  <c r="H77" i="39"/>
  <c r="H47" i="39"/>
  <c r="G57" i="39"/>
  <c r="G27" i="39"/>
  <c r="H70" i="39"/>
  <c r="H60" i="39"/>
  <c r="H30" i="39"/>
  <c r="G40" i="39"/>
  <c r="G88" i="39"/>
  <c r="G78" i="39"/>
  <c r="G68" i="39"/>
  <c r="G58" i="39"/>
  <c r="G48" i="39"/>
  <c r="G38" i="39"/>
  <c r="G28" i="39"/>
  <c r="G18" i="39"/>
  <c r="H91" i="39"/>
  <c r="H81" i="39"/>
  <c r="H71" i="39"/>
  <c r="H61" i="39"/>
  <c r="H51" i="39"/>
  <c r="H41" i="39"/>
  <c r="H31" i="39"/>
  <c r="H21" i="39"/>
  <c r="H90" i="39"/>
  <c r="G80" i="39"/>
  <c r="G91" i="39"/>
  <c r="G81" i="39"/>
  <c r="G71" i="39"/>
  <c r="G61" i="39"/>
  <c r="G51" i="39"/>
  <c r="G41" i="39"/>
  <c r="G31" i="39"/>
  <c r="G21" i="39"/>
  <c r="H27" i="39"/>
  <c r="G87" i="39"/>
  <c r="G67" i="39"/>
  <c r="H80" i="39"/>
  <c r="H50" i="39"/>
  <c r="G90" i="39"/>
  <c r="G20" i="39"/>
  <c r="H93" i="39"/>
  <c r="H83" i="39"/>
  <c r="H73" i="39"/>
  <c r="H53" i="39"/>
  <c r="H33" i="39"/>
  <c r="H23" i="39"/>
  <c r="H84" i="39"/>
  <c r="H74" i="39"/>
  <c r="H64" i="39"/>
  <c r="H54" i="39"/>
  <c r="H44" i="39"/>
  <c r="H34" i="39"/>
  <c r="H24" i="39"/>
  <c r="H57" i="39"/>
  <c r="G60" i="39"/>
  <c r="H43" i="39"/>
  <c r="G84" i="39"/>
  <c r="G74" i="39"/>
  <c r="G64" i="39"/>
  <c r="G54" i="39"/>
  <c r="G44" i="39"/>
  <c r="G34" i="39"/>
  <c r="G24" i="39"/>
  <c r="H87" i="39"/>
  <c r="H67" i="39"/>
  <c r="H37" i="39"/>
  <c r="H17" i="39"/>
  <c r="G37" i="39"/>
  <c r="G17" i="39"/>
  <c r="H40" i="39"/>
  <c r="G93" i="39"/>
  <c r="G83" i="39"/>
  <c r="G73" i="39"/>
  <c r="G63" i="39"/>
  <c r="G53" i="39"/>
  <c r="G43" i="39"/>
  <c r="G33" i="39"/>
  <c r="G23" i="39"/>
  <c r="H86" i="39"/>
  <c r="H76" i="39"/>
  <c r="H66" i="39"/>
  <c r="H56" i="39"/>
  <c r="H46" i="39"/>
  <c r="H36" i="39"/>
  <c r="H26" i="39"/>
  <c r="H16" i="39"/>
  <c r="G86" i="39"/>
  <c r="G76" i="39"/>
  <c r="G66" i="39"/>
  <c r="G56" i="39"/>
  <c r="G46" i="39"/>
  <c r="G36" i="39"/>
  <c r="G26" i="39"/>
  <c r="G16" i="39"/>
  <c r="H89" i="39"/>
  <c r="H79" i="39"/>
  <c r="H69" i="39"/>
  <c r="H59" i="39"/>
  <c r="H49" i="39"/>
  <c r="H39" i="39"/>
  <c r="H29" i="39"/>
  <c r="H19" i="39"/>
  <c r="H20" i="39"/>
</calcChain>
</file>

<file path=xl/sharedStrings.xml><?xml version="1.0" encoding="utf-8"?>
<sst xmlns="http://schemas.openxmlformats.org/spreadsheetml/2006/main" count="973" uniqueCount="359">
  <si>
    <t>Banyule</t>
  </si>
  <si>
    <t>Bayside</t>
  </si>
  <si>
    <t>Boroondara</t>
  </si>
  <si>
    <t>Brimbank</t>
  </si>
  <si>
    <t>Cardinia</t>
  </si>
  <si>
    <t>Casey</t>
  </si>
  <si>
    <t>Darebin</t>
  </si>
  <si>
    <t>Frankston</t>
  </si>
  <si>
    <t>Glen Eira</t>
  </si>
  <si>
    <t>Greater Dandenong</t>
  </si>
  <si>
    <t>Hobsons Bay</t>
  </si>
  <si>
    <t>Hume</t>
  </si>
  <si>
    <t>Kingston</t>
  </si>
  <si>
    <t>Knox</t>
  </si>
  <si>
    <t>Manningham</t>
  </si>
  <si>
    <t>Maribyrnong</t>
  </si>
  <si>
    <t>Maroondah</t>
  </si>
  <si>
    <t>Melbourne</t>
  </si>
  <si>
    <t>Melton</t>
  </si>
  <si>
    <t>Monash</t>
  </si>
  <si>
    <t>Moonee Valley</t>
  </si>
  <si>
    <t>Moreland</t>
  </si>
  <si>
    <t>Mornington Peninsula</t>
  </si>
  <si>
    <t>Nilumbik</t>
  </si>
  <si>
    <t>Port Phillip</t>
  </si>
  <si>
    <t>Stonnington</t>
  </si>
  <si>
    <t>Whitehorse</t>
  </si>
  <si>
    <t>Whittlesea</t>
  </si>
  <si>
    <t>Wyndham</t>
  </si>
  <si>
    <t>Yarra</t>
  </si>
  <si>
    <t>Yarra Ranges</t>
  </si>
  <si>
    <t>Youth</t>
  </si>
  <si>
    <t>Families</t>
  </si>
  <si>
    <t>Safety</t>
  </si>
  <si>
    <t>Education</t>
  </si>
  <si>
    <t>Health</t>
  </si>
  <si>
    <t>Finance</t>
  </si>
  <si>
    <t>Older residents</t>
  </si>
  <si>
    <t>Community</t>
  </si>
  <si>
    <t>Gender</t>
  </si>
  <si>
    <t>Employment</t>
  </si>
  <si>
    <t>Early Years</t>
  </si>
  <si>
    <t>Housing</t>
  </si>
  <si>
    <t>Original data</t>
  </si>
  <si>
    <t>Standardized score</t>
  </si>
  <si>
    <t>No</t>
  </si>
  <si>
    <t>Adj No</t>
  </si>
  <si>
    <t>Rank</t>
  </si>
  <si>
    <t>This chart presents an ordered listing of original data and standardized indicators, for each metropolitan municipality. Use the pull-down list below, to select a measure or index</t>
  </si>
  <si>
    <t>The diagram below provides you with the means to explore the correlation, or assocation, between any two measures or indicies. Use the pull-down lists below, to select two measures</t>
  </si>
  <si>
    <r>
      <t xml:space="preserve">       Select a locality for comparison  </t>
    </r>
    <r>
      <rPr>
        <b/>
        <sz val="12"/>
        <color theme="3" tint="-0.499984740745262"/>
        <rFont val="Wingdings 2"/>
        <family val="1"/>
        <charset val="2"/>
      </rPr>
      <t>E</t>
    </r>
  </si>
  <si>
    <t>Transport</t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</si>
  <si>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Community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</si>
  <si>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Municipal Ranking of all Indicators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</si>
  <si>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Correlations between Indicators  </t>
    </r>
    <r>
      <rPr>
        <sz val="7"/>
        <color rgb="FFFFFF00"/>
        <rFont val="Wingdings"/>
        <charset val="2"/>
      </rPr>
      <t>v v v v</t>
    </r>
  </si>
  <si>
    <t xml:space="preserve">Alpine </t>
  </si>
  <si>
    <t xml:space="preserve">Ararat </t>
  </si>
  <si>
    <t xml:space="preserve">Ballarat </t>
  </si>
  <si>
    <t xml:space="preserve">Banyule </t>
  </si>
  <si>
    <t xml:space="preserve">Bass Coast </t>
  </si>
  <si>
    <t xml:space="preserve">Baw Baw </t>
  </si>
  <si>
    <t xml:space="preserve">Bayside </t>
  </si>
  <si>
    <t xml:space="preserve">Benalla </t>
  </si>
  <si>
    <t xml:space="preserve">Boroondara </t>
  </si>
  <si>
    <t xml:space="preserve">Brimbank </t>
  </si>
  <si>
    <t xml:space="preserve">Buloke </t>
  </si>
  <si>
    <t xml:space="preserve">Campaspe </t>
  </si>
  <si>
    <t xml:space="preserve">Cardinia </t>
  </si>
  <si>
    <t xml:space="preserve">Casey </t>
  </si>
  <si>
    <t xml:space="preserve">Central Goldfields </t>
  </si>
  <si>
    <t xml:space="preserve">Colac-Otway </t>
  </si>
  <si>
    <t xml:space="preserve">Corangamite </t>
  </si>
  <si>
    <t xml:space="preserve">Darebin </t>
  </si>
  <si>
    <t xml:space="preserve">East Gippsland </t>
  </si>
  <si>
    <t xml:space="preserve">Frankston </t>
  </si>
  <si>
    <t xml:space="preserve">Gannawarra </t>
  </si>
  <si>
    <t xml:space="preserve">Glen Eira </t>
  </si>
  <si>
    <t xml:space="preserve">Glenelg </t>
  </si>
  <si>
    <t xml:space="preserve">Golden Plains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</si>
  <si>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</si>
  <si>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</si>
  <si>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</si>
  <si>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</si>
  <si>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Hepburn </t>
  </si>
  <si>
    <t xml:space="preserve">Hindmarsh </t>
  </si>
  <si>
    <t xml:space="preserve">Hobsons Bay </t>
  </si>
  <si>
    <t xml:space="preserve">Horsham </t>
  </si>
  <si>
    <t xml:space="preserve">Hume </t>
  </si>
  <si>
    <t xml:space="preserve">Indigo </t>
  </si>
  <si>
    <t xml:space="preserve">Kingston </t>
  </si>
  <si>
    <t xml:space="preserve">Knox </t>
  </si>
  <si>
    <t xml:space="preserve">Latrobe </t>
  </si>
  <si>
    <t xml:space="preserve">Loddon </t>
  </si>
  <si>
    <t xml:space="preserve">Macedon Ranges </t>
  </si>
  <si>
    <t xml:space="preserve">Manningham </t>
  </si>
  <si>
    <t xml:space="preserve">Mansfield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</si>
  <si>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</si>
  <si>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</si>
  <si>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</si>
  <si>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</si>
  <si>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Mildura </t>
  </si>
  <si>
    <t xml:space="preserve">Mitchell </t>
  </si>
  <si>
    <t xml:space="preserve">Moira </t>
  </si>
  <si>
    <t xml:space="preserve">Monash </t>
  </si>
  <si>
    <t xml:space="preserve">Moonee Valley </t>
  </si>
  <si>
    <t xml:space="preserve">Moorabool </t>
  </si>
  <si>
    <t xml:space="preserve">Moreland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</si>
  <si>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</si>
  <si>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</si>
  <si>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</si>
  <si>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</si>
  <si>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</si>
  <si>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</si>
  <si>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Port Phillip </t>
  </si>
  <si>
    <t xml:space="preserve">Pyrenees </t>
  </si>
  <si>
    <t xml:space="preserve">Queenscliffe </t>
  </si>
  <si>
    <t xml:space="preserve">South Gippsland </t>
  </si>
  <si>
    <t xml:space="preserve">Southern Grampians </t>
  </si>
  <si>
    <t xml:space="preserve">Stonnington </t>
  </si>
  <si>
    <t xml:space="preserve">Strathbogie </t>
  </si>
  <si>
    <t xml:space="preserve">Surf Coast </t>
  </si>
  <si>
    <t xml:space="preserve">Swan Hill </t>
  </si>
  <si>
    <t xml:space="preserve">Towong </t>
  </si>
  <si>
    <t xml:space="preserve">Wangaratta </t>
  </si>
  <si>
    <t xml:space="preserve">Warrnambool </t>
  </si>
  <si>
    <t xml:space="preserve">Wellington </t>
  </si>
  <si>
    <t xml:space="preserve">West Wimmera </t>
  </si>
  <si>
    <t xml:space="preserve">Whitehorse </t>
  </si>
  <si>
    <t xml:space="preserve">Whittlesea </t>
  </si>
  <si>
    <t xml:space="preserve">Wodonga </t>
  </si>
  <si>
    <t xml:space="preserve">Wyndham </t>
  </si>
  <si>
    <t xml:space="preserve">Yarra </t>
  </si>
  <si>
    <t xml:space="preserve">Yarra Ranges </t>
  </si>
  <si>
    <t xml:space="preserve">Yarriambiack </t>
  </si>
  <si>
    <t xml:space="preserve">Greater Melbourne </t>
  </si>
  <si>
    <t xml:space="preserve">Victoria </t>
  </si>
  <si>
    <t xml:space="preserve"> Child protection investigations completed per 1,000 eligible pop., 2014</t>
  </si>
  <si>
    <t>Per cent of women aged 20-24, who had given birth, 2021</t>
  </si>
  <si>
    <t>Per cent prep pupils who had not attended pre-school before their first year at school: 2021</t>
  </si>
  <si>
    <t>Per cent of prep. pupils developmentally vulnerable in 1 or more domains, 2021</t>
  </si>
  <si>
    <t>Per cent of  20-24 year olds who left school before completing year 11, 2021</t>
  </si>
  <si>
    <t>Median weekly household gross income: two-parent families, 2021</t>
  </si>
  <si>
    <t>Median weekly household gross income: one-parent families, 2021</t>
  </si>
  <si>
    <t>Median weekly individual gross income, 55-59 year-olds, 2021</t>
  </si>
  <si>
    <t>Per cent of 25-44 year-olds who hold a degree, 2021</t>
  </si>
  <si>
    <t>Managers and professionals as a percentage of employed residents, 2021</t>
  </si>
  <si>
    <t>Per cent of two-parent families with no parent in paid work, 2021</t>
  </si>
  <si>
    <t>Per cent of 55-59 year olds in paid employment, 2021</t>
  </si>
  <si>
    <t>SEIFA Index of Relative Socio-economic Disadvantage, 2021</t>
  </si>
  <si>
    <t>12..3</t>
  </si>
  <si>
    <t>Per cent of renting households, living in acute financial hardship, 2021</t>
  </si>
  <si>
    <t>Rate of Police callouts to family incidents, 2023/24 [per 100,000 residents]</t>
  </si>
  <si>
    <t>Aged pension recipients as a percentage of persons aged 65 or more, June 2024</t>
  </si>
  <si>
    <t>Per cent of dwellings for rent, which are affordable to Centrelink recipients, June, 2024</t>
  </si>
  <si>
    <t>Salespersons, machinery operators and labourers as a percentage of employed residents, 2021</t>
  </si>
  <si>
    <t>Average number of children born to women in their lifetime, based on current birth rates, 2022</t>
  </si>
  <si>
    <t>Nutrition</t>
  </si>
  <si>
    <t>Proportion of women aged 25-44 who hold a university degree: per cent higher or lower than men</t>
  </si>
  <si>
    <t>Proportion of employed women working as Managers or professionals: per cent higher or lower than males</t>
  </si>
  <si>
    <t>Average incomes among males aged 15-64: per cent higher or lower than female incomes - , 2021</t>
  </si>
  <si>
    <t>Per cent sole parents who are female, 2021</t>
  </si>
  <si>
    <t>Female  average hours worked at home: per cent higher or lower than males, 2021</t>
  </si>
  <si>
    <t>Rate of Family related violent offences, per 100,000 persons, Female Victims, 2023/24</t>
  </si>
  <si>
    <t>Per cent of one parent families with children under 15 that have no car, 2021</t>
  </si>
  <si>
    <t>Per cent of couple families with children under 15 that own fewer than two cars, 2021</t>
  </si>
  <si>
    <t>Per cent of persons living with disability, 2021</t>
  </si>
  <si>
    <t>Per cent of persons who have arthritis, 2021</t>
  </si>
  <si>
    <t>Per cent of persons who have cancer, 2021</t>
  </si>
  <si>
    <t>Per cent of persons who have dementia, 2021</t>
  </si>
  <si>
    <t>Per cent of persons who have heart disease, 2021</t>
  </si>
  <si>
    <t>Median weekly gross individual income, persons 15+, 2021</t>
  </si>
  <si>
    <t>Female median individual weekly gross income, persons 15+, 2021</t>
  </si>
  <si>
    <t>Male median individual weekly gross income, persons 15+, 2021</t>
  </si>
  <si>
    <t>Per cent of weekly individual incomes below $250 persons aged 35-44, 2021</t>
  </si>
  <si>
    <t>Per cent of dwellings rented from the government, co-ops. or the church, 2021</t>
  </si>
  <si>
    <t>Number of year's household income required to purchase an average house, 2021</t>
  </si>
  <si>
    <t>Per cent 20-24 year olds not in paid employment or enrolled in formal education, 2021</t>
  </si>
  <si>
    <t>Per cent of persons 15+ who had left school before finishing yr. 11, 2021</t>
  </si>
  <si>
    <t>Per cent of 20-24 year-olds in tertiary education, 2021</t>
  </si>
  <si>
    <t>Per cent of residents who speak English 'not well' or ' not at all', 2021</t>
  </si>
  <si>
    <t>Per cent of residents who feel that most people could be trusted, 'never' or 'not often', 2020</t>
  </si>
  <si>
    <t>Per cent of residents who talk to friends a few times a month or less often, 2020</t>
  </si>
  <si>
    <t>Per cent of residents who have no close friends or family that they talk to regularly 2020</t>
  </si>
  <si>
    <t>Per cent of residents who engaged in voluntary work in the previous 12 months, 2021</t>
  </si>
  <si>
    <t>Per cent of persons who have diabetes mellitus, 2021</t>
  </si>
  <si>
    <t>Per cent of persons who have lung disease, 2021</t>
  </si>
  <si>
    <t>Per cent of persons who have a mental health condition, 2021</t>
  </si>
  <si>
    <t>Per cent of residents who meet fruit consumption guidelines, 2017</t>
  </si>
  <si>
    <t>Per cent of residents who met vegetable consumption guidelines , 2017</t>
  </si>
  <si>
    <t>Per cent of residents who consume take-away meals, or snacks, more than once a week, 2017</t>
  </si>
  <si>
    <t>Per cent of 20-24 year-olds who are not in paid employment or in formal educations, 2021</t>
  </si>
  <si>
    <t>Unemployment rate among 20-24 year olds,, 2021</t>
  </si>
  <si>
    <t>Per cent of families with children that are one-parent families, 2021</t>
  </si>
  <si>
    <t>Proportion of men aged 15+ who are in paid employment: per cent higher or lower than women</t>
  </si>
  <si>
    <t>Per cent of Persons travelling to work, who Used Active or Public Transport, 2021</t>
  </si>
  <si>
    <t>Per cent of Persons travelling to work, who walked only, 2021</t>
  </si>
  <si>
    <t>Per cent of Persons travelling to work, who drove by car, 2021</t>
  </si>
  <si>
    <t>Cultural Diversity &amp; Settlement</t>
  </si>
  <si>
    <t>Indigenous</t>
  </si>
  <si>
    <t>Indigenous population, 2021</t>
  </si>
  <si>
    <t>Per cent population Indigenous, 2021</t>
  </si>
  <si>
    <t>Census 2021 (update 2026)</t>
  </si>
  <si>
    <t>Victorian Population Health Survey, 2022 (update 2026)</t>
  </si>
  <si>
    <t>Dept. Health and Human Services 2015 (update undetermined)</t>
  </si>
  <si>
    <t>Per cent of dwellings owned being purchased by their occupants, 2021</t>
  </si>
  <si>
    <t>Per cent of persons who have asthma, 2021</t>
  </si>
  <si>
    <t>Average hourly income among employed males  aged 15-64 - per cent higher or lower than female hourly income, 2021</t>
  </si>
  <si>
    <t>Proportion of women who provide unpaid care each week for a person with a disability: per cent higher or lower than males, 2021</t>
  </si>
  <si>
    <t>Source</t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</si>
  <si>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Indigenous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</si>
  <si>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Cultural Diversity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</si>
  <si>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Education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</si>
  <si>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Employment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</si>
  <si>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Finance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</si>
  <si>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Housing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</si>
  <si>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Health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</si>
  <si>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Safety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</si>
  <si>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Early Years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</si>
  <si>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Young People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</si>
  <si>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Families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</si>
  <si>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Older People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</si>
  <si>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Gender  </t>
    </r>
    <r>
      <rPr>
        <sz val="7"/>
        <color rgb="FFFFFF00"/>
        <rFont val="Wingdings"/>
        <charset val="2"/>
      </rPr>
      <t>v v v v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</si>
  <si>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Transport  </t>
    </r>
    <r>
      <rPr>
        <sz val="7"/>
        <color rgb="FFFFFF00"/>
        <rFont val="Wingdings"/>
        <charset val="2"/>
      </rPr>
      <t>v v v v</t>
    </r>
  </si>
  <si>
    <t>Sources</t>
  </si>
  <si>
    <t>Centrelink, 2024 (update 2025)</t>
  </si>
  <si>
    <t>INDIGENOUS</t>
  </si>
  <si>
    <t>CULTURAL DIVERSITY &amp; SETTLEMENT</t>
  </si>
  <si>
    <t>EDUCATION</t>
  </si>
  <si>
    <t>EMPLOYMENT</t>
  </si>
  <si>
    <t>FINANCE</t>
  </si>
  <si>
    <t>HOUSING</t>
  </si>
  <si>
    <t>HEALTH</t>
  </si>
  <si>
    <t>EARLY YEARS</t>
  </si>
  <si>
    <t>FAMILIES</t>
  </si>
  <si>
    <t>YOUNG PEOPLE</t>
  </si>
  <si>
    <t>OLDER PEOPLE</t>
  </si>
  <si>
    <t>GENDER</t>
  </si>
  <si>
    <t>Per cent of residents born overseas, 2021</t>
  </si>
  <si>
    <t>Humanitarian settlement, 2023/24</t>
  </si>
  <si>
    <t>Family settlement, 2023/24</t>
  </si>
  <si>
    <t>Skilled settlement, 2023/24</t>
  </si>
  <si>
    <t>Total settlement, 2023/24</t>
  </si>
  <si>
    <t>Per cent of Indigenous people aged 15+, who left school before completing year 11, 2021</t>
  </si>
  <si>
    <t>Percent of Indigenous people aged 15+, who hold a degree, 2021</t>
  </si>
  <si>
    <t>Median personal gross weekly income, Indigenous persons aged 15+, 2021</t>
  </si>
  <si>
    <t>Per cent of Indigenous people who are living in a rented dwelling, 2021</t>
  </si>
  <si>
    <t>Per cent of Indigenous families with children, that are single parent families, 2021</t>
  </si>
  <si>
    <t>Unemployment rate among Indigenous persons, 2021</t>
  </si>
  <si>
    <t>Sixteen topics are encompassed by these 109 measures, including:</t>
  </si>
  <si>
    <t>Census 2021 (update 2026) &amp; Victorian Dept. Transport and Planning 2022</t>
  </si>
  <si>
    <t>This information is drawn from a variety of sources, including the Australian Bureau of Statistics Census 2021; Register of Births, Deaths and Marriages; the Australian Early Development Index; Centrelink; Commonwealth Departments of Education, Employment and Workplace Relations, Victoria Police, Victorian Child and Adolescent Monitoring System; the Victorian Departments of Education and Training, Health, Home Affairs, Human Services and Transport and Planning; the  Victorian Gambling and Casino Control Commission; and the Victorian Population Health Survey</t>
  </si>
  <si>
    <t>For more information, visit…</t>
  </si>
  <si>
    <t>Dept. Transport, Planning and Local Infrastructure, 2015</t>
  </si>
  <si>
    <t>Per cent of persons 65+ who are in paid employment, 2021</t>
  </si>
  <si>
    <t>Per cent of persons 65+ who volunteered in the previous 12 months, 2021</t>
  </si>
  <si>
    <t>Per cent of persons 65+ and living in a private dwelling, who are renting their accommodation, 2021</t>
  </si>
  <si>
    <t>Number of homeless persons per 1,000 population, 2021</t>
  </si>
  <si>
    <t>Per cent of private dwellings that are overcrowded, 2021</t>
  </si>
  <si>
    <t>Per cent of people who do not feel safe walking alone at night in their neighbourhood, 2015</t>
  </si>
  <si>
    <t>Per cent of residents who speak languages other than English at home, 2021</t>
  </si>
  <si>
    <t>Per cent of persons aged 65+, with a disability, 2021</t>
  </si>
  <si>
    <t>Population aged 12-24, 2024</t>
  </si>
  <si>
    <t>Population aged 65 years or more, 2024</t>
  </si>
  <si>
    <t>Population born overseas, 2021</t>
  </si>
  <si>
    <t>Unemployment rate among 20-24 year olds, 2021</t>
  </si>
  <si>
    <t>Community connection</t>
  </si>
  <si>
    <t>Indigenous community</t>
  </si>
  <si>
    <t>Cultural diversity</t>
  </si>
  <si>
    <t>Early years</t>
  </si>
  <si>
    <t>Young people</t>
  </si>
  <si>
    <t>Older people</t>
  </si>
  <si>
    <t>Rate of Family related violent offences, per 100,000 women, female victims, 2023/24</t>
  </si>
  <si>
    <t>Population aged 0-14 years, 2024</t>
  </si>
  <si>
    <t>Per cent of  20-24 year olds who had left school before completing year 11, 2021</t>
  </si>
  <si>
    <t>Rate of Police callouts to family incidents, per 100,000 residents, 2023/24</t>
  </si>
  <si>
    <t>Aged pension recipients as a percentage of persons aged 65 or more, 2024</t>
  </si>
  <si>
    <t>Per cent of persons aged 65+, who are living with disability, 2021</t>
  </si>
  <si>
    <t>Proportion of employed women working as managers or professionals: per cent higher or lower than males</t>
  </si>
  <si>
    <t>Average incomes among males aged 15-64: per cent higher or lower than female incomes, 2021</t>
  </si>
  <si>
    <t>Average hourly income among employed males  aged 15-64: per cent higher or lower than female hourly income, 2021</t>
  </si>
  <si>
    <t>Proportion of women who provide unpaid care each week for a person with a disability: per cent higher or lower than men, 2021</t>
  </si>
  <si>
    <t>Per cent of sole parents who are female, 2021</t>
  </si>
  <si>
    <t>Rate of Family related violent offences, per 100,000 persons, female victims, 2023/24</t>
  </si>
  <si>
    <t>Proportion of men aged 20-24 who had left school before completing year 11: per cent higher or lower than women</t>
  </si>
  <si>
    <t>Number of ambulance callouts to illicit drug-related incidents, per 100,000 pop., 2022/23</t>
  </si>
  <si>
    <t>Turning Point, 2024 (update, 2025)</t>
  </si>
  <si>
    <r>
      <t xml:space="preserve">Click </t>
    </r>
    <r>
      <rPr>
        <i/>
        <sz val="22"/>
        <color rgb="FFFFFF00"/>
        <rFont val="Garamond"/>
        <family val="1"/>
      </rPr>
      <t>here</t>
    </r>
    <r>
      <rPr>
        <sz val="22"/>
        <color rgb="FFFFFF00"/>
        <rFont val="Garamond"/>
        <family val="1"/>
      </rPr>
      <t xml:space="preserve"> to proceed to the indicators</t>
    </r>
  </si>
  <si>
    <r>
      <rPr>
        <sz val="7"/>
        <color rgb="FFFFFF00"/>
        <rFont val="Wingdings"/>
        <charset val="2"/>
      </rPr>
      <t xml:space="preserve">v </t>
    </r>
    <r>
      <rPr>
        <sz val="7"/>
        <color rgb="FFFFFF00"/>
        <rFont val="Garamond"/>
        <family val="1"/>
      </rPr>
      <t xml:space="preserve"> </t>
    </r>
    <r>
      <rPr>
        <sz val="7"/>
        <color rgb="FFFFFF00"/>
        <rFont val="Wingdings"/>
        <charset val="2"/>
      </rPr>
      <t>v v v</t>
    </r>
    <r>
      <rPr>
        <sz val="14"/>
        <color rgb="FFFFFF00"/>
        <rFont val="Garamond"/>
        <family val="1"/>
      </rPr>
      <t xml:space="preserve">   Nutrition  </t>
    </r>
    <r>
      <rPr>
        <sz val="7"/>
        <color rgb="FFFFFF00"/>
        <rFont val="Wingdings"/>
        <charset val="2"/>
      </rPr>
      <t>v v v v</t>
    </r>
  </si>
  <si>
    <r>
      <t xml:space="preserve">        Select a locality of interest, and for comparison </t>
    </r>
    <r>
      <rPr>
        <sz val="11"/>
        <color theme="3" tint="-0.499984740745262"/>
        <rFont val="Wingdings 2"/>
        <family val="1"/>
        <charset val="2"/>
      </rPr>
      <t>E</t>
    </r>
  </si>
  <si>
    <t>Participation in 4 week Key ages and States</t>
  </si>
  <si>
    <t>Participation in the Maternal and Child Health Service</t>
  </si>
  <si>
    <t>Victorian Government, 'Know your Council', 2024 (update indeterminate)</t>
  </si>
  <si>
    <t>As a selection of statistical data, the information presented here gives a concise summary of conditions within your community</t>
  </si>
  <si>
    <t>Participation in 4 week Key ages and States, 2023/4</t>
  </si>
  <si>
    <t>Participation in the Maternal and Child Health Service, 2023/4</t>
  </si>
  <si>
    <t>Victorian Population Health Survey, 2017 (update indeterminate)</t>
  </si>
  <si>
    <t>CRIME &amp; SAFETY</t>
  </si>
  <si>
    <t>Victorian Population Health Survey, 2023 (update 2025)</t>
  </si>
  <si>
    <t>Per cent of residents with increased lifetime risk of alcohol-related harm, 2023</t>
  </si>
  <si>
    <t>Fair' or 'Poor' dental health 2023</t>
  </si>
  <si>
    <t>Multiculturalism makes life in your area better: 'No' or 'Not often' 2023</t>
  </si>
  <si>
    <t>Experienced discrimination: "In the past 12 months, have you experienced discrimination or have been treated unfairly by others?  2023</t>
  </si>
  <si>
    <t>Civic trust - do you feel valued by society?: 'No' or 'not often' 2023</t>
  </si>
  <si>
    <t>Daily Smokers, 2023</t>
  </si>
  <si>
    <t>Daily e-cigarette users, 2023</t>
  </si>
  <si>
    <t>Victorian Population Health Survey, 2023  (update 2025)</t>
  </si>
  <si>
    <t>Per cent of persons with  'Fair' or 'poor' self-reported health status, 2023</t>
  </si>
  <si>
    <t>Per cent of persons with 'high/very high' levels of psychological distress, 2023</t>
  </si>
  <si>
    <t>Persons experiencing lonliness 2023</t>
  </si>
  <si>
    <t>Per cent of residents who ran out food and could not afford to buy more in past year, 2023</t>
  </si>
  <si>
    <t>Did not do any moderate to vigorous physical activity in the past week 2023</t>
  </si>
  <si>
    <t>Victorian Population Health Survey, 2023 (update 2026)</t>
  </si>
  <si>
    <t>Consumption off sugar-sweetened drinks: daily or more often 2023</t>
  </si>
  <si>
    <t>Per cent of residents who are obese, 2023</t>
  </si>
  <si>
    <t>Low level of life satisfaction 2023</t>
  </si>
  <si>
    <t>NUTRITION</t>
  </si>
  <si>
    <t>Birth rate per 1,000 women aged 20-24, 2023</t>
  </si>
  <si>
    <t>Per cent of households in receipt of rent assistance, 2025</t>
  </si>
  <si>
    <t>Population, 2024</t>
  </si>
  <si>
    <t>Number of asylum seekers, 2025</t>
  </si>
  <si>
    <t>Per cent of year 9 pupils that did not meet national literacy benchmarks: 2023</t>
  </si>
  <si>
    <t>Per cent of year 9 pupils that did not meet national numeracy benchmarks: 2023</t>
  </si>
  <si>
    <t>Victorian Dept. Education and Training, 2025 (update undetermined)</t>
  </si>
  <si>
    <t>Victorian Dept. Education and Training, 2025</t>
  </si>
  <si>
    <t>Unemployment rate, persons 15+, June 2025</t>
  </si>
  <si>
    <t>Federal Dept.. Employment and Workplace Relations, 2025 (update 2026)</t>
  </si>
  <si>
    <t>Electronic gambling machine losses per adult, 2024/25</t>
  </si>
  <si>
    <t>Centrelink, 2025 (update 2026)</t>
  </si>
  <si>
    <t>Health Care Card Holders as a percentage of the population, June 2025</t>
  </si>
  <si>
    <t>Property offence rate, per 100,000 pop., 2024/25</t>
  </si>
  <si>
    <t>Violent offence rate, per 100,000 pop., 2024/25</t>
  </si>
  <si>
    <t>Drug offence rate, per 100,000 pop., 2024/25</t>
  </si>
  <si>
    <t>Total offence rate, per 100,000 pop., 2024/25</t>
  </si>
  <si>
    <t>Crime Statistics Agency 2025 (update 2026)</t>
  </si>
  <si>
    <t>Per cent of prep. pupils developmentally vulnerable in 2 or more domains, 2024</t>
  </si>
  <si>
    <t>Commonwealth Early Development Index, 2024 (update 2027)</t>
  </si>
  <si>
    <t>Dept. Home Affairs, 2025 (update 2026)</t>
  </si>
  <si>
    <t>Humanitarian settlement, 2024/25</t>
  </si>
  <si>
    <t>Family settlement, 2024/25</t>
  </si>
  <si>
    <t>Skilled settlement, 2024/25</t>
  </si>
  <si>
    <t>Total settlement, 2024/25</t>
  </si>
  <si>
    <t>Aus. Childhood Census 2024 (update 2027)</t>
  </si>
  <si>
    <t>Per cent of dwellings for rent, which are affordable to Centrelink recipients, June, 2025</t>
  </si>
  <si>
    <t>Dept. Human Services, 2025 (update 2026)</t>
  </si>
  <si>
    <t>Rate of Family related violent offences, per 100,000 women, female victims, 2024/25</t>
  </si>
  <si>
    <t>Crime Statistics Agency, 2025 (update 2026)</t>
  </si>
  <si>
    <t>Population, 2026</t>
  </si>
  <si>
    <t>Victorian Government, 2023 (update unknown)</t>
  </si>
  <si>
    <t>Population aged 0-14 years, 2026</t>
  </si>
  <si>
    <t>Victorian Government, 2023. (update, unknown)</t>
  </si>
  <si>
    <t>Population aged 12-24, 2026</t>
  </si>
  <si>
    <t>Population aged 65 years or more, 2026</t>
  </si>
  <si>
    <t>Australian Bureau of Statistics, 2024 (update 2025)</t>
  </si>
  <si>
    <t>Birth rate per 1,000 women aged 20-24, 2024</t>
  </si>
  <si>
    <t>Victorian Gambling and Casino Control Commission, 2026 (update 2027)</t>
  </si>
  <si>
    <t>Electronic gambling machine losses per adult, 2025/26</t>
  </si>
  <si>
    <t>Health Care Card Holders as a percentage of the population, June 2026</t>
  </si>
  <si>
    <t>Aged pension recipients as a percentage of persons aged 65 or more, 2026</t>
  </si>
  <si>
    <t>Per cent of households in receipt of rent assistance,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</si>
</sst>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$&quot;#,##0"/>
    <numFmt numFmtId="166" formatCode="#,##0.0"/>
  </numFmts>
  <fonts count="68">
    <font>
      <sz val="10"/>
      <name val="Arial"/>
    </font>
    <font>
      <sz val="10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b/>
      <sz val="11"/>
      <name val="Times New Roman"/>
      <family val="1"/>
    </font>
    <font>
      <b/>
      <sz val="11"/>
      <name val="Arial"/>
      <family val="2"/>
    </font>
    <font>
      <sz val="10"/>
      <name val="Garamond"/>
      <family val="1"/>
    </font>
    <font>
      <b/>
      <sz val="10"/>
      <name val="Garamond"/>
      <family val="1"/>
    </font>
    <font>
      <sz val="9"/>
      <name val="Garamond"/>
      <family val="1"/>
    </font>
    <font>
      <b/>
      <sz val="10"/>
      <color theme="3" tint="-0.499984740745262"/>
      <name val="Garamond"/>
      <family val="1"/>
    </font>
    <font>
      <b/>
      <sz val="10.5"/>
      <color theme="2" tint="-0.749992370372631"/>
      <name val="Garamond"/>
      <family val="1"/>
    </font>
    <font>
      <sz val="10"/>
      <color theme="0"/>
      <name val="Garamond"/>
      <family val="1"/>
    </font>
    <font>
      <sz val="5"/>
      <color theme="0"/>
      <name val="Garamond"/>
      <family val="1"/>
    </font>
    <font>
      <sz val="10"/>
      <color theme="1"/>
      <name val="Garamond"/>
      <family val="1"/>
    </font>
    <font>
      <sz val="6"/>
      <color theme="0"/>
      <name val="Garamond"/>
      <family val="1"/>
    </font>
    <font>
      <sz val="8"/>
      <color theme="0"/>
      <name val="Garamond"/>
      <family val="1"/>
    </font>
    <font>
      <sz val="5"/>
      <color theme="0"/>
      <name val="Times New Roman"/>
      <family val="1"/>
    </font>
    <font>
      <b/>
      <sz val="10"/>
      <color theme="0"/>
      <name val="Garamond"/>
      <family val="1"/>
    </font>
    <font>
      <sz val="7"/>
      <color theme="0"/>
      <name val="Garamond"/>
      <family val="1"/>
    </font>
    <font>
      <sz val="7"/>
      <color rgb="FF800000"/>
      <name val="Garamond"/>
      <family val="1"/>
    </font>
    <font>
      <sz val="10"/>
      <color theme="0"/>
      <name val="Arial"/>
      <family val="2"/>
    </font>
    <font>
      <sz val="6"/>
      <color theme="0"/>
      <name val="Arial"/>
      <family val="2"/>
    </font>
    <font>
      <sz val="10"/>
      <color theme="1"/>
      <name val="Arial"/>
      <family val="2"/>
    </font>
    <font>
      <sz val="9"/>
      <color rgb="FF800000"/>
      <name val="Garamond"/>
      <family val="1"/>
    </font>
    <font>
      <b/>
      <sz val="8"/>
      <color rgb="FF800000"/>
      <name val="Garamond"/>
      <family val="1"/>
    </font>
    <font>
      <b/>
      <sz val="11"/>
      <color theme="3" tint="-0.499984740745262"/>
      <name val="Garamond"/>
      <family val="1"/>
    </font>
    <font>
      <b/>
      <sz val="10"/>
      <color theme="4" tint="-0.249977111117893"/>
      <name val="Garamond"/>
      <family val="1"/>
    </font>
    <font>
      <sz val="12"/>
      <name val="Garamond"/>
      <family val="1"/>
    </font>
    <font>
      <u/>
      <sz val="8"/>
      <color theme="10"/>
      <name val="Arial"/>
      <family val="2"/>
    </font>
    <font>
      <sz val="14"/>
      <color rgb="FFFFFF00"/>
      <name val="Garamond"/>
      <family val="1"/>
    </font>
    <font>
      <b/>
      <sz val="12"/>
      <color theme="3" tint="-0.499984740745262"/>
      <name val="Garamond"/>
      <family val="1"/>
    </font>
    <font>
      <b/>
      <sz val="12"/>
      <color theme="3" tint="-0.499984740745262"/>
      <name val="Wingdings 2"/>
      <family val="1"/>
      <charset val="2"/>
    </font>
    <font>
      <sz val="26"/>
      <color theme="0"/>
      <name val="Garamond"/>
      <family val="1"/>
    </font>
    <font>
      <b/>
      <sz val="11"/>
      <color theme="1"/>
      <name val="Garamond"/>
      <family val="1"/>
    </font>
    <font>
      <sz val="7"/>
      <color rgb="FFFFFF00"/>
      <name val="Wingdings"/>
      <charset val="2"/>
    </font>
    <font>
      <sz val="7"/>
      <color rgb="FFFFFF00"/>
      <name val="Garamond"/>
      <family val="1"/>
    </font>
    <font>
      <sz val="7"/>
      <color theme="0"/>
      <name val="Arial"/>
      <family val="2"/>
    </font>
    <font>
      <b/>
      <sz val="11"/>
      <color rgb="FFC00000"/>
      <name val="Garamond"/>
      <family val="1"/>
    </font>
    <font>
      <sz val="8"/>
      <color theme="0"/>
      <name val="Times New Roman"/>
      <family val="1"/>
    </font>
    <font>
      <sz val="10"/>
      <name val="Times New Roman"/>
      <family val="1"/>
    </font>
    <font>
      <sz val="10"/>
      <color indexed="8"/>
      <name val="Calibri"/>
      <family val="2"/>
    </font>
    <font>
      <sz val="9"/>
      <color theme="0"/>
      <name val="Garamond"/>
      <family val="1"/>
    </font>
    <font>
      <b/>
      <sz val="10"/>
      <name val="Arial"/>
      <family val="2"/>
    </font>
    <font>
      <sz val="9"/>
      <name val="Calibri"/>
      <family val="2"/>
      <scheme val="minor"/>
    </font>
    <font>
      <sz val="8"/>
      <color theme="3" tint="-0.249977111117893"/>
      <name val="Garamond"/>
      <family val="1"/>
    </font>
    <font>
      <sz val="6"/>
      <color theme="3" tint="-0.249977111117893"/>
      <name val="Garamond"/>
      <family val="1"/>
    </font>
    <font>
      <sz val="10"/>
      <color theme="3" tint="-0.249977111117893"/>
      <name val="Garamond"/>
      <family val="1"/>
    </font>
    <font>
      <sz val="10"/>
      <color theme="3" tint="-0.249977111117893"/>
      <name val="Arial"/>
      <family val="2"/>
    </font>
    <font>
      <sz val="14"/>
      <name val="Garamond"/>
      <family val="1"/>
    </font>
    <font>
      <sz val="14"/>
      <color rgb="FFFFFF00"/>
      <name val="Garamond"/>
      <family val="1"/>
      <charset val="2"/>
    </font>
    <font>
      <b/>
      <sz val="7"/>
      <color theme="1"/>
      <name val="Garamond"/>
      <family val="1"/>
    </font>
    <font>
      <b/>
      <sz val="12"/>
      <color theme="1"/>
      <name val="Garamond"/>
      <family val="1"/>
    </font>
    <font>
      <b/>
      <sz val="13"/>
      <name val="Garamond"/>
      <family val="1"/>
    </font>
    <font>
      <b/>
      <sz val="16"/>
      <name val="Garamond"/>
      <family val="1"/>
    </font>
    <font>
      <sz val="22"/>
      <color rgb="FFFFFF00"/>
      <name val="Garamond"/>
      <family val="1"/>
    </font>
    <font>
      <i/>
      <sz val="22"/>
      <color rgb="FFFFFF00"/>
      <name val="Garamond"/>
      <family val="1"/>
    </font>
    <font>
      <b/>
      <sz val="17"/>
      <name val="Garamond"/>
      <family val="1"/>
    </font>
    <font>
      <sz val="11"/>
      <color theme="3" tint="-0.499984740745262"/>
      <name val="Garamond"/>
      <family val="1"/>
    </font>
    <font>
      <sz val="11"/>
      <color theme="3" tint="-0.499984740745262"/>
      <name val="Wingdings 2"/>
      <family val="1"/>
      <charset val="2"/>
    </font>
    <font>
      <sz val="7"/>
      <color theme="3" tint="-0.249977111117893"/>
      <name val="Garamond"/>
      <family val="1"/>
    </font>
    <font>
      <sz val="7"/>
      <name val="Garamond"/>
      <family val="1"/>
    </font>
    <font>
      <sz val="7"/>
      <name val="Arial"/>
      <family val="2"/>
    </font>
    <font>
      <b/>
      <sz val="14"/>
      <name val="Garamond"/>
      <family val="1"/>
    </font>
    <font>
      <b/>
      <sz val="7"/>
      <color theme="0"/>
      <name val="Garamond"/>
      <family val="1"/>
    </font>
    <font>
      <sz val="6"/>
      <color theme="0"/>
      <name val="Calibri"/>
      <family val="2"/>
      <scheme val="minor"/>
    </font>
    <font>
      <sz val="6"/>
      <color theme="0"/>
      <name val="Times New Roman"/>
      <family val="1"/>
    </font>
    <font>
      <b/>
      <sz val="6"/>
      <color theme="0"/>
      <name val="Times New Roman"/>
      <family val="1"/>
    </font>
    <font>
      <sz val="11"/>
      <color indexed="8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EDCC7B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2" borderId="1">
      <alignment vertical="center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67" fillId="0" borderId="0"/>
    <xf numFmtId="0" fontId="1" fillId="0" borderId="0"/>
  </cellStyleXfs>
  <cellXfs count="164">
    <xf numFmtId="0" fontId="0" fillId="0" borderId="0" xfId="0"/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9" fillId="0" borderId="0" xfId="0" applyFont="1" applyAlignment="1" applyProtection="1">
      <alignment vertical="top"/>
      <protection hidden="1"/>
    </xf>
    <xf numFmtId="0" fontId="10" fillId="0" borderId="0" xfId="0" applyFont="1" applyProtection="1">
      <protection hidden="1"/>
    </xf>
    <xf numFmtId="164" fontId="6" fillId="0" borderId="0" xfId="0" applyNumberFormat="1" applyFont="1" applyProtection="1">
      <protection hidden="1"/>
    </xf>
    <xf numFmtId="0" fontId="12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14" fillId="0" borderId="0" xfId="0" applyFont="1" applyAlignment="1" applyProtection="1">
      <alignment horizontal="center"/>
      <protection locked="0" hidden="1"/>
    </xf>
    <xf numFmtId="1" fontId="16" fillId="0" borderId="0" xfId="0" applyNumberFormat="1" applyFont="1" applyAlignment="1" applyProtection="1">
      <alignment horizontal="center" vertical="center" wrapText="1"/>
      <protection hidden="1"/>
    </xf>
    <xf numFmtId="1" fontId="6" fillId="0" borderId="0" xfId="0" applyNumberFormat="1" applyFont="1" applyProtection="1">
      <protection hidden="1"/>
    </xf>
    <xf numFmtId="0" fontId="11" fillId="0" borderId="0" xfId="0" applyFont="1" applyProtection="1">
      <protection locked="0" hidden="1"/>
    </xf>
    <xf numFmtId="0" fontId="17" fillId="0" borderId="0" xfId="0" applyFont="1" applyAlignment="1" applyProtection="1">
      <alignment vertical="top"/>
      <protection hidden="1"/>
    </xf>
    <xf numFmtId="1" fontId="4" fillId="0" borderId="0" xfId="0" applyNumberFormat="1" applyFont="1" applyAlignment="1" applyProtection="1">
      <alignment horizontal="center" vertical="center" wrapText="1"/>
      <protection hidden="1"/>
    </xf>
    <xf numFmtId="1" fontId="5" fillId="0" borderId="0" xfId="0" applyNumberFormat="1" applyFont="1" applyAlignment="1" applyProtection="1">
      <alignment horizontal="center" vertical="center"/>
      <protection hidden="1"/>
    </xf>
    <xf numFmtId="1" fontId="4" fillId="0" borderId="0" xfId="0" applyNumberFormat="1" applyFont="1" applyAlignment="1" applyProtection="1">
      <alignment horizontal="center" vertical="center"/>
      <protection hidden="1"/>
    </xf>
    <xf numFmtId="164" fontId="2" fillId="0" borderId="0" xfId="0" applyNumberFormat="1" applyFont="1" applyAlignment="1" applyProtection="1">
      <alignment horizontal="center" vertical="center"/>
      <protection hidden="1"/>
    </xf>
    <xf numFmtId="164" fontId="2" fillId="0" borderId="0" xfId="0" applyNumberFormat="1" applyFont="1" applyAlignment="1" applyProtection="1">
      <alignment horizontal="center" vertical="center" wrapText="1"/>
      <protection hidden="1"/>
    </xf>
    <xf numFmtId="1" fontId="2" fillId="0" borderId="0" xfId="0" applyNumberFormat="1" applyFont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20" fillId="0" borderId="0" xfId="0" applyFont="1" applyProtection="1">
      <protection hidden="1"/>
    </xf>
    <xf numFmtId="0" fontId="21" fillId="0" borderId="0" xfId="0" applyFont="1" applyProtection="1">
      <protection locked="0" hidden="1"/>
    </xf>
    <xf numFmtId="1" fontId="18" fillId="0" borderId="0" xfId="0" applyNumberFormat="1" applyFont="1" applyAlignment="1" applyProtection="1">
      <alignment horizontal="center" vertical="center"/>
      <protection hidden="1"/>
    </xf>
    <xf numFmtId="164" fontId="15" fillId="0" borderId="0" xfId="0" applyNumberFormat="1" applyFont="1" applyAlignment="1" applyProtection="1">
      <alignment horizontal="left" vertical="center" wrapText="1"/>
      <protection hidden="1"/>
    </xf>
    <xf numFmtId="0" fontId="22" fillId="0" borderId="0" xfId="0" applyFont="1" applyProtection="1">
      <protection hidden="1"/>
    </xf>
    <xf numFmtId="3" fontId="19" fillId="3" borderId="0" xfId="0" applyNumberFormat="1" applyFont="1" applyFill="1" applyAlignment="1" applyProtection="1">
      <alignment horizontal="center" vertical="center"/>
      <protection hidden="1"/>
    </xf>
    <xf numFmtId="3" fontId="18" fillId="3" borderId="0" xfId="0" applyNumberFormat="1" applyFont="1" applyFill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top"/>
      <protection hidden="1"/>
    </xf>
    <xf numFmtId="0" fontId="13" fillId="4" borderId="0" xfId="0" applyFont="1" applyFill="1" applyProtection="1">
      <protection hidden="1"/>
    </xf>
    <xf numFmtId="0" fontId="36" fillId="0" borderId="0" xfId="0" applyFont="1" applyAlignment="1" applyProtection="1">
      <alignment horizontal="center"/>
      <protection hidden="1"/>
    </xf>
    <xf numFmtId="164" fontId="15" fillId="0" borderId="0" xfId="0" applyNumberFormat="1" applyFont="1" applyAlignment="1" applyProtection="1">
      <alignment horizontal="center" vertical="center" wrapText="1"/>
      <protection hidden="1"/>
    </xf>
    <xf numFmtId="1" fontId="15" fillId="0" borderId="0" xfId="0" applyNumberFormat="1" applyFont="1" applyAlignment="1" applyProtection="1">
      <alignment horizontal="center" vertical="center" wrapText="1"/>
      <protection hidden="1"/>
    </xf>
    <xf numFmtId="164" fontId="4" fillId="0" borderId="0" xfId="0" applyNumberFormat="1" applyFont="1" applyAlignment="1" applyProtection="1">
      <alignment horizontal="center" vertical="center" wrapText="1"/>
      <protection hidden="1"/>
    </xf>
    <xf numFmtId="164" fontId="4" fillId="0" borderId="0" xfId="0" applyNumberFormat="1" applyFont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vertical="center" wrapText="1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20" fillId="0" borderId="0" xfId="0" applyFont="1"/>
    <xf numFmtId="164" fontId="38" fillId="0" borderId="0" xfId="0" applyNumberFormat="1" applyFont="1" applyAlignment="1" applyProtection="1">
      <alignment horizontal="left" vertical="center" wrapText="1"/>
      <protection hidden="1"/>
    </xf>
    <xf numFmtId="0" fontId="0" fillId="0" borderId="0" xfId="0" applyAlignment="1">
      <alignment vertical="center"/>
    </xf>
    <xf numFmtId="164" fontId="2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164" fontId="39" fillId="0" borderId="2" xfId="0" applyNumberFormat="1" applyFont="1" applyBorder="1" applyAlignment="1" applyProtection="1">
      <alignment horizontal="left" vertical="center" wrapText="1"/>
      <protection hidden="1"/>
    </xf>
    <xf numFmtId="164" fontId="2" fillId="7" borderId="0" xfId="0" applyNumberFormat="1" applyFont="1" applyFill="1" applyAlignment="1" applyProtection="1">
      <alignment horizontal="center" vertical="center" wrapText="1"/>
      <protection hidden="1"/>
    </xf>
    <xf numFmtId="0" fontId="0" fillId="7" borderId="0" xfId="0" applyFill="1"/>
    <xf numFmtId="0" fontId="0" fillId="7" borderId="0" xfId="0" applyFill="1" applyAlignment="1">
      <alignment vertical="center"/>
    </xf>
    <xf numFmtId="164" fontId="2" fillId="7" borderId="0" xfId="0" applyNumberFormat="1" applyFont="1" applyFill="1" applyAlignment="1">
      <alignment horizontal="center" vertical="center" wrapText="1"/>
    </xf>
    <xf numFmtId="164" fontId="39" fillId="0" borderId="2" xfId="0" applyNumberFormat="1" applyFont="1" applyBorder="1" applyAlignment="1" applyProtection="1">
      <alignment horizontal="center" vertical="center" wrapText="1"/>
      <protection hidden="1"/>
    </xf>
    <xf numFmtId="164" fontId="39" fillId="0" borderId="2" xfId="0" applyNumberFormat="1" applyFont="1" applyBorder="1" applyAlignment="1" applyProtection="1">
      <alignment horizontal="center" vertical="center"/>
      <protection hidden="1"/>
    </xf>
    <xf numFmtId="164" fontId="1" fillId="0" borderId="2" xfId="0" applyNumberFormat="1" applyFont="1" applyBorder="1" applyAlignment="1" applyProtection="1">
      <alignment horizontal="center" vertical="center"/>
      <protection hidden="1"/>
    </xf>
    <xf numFmtId="164" fontId="40" fillId="0" borderId="2" xfId="0" applyNumberFormat="1" applyFont="1" applyBorder="1" applyAlignment="1" applyProtection="1">
      <alignment horizontal="center" vertical="center"/>
      <protection hidden="1"/>
    </xf>
    <xf numFmtId="164" fontId="2" fillId="8" borderId="0" xfId="0" applyNumberFormat="1" applyFont="1" applyFill="1" applyAlignment="1" applyProtection="1">
      <alignment horizontal="center" vertical="center" wrapText="1"/>
      <protection hidden="1"/>
    </xf>
    <xf numFmtId="164" fontId="0" fillId="0" borderId="2" xfId="0" applyNumberFormat="1" applyBorder="1" applyAlignment="1">
      <alignment horizontal="center"/>
    </xf>
    <xf numFmtId="164" fontId="39" fillId="0" borderId="0" xfId="0" applyNumberFormat="1" applyFont="1" applyAlignment="1" applyProtection="1">
      <alignment horizontal="center" vertical="center"/>
      <protection hidden="1"/>
    </xf>
    <xf numFmtId="0" fontId="0" fillId="0" borderId="2" xfId="0" applyBorder="1"/>
    <xf numFmtId="0" fontId="0" fillId="0" borderId="2" xfId="0" applyBorder="1" applyAlignment="1">
      <alignment horizontal="center"/>
    </xf>
    <xf numFmtId="1" fontId="42" fillId="0" borderId="0" xfId="0" applyNumberFormat="1" applyFont="1" applyAlignment="1">
      <alignment horizontal="center"/>
    </xf>
    <xf numFmtId="1" fontId="42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4" fontId="39" fillId="0" borderId="0" xfId="0" applyNumberFormat="1" applyFont="1" applyAlignment="1" applyProtection="1">
      <alignment horizontal="center" vertical="center" wrapText="1"/>
      <protection hidden="1"/>
    </xf>
    <xf numFmtId="3" fontId="4" fillId="0" borderId="0" xfId="0" applyNumberFormat="1" applyFont="1" applyAlignment="1" applyProtection="1">
      <alignment horizontal="center" vertical="center" wrapText="1"/>
      <protection hidden="1"/>
    </xf>
    <xf numFmtId="3" fontId="2" fillId="7" borderId="0" xfId="0" applyNumberFormat="1" applyFont="1" applyFill="1" applyAlignment="1" applyProtection="1">
      <alignment horizontal="center" vertical="center" wrapText="1"/>
      <protection hidden="1"/>
    </xf>
    <xf numFmtId="3" fontId="39" fillId="0" borderId="2" xfId="0" applyNumberFormat="1" applyFont="1" applyBorder="1" applyAlignment="1" applyProtection="1">
      <alignment horizontal="center" vertical="center" wrapText="1"/>
      <protection hidden="1"/>
    </xf>
    <xf numFmtId="3" fontId="0" fillId="0" borderId="0" xfId="0" applyNumberFormat="1" applyAlignment="1">
      <alignment horizontal="center"/>
    </xf>
    <xf numFmtId="3" fontId="2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vertical="center" wrapText="1"/>
    </xf>
    <xf numFmtId="164" fontId="43" fillId="0" borderId="0" xfId="0" applyNumberFormat="1" applyFont="1" applyAlignment="1">
      <alignment vertical="center" wrapText="1"/>
    </xf>
    <xf numFmtId="0" fontId="43" fillId="0" borderId="0" xfId="0" applyFont="1" applyAlignment="1">
      <alignment horizontal="center" vertical="center" wrapText="1"/>
    </xf>
    <xf numFmtId="0" fontId="6" fillId="9" borderId="0" xfId="0" applyFont="1" applyFill="1" applyProtection="1">
      <protection hidden="1"/>
    </xf>
    <xf numFmtId="0" fontId="45" fillId="0" borderId="0" xfId="0" applyFont="1" applyAlignment="1" applyProtection="1">
      <alignment horizontal="center"/>
      <protection locked="0" hidden="1"/>
    </xf>
    <xf numFmtId="0" fontId="46" fillId="0" borderId="0" xfId="0" applyFont="1" applyProtection="1">
      <protection hidden="1"/>
    </xf>
    <xf numFmtId="0" fontId="47" fillId="0" borderId="0" xfId="0" applyFont="1" applyProtection="1">
      <protection hidden="1"/>
    </xf>
    <xf numFmtId="0" fontId="26" fillId="0" borderId="0" xfId="0" applyFont="1" applyProtection="1">
      <protection hidden="1"/>
    </xf>
    <xf numFmtId="3" fontId="18" fillId="0" borderId="0" xfId="0" applyNumberFormat="1" applyFont="1" applyAlignment="1" applyProtection="1">
      <alignment horizontal="center" vertical="center"/>
      <protection hidden="1"/>
    </xf>
    <xf numFmtId="1" fontId="11" fillId="0" borderId="0" xfId="0" applyNumberFormat="1" applyFont="1" applyProtection="1">
      <protection hidden="1"/>
    </xf>
    <xf numFmtId="3" fontId="50" fillId="12" borderId="0" xfId="0" applyNumberFormat="1" applyFont="1" applyFill="1" applyAlignment="1" applyProtection="1">
      <alignment horizontal="center" vertical="center"/>
      <protection hidden="1"/>
    </xf>
    <xf numFmtId="3" fontId="50" fillId="13" borderId="0" xfId="0" applyNumberFormat="1" applyFont="1" applyFill="1" applyAlignment="1" applyProtection="1">
      <alignment horizontal="center" vertical="center"/>
      <protection hidden="1"/>
    </xf>
    <xf numFmtId="3" fontId="6" fillId="0" borderId="0" xfId="0" applyNumberFormat="1" applyFont="1" applyProtection="1">
      <protection hidden="1"/>
    </xf>
    <xf numFmtId="0" fontId="12" fillId="3" borderId="0" xfId="0" applyFont="1" applyFill="1" applyProtection="1">
      <protection hidden="1"/>
    </xf>
    <xf numFmtId="2" fontId="15" fillId="0" borderId="0" xfId="0" applyNumberFormat="1" applyFont="1" applyAlignment="1" applyProtection="1">
      <alignment horizontal="center"/>
      <protection hidden="1"/>
    </xf>
    <xf numFmtId="164" fontId="15" fillId="0" borderId="0" xfId="0" applyNumberFormat="1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27" fillId="9" borderId="0" xfId="0" applyFont="1" applyFill="1" applyAlignment="1" applyProtection="1">
      <alignment vertical="center" wrapText="1"/>
      <protection hidden="1"/>
    </xf>
    <xf numFmtId="3" fontId="39" fillId="0" borderId="2" xfId="0" applyNumberFormat="1" applyFont="1" applyBorder="1" applyAlignment="1" applyProtection="1">
      <alignment horizontal="center" vertical="center"/>
      <protection hidden="1"/>
    </xf>
    <xf numFmtId="3" fontId="43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 applyProtection="1">
      <alignment horizontal="center" vertical="center"/>
      <protection hidden="1"/>
    </xf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6" fillId="14" borderId="0" xfId="0" applyFont="1" applyFill="1" applyAlignment="1" applyProtection="1">
      <alignment vertical="center" wrapText="1"/>
      <protection hidden="1"/>
    </xf>
    <xf numFmtId="0" fontId="52" fillId="14" borderId="0" xfId="0" applyFont="1" applyFill="1" applyAlignment="1" applyProtection="1">
      <alignment horizontal="left" vertical="center" wrapText="1" indent="2"/>
      <protection hidden="1"/>
    </xf>
    <xf numFmtId="0" fontId="27" fillId="15" borderId="0" xfId="0" applyFont="1" applyFill="1" applyAlignment="1" applyProtection="1">
      <alignment vertical="center" wrapText="1"/>
      <protection hidden="1"/>
    </xf>
    <xf numFmtId="0" fontId="0" fillId="15" borderId="0" xfId="0" applyFill="1"/>
    <xf numFmtId="0" fontId="6" fillId="15" borderId="0" xfId="0" applyFont="1" applyFill="1" applyAlignment="1" applyProtection="1">
      <alignment vertical="center" wrapText="1"/>
      <protection hidden="1"/>
    </xf>
    <xf numFmtId="0" fontId="6" fillId="15" borderId="0" xfId="0" applyFont="1" applyFill="1" applyAlignment="1" applyProtection="1">
      <alignment vertical="center" wrapText="1"/>
      <protection locked="0" hidden="1"/>
    </xf>
    <xf numFmtId="0" fontId="37" fillId="15" borderId="0" xfId="0" applyFont="1" applyFill="1" applyAlignment="1" applyProtection="1">
      <alignment horizontal="left" vertical="center" wrapText="1" indent="2"/>
      <protection hidden="1"/>
    </xf>
    <xf numFmtId="0" fontId="52" fillId="15" borderId="0" xfId="0" applyFont="1" applyFill="1" applyAlignment="1" applyProtection="1">
      <alignment horizontal="left" vertical="center" wrapText="1" indent="2"/>
      <protection hidden="1"/>
    </xf>
    <xf numFmtId="0" fontId="30" fillId="15" borderId="0" xfId="0" applyFont="1" applyFill="1" applyAlignment="1" applyProtection="1">
      <alignment wrapText="1"/>
      <protection hidden="1"/>
    </xf>
    <xf numFmtId="0" fontId="57" fillId="0" borderId="0" xfId="0" applyFont="1" applyAlignment="1" applyProtection="1">
      <alignment vertical="top"/>
      <protection hidden="1"/>
    </xf>
    <xf numFmtId="0" fontId="60" fillId="0" borderId="0" xfId="0" applyFont="1" applyProtection="1">
      <protection hidden="1"/>
    </xf>
    <xf numFmtId="0" fontId="61" fillId="0" borderId="0" xfId="0" applyFont="1" applyProtection="1">
      <protection hidden="1"/>
    </xf>
    <xf numFmtId="3" fontId="63" fillId="0" borderId="0" xfId="0" applyNumberFormat="1" applyFont="1" applyAlignment="1" applyProtection="1">
      <alignment horizontal="center" vertical="center"/>
      <protection hidden="1"/>
    </xf>
    <xf numFmtId="0" fontId="64" fillId="0" borderId="0" xfId="0" applyFont="1" applyProtection="1">
      <protection hidden="1"/>
    </xf>
    <xf numFmtId="0" fontId="14" fillId="0" borderId="0" xfId="0" applyFont="1" applyProtection="1">
      <protection hidden="1"/>
    </xf>
    <xf numFmtId="164" fontId="65" fillId="0" borderId="0" xfId="0" applyNumberFormat="1" applyFont="1" applyAlignment="1">
      <alignment horizontal="left" vertical="center" wrapText="1"/>
    </xf>
    <xf numFmtId="164" fontId="65" fillId="0" borderId="0" xfId="0" applyNumberFormat="1" applyFont="1" applyAlignment="1" applyProtection="1">
      <alignment horizontal="left" vertical="center" wrapText="1"/>
      <protection hidden="1"/>
    </xf>
    <xf numFmtId="3" fontId="65" fillId="0" borderId="0" xfId="0" applyNumberFormat="1" applyFont="1" applyAlignment="1" applyProtection="1">
      <alignment horizontal="left" vertical="center" wrapText="1"/>
      <protection hidden="1"/>
    </xf>
    <xf numFmtId="164" fontId="66" fillId="0" borderId="0" xfId="0" applyNumberFormat="1" applyFont="1" applyAlignment="1" applyProtection="1">
      <alignment horizontal="left" vertical="center" wrapText="1"/>
      <protection hidden="1"/>
    </xf>
    <xf numFmtId="3" fontId="0" fillId="0" borderId="0" xfId="0" applyNumberFormat="1"/>
    <xf numFmtId="0" fontId="6" fillId="15" borderId="0" xfId="0" applyFont="1" applyFill="1" applyAlignment="1" applyProtection="1">
      <alignment horizontal="left" vertical="center" wrapText="1"/>
      <protection hidden="1"/>
    </xf>
    <xf numFmtId="0" fontId="32" fillId="15" borderId="0" xfId="0" applyFont="1" applyFill="1" applyAlignment="1" applyProtection="1">
      <alignment horizontal="center" vertical="center" wrapText="1"/>
      <protection hidden="1"/>
    </xf>
    <xf numFmtId="0" fontId="48" fillId="15" borderId="0" xfId="0" applyFont="1" applyFill="1" applyAlignment="1" applyProtection="1">
      <alignment horizontal="left" wrapText="1"/>
      <protection hidden="1"/>
    </xf>
    <xf numFmtId="0" fontId="56" fillId="15" borderId="0" xfId="0" applyFont="1" applyFill="1" applyAlignment="1" applyProtection="1">
      <alignment horizontal="center" vertical="center" wrapText="1"/>
      <protection hidden="1"/>
    </xf>
    <xf numFmtId="0" fontId="54" fillId="6" borderId="0" xfId="2" applyFont="1" applyFill="1" applyAlignment="1" applyProtection="1">
      <alignment horizontal="center" vertical="center" wrapText="1"/>
      <protection hidden="1"/>
    </xf>
    <xf numFmtId="0" fontId="53" fillId="15" borderId="0" xfId="0" applyFont="1" applyFill="1" applyAlignment="1" applyProtection="1">
      <alignment horizontal="center" vertical="center" wrapText="1"/>
      <protection hidden="1"/>
    </xf>
    <xf numFmtId="0" fontId="62" fillId="15" borderId="0" xfId="0" applyFont="1" applyFill="1" applyAlignment="1" applyProtection="1">
      <alignment horizontal="center" vertical="center" wrapText="1"/>
      <protection hidden="1"/>
    </xf>
    <xf numFmtId="0" fontId="29" fillId="4" borderId="0" xfId="0" applyFont="1" applyFill="1" applyAlignment="1" applyProtection="1">
      <alignment horizontal="center" vertical="center"/>
      <protection hidden="1"/>
    </xf>
    <xf numFmtId="0" fontId="41" fillId="10" borderId="0" xfId="0" quotePrefix="1" applyFont="1" applyFill="1" applyAlignment="1" applyProtection="1">
      <alignment horizontal="left" vertical="center" wrapText="1"/>
      <protection hidden="1"/>
    </xf>
    <xf numFmtId="0" fontId="41" fillId="10" borderId="0" xfId="0" applyFont="1" applyFill="1" applyAlignment="1" applyProtection="1">
      <alignment horizontal="left" vertical="center" wrapText="1"/>
      <protection hidden="1"/>
    </xf>
    <xf numFmtId="164" fontId="17" fillId="10" borderId="0" xfId="0" applyNumberFormat="1" applyFont="1" applyFill="1" applyAlignment="1" applyProtection="1">
      <alignment horizontal="center" vertical="center"/>
      <protection hidden="1"/>
    </xf>
    <xf numFmtId="164" fontId="17" fillId="11" borderId="0" xfId="0" applyNumberFormat="1" applyFont="1" applyFill="1" applyAlignment="1" applyProtection="1">
      <alignment horizontal="center" vertical="center"/>
      <protection hidden="1"/>
    </xf>
    <xf numFmtId="0" fontId="8" fillId="9" borderId="0" xfId="0" quotePrefix="1" applyFont="1" applyFill="1" applyAlignment="1" applyProtection="1">
      <alignment horizontal="left" vertical="center" wrapText="1"/>
      <protection hidden="1"/>
    </xf>
    <xf numFmtId="0" fontId="8" fillId="9" borderId="0" xfId="0" applyFont="1" applyFill="1" applyAlignment="1" applyProtection="1">
      <alignment horizontal="left" vertical="center" wrapText="1"/>
      <protection hidden="1"/>
    </xf>
    <xf numFmtId="164" fontId="7" fillId="9" borderId="0" xfId="0" applyNumberFormat="1" applyFont="1" applyFill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/>
      <protection hidden="1"/>
    </xf>
    <xf numFmtId="3" fontId="7" fillId="9" borderId="0" xfId="0" applyNumberFormat="1" applyFont="1" applyFill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left" wrapText="1"/>
      <protection hidden="1"/>
    </xf>
    <xf numFmtId="0" fontId="23" fillId="0" borderId="0" xfId="0" applyFont="1" applyAlignment="1" applyProtection="1">
      <alignment horizontal="center"/>
      <protection hidden="1"/>
    </xf>
    <xf numFmtId="164" fontId="59" fillId="0" borderId="0" xfId="0" applyNumberFormat="1" applyFont="1" applyAlignment="1" applyProtection="1">
      <alignment horizontal="left" vertical="center" wrapText="1"/>
      <protection hidden="1"/>
    </xf>
    <xf numFmtId="164" fontId="59" fillId="0" borderId="0" xfId="0" quotePrefix="1" applyNumberFormat="1" applyFont="1" applyAlignment="1" applyProtection="1">
      <alignment horizontal="left" vertic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41" fillId="0" borderId="0" xfId="0" quotePrefix="1" applyFont="1" applyAlignment="1" applyProtection="1">
      <alignment horizontal="left" vertical="center" wrapText="1"/>
      <protection hidden="1"/>
    </xf>
    <xf numFmtId="0" fontId="41" fillId="0" borderId="0" xfId="0" applyFont="1" applyAlignment="1" applyProtection="1">
      <alignment horizontal="left" vertical="center" wrapText="1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164" fontId="44" fillId="0" borderId="0" xfId="0" applyNumberFormat="1" applyFont="1" applyAlignment="1" applyProtection="1">
      <alignment horizontal="left" vertical="center" wrapText="1"/>
      <protection hidden="1"/>
    </xf>
    <xf numFmtId="0" fontId="49" fillId="4" borderId="0" xfId="0" applyFont="1" applyFill="1" applyAlignment="1" applyProtection="1">
      <alignment horizontal="center" vertical="center"/>
      <protection hidden="1"/>
    </xf>
    <xf numFmtId="165" fontId="17" fillId="10" borderId="0" xfId="0" applyNumberFormat="1" applyFont="1" applyFill="1" applyAlignment="1" applyProtection="1">
      <alignment horizontal="center" vertical="center"/>
      <protection hidden="1"/>
    </xf>
    <xf numFmtId="165" fontId="17" fillId="11" borderId="0" xfId="0" applyNumberFormat="1" applyFont="1" applyFill="1" applyAlignment="1" applyProtection="1">
      <alignment horizontal="center" vertical="center"/>
      <protection hidden="1"/>
    </xf>
    <xf numFmtId="166" fontId="17" fillId="10" borderId="0" xfId="0" applyNumberFormat="1" applyFont="1" applyFill="1" applyAlignment="1" applyProtection="1">
      <alignment horizontal="center" vertical="center"/>
      <protection hidden="1"/>
    </xf>
    <xf numFmtId="166" fontId="17" fillId="11" borderId="0" xfId="0" applyNumberFormat="1" applyFont="1" applyFill="1" applyAlignment="1" applyProtection="1">
      <alignment horizontal="center" vertical="center"/>
      <protection hidden="1"/>
    </xf>
    <xf numFmtId="3" fontId="8" fillId="9" borderId="0" xfId="0" applyNumberFormat="1" applyFont="1" applyFill="1" applyAlignment="1" applyProtection="1">
      <alignment horizontal="left" vertical="center" wrapText="1"/>
      <protection hidden="1"/>
    </xf>
    <xf numFmtId="3" fontId="41" fillId="10" borderId="0" xfId="0" quotePrefix="1" applyNumberFormat="1" applyFont="1" applyFill="1" applyAlignment="1" applyProtection="1">
      <alignment horizontal="left" vertical="center" wrapText="1"/>
      <protection hidden="1"/>
    </xf>
    <xf numFmtId="3" fontId="17" fillId="10" borderId="0" xfId="0" applyNumberFormat="1" applyFont="1" applyFill="1" applyAlignment="1" applyProtection="1">
      <alignment horizontal="center" vertical="center"/>
      <protection hidden="1"/>
    </xf>
    <xf numFmtId="3" fontId="17" fillId="11" borderId="0" xfId="0" applyNumberFormat="1" applyFont="1" applyFill="1" applyAlignment="1" applyProtection="1">
      <alignment horizontal="center" vertical="center"/>
      <protection hidden="1"/>
    </xf>
    <xf numFmtId="3" fontId="8" fillId="9" borderId="0" xfId="0" quotePrefix="1" applyNumberFormat="1" applyFont="1" applyFill="1" applyAlignment="1" applyProtection="1">
      <alignment horizontal="left" vertical="center" wrapText="1"/>
      <protection hidden="1"/>
    </xf>
    <xf numFmtId="3" fontId="41" fillId="0" borderId="0" xfId="0" quotePrefix="1" applyNumberFormat="1" applyFont="1" applyAlignment="1" applyProtection="1">
      <alignment horizontal="left" vertical="center" wrapText="1"/>
      <protection hidden="1"/>
    </xf>
    <xf numFmtId="164" fontId="44" fillId="0" borderId="0" xfId="0" quotePrefix="1" applyNumberFormat="1" applyFont="1" applyAlignment="1" applyProtection="1">
      <alignment horizontal="left" vertical="center" wrapText="1"/>
      <protection hidden="1"/>
    </xf>
    <xf numFmtId="165" fontId="7" fillId="9" borderId="0" xfId="0" applyNumberFormat="1" applyFont="1" applyFill="1" applyAlignment="1" applyProtection="1">
      <alignment horizontal="center" vertical="center"/>
      <protection hidden="1"/>
    </xf>
    <xf numFmtId="164" fontId="18" fillId="0" borderId="0" xfId="0" quotePrefix="1" applyNumberFormat="1" applyFont="1" applyAlignment="1" applyProtection="1">
      <alignment horizontal="left" vertical="center" wrapText="1"/>
      <protection hidden="1"/>
    </xf>
    <xf numFmtId="164" fontId="18" fillId="0" borderId="0" xfId="0" applyNumberFormat="1" applyFont="1" applyAlignment="1" applyProtection="1">
      <alignment horizontal="left" vertical="center" wrapText="1"/>
      <protection hidden="1"/>
    </xf>
    <xf numFmtId="166" fontId="7" fillId="9" borderId="0" xfId="0" applyNumberFormat="1" applyFont="1" applyFill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left"/>
      <protection hidden="1"/>
    </xf>
    <xf numFmtId="1" fontId="17" fillId="10" borderId="0" xfId="0" applyNumberFormat="1" applyFont="1" applyFill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horizontal="center" wrapText="1"/>
      <protection hidden="1"/>
    </xf>
    <xf numFmtId="0" fontId="51" fillId="0" borderId="0" xfId="0" applyFont="1" applyAlignment="1" applyProtection="1">
      <alignment horizontal="center" vertical="center" wrapText="1"/>
      <protection hidden="1"/>
    </xf>
    <xf numFmtId="0" fontId="25" fillId="0" borderId="0" xfId="0" applyFont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textRotation="90"/>
      <protection hidden="1"/>
    </xf>
    <xf numFmtId="0" fontId="46" fillId="5" borderId="0" xfId="0" applyFont="1" applyFill="1" applyAlignment="1" applyProtection="1">
      <alignment horizontal="center" vertical="center" wrapText="1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164" fontId="2" fillId="16" borderId="0" xfId="0" applyNumberFormat="1" applyFont="1" applyFill="1" applyAlignment="1" applyProtection="1">
      <alignment horizontal="center" vertical="center" wrapText="1"/>
      <protection hidden="1"/>
    </xf>
  </cellXfs>
  <cellStyles count="5">
    <cellStyle name="Hyperlink" xfId="2" builtinId="8"/>
    <cellStyle name="Normal" xfId="0" builtinId="0"/>
    <cellStyle name="Normal 16" xfId="3" xr:uid="{D6C47C20-05A5-48BC-AA3B-BA5DFD0E031F}"/>
    <cellStyle name="Normal 2" xfId="4" xr:uid="{C61097E3-E498-453A-A369-031E43C8C97E}"/>
    <cellStyle name="rowfield" xfId="1" xr:uid="{00000000-0005-0000-0000-000002000000}"/>
  </cellStyles>
  <dxfs count="41">
    <dxf>
      <font>
        <color theme="5" tint="0.79998168889431442"/>
      </font>
      <fill>
        <patternFill>
          <bgColor theme="5" tint="-0.499984740745262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5" tint="0.79998168889431442"/>
      </font>
      <fill>
        <patternFill>
          <bgColor theme="5" tint="-0.499984740745262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5" tint="0.79998168889431442"/>
      </font>
      <fill>
        <patternFill>
          <bgColor theme="5" tint="-0.499984740745262"/>
        </patternFill>
      </fill>
    </dxf>
    <dxf>
      <font>
        <color theme="5" tint="0.79998168889431442"/>
      </font>
      <fill>
        <patternFill>
          <bgColor theme="5" tint="-0.499984740745262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  <dxf>
      <font>
        <color theme="0"/>
      </font>
      <fill>
        <patternFill>
          <bgColor theme="5" tint="-0.499984740745262"/>
        </patternFill>
      </fill>
    </dxf>
  </dxfs>
  <tableStyles count="0" defaultTableStyle="TableStyleMedium9" defaultPivotStyle="PivotStyleLight16"/>
  <colors>
    <mruColors>
      <color rgb="FFFFFFCC"/>
      <color rgb="FF008000"/>
      <color rgb="FFA50021"/>
      <color rgb="FF009900"/>
      <color rgb="FFD96709"/>
      <color rgb="FF1C39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13.xml" Id="rId13" /><Relationship Type="http://schemas.openxmlformats.org/officeDocument/2006/relationships/worksheet" Target="worksheets/sheet18.xml" Id="rId18" /><Relationship Type="http://schemas.openxmlformats.org/officeDocument/2006/relationships/worksheet" Target="worksheets/sheet3.xml" Id="rId3" /><Relationship Type="http://schemas.openxmlformats.org/officeDocument/2006/relationships/worksheet" Target="worksheets/sheet21.xml" Id="rId21" /><Relationship Type="http://schemas.openxmlformats.org/officeDocument/2006/relationships/worksheet" Target="worksheets/sheet7.xml" Id="rId7" /><Relationship Type="http://schemas.openxmlformats.org/officeDocument/2006/relationships/worksheet" Target="worksheets/sheet12.xml" Id="rId12" /><Relationship Type="http://schemas.openxmlformats.org/officeDocument/2006/relationships/worksheet" Target="worksheets/sheet17.xml" Id="rId17" /><Relationship Type="http://schemas.openxmlformats.org/officeDocument/2006/relationships/calcChain" Target="calcChain.xml" Id="rId25" /><Relationship Type="http://schemas.openxmlformats.org/officeDocument/2006/relationships/worksheet" Target="worksheets/sheet2.xml" Id="rId2" /><Relationship Type="http://schemas.openxmlformats.org/officeDocument/2006/relationships/worksheet" Target="worksheets/sheet16.xml" Id="rId16" /><Relationship Type="http://schemas.openxmlformats.org/officeDocument/2006/relationships/worksheet" Target="worksheets/sheet20.xml" Id="rId20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11.xml" Id="rId11" /><Relationship Type="http://schemas.openxmlformats.org/officeDocument/2006/relationships/sharedStrings" Target="sharedStrings.xml" Id="rId24" /><Relationship Type="http://schemas.openxmlformats.org/officeDocument/2006/relationships/worksheet" Target="worksheets/sheet5.xml" Id="rId5" /><Relationship Type="http://schemas.openxmlformats.org/officeDocument/2006/relationships/worksheet" Target="worksheets/sheet15.xml" Id="rId15" /><Relationship Type="http://schemas.openxmlformats.org/officeDocument/2006/relationships/styles" Target="styles.xml" Id="rId23" /><Relationship Type="http://schemas.openxmlformats.org/officeDocument/2006/relationships/worksheet" Target="worksheets/sheet10.xml" Id="rId10" /><Relationship Type="http://schemas.openxmlformats.org/officeDocument/2006/relationships/worksheet" Target="worksheets/sheet19.xml" Id="rId19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Relationship Type="http://schemas.openxmlformats.org/officeDocument/2006/relationships/worksheet" Target="worksheets/sheet14.xml" Id="rId14" /><Relationship Type="http://schemas.openxmlformats.org/officeDocument/2006/relationships/theme" Target="theme/theme1.xml" Id="rId22" /><Relationship Type="http://schemas.openxmlformats.org/officeDocument/2006/relationships/customXml" Target="/customXml/item.xml" Id="R15f484795a234279" 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40441588753705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Community!$G$12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Community!$B$14:$B$20</c:f>
              <c:strCache>
                <c:ptCount val="7"/>
                <c:pt idx="0">
                  <c:v>Civic trust - do you feel valued by society?: 'No' or 'not often' 2023</c:v>
                </c:pt>
                <c:pt idx="1">
                  <c:v>Per cent of residents who feel that most people could be trusted, 'never' or 'not often', 2020</c:v>
                </c:pt>
                <c:pt idx="2">
                  <c:v>Per cent of residents who talk to friends a few times a month or less often, 2020</c:v>
                </c:pt>
                <c:pt idx="3">
                  <c:v>Per cent of residents who have no close friends or family that they talk to regularly 2020</c:v>
                </c:pt>
                <c:pt idx="4">
                  <c:v>Low level of life satisfaction 2023</c:v>
                </c:pt>
                <c:pt idx="5">
                  <c:v>Multiculturalism makes life in your area better: 'No' or 'Not often' 2023</c:v>
                </c:pt>
                <c:pt idx="6">
                  <c:v>Per cent of residents who engaged in voluntary work in the previous 12 months, 2021</c:v>
                </c:pt>
              </c:strCache>
            </c:strRef>
          </c:cat>
          <c:val>
            <c:numRef>
              <c:f>Community!$G$14:$G$20</c:f>
              <c:numCache>
                <c:formatCode>0.0</c:formatCode>
                <c:ptCount val="7"/>
                <c:pt idx="0">
                  <c:v>17.55283</c:v>
                </c:pt>
                <c:pt idx="1">
                  <c:v>22.229109999999999</c:v>
                </c:pt>
                <c:pt idx="2">
                  <c:v>16.646132000000001</c:v>
                </c:pt>
                <c:pt idx="3">
                  <c:v>9.2988350000000004</c:v>
                </c:pt>
                <c:pt idx="4">
                  <c:v>5.3109989999999998</c:v>
                </c:pt>
                <c:pt idx="5">
                  <c:v>10.294930000000001</c:v>
                </c:pt>
                <c:pt idx="6">
                  <c:v>7.6191411685739077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9C-4D31-92E9-1A21D11E3514}"/>
            </c:ext>
          </c:extLst>
        </c:ser>
        <c:ser>
          <c:idx val="1"/>
          <c:order val="1"/>
          <c:tx>
            <c:strRef>
              <c:f>Community!$J$12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Community!$B$14:$B$20</c:f>
              <c:strCache>
                <c:ptCount val="7"/>
                <c:pt idx="0">
                  <c:v>Civic trust - do you feel valued by society?: 'No' or 'not often' 2023</c:v>
                </c:pt>
                <c:pt idx="1">
                  <c:v>Per cent of residents who feel that most people could be trusted, 'never' or 'not often', 2020</c:v>
                </c:pt>
                <c:pt idx="2">
                  <c:v>Per cent of residents who talk to friends a few times a month or less often, 2020</c:v>
                </c:pt>
                <c:pt idx="3">
                  <c:v>Per cent of residents who have no close friends or family that they talk to regularly 2020</c:v>
                </c:pt>
                <c:pt idx="4">
                  <c:v>Low level of life satisfaction 2023</c:v>
                </c:pt>
                <c:pt idx="5">
                  <c:v>Multiculturalism makes life in your area better: 'No' or 'Not often' 2023</c:v>
                </c:pt>
                <c:pt idx="6">
                  <c:v>Per cent of residents who engaged in voluntary work in the previous 12 months, 2021</c:v>
                </c:pt>
              </c:strCache>
            </c:strRef>
          </c:cat>
          <c:val>
            <c:numRef>
              <c:f>Community!$J$14:$J$20</c:f>
              <c:numCache>
                <c:formatCode>0.0</c:formatCode>
                <c:ptCount val="7"/>
                <c:pt idx="0">
                  <c:v>14.437476033333335</c:v>
                </c:pt>
                <c:pt idx="1">
                  <c:v>13.612406290322577</c:v>
                </c:pt>
                <c:pt idx="2">
                  <c:v>18.302908351612906</c:v>
                </c:pt>
                <c:pt idx="3">
                  <c:v>4.7193062758620687</c:v>
                </c:pt>
                <c:pt idx="4">
                  <c:v>6.2996936333333338</c:v>
                </c:pt>
                <c:pt idx="5">
                  <c:v>7.1819972333333357</c:v>
                </c:pt>
                <c:pt idx="6">
                  <c:v>12.776822315721633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9C-4D31-92E9-1A21D11E3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49555917027738"/>
          <c:y val="0.8660779656641282"/>
          <c:w val="0.18315709165239172"/>
          <c:h val="0.10887724280366594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4194748736846654"/>
          <c:h val="0.949948752577443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Health!$G$12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Health!$B$14:$B$27</c:f>
              <c:strCache>
                <c:ptCount val="14"/>
                <c:pt idx="0">
                  <c:v>Per cent of persons living with disability, 2021</c:v>
                </c:pt>
                <c:pt idx="1">
                  <c:v>Per cent of persons who have arthritis, 2021</c:v>
                </c:pt>
                <c:pt idx="2">
                  <c:v>Per cent of persons who have asthma, 2021</c:v>
                </c:pt>
                <c:pt idx="3">
                  <c:v>Per cent of persons who have cancer, 2021</c:v>
                </c:pt>
                <c:pt idx="4">
                  <c:v>Per cent of persons who have dementia, 2021</c:v>
                </c:pt>
                <c:pt idx="5">
                  <c:v>Per cent of persons who have diabetes mellitus, 2021</c:v>
                </c:pt>
                <c:pt idx="6">
                  <c:v>Per cent of persons who have heart disease, 2021</c:v>
                </c:pt>
                <c:pt idx="7">
                  <c:v>Per cent of persons who have lung disease, 2021</c:v>
                </c:pt>
                <c:pt idx="8">
                  <c:v>Per cent of persons who have a mental health condition, 2021</c:v>
                </c:pt>
                <c:pt idx="9">
                  <c:v>Per cent of persons with 'high/very high' levels of psychological distress, 2023</c:v>
                </c:pt>
                <c:pt idx="10">
                  <c:v>Fair' or 'Poor' dental health 2023</c:v>
                </c:pt>
                <c:pt idx="11">
                  <c:v>Per cent of residents with increased lifetime risk of alcohol-related harm, 2023</c:v>
                </c:pt>
                <c:pt idx="12">
                  <c:v>Daily Smokers, 2023</c:v>
                </c:pt>
                <c:pt idx="13">
                  <c:v>Daily e-cigarette users, 2023</c:v>
                </c:pt>
              </c:strCache>
            </c:strRef>
          </c:cat>
          <c:val>
            <c:numRef>
              <c:f>Health!$G$14:$G$27</c:f>
              <c:numCache>
                <c:formatCode>0.0</c:formatCode>
                <c:ptCount val="14"/>
                <c:pt idx="0">
                  <c:v>6.8297347273097984</c:v>
                </c:pt>
                <c:pt idx="1">
                  <c:v>6.5687726225732144</c:v>
                </c:pt>
                <c:pt idx="2">
                  <c:v>6.9629538225293413</c:v>
                </c:pt>
                <c:pt idx="3">
                  <c:v>2.0545409674234945</c:v>
                </c:pt>
                <c:pt idx="4">
                  <c:v>0.90764505868158385</c:v>
                </c:pt>
                <c:pt idx="5">
                  <c:v>6.6236152243062412</c:v>
                </c:pt>
                <c:pt idx="6">
                  <c:v>3.4948447954370958</c:v>
                </c:pt>
                <c:pt idx="7">
                  <c:v>1.2373862016014041</c:v>
                </c:pt>
                <c:pt idx="8">
                  <c:v>6.5118734232751994</c:v>
                </c:pt>
                <c:pt idx="9">
                  <c:v>20.706</c:v>
                </c:pt>
                <c:pt idx="10">
                  <c:v>22.379770000000001</c:v>
                </c:pt>
                <c:pt idx="11">
                  <c:v>7.9093980000000004</c:v>
                </c:pt>
                <c:pt idx="12">
                  <c:v>13.169499999999999</c:v>
                </c:pt>
                <c:pt idx="13">
                  <c:v>3.6613739999999999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3D-4BB2-880D-CFC924A1E22A}"/>
            </c:ext>
          </c:extLst>
        </c:ser>
        <c:ser>
          <c:idx val="1"/>
          <c:order val="1"/>
          <c:tx>
            <c:strRef>
              <c:f>Health!$J$12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Health!$B$14:$B$27</c:f>
              <c:strCache>
                <c:ptCount val="14"/>
                <c:pt idx="0">
                  <c:v>Per cent of persons living with disability, 2021</c:v>
                </c:pt>
                <c:pt idx="1">
                  <c:v>Per cent of persons who have arthritis, 2021</c:v>
                </c:pt>
                <c:pt idx="2">
                  <c:v>Per cent of persons who have asthma, 2021</c:v>
                </c:pt>
                <c:pt idx="3">
                  <c:v>Per cent of persons who have cancer, 2021</c:v>
                </c:pt>
                <c:pt idx="4">
                  <c:v>Per cent of persons who have dementia, 2021</c:v>
                </c:pt>
                <c:pt idx="5">
                  <c:v>Per cent of persons who have diabetes mellitus, 2021</c:v>
                </c:pt>
                <c:pt idx="6">
                  <c:v>Per cent of persons who have heart disease, 2021</c:v>
                </c:pt>
                <c:pt idx="7">
                  <c:v>Per cent of persons who have lung disease, 2021</c:v>
                </c:pt>
                <c:pt idx="8">
                  <c:v>Per cent of persons who have a mental health condition, 2021</c:v>
                </c:pt>
                <c:pt idx="9">
                  <c:v>Per cent of persons with 'high/very high' levels of psychological distress, 2023</c:v>
                </c:pt>
                <c:pt idx="10">
                  <c:v>Fair' or 'Poor' dental health 2023</c:v>
                </c:pt>
                <c:pt idx="11">
                  <c:v>Per cent of residents with increased lifetime risk of alcohol-related harm, 2023</c:v>
                </c:pt>
                <c:pt idx="12">
                  <c:v>Daily Smokers, 2023</c:v>
                </c:pt>
                <c:pt idx="13">
                  <c:v>Daily e-cigarette users, 2023</c:v>
                </c:pt>
              </c:strCache>
            </c:strRef>
          </c:cat>
          <c:val>
            <c:numRef>
              <c:f>Health!$J$14:$J$27</c:f>
              <c:numCache>
                <c:formatCode>0.0</c:formatCode>
                <c:ptCount val="14"/>
                <c:pt idx="0">
                  <c:v>5.8</c:v>
                </c:pt>
                <c:pt idx="1">
                  <c:v>6.9480555131920081</c:v>
                </c:pt>
                <c:pt idx="2">
                  <c:v>7.8561740633419754</c:v>
                </c:pt>
                <c:pt idx="3">
                  <c:v>2.4924609831731992</c:v>
                </c:pt>
                <c:pt idx="4">
                  <c:v>0.67292969345737375</c:v>
                </c:pt>
                <c:pt idx="5">
                  <c:v>4.4719434700828637</c:v>
                </c:pt>
                <c:pt idx="6">
                  <c:v>3.3317472421330896</c:v>
                </c:pt>
                <c:pt idx="7">
                  <c:v>1.1982105637740836</c:v>
                </c:pt>
                <c:pt idx="8">
                  <c:v>8.098724009963906</c:v>
                </c:pt>
                <c:pt idx="9">
                  <c:v>18.840482172413797</c:v>
                </c:pt>
                <c:pt idx="10">
                  <c:v>21.143591666666673</c:v>
                </c:pt>
                <c:pt idx="11">
                  <c:v>12.577160733333331</c:v>
                </c:pt>
                <c:pt idx="12">
                  <c:v>9.3053390666666687</c:v>
                </c:pt>
                <c:pt idx="13">
                  <c:v>4.8591420999999997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3D-4BB2-880D-CFC924A1E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563632699477462"/>
          <c:y val="0.885777166437414"/>
          <c:w val="0.18132893808749226"/>
          <c:h val="0.10450714293450596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389965446815068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Nutrition!$G$12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Nutrition!$B$13:$B$19</c:f>
              <c:strCache>
                <c:ptCount val="7"/>
                <c:pt idx="0">
                  <c:v>Per cent of residents who meet fruit consumption guidelines, 2017</c:v>
                </c:pt>
                <c:pt idx="1">
                  <c:v>Per cent of residents who met vegetable consumption guidelines , 2017</c:v>
                </c:pt>
                <c:pt idx="2">
                  <c:v>Per cent of residents who consume take-away meals, or snacks, more than once a week, 2017</c:v>
                </c:pt>
                <c:pt idx="3">
                  <c:v>Consumption off sugar-sweetened drinks: daily or more often 2023</c:v>
                </c:pt>
                <c:pt idx="4">
                  <c:v>Per cent of residents who ran out food and could not afford to buy more in past year, 2023</c:v>
                </c:pt>
                <c:pt idx="5">
                  <c:v>Did not do any moderate to vigorous physical activity in the past week 2023</c:v>
                </c:pt>
                <c:pt idx="6">
                  <c:v>Per cent of residents who are obese, 2023</c:v>
                </c:pt>
              </c:strCache>
            </c:strRef>
          </c:cat>
          <c:val>
            <c:numRef>
              <c:f>Nutrition!$G$13:$G$19</c:f>
              <c:numCache>
                <c:formatCode>0.0</c:formatCode>
                <c:ptCount val="7"/>
                <c:pt idx="0">
                  <c:v>37.92</c:v>
                </c:pt>
                <c:pt idx="1">
                  <c:v>1.49</c:v>
                </c:pt>
                <c:pt idx="2">
                  <c:v>15.3</c:v>
                </c:pt>
                <c:pt idx="3">
                  <c:v>34.165680000000002</c:v>
                </c:pt>
                <c:pt idx="4">
                  <c:v>11.82</c:v>
                </c:pt>
                <c:pt idx="5">
                  <c:v>19.967739999999999</c:v>
                </c:pt>
                <c:pt idx="6">
                  <c:v>17.005189999999999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F-4C0B-9CCF-9E92107E90D1}"/>
            </c:ext>
          </c:extLst>
        </c:ser>
        <c:ser>
          <c:idx val="1"/>
          <c:order val="1"/>
          <c:tx>
            <c:strRef>
              <c:f>Nutrition!$J$12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Nutrition!$B$13:$B$19</c:f>
              <c:strCache>
                <c:ptCount val="7"/>
                <c:pt idx="0">
                  <c:v>Per cent of residents who meet fruit consumption guidelines, 2017</c:v>
                </c:pt>
                <c:pt idx="1">
                  <c:v>Per cent of residents who met vegetable consumption guidelines , 2017</c:v>
                </c:pt>
                <c:pt idx="2">
                  <c:v>Per cent of residents who consume take-away meals, or snacks, more than once a week, 2017</c:v>
                </c:pt>
                <c:pt idx="3">
                  <c:v>Consumption off sugar-sweetened drinks: daily or more often 2023</c:v>
                </c:pt>
                <c:pt idx="4">
                  <c:v>Per cent of residents who ran out food and could not afford to buy more in past year, 2023</c:v>
                </c:pt>
                <c:pt idx="5">
                  <c:v>Did not do any moderate to vigorous physical activity in the past week 2023</c:v>
                </c:pt>
                <c:pt idx="6">
                  <c:v>Per cent of residents who are obese, 2023</c:v>
                </c:pt>
              </c:strCache>
            </c:strRef>
          </c:cat>
          <c:val>
            <c:numRef>
              <c:f>Nutrition!$J$13:$J$19</c:f>
              <c:numCache>
                <c:formatCode>0.0</c:formatCode>
                <c:ptCount val="7"/>
                <c:pt idx="0">
                  <c:v>43.82322580645161</c:v>
                </c:pt>
                <c:pt idx="1">
                  <c:v>5.2574193548387083</c:v>
                </c:pt>
                <c:pt idx="2">
                  <c:v>15.21935483870968</c:v>
                </c:pt>
                <c:pt idx="3">
                  <c:v>33.18757333333334</c:v>
                </c:pt>
                <c:pt idx="4">
                  <c:v>7.5439166999999996</c:v>
                </c:pt>
                <c:pt idx="5">
                  <c:v>15.234774199999999</c:v>
                </c:pt>
                <c:pt idx="6">
                  <c:v>20.829368666666671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AF-4C0B-9CCF-9E92107E9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283925204047846"/>
          <c:y val="0.17475683186660487"/>
          <c:w val="0.19412601304178845"/>
          <c:h val="9.605183376142152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06370050704188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Safety!$G$12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Safety!$B$13:$B$15</c:f>
              <c:strCache>
                <c:ptCount val="3"/>
                <c:pt idx="0">
                  <c:v>Total offence rate, per 100,000 pop., 2024/25</c:v>
                </c:pt>
                <c:pt idx="1">
                  <c:v>Property offence rate, per 100,000 pop., 2024/25</c:v>
                </c:pt>
                <c:pt idx="2">
                  <c:v>Violent offence rate, per 100,000 pop., 2024/25</c:v>
                </c:pt>
              </c:strCache>
            </c:strRef>
          </c:cat>
          <c:val>
            <c:numRef>
              <c:f>Safety!$G$13:$G$15</c:f>
              <c:numCache>
                <c:formatCode>#,##0</c:formatCode>
                <c:ptCount val="3"/>
                <c:pt idx="0">
                  <c:v>13466.389317266196</c:v>
                </c:pt>
                <c:pt idx="1">
                  <c:v>7780.1288718334945</c:v>
                </c:pt>
                <c:pt idx="2">
                  <c:v>2107.6163492689693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D2-4339-B7B8-EABA2A0AA199}"/>
            </c:ext>
          </c:extLst>
        </c:ser>
        <c:ser>
          <c:idx val="1"/>
          <c:order val="1"/>
          <c:tx>
            <c:strRef>
              <c:f>Safety!$J$12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Safety!$B$13:$B$15</c:f>
              <c:strCache>
                <c:ptCount val="3"/>
                <c:pt idx="0">
                  <c:v>Total offence rate, per 100,000 pop., 2024/25</c:v>
                </c:pt>
                <c:pt idx="1">
                  <c:v>Property offence rate, per 100,000 pop., 2024/25</c:v>
                </c:pt>
                <c:pt idx="2">
                  <c:v>Violent offence rate, per 100,000 pop., 2024/25</c:v>
                </c:pt>
              </c:strCache>
            </c:strRef>
          </c:cat>
          <c:val>
            <c:numRef>
              <c:f>Safety!$J$13:$J$15</c:f>
              <c:numCache>
                <c:formatCode>#,##0</c:formatCode>
                <c:ptCount val="3"/>
                <c:pt idx="0">
                  <c:v>8818</c:v>
                </c:pt>
                <c:pt idx="1">
                  <c:v>5643</c:v>
                </c:pt>
                <c:pt idx="2">
                  <c:v>1260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D2-4339-B7B8-EABA2A0AA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711566183021985"/>
          <c:y val="0.79216733383187432"/>
          <c:w val="0.18498524521729118"/>
          <c:h val="0.12398555803092375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06370050704188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Safety!$G$12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Safety!$B$16:$B$18</c:f>
              <c:strCache>
                <c:ptCount val="3"/>
                <c:pt idx="0">
                  <c:v>Drug offence rate, per 100,000 pop., 2024/25</c:v>
                </c:pt>
                <c:pt idx="1">
                  <c:v>Rate of Family related violent offences, per 100,000 women, female victims, 2024/25</c:v>
                </c:pt>
                <c:pt idx="2">
                  <c:v>Per cent of people who do not feel safe walking alone at night in their neighbourhood, 2015</c:v>
                </c:pt>
              </c:strCache>
            </c:strRef>
          </c:cat>
          <c:val>
            <c:numRef>
              <c:f>Safety!$G$16:$G$18</c:f>
              <c:numCache>
                <c:formatCode>#,##0</c:formatCode>
                <c:ptCount val="3"/>
                <c:pt idx="0">
                  <c:v>862.532726033784</c:v>
                </c:pt>
                <c:pt idx="1">
                  <c:v>959.36524411247319</c:v>
                </c:pt>
                <c:pt idx="2" formatCode="0.0">
                  <c:v>63.7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70-4C38-9A0A-7BD98ACA2E2D}"/>
            </c:ext>
          </c:extLst>
        </c:ser>
        <c:ser>
          <c:idx val="1"/>
          <c:order val="1"/>
          <c:tx>
            <c:strRef>
              <c:f>Safety!$J$12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Safety!$B$16:$B$18</c:f>
              <c:strCache>
                <c:ptCount val="3"/>
                <c:pt idx="0">
                  <c:v>Drug offence rate, per 100,000 pop., 2024/25</c:v>
                </c:pt>
                <c:pt idx="1">
                  <c:v>Rate of Family related violent offences, per 100,000 women, female victims, 2024/25</c:v>
                </c:pt>
                <c:pt idx="2">
                  <c:v>Per cent of people who do not feel safe walking alone at night in their neighbourhood, 2015</c:v>
                </c:pt>
              </c:strCache>
            </c:strRef>
          </c:cat>
          <c:val>
            <c:numRef>
              <c:f>Safety!$J$16:$J$18</c:f>
              <c:numCache>
                <c:formatCode>#,##0</c:formatCode>
                <c:ptCount val="3"/>
                <c:pt idx="0">
                  <c:v>440</c:v>
                </c:pt>
                <c:pt idx="1">
                  <c:v>513.08306917144751</c:v>
                </c:pt>
                <c:pt idx="2" formatCode="0.0">
                  <c:v>44.5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70-4C38-9A0A-7BD98ACA2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101109847557905"/>
          <c:y val="0.80724251177145556"/>
          <c:w val="0.18498524521729118"/>
          <c:h val="0.12398555803092375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06370050704188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'Early Years'!$G$12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'Early Years'!$B$14:$B$18</c:f>
              <c:strCache>
                <c:ptCount val="5"/>
                <c:pt idx="0">
                  <c:v>Participation in 4 week Key ages and States, 2023/4</c:v>
                </c:pt>
                <c:pt idx="1">
                  <c:v>Participation in the Maternal and Child Health Service, 2023/4</c:v>
                </c:pt>
                <c:pt idx="2">
                  <c:v>Per cent of prep. pupils developmentally vulnerable in 2 or more domains, 2024</c:v>
                </c:pt>
                <c:pt idx="3">
                  <c:v> Child protection investigations completed per 1,000 eligible pop., 2014</c:v>
                </c:pt>
                <c:pt idx="4">
                  <c:v>0</c:v>
                </c:pt>
              </c:strCache>
            </c:strRef>
          </c:cat>
          <c:val>
            <c:numRef>
              <c:f>'Early Years'!$G$14:$G$18</c:f>
              <c:numCache>
                <c:formatCode>0.0</c:formatCode>
                <c:ptCount val="5"/>
                <c:pt idx="0">
                  <c:v>96.540540540540547</c:v>
                </c:pt>
                <c:pt idx="1">
                  <c:v>72.80913978494624</c:v>
                </c:pt>
                <c:pt idx="2">
                  <c:v>16.100000000000001</c:v>
                </c:pt>
                <c:pt idx="3">
                  <c:v>23.5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5B-4E17-B4DF-19D8561ABF85}"/>
            </c:ext>
          </c:extLst>
        </c:ser>
        <c:ser>
          <c:idx val="1"/>
          <c:order val="1"/>
          <c:tx>
            <c:strRef>
              <c:f>'Early Years'!$J$12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'Early Years'!$B$14:$B$18</c:f>
              <c:strCache>
                <c:ptCount val="5"/>
                <c:pt idx="0">
                  <c:v>Participation in 4 week Key ages and States, 2023/4</c:v>
                </c:pt>
                <c:pt idx="1">
                  <c:v>Participation in the Maternal and Child Health Service, 2023/4</c:v>
                </c:pt>
                <c:pt idx="2">
                  <c:v>Per cent of prep. pupils developmentally vulnerable in 2 or more domains, 2024</c:v>
                </c:pt>
                <c:pt idx="3">
                  <c:v> Child protection investigations completed per 1,000 eligible pop., 2014</c:v>
                </c:pt>
                <c:pt idx="4">
                  <c:v>0</c:v>
                </c:pt>
              </c:strCache>
            </c:strRef>
          </c:cat>
          <c:val>
            <c:numRef>
              <c:f>'Early Years'!$J$14:$J$18</c:f>
              <c:numCache>
                <c:formatCode>0.0</c:formatCode>
                <c:ptCount val="5"/>
                <c:pt idx="0">
                  <c:v>122.4258064516129</c:v>
                </c:pt>
                <c:pt idx="1">
                  <c:v>73.680645161290315</c:v>
                </c:pt>
                <c:pt idx="2">
                  <c:v>10.161290322580648</c:v>
                </c:pt>
                <c:pt idx="3">
                  <c:v>12.725806451612904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5B-4E17-B4DF-19D8561AB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843340194907078"/>
          <c:y val="0.84741942335747322"/>
          <c:w val="0.16487552465356875"/>
          <c:h val="0.1224514823838161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06370050704188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'Young People'!$G$12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'Young People'!$B$14:$B$17</c:f>
              <c:strCache>
                <c:ptCount val="4"/>
                <c:pt idx="0">
                  <c:v>Per cent of women aged 20-24, who had given birth, 2021</c:v>
                </c:pt>
                <c:pt idx="1">
                  <c:v>Per cent of  20-24 year olds who had left school before completing year 11, 2021</c:v>
                </c:pt>
                <c:pt idx="2">
                  <c:v>Per cent of 20-24 year-olds who are not in paid employment or in formal educations, 2021</c:v>
                </c:pt>
                <c:pt idx="3">
                  <c:v>Unemployment rate among 20-24 year olds, 2021</c:v>
                </c:pt>
              </c:strCache>
            </c:strRef>
          </c:cat>
          <c:val>
            <c:numRef>
              <c:f>'Young People'!$G$14:$G$17</c:f>
              <c:numCache>
                <c:formatCode>0.0</c:formatCode>
                <c:ptCount val="4"/>
                <c:pt idx="0">
                  <c:v>7.8259092766653051</c:v>
                </c:pt>
                <c:pt idx="1">
                  <c:v>8.1360390830514842</c:v>
                </c:pt>
                <c:pt idx="2">
                  <c:v>13.187019320952917</c:v>
                </c:pt>
                <c:pt idx="3">
                  <c:v>11.116631474351012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1-430A-9D1B-74D0491FE2B5}"/>
            </c:ext>
          </c:extLst>
        </c:ser>
        <c:ser>
          <c:idx val="1"/>
          <c:order val="1"/>
          <c:tx>
            <c:strRef>
              <c:f>'Young People'!$J$12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'Young People'!$B$14:$B$17</c:f>
              <c:strCache>
                <c:ptCount val="4"/>
                <c:pt idx="0">
                  <c:v>Per cent of women aged 20-24, who had given birth, 2021</c:v>
                </c:pt>
                <c:pt idx="1">
                  <c:v>Per cent of  20-24 year olds who had left school before completing year 11, 2021</c:v>
                </c:pt>
                <c:pt idx="2">
                  <c:v>Per cent of 20-24 year-olds who are not in paid employment or in formal educations, 2021</c:v>
                </c:pt>
                <c:pt idx="3">
                  <c:v>Unemployment rate among 20-24 year olds, 2021</c:v>
                </c:pt>
              </c:strCache>
            </c:strRef>
          </c:cat>
          <c:val>
            <c:numRef>
              <c:f>'Young People'!$J$14:$J$17</c:f>
              <c:numCache>
                <c:formatCode>0.0</c:formatCode>
                <c:ptCount val="4"/>
                <c:pt idx="0">
                  <c:v>4.1288689106122556</c:v>
                </c:pt>
                <c:pt idx="1">
                  <c:v>6.3273493484426542</c:v>
                </c:pt>
                <c:pt idx="2">
                  <c:v>9.4889317053000841</c:v>
                </c:pt>
                <c:pt idx="3">
                  <c:v>9.2367053062979974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1-430A-9D1B-74D0491FE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477709481927186"/>
          <c:y val="8.9257532432775066E-2"/>
          <c:w val="0.16487552465356875"/>
          <c:h val="0.11630865014860621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06370050704188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Families!$G$12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Families!$B$13:$B$16</c:f>
              <c:strCache>
                <c:ptCount val="4"/>
                <c:pt idx="0">
                  <c:v>Per cent of families with children that are one-parent families, 2021</c:v>
                </c:pt>
                <c:pt idx="1">
                  <c:v>Per cent of two-parent families with no parent in paid work, 2021</c:v>
                </c:pt>
                <c:pt idx="2">
                  <c:v>Birth rate per 1,000 women aged 20-24, 2024</c:v>
                </c:pt>
                <c:pt idx="3">
                  <c:v>Average number of children born to women in their lifetime, based on current birth rates, 2022</c:v>
                </c:pt>
              </c:strCache>
            </c:strRef>
          </c:cat>
          <c:val>
            <c:numRef>
              <c:f>Families!$G$13:$G$16</c:f>
              <c:numCache>
                <c:formatCode>0.0</c:formatCode>
                <c:ptCount val="4"/>
                <c:pt idx="0">
                  <c:v>28.44053851907255</c:v>
                </c:pt>
                <c:pt idx="1">
                  <c:v>17.121865516690622</c:v>
                </c:pt>
                <c:pt idx="2" formatCode="#,##0.0">
                  <c:v>18.736718927677767</c:v>
                </c:pt>
                <c:pt idx="3">
                  <c:v>1.3700007539165771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15-46C5-93D0-257A4FF9BF70}"/>
            </c:ext>
          </c:extLst>
        </c:ser>
        <c:ser>
          <c:idx val="1"/>
          <c:order val="1"/>
          <c:tx>
            <c:strRef>
              <c:f>Families!$J$12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Families!$B$13:$B$16</c:f>
              <c:strCache>
                <c:ptCount val="4"/>
                <c:pt idx="0">
                  <c:v>Per cent of families with children that are one-parent families, 2021</c:v>
                </c:pt>
                <c:pt idx="1">
                  <c:v>Per cent of two-parent families with no parent in paid work, 2021</c:v>
                </c:pt>
                <c:pt idx="2">
                  <c:v>Birth rate per 1,000 women aged 20-24, 2024</c:v>
                </c:pt>
                <c:pt idx="3">
                  <c:v>Average number of children born to women in their lifetime, based on current birth rates, 2022</c:v>
                </c:pt>
              </c:strCache>
            </c:strRef>
          </c:cat>
          <c:val>
            <c:numRef>
              <c:f>Families!$J$13:$J$16</c:f>
              <c:numCache>
                <c:formatCode>0.0</c:formatCode>
                <c:ptCount val="4"/>
                <c:pt idx="0">
                  <c:v>23.851661100670615</c:v>
                </c:pt>
                <c:pt idx="1">
                  <c:v>8.4970204700647898</c:v>
                </c:pt>
                <c:pt idx="2" formatCode="#,##0.0">
                  <c:v>12.370547309823683</c:v>
                </c:pt>
                <c:pt idx="3">
                  <c:v>1.4256727157270994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15-46C5-93D0-257A4FF9B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552663778088073"/>
          <c:y val="0.80604292956531132"/>
          <c:w val="0.18864155234709007"/>
          <c:h val="0.16702017042390246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06370050704188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Families!$G$12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Families!$B$17:$B$19</c:f>
              <c:strCache>
                <c:ptCount val="3"/>
                <c:pt idx="0">
                  <c:v>Median weekly household gross income: two-parent families, 2021</c:v>
                </c:pt>
                <c:pt idx="1">
                  <c:v>Median weekly household gross income: one-parent families, 2021</c:v>
                </c:pt>
                <c:pt idx="2">
                  <c:v>Rate of Police callouts to family incidents, per 100,000 residents, 2023/24</c:v>
                </c:pt>
              </c:strCache>
            </c:strRef>
          </c:cat>
          <c:val>
            <c:numRef>
              <c:f>Families!$G$17:$G$19</c:f>
              <c:numCache>
                <c:formatCode>"$"#,##0</c:formatCode>
                <c:ptCount val="3"/>
                <c:pt idx="0">
                  <c:v>1985.7211231652841</c:v>
                </c:pt>
                <c:pt idx="1">
                  <c:v>1134.6385542168675</c:v>
                </c:pt>
                <c:pt idx="2" formatCode="#,##0">
                  <c:v>1618.5161668457556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85-4D57-9B2D-B5154D9D9EF9}"/>
            </c:ext>
          </c:extLst>
        </c:ser>
        <c:ser>
          <c:idx val="1"/>
          <c:order val="1"/>
          <c:tx>
            <c:strRef>
              <c:f>Families!$J$12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Families!$B$17:$B$19</c:f>
              <c:strCache>
                <c:ptCount val="3"/>
                <c:pt idx="0">
                  <c:v>Median weekly household gross income: two-parent families, 2021</c:v>
                </c:pt>
                <c:pt idx="1">
                  <c:v>Median weekly household gross income: one-parent families, 2021</c:v>
                </c:pt>
                <c:pt idx="2">
                  <c:v>Rate of Police callouts to family incidents, per 100,000 residents, 2023/24</c:v>
                </c:pt>
              </c:strCache>
            </c:strRef>
          </c:cat>
          <c:val>
            <c:numRef>
              <c:f>Families!$J$17:$J$19</c:f>
              <c:numCache>
                <c:formatCode>"$"#,##0</c:formatCode>
                <c:ptCount val="3"/>
                <c:pt idx="0">
                  <c:v>3120.9514559579711</c:v>
                </c:pt>
                <c:pt idx="1">
                  <c:v>1351.0680267896173</c:v>
                </c:pt>
                <c:pt idx="2" formatCode="#,##0">
                  <c:v>1446.7148934309607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85-4D57-9B2D-B5154D9D9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552663778088073"/>
          <c:y val="0.7796033661981363"/>
          <c:w val="0.18864155234709007"/>
          <c:h val="0.19345937774970107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06370050704188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'Older People'!$G$12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'Older People'!$B$14:$B$19</c:f>
              <c:strCache>
                <c:ptCount val="6"/>
                <c:pt idx="0">
                  <c:v>Per cent of 55-59 year olds in paid employment, 2021</c:v>
                </c:pt>
                <c:pt idx="1">
                  <c:v>Per cent of persons 65+ who are in paid employment, 2021</c:v>
                </c:pt>
                <c:pt idx="2">
                  <c:v>Aged pension recipients as a percentage of persons aged 65 or more, 2026</c:v>
                </c:pt>
                <c:pt idx="3">
                  <c:v>Per cent of persons 65+ and living in a private dwelling, who are renting their accommodation, 2021</c:v>
                </c:pt>
                <c:pt idx="4">
                  <c:v>Per cent of persons 65+ who volunteered in the previous 12 months, 2021</c:v>
                </c:pt>
                <c:pt idx="5">
                  <c:v>Per cent of persons aged 65+, who are living with disability, 2021</c:v>
                </c:pt>
              </c:strCache>
            </c:strRef>
          </c:cat>
          <c:val>
            <c:numRef>
              <c:f>'Older People'!$G$14:$G$19</c:f>
              <c:numCache>
                <c:formatCode>#,##0.0</c:formatCode>
                <c:ptCount val="6"/>
                <c:pt idx="0" formatCode="0.0">
                  <c:v>63.774678500271683</c:v>
                </c:pt>
                <c:pt idx="1">
                  <c:v>10.000429941098069</c:v>
                </c:pt>
                <c:pt idx="2" formatCode="0.0">
                  <c:v>74.117215442441264</c:v>
                </c:pt>
                <c:pt idx="3">
                  <c:v>16.30593607305936</c:v>
                </c:pt>
                <c:pt idx="4" formatCode="0.0">
                  <c:v>7.4737068040352002</c:v>
                </c:pt>
                <c:pt idx="5">
                  <c:v>29.517586660443801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E9-4EE3-86BD-AA5A8DCD072D}"/>
            </c:ext>
          </c:extLst>
        </c:ser>
        <c:ser>
          <c:idx val="1"/>
          <c:order val="1"/>
          <c:tx>
            <c:strRef>
              <c:f>'Older People'!$J$12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'Older People'!$B$14:$B$19</c:f>
              <c:strCache>
                <c:ptCount val="6"/>
                <c:pt idx="0">
                  <c:v>Per cent of 55-59 year olds in paid employment, 2021</c:v>
                </c:pt>
                <c:pt idx="1">
                  <c:v>Per cent of persons 65+ who are in paid employment, 2021</c:v>
                </c:pt>
                <c:pt idx="2">
                  <c:v>Aged pension recipients as a percentage of persons aged 65 or more, 2026</c:v>
                </c:pt>
                <c:pt idx="3">
                  <c:v>Per cent of persons 65+ and living in a private dwelling, who are renting their accommodation, 2021</c:v>
                </c:pt>
                <c:pt idx="4">
                  <c:v>Per cent of persons 65+ who volunteered in the previous 12 months, 2021</c:v>
                </c:pt>
                <c:pt idx="5">
                  <c:v>Per cent of persons aged 65+, who are living with disability, 2021</c:v>
                </c:pt>
              </c:strCache>
            </c:strRef>
          </c:cat>
          <c:val>
            <c:numRef>
              <c:f>'Older People'!$J$14:$J$19</c:f>
              <c:numCache>
                <c:formatCode>#,##0.0</c:formatCode>
                <c:ptCount val="6"/>
                <c:pt idx="0" formatCode="0.0">
                  <c:v>76.527435139132109</c:v>
                </c:pt>
                <c:pt idx="1">
                  <c:v>14.684078467153286</c:v>
                </c:pt>
                <c:pt idx="2" formatCode="0.0">
                  <c:v>52</c:v>
                </c:pt>
                <c:pt idx="3">
                  <c:v>11.303421113599505</c:v>
                </c:pt>
                <c:pt idx="4" formatCode="0.0">
                  <c:v>13.731855316732478</c:v>
                </c:pt>
                <c:pt idx="5">
                  <c:v>22.114409554217634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E9-4EE3-86BD-AA5A8DCD0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00421770861823"/>
          <c:y val="0.63906711237964087"/>
          <c:w val="0.19778232017158734"/>
          <c:h val="9.3846939795431086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433543531098443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Gender!$G$12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Gender!$B$13:$B$21</c:f>
              <c:strCache>
                <c:ptCount val="9"/>
                <c:pt idx="0">
                  <c:v>Proportion of men aged 20-24 who had left school before completing year 11: per cent higher or lower than women</c:v>
                </c:pt>
                <c:pt idx="1">
                  <c:v>Proportion of women aged 25-44 who hold a university degree: per cent higher or lower than men</c:v>
                </c:pt>
                <c:pt idx="2">
                  <c:v>Proportion of men aged 15+ who are in paid employment: per cent higher or lower than women</c:v>
                </c:pt>
                <c:pt idx="3">
                  <c:v>Proportion of employed women working as managers or professionals: per cent higher or lower than males</c:v>
                </c:pt>
                <c:pt idx="4">
                  <c:v>Average incomes among males aged 15-64: per cent higher or lower than female incomes, 2021</c:v>
                </c:pt>
                <c:pt idx="5">
                  <c:v>Average hourly income among employed males  aged 15-64: per cent higher or lower than female hourly income, 2021</c:v>
                </c:pt>
                <c:pt idx="6">
                  <c:v>Female  average hours worked at home: per cent higher or lower than males, 2021</c:v>
                </c:pt>
                <c:pt idx="7">
                  <c:v>Proportion of women who provide unpaid care each week for a person with a disability: per cent higher or lower than men, 2021</c:v>
                </c:pt>
                <c:pt idx="8">
                  <c:v>Per cent of sole parents who are female, 2021</c:v>
                </c:pt>
              </c:strCache>
            </c:strRef>
          </c:cat>
          <c:val>
            <c:numRef>
              <c:f>Gender!$G$13:$G$21</c:f>
              <c:numCache>
                <c:formatCode>0.0</c:formatCode>
                <c:ptCount val="9"/>
                <c:pt idx="0">
                  <c:v>24.768182800012344</c:v>
                </c:pt>
                <c:pt idx="1">
                  <c:v>18.494389962122778</c:v>
                </c:pt>
                <c:pt idx="2">
                  <c:v>25.809366215567518</c:v>
                </c:pt>
                <c:pt idx="3">
                  <c:v>14.561579461609739</c:v>
                </c:pt>
                <c:pt idx="4">
                  <c:v>55.737016030214981</c:v>
                </c:pt>
                <c:pt idx="5">
                  <c:v>4.7254139563873165</c:v>
                </c:pt>
                <c:pt idx="6">
                  <c:v>101.12055308148872</c:v>
                </c:pt>
                <c:pt idx="7">
                  <c:v>41.5620960661117</c:v>
                </c:pt>
                <c:pt idx="8">
                  <c:v>83.044164037854898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28-4EF7-83DA-34EBCDFF18CE}"/>
            </c:ext>
          </c:extLst>
        </c:ser>
        <c:ser>
          <c:idx val="1"/>
          <c:order val="1"/>
          <c:tx>
            <c:strRef>
              <c:f>Gender!$J$12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Gender!$B$13:$B$21</c:f>
              <c:strCache>
                <c:ptCount val="9"/>
                <c:pt idx="0">
                  <c:v>Proportion of men aged 20-24 who had left school before completing year 11: per cent higher or lower than women</c:v>
                </c:pt>
                <c:pt idx="1">
                  <c:v>Proportion of women aged 25-44 who hold a university degree: per cent higher or lower than men</c:v>
                </c:pt>
                <c:pt idx="2">
                  <c:v>Proportion of men aged 15+ who are in paid employment: per cent higher or lower than women</c:v>
                </c:pt>
                <c:pt idx="3">
                  <c:v>Proportion of employed women working as managers or professionals: per cent higher or lower than males</c:v>
                </c:pt>
                <c:pt idx="4">
                  <c:v>Average incomes among males aged 15-64: per cent higher or lower than female incomes, 2021</c:v>
                </c:pt>
                <c:pt idx="5">
                  <c:v>Average hourly income among employed males  aged 15-64: per cent higher or lower than female hourly income, 2021</c:v>
                </c:pt>
                <c:pt idx="6">
                  <c:v>Female  average hours worked at home: per cent higher or lower than males, 2021</c:v>
                </c:pt>
                <c:pt idx="7">
                  <c:v>Proportion of women who provide unpaid care each week for a person with a disability: per cent higher or lower than men, 2021</c:v>
                </c:pt>
                <c:pt idx="8">
                  <c:v>Per cent of sole parents who are female, 2021</c:v>
                </c:pt>
              </c:strCache>
            </c:strRef>
          </c:cat>
          <c:val>
            <c:numRef>
              <c:f>Gender!$J$13:$J$21</c:f>
              <c:numCache>
                <c:formatCode>0.0</c:formatCode>
                <c:ptCount val="9"/>
                <c:pt idx="0">
                  <c:v>66.5</c:v>
                </c:pt>
                <c:pt idx="1">
                  <c:v>20.100000000000001</c:v>
                </c:pt>
                <c:pt idx="2">
                  <c:v>14.4</c:v>
                </c:pt>
                <c:pt idx="3">
                  <c:v>4.8499999999999996</c:v>
                </c:pt>
                <c:pt idx="4">
                  <c:v>40.07</c:v>
                </c:pt>
                <c:pt idx="5">
                  <c:v>5</c:v>
                </c:pt>
                <c:pt idx="6">
                  <c:v>79</c:v>
                </c:pt>
                <c:pt idx="7">
                  <c:v>41.4</c:v>
                </c:pt>
                <c:pt idx="8">
                  <c:v>81.2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28-4EF7-83DA-34EBCDFF1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918294491067954"/>
          <c:y val="0.25880185524754618"/>
          <c:w val="0.19046970591198953"/>
          <c:h val="9.3876173012619982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0040161798787949"/>
          <c:y val="5.3277211316327386E-2"/>
          <c:w val="0.57653865306779595"/>
          <c:h val="0.946066890153582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Indigenous!$G$12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Indigenous!$B$15:$B$19</c:f>
              <c:strCache>
                <c:ptCount val="5"/>
                <c:pt idx="0">
                  <c:v>Per cent of Indigenous people aged 15+, who left school before completing year 11, 2021</c:v>
                </c:pt>
                <c:pt idx="1">
                  <c:v>Percent of Indigenous people aged 15+, who hold a degree, 2021</c:v>
                </c:pt>
                <c:pt idx="2">
                  <c:v>Per cent of Indigenous people who are living in a rented dwelling, 2021</c:v>
                </c:pt>
                <c:pt idx="3">
                  <c:v>Per cent of Indigenous families with children, that are single parent families, 2021</c:v>
                </c:pt>
                <c:pt idx="4">
                  <c:v>Unemployment rate among Indigenous persons, 2021</c:v>
                </c:pt>
              </c:strCache>
            </c:strRef>
          </c:cat>
          <c:val>
            <c:numRef>
              <c:f>Indigenous!$G$15:$G$19</c:f>
              <c:numCache>
                <c:formatCode>0.0</c:formatCode>
                <c:ptCount val="5"/>
                <c:pt idx="0">
                  <c:v>43.781094527363187</c:v>
                </c:pt>
                <c:pt idx="1">
                  <c:v>3.33889816360601</c:v>
                </c:pt>
                <c:pt idx="2">
                  <c:v>71.13095238095238</c:v>
                </c:pt>
                <c:pt idx="3">
                  <c:v>62.5</c:v>
                </c:pt>
                <c:pt idx="4">
                  <c:v>15.228426395939088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E8-4A75-902E-8E8AB663E64B}"/>
            </c:ext>
          </c:extLst>
        </c:ser>
        <c:ser>
          <c:idx val="1"/>
          <c:order val="1"/>
          <c:tx>
            <c:strRef>
              <c:f>Indigenous!$J$12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Indigenous!$B$15:$B$19</c:f>
              <c:strCache>
                <c:ptCount val="5"/>
                <c:pt idx="0">
                  <c:v>Per cent of Indigenous people aged 15+, who left school before completing year 11, 2021</c:v>
                </c:pt>
                <c:pt idx="1">
                  <c:v>Percent of Indigenous people aged 15+, who hold a degree, 2021</c:v>
                </c:pt>
                <c:pt idx="2">
                  <c:v>Per cent of Indigenous people who are living in a rented dwelling, 2021</c:v>
                </c:pt>
                <c:pt idx="3">
                  <c:v>Per cent of Indigenous families with children, that are single parent families, 2021</c:v>
                </c:pt>
                <c:pt idx="4">
                  <c:v>Unemployment rate among Indigenous persons, 2021</c:v>
                </c:pt>
              </c:strCache>
            </c:strRef>
          </c:cat>
          <c:val>
            <c:numRef>
              <c:f>Indigenous!$J$15:$J$19</c:f>
              <c:numCache>
                <c:formatCode>0.0</c:formatCode>
                <c:ptCount val="5"/>
                <c:pt idx="0">
                  <c:v>35.217370601399935</c:v>
                </c:pt>
                <c:pt idx="1">
                  <c:v>13.4</c:v>
                </c:pt>
                <c:pt idx="2">
                  <c:v>54.444508041897997</c:v>
                </c:pt>
                <c:pt idx="3">
                  <c:v>43.52080989876265</c:v>
                </c:pt>
                <c:pt idx="4">
                  <c:v>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E8-4A75-902E-8E8AB663E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821402352128278"/>
          <c:y val="0.8471611209889085"/>
          <c:w val="0.19961047373648677"/>
          <c:h val="0.12591530897347508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06370050704188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Transport!$G$12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Transport!$B$13:$B$16</c:f>
              <c:strCache>
                <c:ptCount val="4"/>
                <c:pt idx="0">
                  <c:v>Per cent of couple families with children under 15 that own fewer than two cars, 2021</c:v>
                </c:pt>
                <c:pt idx="1">
                  <c:v>Per cent of one parent families with children under 15 that have no car, 2021</c:v>
                </c:pt>
                <c:pt idx="2">
                  <c:v>Per cent of Persons travelling to work, who Used Active or Public Transport, 2021</c:v>
                </c:pt>
                <c:pt idx="3">
                  <c:v>Per cent of Persons travelling to work, who walked only, 2021</c:v>
                </c:pt>
              </c:strCache>
            </c:strRef>
          </c:cat>
          <c:val>
            <c:numRef>
              <c:f>Transport!$G$13:$G$16</c:f>
              <c:numCache>
                <c:formatCode>0.0</c:formatCode>
                <c:ptCount val="4"/>
                <c:pt idx="0">
                  <c:v>22.73502884537255</c:v>
                </c:pt>
                <c:pt idx="1">
                  <c:v>7.1575342465753424</c:v>
                </c:pt>
                <c:pt idx="2">
                  <c:v>7.915637978220512</c:v>
                </c:pt>
                <c:pt idx="3">
                  <c:v>1.3333078276838319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A7-483C-9A8C-58CC6744B265}"/>
            </c:ext>
          </c:extLst>
        </c:ser>
        <c:ser>
          <c:idx val="1"/>
          <c:order val="1"/>
          <c:tx>
            <c:strRef>
              <c:f>Transport!$J$12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Transport!$B$13:$B$16</c:f>
              <c:strCache>
                <c:ptCount val="4"/>
                <c:pt idx="0">
                  <c:v>Per cent of couple families with children under 15 that own fewer than two cars, 2021</c:v>
                </c:pt>
                <c:pt idx="1">
                  <c:v>Per cent of one parent families with children under 15 that have no car, 2021</c:v>
                </c:pt>
                <c:pt idx="2">
                  <c:v>Per cent of Persons travelling to work, who Used Active or Public Transport, 2021</c:v>
                </c:pt>
                <c:pt idx="3">
                  <c:v>Per cent of Persons travelling to work, who walked only, 2021</c:v>
                </c:pt>
              </c:strCache>
            </c:strRef>
          </c:cat>
          <c:val>
            <c:numRef>
              <c:f>Transport!$J$13:$J$16</c:f>
              <c:numCache>
                <c:formatCode>0.0</c:formatCode>
                <c:ptCount val="4"/>
                <c:pt idx="0">
                  <c:v>24.19652222607105</c:v>
                </c:pt>
                <c:pt idx="1">
                  <c:v>6.8072742282215657</c:v>
                </c:pt>
                <c:pt idx="2">
                  <c:v>5.8</c:v>
                </c:pt>
                <c:pt idx="3">
                  <c:v>3.34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A7-483C-9A8C-58CC6744B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283925204047846"/>
          <c:y val="0.32509962116804364"/>
          <c:w val="0.18681339878219061"/>
          <c:h val="0.11860569152993808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06370050704188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Spare!$G$12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Spare!$B$13:$B$20</c:f>
              <c:strCache>
                <c:ptCount val="8"/>
                <c:pt idx="0">
                  <c:v>Per cent of residents who speak languages other than English at home, 2021</c:v>
                </c:pt>
                <c:pt idx="1">
                  <c:v>Civic trust - do you feel valued by society?: 'No' or 'not often' 2023</c:v>
                </c:pt>
                <c:pt idx="2">
                  <c:v>Per cent of residents who engaged in voluntary work in the previous 12 months, 2021</c:v>
                </c:pt>
                <c:pt idx="3">
                  <c:v>Per cent of residents who feel that most people could be trusted, 'never' or 'not often', 2020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Violent offence rate, per 100,000 pop., 2024/25</c:v>
                </c:pt>
              </c:strCache>
            </c:strRef>
          </c:cat>
          <c:val>
            <c:numRef>
              <c:f>Spare!$G$13:$G$20</c:f>
              <c:numCache>
                <c:formatCode>0.0</c:formatCode>
                <c:ptCount val="8"/>
                <c:pt idx="0">
                  <c:v>167406.26221070404</c:v>
                </c:pt>
                <c:pt idx="1">
                  <c:v>17.55283</c:v>
                </c:pt>
                <c:pt idx="2">
                  <c:v>22.229109999999999</c:v>
                </c:pt>
                <c:pt idx="3" formatCode="0">
                  <c:v>16.646132000000001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2.0545409674234945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53-445F-88B1-0CED5003B557}"/>
            </c:ext>
          </c:extLst>
        </c:ser>
        <c:ser>
          <c:idx val="1"/>
          <c:order val="1"/>
          <c:tx>
            <c:strRef>
              <c:f>Spare!$J$12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Spare!$B$13:$B$20</c:f>
              <c:strCache>
                <c:ptCount val="8"/>
                <c:pt idx="0">
                  <c:v>Per cent of residents who speak languages other than English at home, 2021</c:v>
                </c:pt>
                <c:pt idx="1">
                  <c:v>Civic trust - do you feel valued by society?: 'No' or 'not often' 2023</c:v>
                </c:pt>
                <c:pt idx="2">
                  <c:v>Per cent of residents who engaged in voluntary work in the previous 12 months, 2021</c:v>
                </c:pt>
                <c:pt idx="3">
                  <c:v>Per cent of residents who feel that most people could be trusted, 'never' or 'not often', 2020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Violent offence rate, per 100,000 pop., 2024/25</c:v>
                </c:pt>
              </c:strCache>
            </c:strRef>
          </c:cat>
          <c:val>
            <c:numRef>
              <c:f>Spare!$J$13:$J$20</c:f>
              <c:numCache>
                <c:formatCode>0.0</c:formatCode>
                <c:ptCount val="8"/>
                <c:pt idx="0">
                  <c:v>5407301.5686105322</c:v>
                </c:pt>
                <c:pt idx="1">
                  <c:v>14.437476033333335</c:v>
                </c:pt>
                <c:pt idx="2">
                  <c:v>13.612406290322577</c:v>
                </c:pt>
                <c:pt idx="3">
                  <c:v>18.302908351612906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2.4924609831731992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53-445F-88B1-0CED5003B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746451451058078"/>
          <c:y val="0.32181561679790166"/>
          <c:w val="0.16487552465356875"/>
          <c:h val="0.18428707349081391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714245418776729"/>
          <c:y val="1.630911405535386E-2"/>
          <c:w val="0.78843748356592036"/>
          <c:h val="0.975201879705156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6600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'Municipal Comparison'!$G$15:$G$93</c:f>
              <c:strCache>
                <c:ptCount val="79"/>
                <c:pt idx="0">
                  <c:v>Greater Geelong </c:v>
                </c:pt>
                <c:pt idx="1">
                  <c:v>Casey </c:v>
                </c:pt>
                <c:pt idx="2">
                  <c:v>Mornington Peninsula </c:v>
                </c:pt>
                <c:pt idx="3">
                  <c:v>Monash </c:v>
                </c:pt>
                <c:pt idx="4">
                  <c:v>Brimbank </c:v>
                </c:pt>
                <c:pt idx="5">
                  <c:v>Boroondara </c:v>
                </c:pt>
                <c:pt idx="6">
                  <c:v>Whittlesea </c:v>
                </c:pt>
                <c:pt idx="7">
                  <c:v>Hume </c:v>
                </c:pt>
                <c:pt idx="8">
                  <c:v>Whitehorse </c:v>
                </c:pt>
                <c:pt idx="9">
                  <c:v>Knox </c:v>
                </c:pt>
                <c:pt idx="10">
                  <c:v>Yarra Ranges </c:v>
                </c:pt>
                <c:pt idx="11">
                  <c:v>Kingston </c:v>
                </c:pt>
                <c:pt idx="12">
                  <c:v>Wyndham </c:v>
                </c:pt>
                <c:pt idx="13">
                  <c:v>Manningham </c:v>
                </c:pt>
                <c:pt idx="14">
                  <c:v>Greater Bendigo </c:v>
                </c:pt>
                <c:pt idx="15">
                  <c:v>Banyule </c:v>
                </c:pt>
                <c:pt idx="16">
                  <c:v>Frankston </c:v>
                </c:pt>
                <c:pt idx="17">
                  <c:v>Ballarat </c:v>
                </c:pt>
                <c:pt idx="18">
                  <c:v>Moreland </c:v>
                </c:pt>
                <c:pt idx="19">
                  <c:v>Melton </c:v>
                </c:pt>
                <c:pt idx="20">
                  <c:v>Darebin </c:v>
                </c:pt>
                <c:pt idx="21">
                  <c:v>Glen Eira </c:v>
                </c:pt>
                <c:pt idx="22">
                  <c:v>Greater Dandenong </c:v>
                </c:pt>
                <c:pt idx="23">
                  <c:v>Bayside </c:v>
                </c:pt>
                <c:pt idx="24">
                  <c:v>Moonee Valley </c:v>
                </c:pt>
                <c:pt idx="25">
                  <c:v>Maroondah </c:v>
                </c:pt>
                <c:pt idx="26">
                  <c:v>Latrobe </c:v>
                </c:pt>
                <c:pt idx="27">
                  <c:v>Stonnington </c:v>
                </c:pt>
                <c:pt idx="28">
                  <c:v>Cardinia </c:v>
                </c:pt>
                <c:pt idx="29">
                  <c:v>Port Phillip </c:v>
                </c:pt>
                <c:pt idx="30">
                  <c:v>East Gippsland </c:v>
                </c:pt>
                <c:pt idx="31">
                  <c:v>Hobsons Bay </c:v>
                </c:pt>
                <c:pt idx="32">
                  <c:v>Greater Shepparton </c:v>
                </c:pt>
                <c:pt idx="33">
                  <c:v>Baw Baw </c:v>
                </c:pt>
                <c:pt idx="34">
                  <c:v>Bass Coast </c:v>
                </c:pt>
                <c:pt idx="35">
                  <c:v>Melbourne </c:v>
                </c:pt>
                <c:pt idx="36">
                  <c:v>Yarra </c:v>
                </c:pt>
                <c:pt idx="37">
                  <c:v>Nillumbik </c:v>
                </c:pt>
                <c:pt idx="38">
                  <c:v>Mildura </c:v>
                </c:pt>
                <c:pt idx="39">
                  <c:v>Wellington </c:v>
                </c:pt>
                <c:pt idx="40">
                  <c:v>Maribyrnong </c:v>
                </c:pt>
                <c:pt idx="41">
                  <c:v>Macedon Ranges </c:v>
                </c:pt>
                <c:pt idx="42">
                  <c:v>Campaspe </c:v>
                </c:pt>
                <c:pt idx="43">
                  <c:v>Moira </c:v>
                </c:pt>
                <c:pt idx="44">
                  <c:v>South Gippsland </c:v>
                </c:pt>
                <c:pt idx="45">
                  <c:v>Surf Coast </c:v>
                </c:pt>
                <c:pt idx="46">
                  <c:v>Wodonga </c:v>
                </c:pt>
                <c:pt idx="47">
                  <c:v>Mitchell </c:v>
                </c:pt>
                <c:pt idx="48">
                  <c:v>Warrnambool </c:v>
                </c:pt>
                <c:pt idx="49">
                  <c:v>Wangaratta </c:v>
                </c:pt>
                <c:pt idx="50">
                  <c:v>Moorabool </c:v>
                </c:pt>
                <c:pt idx="51">
                  <c:v>Mount Alexander </c:v>
                </c:pt>
                <c:pt idx="52">
                  <c:v>Glenelg </c:v>
                </c:pt>
                <c:pt idx="53">
                  <c:v>Colac-Otway </c:v>
                </c:pt>
                <c:pt idx="54">
                  <c:v>Hepburn </c:v>
                </c:pt>
                <c:pt idx="55">
                  <c:v>Benalla </c:v>
                </c:pt>
                <c:pt idx="56">
                  <c:v>Murrindindi </c:v>
                </c:pt>
                <c:pt idx="57">
                  <c:v>Horsham </c:v>
                </c:pt>
                <c:pt idx="58">
                  <c:v>Southern Grampians </c:v>
                </c:pt>
                <c:pt idx="59">
                  <c:v>Indigo </c:v>
                </c:pt>
                <c:pt idx="60">
                  <c:v>Central Goldfields </c:v>
                </c:pt>
                <c:pt idx="61">
                  <c:v>Corangamite </c:v>
                </c:pt>
                <c:pt idx="62">
                  <c:v>Swan Hill </c:v>
                </c:pt>
                <c:pt idx="63">
                  <c:v>Golden Plains </c:v>
                </c:pt>
                <c:pt idx="64">
                  <c:v>Moyne </c:v>
                </c:pt>
                <c:pt idx="65">
                  <c:v>Strathbogie </c:v>
                </c:pt>
                <c:pt idx="66">
                  <c:v>Alpine </c:v>
                </c:pt>
                <c:pt idx="67">
                  <c:v>Northern Grampians </c:v>
                </c:pt>
                <c:pt idx="68">
                  <c:v>Gannawarra </c:v>
                </c:pt>
                <c:pt idx="69">
                  <c:v>Mansfield </c:v>
                </c:pt>
                <c:pt idx="70">
                  <c:v>Ararat </c:v>
                </c:pt>
                <c:pt idx="71">
                  <c:v>Loddon </c:v>
                </c:pt>
                <c:pt idx="72">
                  <c:v>Pyrenees </c:v>
                </c:pt>
                <c:pt idx="73">
                  <c:v>Yarriambiack </c:v>
                </c:pt>
                <c:pt idx="74">
                  <c:v>Towong </c:v>
                </c:pt>
                <c:pt idx="75">
                  <c:v>Buloke </c:v>
                </c:pt>
                <c:pt idx="76">
                  <c:v>Hindmarsh </c:v>
                </c:pt>
                <c:pt idx="77">
                  <c:v>Queenscliffe </c:v>
                </c:pt>
                <c:pt idx="78">
                  <c:v>West Wimmera </c:v>
                </c:pt>
              </c:strCache>
            </c:strRef>
          </c:cat>
          <c:val>
            <c:numRef>
              <c:f>'Municipal Comparison'!$H$15:$H$93</c:f>
              <c:numCache>
                <c:formatCode>0.0</c:formatCode>
                <c:ptCount val="79"/>
                <c:pt idx="0">
                  <c:v>61887.793342968456</c:v>
                </c:pt>
                <c:pt idx="1">
                  <c:v>50607.9263740522</c:v>
                </c:pt>
                <c:pt idx="2">
                  <c:v>49325.406602400144</c:v>
                </c:pt>
                <c:pt idx="3">
                  <c:v>34538.141488153429</c:v>
                </c:pt>
                <c:pt idx="4">
                  <c:v>34090.825366631107</c:v>
                </c:pt>
                <c:pt idx="5">
                  <c:v>33502.157215772218</c:v>
                </c:pt>
                <c:pt idx="6">
                  <c:v>32537.996203309678</c:v>
                </c:pt>
                <c:pt idx="7">
                  <c:v>32391.151842180712</c:v>
                </c:pt>
                <c:pt idx="8">
                  <c:v>32255.619258222472</c:v>
                </c:pt>
                <c:pt idx="9">
                  <c:v>32190.632926337203</c:v>
                </c:pt>
                <c:pt idx="10">
                  <c:v>31744.65165656148</c:v>
                </c:pt>
                <c:pt idx="11">
                  <c:v>31344.706584673339</c:v>
                </c:pt>
                <c:pt idx="12">
                  <c:v>29938.972682885396</c:v>
                </c:pt>
                <c:pt idx="13">
                  <c:v>28848.744790197485</c:v>
                </c:pt>
                <c:pt idx="14">
                  <c:v>27225.30971726172</c:v>
                </c:pt>
                <c:pt idx="15">
                  <c:v>25669.861126677853</c:v>
                </c:pt>
                <c:pt idx="16">
                  <c:v>25458.85102476435</c:v>
                </c:pt>
                <c:pt idx="17">
                  <c:v>25339.227727834361</c:v>
                </c:pt>
                <c:pt idx="18">
                  <c:v>24916.331962013362</c:v>
                </c:pt>
                <c:pt idx="19">
                  <c:v>24441.075956461693</c:v>
                </c:pt>
                <c:pt idx="20">
                  <c:v>24301.450237983729</c:v>
                </c:pt>
                <c:pt idx="21">
                  <c:v>24259.701717506679</c:v>
                </c:pt>
                <c:pt idx="22">
                  <c:v>24123.950007114665</c:v>
                </c:pt>
                <c:pt idx="23">
                  <c:v>23195.043895229675</c:v>
                </c:pt>
                <c:pt idx="24">
                  <c:v>22407.602304087446</c:v>
                </c:pt>
                <c:pt idx="25">
                  <c:v>21605.877760222404</c:v>
                </c:pt>
                <c:pt idx="26">
                  <c:v>19042.262141525076</c:v>
                </c:pt>
                <c:pt idx="27">
                  <c:v>18833.892504736428</c:v>
                </c:pt>
                <c:pt idx="28">
                  <c:v>17357.535629780738</c:v>
                </c:pt>
                <c:pt idx="29">
                  <c:v>17261.856992710913</c:v>
                </c:pt>
                <c:pt idx="30">
                  <c:v>17252.008629672739</c:v>
                </c:pt>
                <c:pt idx="31">
                  <c:v>15887.672560787363</c:v>
                </c:pt>
                <c:pt idx="32">
                  <c:v>15176.566619488463</c:v>
                </c:pt>
                <c:pt idx="33">
                  <c:v>14977.014298120535</c:v>
                </c:pt>
                <c:pt idx="34">
                  <c:v>14485.805515200167</c:v>
                </c:pt>
                <c:pt idx="35">
                  <c:v>13378.541983820178</c:v>
                </c:pt>
                <c:pt idx="36">
                  <c:v>12995.76744538323</c:v>
                </c:pt>
                <c:pt idx="37">
                  <c:v>12575.212460851439</c:v>
                </c:pt>
                <c:pt idx="38">
                  <c:v>12515.30190085661</c:v>
                </c:pt>
                <c:pt idx="39">
                  <c:v>12186.099412776832</c:v>
                </c:pt>
                <c:pt idx="40">
                  <c:v>11484.234428855125</c:v>
                </c:pt>
                <c:pt idx="41">
                  <c:v>11371.773414704523</c:v>
                </c:pt>
                <c:pt idx="42">
                  <c:v>10866.258195484377</c:v>
                </c:pt>
                <c:pt idx="43">
                  <c:v>9300.1516939706562</c:v>
                </c:pt>
                <c:pt idx="44">
                  <c:v>9173.5321051508527</c:v>
                </c:pt>
                <c:pt idx="45">
                  <c:v>9071.0622217876844</c:v>
                </c:pt>
                <c:pt idx="46">
                  <c:v>8813.7294663036118</c:v>
                </c:pt>
                <c:pt idx="47">
                  <c:v>8631.7614665932106</c:v>
                </c:pt>
                <c:pt idx="48">
                  <c:v>8565.9678098464392</c:v>
                </c:pt>
                <c:pt idx="49">
                  <c:v>8070.4718956319448</c:v>
                </c:pt>
                <c:pt idx="50">
                  <c:v>7751.9221547144934</c:v>
                </c:pt>
                <c:pt idx="51">
                  <c:v>6378.855349928268</c:v>
                </c:pt>
                <c:pt idx="52">
                  <c:v>6076.807306842963</c:v>
                </c:pt>
                <c:pt idx="53">
                  <c:v>5966.0148768425297</c:v>
                </c:pt>
                <c:pt idx="54">
                  <c:v>5396.207258378714</c:v>
                </c:pt>
                <c:pt idx="55">
                  <c:v>4811.6618020813921</c:v>
                </c:pt>
                <c:pt idx="56">
                  <c:v>4729.4487335091044</c:v>
                </c:pt>
                <c:pt idx="57">
                  <c:v>4720.973706615634</c:v>
                </c:pt>
                <c:pt idx="58">
                  <c:v>4714.5085420585992</c:v>
                </c:pt>
                <c:pt idx="59">
                  <c:v>4643.9075528245103</c:v>
                </c:pt>
                <c:pt idx="60">
                  <c:v>4573.6025647731094</c:v>
                </c:pt>
                <c:pt idx="61">
                  <c:v>4474.0035672814774</c:v>
                </c:pt>
                <c:pt idx="62">
                  <c:v>4413.487077205581</c:v>
                </c:pt>
                <c:pt idx="63">
                  <c:v>4380.4305603967532</c:v>
                </c:pt>
                <c:pt idx="64">
                  <c:v>4257.562189393926</c:v>
                </c:pt>
                <c:pt idx="65">
                  <c:v>4060.7383545648377</c:v>
                </c:pt>
                <c:pt idx="66">
                  <c:v>3655.2339603331702</c:v>
                </c:pt>
                <c:pt idx="67">
                  <c:v>3587.6788294857279</c:v>
                </c:pt>
                <c:pt idx="68">
                  <c:v>3343.4996415089977</c:v>
                </c:pt>
                <c:pt idx="69">
                  <c:v>3160.9639792420139</c:v>
                </c:pt>
                <c:pt idx="70">
                  <c:v>3071.9042957040579</c:v>
                </c:pt>
                <c:pt idx="71">
                  <c:v>2438.4062730401861</c:v>
                </c:pt>
                <c:pt idx="72">
                  <c:v>2258.9695780029601</c:v>
                </c:pt>
                <c:pt idx="73">
                  <c:v>2033.1472616633046</c:v>
                </c:pt>
                <c:pt idx="74">
                  <c:v>2000.8586477800654</c:v>
                </c:pt>
                <c:pt idx="75">
                  <c:v>1918.8780178241288</c:v>
                </c:pt>
                <c:pt idx="76">
                  <c:v>1658.7665207386835</c:v>
                </c:pt>
                <c:pt idx="77">
                  <c:v>1545.4126221982353</c:v>
                </c:pt>
                <c:pt idx="78">
                  <c:v>1200.7640620645216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28-48E5-967C-9A401C11E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axId val="218474368"/>
        <c:axId val="218475904"/>
      </c:barChart>
      <c:catAx>
        <c:axId val="2184743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218475904"/>
        <c:crosses val="autoZero"/>
        <c:auto val="1"/>
        <c:lblAlgn val="ctr"/>
        <c:lblOffset val="100"/>
        <c:noMultiLvlLbl val="0"/>
      </c:catAx>
      <c:valAx>
        <c:axId val="218475904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84743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484412009474416E-2"/>
          <c:y val="4.1804303447576303E-2"/>
          <c:w val="0.92366505267393006"/>
          <c:h val="0.9174346900273034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800000"/>
              </a:solidFill>
            </c:spPr>
          </c:marker>
          <c:dLbls>
            <c:dLbl>
              <c:idx val="0"/>
              <c:layout>
                <c:manualLayout>
                  <c:x val="-8.6862091553671066E-3"/>
                  <c:y val="-6.8551842330762365E-3"/>
                </c:manualLayout>
              </c:layout>
              <c:tx>
                <c:strRef>
                  <c:f>Correlations!$D$44</c:f>
                  <c:strCache>
                    <c:ptCount val="1"/>
                    <c:pt idx="0">
                      <c:v>Banyule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{2FD71A58-824A-44E9-BA36-B3FCD5179588}</c15:txfldGUID>
                      <c15:f>Correlations!$D$44</c15:f>
                      <c15:dlblFieldTableCache>
                        <c:ptCount val="1"/>
                        <c:pt idx="0">
                          <c:v>Banyule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E440-4A97-BD6D-FB23543284C3}"/>
                </c:ext>
              </c:extLst>
            </c:dLbl>
            <c:dLbl>
              <c:idx val="1"/>
              <c:layout>
                <c:manualLayout>
                  <c:x val="-8.6862091553671066E-3"/>
                  <c:y val="0"/>
                </c:manualLayout>
              </c:layout>
              <c:tx>
                <c:strRef>
                  <c:f>Correlations!$D$45</c:f>
                  <c:strCache>
                    <c:ptCount val="1"/>
                    <c:pt idx="0">
                      <c:v>Bayside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{F4471E23-8B3F-48C4-A1D2-A469FE1722F0}</c15:txfldGUID>
                      <c15:f>Correlations!$D$45</c15:f>
                      <c15:dlblFieldTableCache>
                        <c:ptCount val="1"/>
                        <c:pt idx="0">
                          <c:v>Bayside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E440-4A97-BD6D-FB23543284C3}"/>
                </c:ext>
              </c:extLst>
            </c:dLbl>
            <c:dLbl>
              <c:idx val="2"/>
              <c:layout>
                <c:manualLayout>
                  <c:x val="-9.6733981700044703E-3"/>
                  <c:y val="-1.8402707810172479E-4"/>
                </c:manualLayout>
              </c:layout>
              <c:tx>
                <c:strRef>
                  <c:f>Correlations!$D$46</c:f>
                  <c:strCache>
                    <c:ptCount val="1"/>
                    <c:pt idx="0">
                      <c:v>Boroondara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{E1D5F452-29F3-497E-9D71-C2B8D92A6585}</c15:txfldGUID>
                      <c15:f>Correlations!$D$46</c15:f>
                      <c15:dlblFieldTableCache>
                        <c:ptCount val="1"/>
                        <c:pt idx="0">
                          <c:v>Boroondara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E440-4A97-BD6D-FB23543284C3}"/>
                </c:ext>
              </c:extLst>
            </c:dLbl>
            <c:dLbl>
              <c:idx val="3"/>
              <c:layout>
                <c:manualLayout>
                  <c:x val="-6.5146568665252775E-3"/>
                  <c:y val="3.8413321728100799E-3"/>
                </c:manualLayout>
              </c:layout>
              <c:tx>
                <c:strRef>
                  <c:f>Correlations!$D$47</c:f>
                  <c:strCache>
                    <c:ptCount val="1"/>
                    <c:pt idx="0">
                      <c:v>Brimbank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{57224836-131A-4C72-90CF-D3628BE2C85E}</c15:txfldGUID>
                      <c15:f>Correlations!$D$47</c15:f>
                      <c15:dlblFieldTableCache>
                        <c:ptCount val="1"/>
                        <c:pt idx="0">
                          <c:v>Brimbank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E440-4A97-BD6D-FB23543284C3}"/>
                </c:ext>
              </c:extLst>
            </c:dLbl>
            <c:dLbl>
              <c:idx val="4"/>
              <c:layout>
                <c:manualLayout>
                  <c:x val="-7.0549480756660074E-3"/>
                  <c:y val="2.4942837693616412E-3"/>
                </c:manualLayout>
              </c:layout>
              <c:tx>
                <c:rich>
                  <a:bodyPr/>
                  <a:lstStyle/>
                  <a:p>
                    <a:r>
                      <a:rPr lang="en-US" sz="650"/>
                      <a:t>C</a:t>
                    </a:r>
                    <a:r>
                      <a:rPr lang="en-US" sz="700"/>
                      <a:t>ardinia</a:t>
                    </a:r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E440-4A97-BD6D-FB23543284C3}"/>
                </c:ext>
              </c:extLst>
            </c:dLbl>
            <c:dLbl>
              <c:idx val="5"/>
              <c:layout>
                <c:manualLayout>
                  <c:x val="-7.6057673275999023E-3"/>
                  <c:y val="0"/>
                </c:manualLayout>
              </c:layout>
              <c:tx>
                <c:strRef>
                  <c:f>Correlations!$D$49</c:f>
                  <c:strCache>
                    <c:ptCount val="1"/>
                    <c:pt idx="0">
                      <c:v>Casey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{2DFC1163-DB1F-4A57-93C7-9DF390245240}</c15:txfldGUID>
                      <c15:f>Correlations!$D$49</c15:f>
                      <c15:dlblFieldTableCache>
                        <c:ptCount val="1"/>
                        <c:pt idx="0">
                          <c:v>Casey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E440-4A97-BD6D-FB23543284C3}"/>
                </c:ext>
              </c:extLst>
            </c:dLbl>
            <c:dLbl>
              <c:idx val="6"/>
              <c:layout>
                <c:manualLayout>
                  <c:x val="-1.0857761444208807E-2"/>
                  <c:y val="1.0282776349614674E-2"/>
                </c:manualLayout>
              </c:layout>
              <c:tx>
                <c:strRef>
                  <c:f>Correlations!$D$50</c:f>
                  <c:strCache>
                    <c:ptCount val="1"/>
                    <c:pt idx="0">
                      <c:v>Darebin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{7DBA41E8-5E9A-4027-B0F8-16C6B7592C9E}</c15:txfldGUID>
                      <c15:f>Correlations!$D$50</c15:f>
                      <c15:dlblFieldTableCache>
                        <c:ptCount val="1"/>
                        <c:pt idx="0">
                          <c:v>Darebin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E440-4A97-BD6D-FB23543284C3}"/>
                </c:ext>
              </c:extLst>
            </c:dLbl>
            <c:dLbl>
              <c:idx val="7"/>
              <c:layout>
                <c:manualLayout>
                  <c:x val="-1.1614401858304382E-2"/>
                  <c:y val="0"/>
                </c:manualLayout>
              </c:layout>
              <c:tx>
                <c:strRef>
                  <c:f>Correlations!$D$51</c:f>
                  <c:strCache>
                    <c:ptCount val="1"/>
                    <c:pt idx="0">
                      <c:v>Frankston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{4DEBCB37-A491-4F58-B3F8-30187BB60732}</c15:txfldGUID>
                      <c15:f>Correlations!$D$51</c15:f>
                      <c15:dlblFieldTableCache>
                        <c:ptCount val="1"/>
                        <c:pt idx="0">
                          <c:v>Frankston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E440-4A97-BD6D-FB23543284C3}"/>
                </c:ext>
              </c:extLst>
            </c:dLbl>
            <c:dLbl>
              <c:idx val="8"/>
              <c:layout>
                <c:manualLayout>
                  <c:x val="-6.9532433956340026E-2"/>
                  <c:y val="9.3329421039421766E-4"/>
                </c:manualLayout>
              </c:layout>
              <c:tx>
                <c:strRef>
                  <c:f>Correlations!$D$52</c:f>
                  <c:strCache>
                    <c:ptCount val="1"/>
                    <c:pt idx="0">
                      <c:v>Glen Eira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{FBD05CD2-6EC6-4C33-91BF-2C585928C886}</c15:txfldGUID>
                      <c15:f>Correlations!$D$52</c15:f>
                      <c15:dlblFieldTableCache>
                        <c:ptCount val="1"/>
                        <c:pt idx="0">
                          <c:v>Glen Eira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E440-4A97-BD6D-FB23543284C3}"/>
                </c:ext>
              </c:extLst>
            </c:dLbl>
            <c:dLbl>
              <c:idx val="9"/>
              <c:layout>
                <c:manualLayout>
                  <c:x val="-1.0857761444208807E-2"/>
                  <c:y val="-2.6988914303450601E-7"/>
                </c:manualLayout>
              </c:layout>
              <c:tx>
                <c:rich>
                  <a:bodyPr/>
                  <a:lstStyle/>
                  <a:p>
                    <a:r>
                      <a:rPr lang="en-US" sz="650"/>
                      <a:t>G</a:t>
                    </a:r>
                    <a:r>
                      <a:rPr lang="en-US" sz="700"/>
                      <a:t>reater Dandenong</a:t>
                    </a:r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E440-4A97-BD6D-FB23543284C3}"/>
                </c:ext>
              </c:extLst>
            </c:dLbl>
            <c:dLbl>
              <c:idx val="10"/>
              <c:layout>
                <c:manualLayout>
                  <c:x val="-8.9087041419391888E-2"/>
                  <c:y val="-9.3329421039421766E-4"/>
                </c:manualLayout>
              </c:layout>
              <c:tx>
                <c:strRef>
                  <c:f>Correlations!$D$54</c:f>
                  <c:strCache>
                    <c:ptCount val="1"/>
                    <c:pt idx="0">
                      <c:v>Hobsons Bay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{E8CCDF33-55E4-4A7D-AA04-AA164913F485}</c15:txfldGUID>
                      <c15:f>Correlations!$D$54</c15:f>
                      <c15:dlblFieldTableCache>
                        <c:ptCount val="1"/>
                        <c:pt idx="0">
                          <c:v>Hobsons Bay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A-E440-4A97-BD6D-FB23543284C3}"/>
                </c:ext>
              </c:extLst>
            </c:dLbl>
            <c:dLbl>
              <c:idx val="11"/>
              <c:layout>
                <c:manualLayout>
                  <c:x val="-1.0857761444208807E-2"/>
                  <c:y val="0"/>
                </c:manualLayout>
              </c:layout>
              <c:tx>
                <c:strRef>
                  <c:f>Correlations!$D$55</c:f>
                  <c:strCache>
                    <c:ptCount val="1"/>
                    <c:pt idx="0">
                      <c:v>Hume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{9165C88B-D044-4480-A8AD-C4EEA965E8EB}</c15:txfldGUID>
                      <c15:f>Correlations!$D$55</c15:f>
                      <c15:dlblFieldTableCache>
                        <c:ptCount val="1"/>
                        <c:pt idx="0">
                          <c:v>Hume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B-E440-4A97-BD6D-FB23543284C3}"/>
                </c:ext>
              </c:extLst>
            </c:dLbl>
            <c:dLbl>
              <c:idx val="12"/>
              <c:layout>
                <c:manualLayout>
                  <c:x val="-1.5200866021892325E-2"/>
                  <c:y val="0"/>
                </c:manualLayout>
              </c:layout>
              <c:tx>
                <c:strRef>
                  <c:f>Correlations!$D$56</c:f>
                  <c:strCache>
                    <c:ptCount val="1"/>
                    <c:pt idx="0">
                      <c:v>Kingston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{9C73A5DB-3D8F-41A1-A2AE-C0B68B8CB484}</c15:txfldGUID>
                      <c15:f>Correlations!$D$56</c15:f>
                      <c15:dlblFieldTableCache>
                        <c:ptCount val="1"/>
                        <c:pt idx="0">
                          <c:v>Kingston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C-E440-4A97-BD6D-FB23543284C3}"/>
                </c:ext>
              </c:extLst>
            </c:dLbl>
            <c:dLbl>
              <c:idx val="13"/>
              <c:layout>
                <c:manualLayout>
                  <c:x val="-1.0857761444208807E-2"/>
                  <c:y val="0"/>
                </c:manualLayout>
              </c:layout>
              <c:tx>
                <c:strRef>
                  <c:f>Correlations!$D$57</c:f>
                  <c:strCache>
                    <c:ptCount val="1"/>
                    <c:pt idx="0">
                      <c:v>Knox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{2732AF40-5F96-49AB-AE26-3F62C3043542}</c15:txfldGUID>
                      <c15:f>Correlations!$D$57</c15:f>
                      <c15:dlblFieldTableCache>
                        <c:ptCount val="1"/>
                        <c:pt idx="0">
                          <c:v>Knox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D-E440-4A97-BD6D-FB23543284C3}"/>
                </c:ext>
              </c:extLst>
            </c:dLbl>
            <c:dLbl>
              <c:idx val="14"/>
              <c:layout>
                <c:manualLayout>
                  <c:x val="-8.6970751632470152E-3"/>
                  <c:y val="-9.3329421039421766E-4"/>
                </c:manualLayout>
              </c:layout>
              <c:tx>
                <c:strRef>
                  <c:f>Correlations!$D$58</c:f>
                  <c:strCache>
                    <c:ptCount val="1"/>
                    <c:pt idx="0">
                      <c:v>Manningham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{17B9DBBB-D015-4415-B8A1-F889D3ABDA4C}</c15:txfldGUID>
                      <c15:f>Correlations!$D$58</c15:f>
                      <c15:dlblFieldTableCache>
                        <c:ptCount val="1"/>
                        <c:pt idx="0">
                          <c:v>Manningham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E-E440-4A97-BD6D-FB23543284C3}"/>
                </c:ext>
              </c:extLst>
            </c:dLbl>
            <c:dLbl>
              <c:idx val="15"/>
              <c:layout>
                <c:manualLayout>
                  <c:x val="-1.3029313733050564E-2"/>
                  <c:y val="0"/>
                </c:manualLayout>
              </c:layout>
              <c:tx>
                <c:strRef>
                  <c:f>Correlations!$D$59</c:f>
                  <c:strCache>
                    <c:ptCount val="1"/>
                    <c:pt idx="0">
                      <c:v>Maribyrnong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{A4C49BED-14B9-4E0A-9D89-FECD489E73AD}</c15:txfldGUID>
                      <c15:f>Correlations!$D$59</c15:f>
                      <c15:dlblFieldTableCache>
                        <c:ptCount val="1"/>
                        <c:pt idx="0">
                          <c:v>Maribyrnong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F-E440-4A97-BD6D-FB23543284C3}"/>
                </c:ext>
              </c:extLst>
            </c:dLbl>
            <c:dLbl>
              <c:idx val="16"/>
              <c:layout>
                <c:manualLayout>
                  <c:x val="-9.2264844795934067E-3"/>
                  <c:y val="9.3329421039421766E-4"/>
                </c:manualLayout>
              </c:layout>
              <c:tx>
                <c:strRef>
                  <c:f>Correlations!$D$60</c:f>
                  <c:strCache>
                    <c:ptCount val="1"/>
                    <c:pt idx="0">
                      <c:v>Maroondah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{757B60B1-D238-4DAD-B30B-310B5EF58E69}</c15:txfldGUID>
                      <c15:f>Correlations!$D$60</c15:f>
                      <c15:dlblFieldTableCache>
                        <c:ptCount val="1"/>
                        <c:pt idx="0">
                          <c:v>Maroondah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0-E440-4A97-BD6D-FB23543284C3}"/>
                </c:ext>
              </c:extLst>
            </c:dLbl>
            <c:dLbl>
              <c:idx val="17"/>
              <c:layout>
                <c:manualLayout>
                  <c:x val="-9.2264844795934067E-3"/>
                  <c:y val="2.1939877155542861E-3"/>
                </c:manualLayout>
              </c:layout>
              <c:tx>
                <c:strRef>
                  <c:f>Correlations!$D$61</c:f>
                  <c:strCache>
                    <c:ptCount val="1"/>
                    <c:pt idx="0">
                      <c:v>Melbourne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{D0C1FBE9-9145-45DD-ABA8-D4CFDEAF249D}</c15:txfldGUID>
                      <c15:f>Correlations!$D$61</c15:f>
                      <c15:dlblFieldTableCache>
                        <c:ptCount val="1"/>
                        <c:pt idx="0">
                          <c:v>Melbourne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1-E440-4A97-BD6D-FB23543284C3}"/>
                </c:ext>
              </c:extLst>
            </c:dLbl>
            <c:dLbl>
              <c:idx val="18"/>
              <c:layout>
                <c:manualLayout>
                  <c:x val="-1.0232002853061058E-2"/>
                  <c:y val="1.6627249127098881E-3"/>
                </c:manualLayout>
              </c:layout>
              <c:tx>
                <c:strRef>
                  <c:f>Correlations!$D$62</c:f>
                  <c:strCache>
                    <c:ptCount val="1"/>
                    <c:pt idx="0">
                      <c:v>Melton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{574B35C5-56A7-476E-BA81-4530B555B88B}</c15:txfldGUID>
                      <c15:f>Correlations!$D$62</c15:f>
                      <c15:dlblFieldTableCache>
                        <c:ptCount val="1"/>
                        <c:pt idx="0">
                          <c:v>Melton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2-E440-4A97-BD6D-FB23543284C3}"/>
                </c:ext>
              </c:extLst>
            </c:dLbl>
            <c:dLbl>
              <c:idx val="19"/>
              <c:layout>
                <c:manualLayout>
                  <c:x val="-1.0857761444208807E-2"/>
                  <c:y val="0"/>
                </c:manualLayout>
              </c:layout>
              <c:tx>
                <c:strRef>
                  <c:f>Correlations!$D$63</c:f>
                  <c:strCache>
                    <c:ptCount val="1"/>
                    <c:pt idx="0">
                      <c:v>Monash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{B8522D99-B4AC-4464-917A-1C9279324B5D}</c15:txfldGUID>
                      <c15:f>Correlations!$D$63</c15:f>
                      <c15:dlblFieldTableCache>
                        <c:ptCount val="1"/>
                        <c:pt idx="0">
                          <c:v>Monash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3-E440-4A97-BD6D-FB23543284C3}"/>
                </c:ext>
              </c:extLst>
            </c:dLbl>
            <c:dLbl>
              <c:idx val="20"/>
              <c:layout>
                <c:manualLayout>
                  <c:x val="-0.10049569241079169"/>
                  <c:y val="0"/>
                </c:manualLayout>
              </c:layout>
              <c:tx>
                <c:strRef>
                  <c:f>Correlations!$D$64</c:f>
                  <c:strCache>
                    <c:ptCount val="1"/>
                    <c:pt idx="0">
                      <c:v>Moonee Valley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{EE540A42-1064-4894-8A53-E66E22000C9E}</c15:txfldGUID>
                      <c15:f>Correlations!$D$64</c15:f>
                      <c15:dlblFieldTableCache>
                        <c:ptCount val="1"/>
                        <c:pt idx="0">
                          <c:v>Moonee Valley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4-E440-4A97-BD6D-FB23543284C3}"/>
                </c:ext>
              </c:extLst>
            </c:dLbl>
            <c:dLbl>
              <c:idx val="21"/>
              <c:layout>
                <c:manualLayout>
                  <c:x val="-6.5146568665252775E-3"/>
                  <c:y val="0"/>
                </c:manualLayout>
              </c:layout>
              <c:tx>
                <c:strRef>
                  <c:f>Correlations!$D$65</c:f>
                  <c:strCache>
                    <c:ptCount val="1"/>
                    <c:pt idx="0">
                      <c:v>Moreland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{428CBA90-D95C-4615-9101-C8224438644F}</c15:txfldGUID>
                      <c15:f>Correlations!$D$65</c15:f>
                      <c15:dlblFieldTableCache>
                        <c:ptCount val="1"/>
                        <c:pt idx="0">
                          <c:v>Moreland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5-E440-4A97-BD6D-FB23543284C3}"/>
                </c:ext>
              </c:extLst>
            </c:dLbl>
            <c:dLbl>
              <c:idx val="22"/>
              <c:layout>
                <c:manualLayout>
                  <c:x val="-1.0857761444208807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 sz="650"/>
                      <a:t>M</a:t>
                    </a:r>
                    <a:r>
                      <a:rPr lang="en-US" sz="700"/>
                      <a:t>ornington Peninsula</a:t>
                    </a:r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E440-4A97-BD6D-FB23543284C3}"/>
                </c:ext>
              </c:extLst>
            </c:dLbl>
            <c:dLbl>
              <c:idx val="23"/>
              <c:layout>
                <c:manualLayout>
                  <c:x val="-9.3513539115555825E-3"/>
                  <c:y val="-1.2811637619847681E-3"/>
                </c:manualLayout>
              </c:layout>
              <c:tx>
                <c:strRef>
                  <c:f>Correlations!$D$67</c:f>
                  <c:strCache>
                    <c:ptCount val="1"/>
                    <c:pt idx="0">
                      <c:v>Nilumbik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{1140089E-3F96-47B5-9739-930D5A1B20AD}</c15:txfldGUID>
                      <c15:f>Correlations!$D$67</c15:f>
                      <c15:dlblFieldTableCache>
                        <c:ptCount val="1"/>
                        <c:pt idx="0">
                          <c:v>Nilumbik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7-E440-4A97-BD6D-FB23543284C3}"/>
                </c:ext>
              </c:extLst>
            </c:dLbl>
            <c:dLbl>
              <c:idx val="24"/>
              <c:layout>
                <c:manualLayout>
                  <c:x val="-8.6862091553671066E-3"/>
                  <c:y val="3.4275921165381452E-3"/>
                </c:manualLayout>
              </c:layout>
              <c:tx>
                <c:strRef>
                  <c:f>Correlations!$D$68</c:f>
                  <c:strCache>
                    <c:ptCount val="1"/>
                    <c:pt idx="0">
                      <c:v>Port Phillip</c:v>
                    </c:pt>
                  </c:strCache>
                </c:strRef>
              </c:tx>
              <c:spPr>
                <a:noFill/>
              </c:spPr>
              <c:txPr>
                <a:bodyPr/>
                <a:lstStyle/>
                <a:p>
                  <a:pPr>
                    <a:defRPr sz="650"/>
                  </a:pPr>
                  <a:endParaRPr lang="en-US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{F4CA2129-B8FF-4CE7-B861-5A6049902903}</c15:txfldGUID>
                      <c15:f>Correlations!$D$68</c15:f>
                      <c15:dlblFieldTableCache>
                        <c:ptCount val="1"/>
                        <c:pt idx="0">
                          <c:v>Port Phillip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8-E440-4A97-BD6D-FB23543284C3}"/>
                </c:ext>
              </c:extLst>
            </c:dLbl>
            <c:dLbl>
              <c:idx val="25"/>
              <c:layout>
                <c:manualLayout>
                  <c:x val="-1.0857761444208847E-2"/>
                  <c:y val="0"/>
                </c:manualLayout>
              </c:layout>
              <c:tx>
                <c:strRef>
                  <c:f>Correlations!$D$69</c:f>
                  <c:strCache>
                    <c:ptCount val="1"/>
                    <c:pt idx="0">
                      <c:v>Stonnington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{9E36C6D3-6CD5-4938-A2AD-E6486E85855C}</c15:txfldGUID>
                      <c15:f>Correlations!$D$69</c15:f>
                      <c15:dlblFieldTableCache>
                        <c:ptCount val="1"/>
                        <c:pt idx="0">
                          <c:v>Stonnington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9-E440-4A97-BD6D-FB23543284C3}"/>
                </c:ext>
              </c:extLst>
            </c:dLbl>
            <c:dLbl>
              <c:idx val="26"/>
              <c:layout>
                <c:manualLayout>
                  <c:x val="-3.8028836637999312E-3"/>
                  <c:y val="-9.1456015035576704E-17"/>
                </c:manualLayout>
              </c:layout>
              <c:tx>
                <c:strRef>
                  <c:f>Correlations!$D$70</c:f>
                  <c:strCache>
                    <c:ptCount val="1"/>
                    <c:pt idx="0">
                      <c:v>Whitehorse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{88AC7E8D-1649-47DC-B898-E32D284A19DF}</c15:txfldGUID>
                      <c15:f>Correlations!$D$70</c15:f>
                      <c15:dlblFieldTableCache>
                        <c:ptCount val="1"/>
                        <c:pt idx="0">
                          <c:v>Whitehorse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A-E440-4A97-BD6D-FB23543284C3}"/>
                </c:ext>
              </c:extLst>
            </c:dLbl>
            <c:dLbl>
              <c:idx val="27"/>
              <c:layout>
                <c:manualLayout>
                  <c:x val="-6.5146568665252445E-3"/>
                  <c:y val="3.4275921165381452E-3"/>
                </c:manualLayout>
              </c:layout>
              <c:tx>
                <c:strRef>
                  <c:f>Correlations!$D$71</c:f>
                  <c:strCache>
                    <c:ptCount val="1"/>
                    <c:pt idx="0">
                      <c:v>Whittlesea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{A448B6A5-812C-44B6-85CF-FBDF3FFBE3EF}</c15:txfldGUID>
                      <c15:f>Correlations!$D$71</c15:f>
                      <c15:dlblFieldTableCache>
                        <c:ptCount val="1"/>
                        <c:pt idx="0">
                          <c:v>Whittlesea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B-E440-4A97-BD6D-FB23543284C3}"/>
                </c:ext>
              </c:extLst>
            </c:dLbl>
            <c:dLbl>
              <c:idx val="28"/>
              <c:layout>
                <c:manualLayout>
                  <c:x val="-8.6862091553670268E-3"/>
                  <c:y val="3.1419231443959373E-17"/>
                </c:manualLayout>
              </c:layout>
              <c:tx>
                <c:strRef>
                  <c:f>Correlations!$D$72</c:f>
                  <c:strCache>
                    <c:ptCount val="1"/>
                    <c:pt idx="0">
                      <c:v>Wyndham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{E2E398C3-2914-4581-8CDB-9057187240D5}</c15:txfldGUID>
                      <c15:f>Correlations!$D$72</c15:f>
                      <c15:dlblFieldTableCache>
                        <c:ptCount val="1"/>
                        <c:pt idx="0">
                          <c:v>Wyndham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C-E440-4A97-BD6D-FB23543284C3}"/>
                </c:ext>
              </c:extLst>
            </c:dLbl>
            <c:dLbl>
              <c:idx val="29"/>
              <c:layout>
                <c:manualLayout>
                  <c:x val="-1.0857761444208807E-2"/>
                  <c:y val="0"/>
                </c:manualLayout>
              </c:layout>
              <c:tx>
                <c:strRef>
                  <c:f>Correlations!$D$73</c:f>
                  <c:strCache>
                    <c:ptCount val="1"/>
                    <c:pt idx="0">
                      <c:v>Yarra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{8533DE2F-6B09-43BE-9E23-467A8A1BDCAF}</c15:txfldGUID>
                      <c15:f>Correlations!$D$73</c15:f>
                      <c15:dlblFieldTableCache>
                        <c:ptCount val="1"/>
                        <c:pt idx="0">
                          <c:v>Yarra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D-E440-4A97-BD6D-FB23543284C3}"/>
                </c:ext>
              </c:extLst>
            </c:dLbl>
            <c:dLbl>
              <c:idx val="30"/>
              <c:layout>
                <c:manualLayout>
                  <c:x val="-8.6915505015464564E-2"/>
                  <c:y val="-1.9640029680013893E-7"/>
                </c:manualLayout>
              </c:layout>
              <c:tx>
                <c:strRef>
                  <c:f>Correlations!$D$74</c:f>
                  <c:strCache>
                    <c:ptCount val="1"/>
                    <c:pt idx="0">
                      <c:v>Yarra Ranges</c:v>
                    </c:pt>
                  </c:strCache>
                </c:strRef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{670F6CB5-6AAA-4B06-89DB-0BAC10CE4946}</c15:txfldGUID>
                      <c15:f>Correlations!$D$74</c15:f>
                      <c15:dlblFieldTableCache>
                        <c:ptCount val="1"/>
                        <c:pt idx="0">
                          <c:v>Yarra Ranges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E-E440-4A97-BD6D-FB23543284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5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Correlations!$E$44:$E$74</c:f>
              <c:numCache>
                <c:formatCode>0.0</c:formatCode>
                <c:ptCount val="31"/>
                <c:pt idx="0">
                  <c:v>20.349973441305284</c:v>
                </c:pt>
                <c:pt idx="1">
                  <c:v>14.462717109203435</c:v>
                </c:pt>
                <c:pt idx="2">
                  <c:v>11.66338981303525</c:v>
                </c:pt>
                <c:pt idx="3">
                  <c:v>30.636101615389773</c:v>
                </c:pt>
                <c:pt idx="4">
                  <c:v>29.916604720312211</c:v>
                </c:pt>
                <c:pt idx="5">
                  <c:v>27.13169304667597</c:v>
                </c:pt>
                <c:pt idx="6">
                  <c:v>20.186504382183308</c:v>
                </c:pt>
                <c:pt idx="7">
                  <c:v>29.593132046375615</c:v>
                </c:pt>
                <c:pt idx="8">
                  <c:v>13.686224489795917</c:v>
                </c:pt>
                <c:pt idx="9">
                  <c:v>30.634307867581366</c:v>
                </c:pt>
                <c:pt idx="10">
                  <c:v>24.046795610776652</c:v>
                </c:pt>
                <c:pt idx="11">
                  <c:v>29.519686546494476</c:v>
                </c:pt>
                <c:pt idx="12">
                  <c:v>21.929242454527284</c:v>
                </c:pt>
                <c:pt idx="13">
                  <c:v>24.025789548446156</c:v>
                </c:pt>
                <c:pt idx="14">
                  <c:v>19.706473903259852</c:v>
                </c:pt>
                <c:pt idx="15">
                  <c:v>17.597827538619061</c:v>
                </c:pt>
                <c:pt idx="16">
                  <c:v>23.162896829792416</c:v>
                </c:pt>
                <c:pt idx="17">
                  <c:v>6.9795867524095723</c:v>
                </c:pt>
                <c:pt idx="18">
                  <c:v>27.45591741350686</c:v>
                </c:pt>
                <c:pt idx="19">
                  <c:v>17.361939076318375</c:v>
                </c:pt>
                <c:pt idx="20">
                  <c:v>20.304063071016486</c:v>
                </c:pt>
                <c:pt idx="21">
                  <c:v>18.859383769835773</c:v>
                </c:pt>
                <c:pt idx="22">
                  <c:v>28.960866765162706</c:v>
                </c:pt>
                <c:pt idx="23">
                  <c:v>20.182005286628062</c:v>
                </c:pt>
                <c:pt idx="24">
                  <c:v>10.882061210100504</c:v>
                </c:pt>
                <c:pt idx="25">
                  <c:v>9.6009861212563905</c:v>
                </c:pt>
                <c:pt idx="26">
                  <c:v>17.17369825844602</c:v>
                </c:pt>
                <c:pt idx="27">
                  <c:v>26.774476034794791</c:v>
                </c:pt>
                <c:pt idx="28">
                  <c:v>21.523684571249536</c:v>
                </c:pt>
                <c:pt idx="29">
                  <c:v>10.320092658401116</c:v>
                </c:pt>
                <c:pt idx="30">
                  <c:v>28.988615739976904</c:v>
                </c:pt>
              </c:numCache>
            </c:numRef>
          </c:xVal>
          <c:yVal>
            <c:numRef>
              <c:f>Correlations!$F$44:$F$74</c:f>
              <c:numCache>
                <c:formatCode>0.0</c:formatCode>
                <c:ptCount val="31"/>
                <c:pt idx="0">
                  <c:v>23.838383838383834</c:v>
                </c:pt>
                <c:pt idx="1">
                  <c:v>16.741741741741748</c:v>
                </c:pt>
                <c:pt idx="2">
                  <c:v>13.182286302780639</c:v>
                </c:pt>
                <c:pt idx="3">
                  <c:v>41.459706031424226</c:v>
                </c:pt>
                <c:pt idx="4">
                  <c:v>40.450310559006212</c:v>
                </c:pt>
                <c:pt idx="5">
                  <c:v>37.125324522067501</c:v>
                </c:pt>
                <c:pt idx="6">
                  <c:v>27.48735244519392</c:v>
                </c:pt>
                <c:pt idx="7">
                  <c:v>36.363636363636367</c:v>
                </c:pt>
                <c:pt idx="8">
                  <c:v>22.702702702702709</c:v>
                </c:pt>
                <c:pt idx="9">
                  <c:v>41.706412294647585</c:v>
                </c:pt>
                <c:pt idx="10">
                  <c:v>27.622377622377627</c:v>
                </c:pt>
                <c:pt idx="11">
                  <c:v>48.65951742627346</c:v>
                </c:pt>
                <c:pt idx="12">
                  <c:v>25.191326530612244</c:v>
                </c:pt>
                <c:pt idx="13">
                  <c:v>30.450132391879976</c:v>
                </c:pt>
                <c:pt idx="14">
                  <c:v>26.754047802621443</c:v>
                </c:pt>
                <c:pt idx="15">
                  <c:v>30.64182194616977</c:v>
                </c:pt>
                <c:pt idx="16">
                  <c:v>29.010238907849825</c:v>
                </c:pt>
                <c:pt idx="17">
                  <c:v>18.091809180918091</c:v>
                </c:pt>
                <c:pt idx="18">
                  <c:v>46.773360867320605</c:v>
                </c:pt>
                <c:pt idx="19">
                  <c:v>21.034946236559136</c:v>
                </c:pt>
                <c:pt idx="20">
                  <c:v>26.443100604727874</c:v>
                </c:pt>
                <c:pt idx="21">
                  <c:v>36.938775510204081</c:v>
                </c:pt>
                <c:pt idx="22">
                  <c:v>33.2761578044597</c:v>
                </c:pt>
                <c:pt idx="23">
                  <c:v>26.353790613718402</c:v>
                </c:pt>
                <c:pt idx="24">
                  <c:v>15.478841870824056</c:v>
                </c:pt>
                <c:pt idx="25">
                  <c:v>14.342235410484676</c:v>
                </c:pt>
                <c:pt idx="26">
                  <c:v>20.307692307692307</c:v>
                </c:pt>
                <c:pt idx="27">
                  <c:v>45.347189418989132</c:v>
                </c:pt>
                <c:pt idx="28">
                  <c:v>35.781544256120526</c:v>
                </c:pt>
                <c:pt idx="29">
                  <c:v>14.219759926131118</c:v>
                </c:pt>
                <c:pt idx="30">
                  <c:v>34.878331402085749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E440-4A97-BD6D-FB2354328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9136384"/>
        <c:axId val="219137920"/>
      </c:scatterChart>
      <c:valAx>
        <c:axId val="219136384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9137920"/>
        <c:crosses val="autoZero"/>
        <c:crossBetween val="midCat"/>
      </c:valAx>
      <c:valAx>
        <c:axId val="219137920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9136384"/>
        <c:crosses val="autoZero"/>
        <c:crossBetween val="midCat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06370050704188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'Cultural diversity'!$G$12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'Cultural diversity'!$B$14:$B$16</c:f>
              <c:strCache>
                <c:ptCount val="3"/>
                <c:pt idx="0">
                  <c:v>Per cent of residents born overseas, 2021</c:v>
                </c:pt>
                <c:pt idx="1">
                  <c:v>Per cent of residents who speak languages other than English at home, 2021</c:v>
                </c:pt>
                <c:pt idx="2">
                  <c:v>Per cent of residents who speak English 'not well' or ' not at all', 2021</c:v>
                </c:pt>
              </c:strCache>
            </c:strRef>
          </c:cat>
          <c:val>
            <c:numRef>
              <c:f>'Cultural diversity'!$G$14:$G$16</c:f>
              <c:numCache>
                <c:formatCode>0.0</c:formatCode>
                <c:ptCount val="3"/>
                <c:pt idx="0">
                  <c:v>61.358120182434057</c:v>
                </c:pt>
                <c:pt idx="1">
                  <c:v>68.717232444687355</c:v>
                </c:pt>
                <c:pt idx="2" formatCode="#,##0.0">
                  <c:v>14.378539644012944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C5-407C-BCD4-4369075A6E50}"/>
            </c:ext>
          </c:extLst>
        </c:ser>
        <c:ser>
          <c:idx val="1"/>
          <c:order val="1"/>
          <c:tx>
            <c:strRef>
              <c:f>'Cultural diversity'!$J$12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'Cultural diversity'!$B$14:$B$16</c:f>
              <c:strCache>
                <c:ptCount val="3"/>
                <c:pt idx="0">
                  <c:v>Per cent of residents born overseas, 2021</c:v>
                </c:pt>
                <c:pt idx="1">
                  <c:v>Per cent of residents who speak languages other than English at home, 2021</c:v>
                </c:pt>
                <c:pt idx="2">
                  <c:v>Per cent of residents who speak English 'not well' or ' not at all', 2021</c:v>
                </c:pt>
              </c:strCache>
            </c:strRef>
          </c:cat>
          <c:val>
            <c:numRef>
              <c:f>'Cultural diversity'!$J$14:$J$16</c:f>
              <c:numCache>
                <c:formatCode>0.0</c:formatCode>
                <c:ptCount val="3"/>
                <c:pt idx="0">
                  <c:v>37.331713865354935</c:v>
                </c:pt>
                <c:pt idx="1">
                  <c:v>35.860525267540865</c:v>
                </c:pt>
                <c:pt idx="2" formatCode="#,##0.0">
                  <c:v>4.4758680290783381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C5-407C-BCD4-4369075A6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20897090788697"/>
          <c:y val="0.73804523595624361"/>
          <c:w val="0.16487552465356875"/>
          <c:h val="0.20442107488241823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06370050704188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'Cultural diversity'!$G$12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'Cultural diversity'!$B$17:$B$21</c:f>
              <c:strCache>
                <c:ptCount val="5"/>
                <c:pt idx="0">
                  <c:v>Humanitarian settlement, 2024/25</c:v>
                </c:pt>
                <c:pt idx="1">
                  <c:v>Family settlement, 2024/25</c:v>
                </c:pt>
                <c:pt idx="2">
                  <c:v>Skilled settlement, 2024/25</c:v>
                </c:pt>
                <c:pt idx="3">
                  <c:v>Total settlement, 2024/25</c:v>
                </c:pt>
                <c:pt idx="4">
                  <c:v>Number of asylum seekers, 2025</c:v>
                </c:pt>
              </c:strCache>
            </c:strRef>
          </c:cat>
          <c:val>
            <c:numRef>
              <c:f>'Cultural diversity'!$G$17:$G$21</c:f>
              <c:numCache>
                <c:formatCode>#,##0</c:formatCode>
                <c:ptCount val="5"/>
                <c:pt idx="0">
                  <c:v>1470</c:v>
                </c:pt>
                <c:pt idx="1">
                  <c:v>1387</c:v>
                </c:pt>
                <c:pt idx="2">
                  <c:v>2078</c:v>
                </c:pt>
                <c:pt idx="3">
                  <c:v>4935</c:v>
                </c:pt>
                <c:pt idx="4">
                  <c:v>560.63548973759418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F-4D11-829A-B34DBFC7C148}"/>
            </c:ext>
          </c:extLst>
        </c:ser>
        <c:ser>
          <c:idx val="1"/>
          <c:order val="1"/>
          <c:tx>
            <c:strRef>
              <c:f>'Cultural diversity'!$J$12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'Cultural diversity'!$B$17:$B$21</c:f>
              <c:strCache>
                <c:ptCount val="5"/>
                <c:pt idx="0">
                  <c:v>Humanitarian settlement, 2024/25</c:v>
                </c:pt>
                <c:pt idx="1">
                  <c:v>Family settlement, 2024/25</c:v>
                </c:pt>
                <c:pt idx="2">
                  <c:v>Skilled settlement, 2024/25</c:v>
                </c:pt>
                <c:pt idx="3">
                  <c:v>Total settlement, 2024/25</c:v>
                </c:pt>
                <c:pt idx="4">
                  <c:v>Number of asylum seekers, 2025</c:v>
                </c:pt>
              </c:strCache>
            </c:strRef>
          </c:cat>
          <c:val>
            <c:numRef>
              <c:f>'Cultural diversity'!$J$17:$J$21</c:f>
              <c:numCache>
                <c:formatCode>#,##0</c:formatCode>
                <c:ptCount val="5"/>
                <c:pt idx="0">
                  <c:v>8575</c:v>
                </c:pt>
                <c:pt idx="1">
                  <c:v>16315</c:v>
                </c:pt>
                <c:pt idx="2">
                  <c:v>51384</c:v>
                </c:pt>
                <c:pt idx="3">
                  <c:v>76274</c:v>
                </c:pt>
                <c:pt idx="4">
                  <c:v>3163.7337430138004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F-4D11-829A-B34DBFC7C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261987361269057"/>
          <c:y val="0.14903487064116983"/>
          <c:w val="0.16487552465356875"/>
          <c:h val="0.15831311995091524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55105131089383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Education!$G$12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Education!$B$13:$B$21</c:f>
              <c:strCache>
                <c:ptCount val="9"/>
                <c:pt idx="0">
                  <c:v>Per cent prep pupils who had not attended pre-school before their first year at school: 2021</c:v>
                </c:pt>
                <c:pt idx="1">
                  <c:v>Per cent of prep. pupils developmentally vulnerable in 2 or more domains, 2024</c:v>
                </c:pt>
                <c:pt idx="2">
                  <c:v>Per cent of year 9 pupils that did not meet national literacy benchmarks: 2023</c:v>
                </c:pt>
                <c:pt idx="3">
                  <c:v>Per cent of year 9 pupils that did not meet national numeracy benchmarks: 2023</c:v>
                </c:pt>
                <c:pt idx="4">
                  <c:v>Per cent of  20-24 year olds who left school before completing year 11, 2021</c:v>
                </c:pt>
                <c:pt idx="5">
                  <c:v>Per cent of persons 15+ who had left school before finishing yr. 11, 2021</c:v>
                </c:pt>
                <c:pt idx="6">
                  <c:v>Per cent 20-24 year olds not in paid employment or enrolled in formal education, 2021</c:v>
                </c:pt>
                <c:pt idx="7">
                  <c:v>Per cent of 20-24 year-olds in tertiary education, 2021</c:v>
                </c:pt>
                <c:pt idx="8">
                  <c:v>Per cent of 25-44 year-olds who hold a degree, 2021</c:v>
                </c:pt>
              </c:strCache>
            </c:strRef>
          </c:cat>
          <c:val>
            <c:numRef>
              <c:f>Education!$G$13:$G$21</c:f>
              <c:numCache>
                <c:formatCode>0.0</c:formatCode>
                <c:ptCount val="9"/>
                <c:pt idx="0">
                  <c:v>6.7</c:v>
                </c:pt>
                <c:pt idx="1">
                  <c:v>16.100000000000001</c:v>
                </c:pt>
                <c:pt idx="2">
                  <c:v>41.706412294647585</c:v>
                </c:pt>
                <c:pt idx="3">
                  <c:v>40.547798066595064</c:v>
                </c:pt>
                <c:pt idx="4">
                  <c:v>8.1360390830514842</c:v>
                </c:pt>
                <c:pt idx="5">
                  <c:v>30.634307867581366</c:v>
                </c:pt>
                <c:pt idx="6">
                  <c:v>13.187019320952917</c:v>
                </c:pt>
                <c:pt idx="7">
                  <c:v>47.088418894996735</c:v>
                </c:pt>
                <c:pt idx="8">
                  <c:v>36.871160372900285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2B-486F-9643-556C359ED4DB}"/>
            </c:ext>
          </c:extLst>
        </c:ser>
        <c:ser>
          <c:idx val="1"/>
          <c:order val="1"/>
          <c:tx>
            <c:strRef>
              <c:f>Education!$J$12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Education!$B$13:$B$21</c:f>
              <c:strCache>
                <c:ptCount val="9"/>
                <c:pt idx="0">
                  <c:v>Per cent prep pupils who had not attended pre-school before their first year at school: 2021</c:v>
                </c:pt>
                <c:pt idx="1">
                  <c:v>Per cent of prep. pupils developmentally vulnerable in 2 or more domains, 2024</c:v>
                </c:pt>
                <c:pt idx="2">
                  <c:v>Per cent of year 9 pupils that did not meet national literacy benchmarks: 2023</c:v>
                </c:pt>
                <c:pt idx="3">
                  <c:v>Per cent of year 9 pupils that did not meet national numeracy benchmarks: 2023</c:v>
                </c:pt>
                <c:pt idx="4">
                  <c:v>Per cent of  20-24 year olds who left school before completing year 11, 2021</c:v>
                </c:pt>
                <c:pt idx="5">
                  <c:v>Per cent of persons 15+ who had left school before finishing yr. 11, 2021</c:v>
                </c:pt>
                <c:pt idx="6">
                  <c:v>Per cent 20-24 year olds not in paid employment or enrolled in formal education, 2021</c:v>
                </c:pt>
                <c:pt idx="7">
                  <c:v>Per cent of 20-24 year-olds in tertiary education, 2021</c:v>
                </c:pt>
                <c:pt idx="8">
                  <c:v>Per cent of 25-44 year-olds who hold a degree, 2021</c:v>
                </c:pt>
              </c:strCache>
            </c:strRef>
          </c:cat>
          <c:val>
            <c:numRef>
              <c:f>Education!$J$13:$J$21</c:f>
              <c:numCache>
                <c:formatCode>0.0</c:formatCode>
                <c:ptCount val="9"/>
                <c:pt idx="0">
                  <c:v>3.787096774193548</c:v>
                </c:pt>
                <c:pt idx="1">
                  <c:v>9.9066666666666681</c:v>
                </c:pt>
                <c:pt idx="2">
                  <c:v>29.31144693030982</c:v>
                </c:pt>
                <c:pt idx="3">
                  <c:v>29.173404373348944</c:v>
                </c:pt>
                <c:pt idx="4">
                  <c:v>6.3273493484426542</c:v>
                </c:pt>
                <c:pt idx="5">
                  <c:v>21.084410893318612</c:v>
                </c:pt>
                <c:pt idx="6">
                  <c:v>9.4889317053000841</c:v>
                </c:pt>
                <c:pt idx="7">
                  <c:v>39.926821054420017</c:v>
                </c:pt>
                <c:pt idx="8">
                  <c:v>49.481801722251561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2B-486F-9643-556C359ED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746451451058078"/>
          <c:y val="0.32181561679790166"/>
          <c:w val="0.16487552465356875"/>
          <c:h val="0.10523564989158965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06370050704188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Employment!$G$12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Employment!$B$13:$B$17</c:f>
              <c:strCache>
                <c:ptCount val="5"/>
                <c:pt idx="0">
                  <c:v>Per cent 20-24 year olds not in paid employment or enrolled in formal education, 2021</c:v>
                </c:pt>
                <c:pt idx="1">
                  <c:v>Unemployment rate, persons 15+, June 2025</c:v>
                </c:pt>
                <c:pt idx="2">
                  <c:v>Managers and professionals as a percentage of employed residents, 2021</c:v>
                </c:pt>
                <c:pt idx="3">
                  <c:v>Salespersons, machinery operators and labourers as a percentage of employed residents, 2021</c:v>
                </c:pt>
                <c:pt idx="4">
                  <c:v>Per cent of two-parent families with no parent in paid work, 2021</c:v>
                </c:pt>
              </c:strCache>
            </c:strRef>
          </c:cat>
          <c:val>
            <c:numRef>
              <c:f>Employment!$G$13:$G$17</c:f>
              <c:numCache>
                <c:formatCode>0.0</c:formatCode>
                <c:ptCount val="5"/>
                <c:pt idx="0">
                  <c:v>13.187019320952917</c:v>
                </c:pt>
                <c:pt idx="1">
                  <c:v>7.6</c:v>
                </c:pt>
                <c:pt idx="2">
                  <c:v>24.532173965918247</c:v>
                </c:pt>
                <c:pt idx="3">
                  <c:v>37.861982133221417</c:v>
                </c:pt>
                <c:pt idx="4">
                  <c:v>17.121865516690622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E6-4FA1-BB07-AA2F03A0F5C9}"/>
            </c:ext>
          </c:extLst>
        </c:ser>
        <c:ser>
          <c:idx val="1"/>
          <c:order val="1"/>
          <c:tx>
            <c:strRef>
              <c:f>Employment!$J$12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Employment!$B$13:$B$17</c:f>
              <c:strCache>
                <c:ptCount val="5"/>
                <c:pt idx="0">
                  <c:v>Per cent 20-24 year olds not in paid employment or enrolled in formal education, 2021</c:v>
                </c:pt>
                <c:pt idx="1">
                  <c:v>Unemployment rate, persons 15+, June 2025</c:v>
                </c:pt>
                <c:pt idx="2">
                  <c:v>Managers and professionals as a percentage of employed residents, 2021</c:v>
                </c:pt>
                <c:pt idx="3">
                  <c:v>Salespersons, machinery operators and labourers as a percentage of employed residents, 2021</c:v>
                </c:pt>
                <c:pt idx="4">
                  <c:v>Per cent of two-parent families with no parent in paid work, 2021</c:v>
                </c:pt>
              </c:strCache>
            </c:strRef>
          </c:cat>
          <c:val>
            <c:numRef>
              <c:f>Employment!$J$13:$J$17</c:f>
              <c:numCache>
                <c:formatCode>0.0</c:formatCode>
                <c:ptCount val="5"/>
                <c:pt idx="0">
                  <c:v>9.4889317053000841</c:v>
                </c:pt>
                <c:pt idx="1">
                  <c:v>4.5</c:v>
                </c:pt>
                <c:pt idx="2">
                  <c:v>43.220340495897851</c:v>
                </c:pt>
                <c:pt idx="3">
                  <c:v>22.135290971195602</c:v>
                </c:pt>
                <c:pt idx="4">
                  <c:v>8.4970204700647898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E6-4FA1-BB07-AA2F03A0F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477709481927186"/>
          <c:y val="7.4980065782916341E-2"/>
          <c:w val="0.16487552465356875"/>
          <c:h val="0.11783140635901523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06370050704188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Finance!$G$12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Finance!$B$13:$B$17</c:f>
              <c:strCache>
                <c:ptCount val="5"/>
                <c:pt idx="0">
                  <c:v>Median weekly gross individual income, persons 15+, 2021</c:v>
                </c:pt>
                <c:pt idx="1">
                  <c:v>Female median individual weekly gross income, persons 15+, 2021</c:v>
                </c:pt>
                <c:pt idx="2">
                  <c:v>Male median individual weekly gross income, persons 15+, 2021</c:v>
                </c:pt>
                <c:pt idx="3">
                  <c:v>Electronic gambling machine losses per adult, 2025/26</c:v>
                </c:pt>
                <c:pt idx="4">
                  <c:v>SEIFA Index of Relative Socio-economic Disadvantage, 2021</c:v>
                </c:pt>
              </c:strCache>
            </c:strRef>
          </c:cat>
          <c:val>
            <c:numRef>
              <c:f>Finance!$G$13:$G$17</c:f>
              <c:numCache>
                <c:formatCode>"$"#,##0</c:formatCode>
                <c:ptCount val="5"/>
                <c:pt idx="0">
                  <c:v>618.54838709677415</c:v>
                </c:pt>
                <c:pt idx="1">
                  <c:v>481.97465072735127</c:v>
                </c:pt>
                <c:pt idx="2">
                  <c:v>789.8925487045592</c:v>
                </c:pt>
                <c:pt idx="3">
                  <c:v>1103.9893090178289</c:v>
                </c:pt>
                <c:pt idx="4" formatCode="#,##0">
                  <c:v>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2C-4AA6-9A73-87A80A5D9FAF}"/>
            </c:ext>
          </c:extLst>
        </c:ser>
        <c:ser>
          <c:idx val="1"/>
          <c:order val="1"/>
          <c:tx>
            <c:strRef>
              <c:f>Finance!$J$12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Finance!$B$13:$B$17</c:f>
              <c:strCache>
                <c:ptCount val="5"/>
                <c:pt idx="0">
                  <c:v>Median weekly gross individual income, persons 15+, 2021</c:v>
                </c:pt>
                <c:pt idx="1">
                  <c:v>Female median individual weekly gross income, persons 15+, 2021</c:v>
                </c:pt>
                <c:pt idx="2">
                  <c:v>Male median individual weekly gross income, persons 15+, 2021</c:v>
                </c:pt>
                <c:pt idx="3">
                  <c:v>Electronic gambling machine losses per adult, 2025/26</c:v>
                </c:pt>
                <c:pt idx="4">
                  <c:v>SEIFA Index of Relative Socio-economic Disadvantage, 2021</c:v>
                </c:pt>
              </c:strCache>
            </c:strRef>
          </c:cat>
          <c:val>
            <c:numRef>
              <c:f>Finance!$J$13:$J$17</c:f>
              <c:numCache>
                <c:formatCode>"$"#,##0</c:formatCode>
                <c:ptCount val="5"/>
                <c:pt idx="0">
                  <c:v>841.00932862453988</c:v>
                </c:pt>
                <c:pt idx="1">
                  <c:v>684.39828816541149</c:v>
                </c:pt>
                <c:pt idx="2">
                  <c:v>1034.5324089594769</c:v>
                </c:pt>
                <c:pt idx="3">
                  <c:v>585.31784938825444</c:v>
                </c:pt>
                <c:pt idx="4" formatCode="#,##0">
                  <c:v>1017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2C-4AA6-9A73-87A80A5D9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929263412457354"/>
          <c:y val="0.15859699355762349"/>
          <c:w val="0.17218817026299502"/>
          <c:h val="0.17948910931588094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06370050704188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Finance!$G$12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Finance!$B$18:$B$19</c:f>
              <c:strCache>
                <c:ptCount val="2"/>
                <c:pt idx="0">
                  <c:v>Per cent of weekly individual incomes below $250 persons aged 35-44, 2021</c:v>
                </c:pt>
                <c:pt idx="1">
                  <c:v>Health Care Card Holders as a percentage of the population, June 2026</c:v>
                </c:pt>
              </c:strCache>
            </c:strRef>
          </c:cat>
          <c:val>
            <c:numRef>
              <c:f>Finance!$G$18:$G$19</c:f>
              <c:numCache>
                <c:formatCode>0.0</c:formatCode>
                <c:ptCount val="2"/>
                <c:pt idx="0" formatCode="#,##0.0">
                  <c:v>15.880327563744649</c:v>
                </c:pt>
                <c:pt idx="1">
                  <c:v>7.864102469135843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44-4659-AE87-1C42A95EA459}"/>
            </c:ext>
          </c:extLst>
        </c:ser>
        <c:ser>
          <c:idx val="1"/>
          <c:order val="1"/>
          <c:tx>
            <c:strRef>
              <c:f>Finance!$J$12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Finance!$B$18:$B$19</c:f>
              <c:strCache>
                <c:ptCount val="2"/>
                <c:pt idx="0">
                  <c:v>Per cent of weekly individual incomes below $250 persons aged 35-44, 2021</c:v>
                </c:pt>
                <c:pt idx="1">
                  <c:v>Health Care Card Holders as a percentage of the population, June 2026</c:v>
                </c:pt>
              </c:strCache>
            </c:strRef>
          </c:cat>
          <c:val>
            <c:numRef>
              <c:f>Finance!$J$18:$J$19</c:f>
              <c:numCache>
                <c:formatCode>0.0</c:formatCode>
                <c:ptCount val="2"/>
                <c:pt idx="0" formatCode="#,##0.0">
                  <c:v>15</c:v>
                </c:pt>
                <c:pt idx="1">
                  <c:v>5.3663736107428539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44-4659-AE87-1C42A95EA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649555917027738"/>
          <c:y val="0.631650248739828"/>
          <c:w val="0.18498524521729118"/>
          <c:h val="0.34539716008302307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526353907748739"/>
          <c:y val="3.2194626957372861E-3"/>
          <c:w val="0.57653865306779595"/>
          <c:h val="0.944226169681008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Housing!$G$12</c:f>
              <c:strCache>
                <c:ptCount val="1"/>
                <c:pt idx="0">
                  <c:v>Greater Dandenong </c:v>
                </c:pt>
              </c:strCache>
            </c:strRef>
          </c:tx>
          <c:spPr>
            <a:solidFill>
              <a:srgbClr val="FFFFCC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Housing!$B$14:$B$20</c:f>
              <c:strCache>
                <c:ptCount val="7"/>
                <c:pt idx="0">
                  <c:v>Per cent of dwellings rented from the government, co-ops. or the church, 2021</c:v>
                </c:pt>
                <c:pt idx="1">
                  <c:v>Per cent of dwellings for rent, which are affordable to Centrelink recipients, June, 2025</c:v>
                </c:pt>
                <c:pt idx="2">
                  <c:v>Number of year's household income required to purchase an average house, 2021</c:v>
                </c:pt>
                <c:pt idx="3">
                  <c:v>Per cent of renting households, living in acute financial hardship, 2021</c:v>
                </c:pt>
                <c:pt idx="4">
                  <c:v>Per cent of private dwellings that are overcrowded, 2021</c:v>
                </c:pt>
                <c:pt idx="5">
                  <c:v>Number of homeless persons per 1,000 population, 2021</c:v>
                </c:pt>
                <c:pt idx="6">
                  <c:v>Per cent of households in receipt of rent assistance, 2026</c:v>
                </c:pt>
              </c:strCache>
            </c:strRef>
          </c:cat>
          <c:val>
            <c:numRef>
              <c:f>Housing!$G$14:$G$20</c:f>
              <c:numCache>
                <c:formatCode>0.0</c:formatCode>
                <c:ptCount val="7"/>
                <c:pt idx="0">
                  <c:v>3.8823250484055793</c:v>
                </c:pt>
                <c:pt idx="1">
                  <c:v>2.6</c:v>
                </c:pt>
                <c:pt idx="2">
                  <c:v>10.323468685478321</c:v>
                </c:pt>
                <c:pt idx="3">
                  <c:v>21.121839781538331</c:v>
                </c:pt>
                <c:pt idx="4">
                  <c:v>1.2715122124312497</c:v>
                </c:pt>
                <c:pt idx="5">
                  <c:v>14.955090482722003</c:v>
                </c:pt>
                <c:pt idx="6">
                  <c:v>19.576341860352819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F5-4500-AD82-A68AE0AE806B}"/>
            </c:ext>
          </c:extLst>
        </c:ser>
        <c:ser>
          <c:idx val="1"/>
          <c:order val="1"/>
          <c:tx>
            <c:strRef>
              <c:f>Housing!$J$12</c:f>
              <c:strCache>
                <c:ptCount val="1"/>
                <c:pt idx="0">
                  <c:v>Greater Melbourne </c:v>
                </c:pt>
              </c:strCache>
            </c:strRef>
          </c:tx>
          <c:spPr>
            <a:solidFill>
              <a:srgbClr val="A50021"/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Housing!$B$14:$B$20</c:f>
              <c:strCache>
                <c:ptCount val="7"/>
                <c:pt idx="0">
                  <c:v>Per cent of dwellings rented from the government, co-ops. or the church, 2021</c:v>
                </c:pt>
                <c:pt idx="1">
                  <c:v>Per cent of dwellings for rent, which are affordable to Centrelink recipients, June, 2025</c:v>
                </c:pt>
                <c:pt idx="2">
                  <c:v>Number of year's household income required to purchase an average house, 2021</c:v>
                </c:pt>
                <c:pt idx="3">
                  <c:v>Per cent of renting households, living in acute financial hardship, 2021</c:v>
                </c:pt>
                <c:pt idx="4">
                  <c:v>Per cent of private dwellings that are overcrowded, 2021</c:v>
                </c:pt>
                <c:pt idx="5">
                  <c:v>Number of homeless persons per 1,000 population, 2021</c:v>
                </c:pt>
                <c:pt idx="6">
                  <c:v>Per cent of households in receipt of rent assistance, 2026</c:v>
                </c:pt>
              </c:strCache>
            </c:strRef>
          </c:cat>
          <c:val>
            <c:numRef>
              <c:f>Housing!$J$14:$J$20</c:f>
              <c:numCache>
                <c:formatCode>0.0</c:formatCode>
                <c:ptCount val="7"/>
                <c:pt idx="0">
                  <c:v>2.3748066954932519</c:v>
                </c:pt>
                <c:pt idx="1">
                  <c:v>10.100000000000001</c:v>
                </c:pt>
                <c:pt idx="2">
                  <c:v>8.8516165580868371</c:v>
                </c:pt>
                <c:pt idx="3">
                  <c:v>13.7</c:v>
                </c:pt>
                <c:pt idx="4">
                  <c:v>0.27050925647492075</c:v>
                </c:pt>
                <c:pt idx="5">
                  <c:v>4.8990498212785143</c:v>
                </c:pt>
                <c:pt idx="6">
                  <c:v>10.8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F5-4500-AD82-A68AE0AE8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13373696"/>
        <c:axId val="213375232"/>
      </c:barChart>
      <c:catAx>
        <c:axId val="2133736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3375232"/>
        <c:crosses val="autoZero"/>
        <c:auto val="1"/>
        <c:lblAlgn val="ctr"/>
        <c:lblOffset val="100"/>
        <c:noMultiLvlLbl val="0"/>
      </c:catAx>
      <c:valAx>
        <c:axId val="2133752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crossAx val="213373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477709481927186"/>
          <c:y val="0.84938639003954597"/>
          <c:w val="0.16487552465356875"/>
          <c:h val="0.11275215039252731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Drop" dropLines="50" dropStyle="combo" dx="31" fmlaLink="$J$11" fmlaRange="'Data 3 Table'!$B$4:$B$84" sel="80" val="31"/>
</file>

<file path=xl/ctrlProps/ctrlProp2.xml><?xml version="1.0" encoding="utf-8"?>
<formControlPr xmlns="http://schemas.microsoft.com/office/spreadsheetml/2009/9/main" objectType="Drop" dropLines="50" dropStyle="combo" dx="31" fmlaLink="$H$11" fmlaRange="'Data 3 Table'!$B$4:$B$84" sel="26" val="19"/>
</file>

<file path=xl/ctrlProps/ctrlProp3.xml><?xml version="1.0" encoding="utf-8"?>
<formControlPr xmlns="http://schemas.microsoft.com/office/spreadsheetml/2009/9/main" objectType="Drop" dropLines="40" dropStyle="combo" dx="31" fmlaLink="$C$12" fmlaRange="$O$9:$O$178" sel="141" val="114"/>
</file>

<file path=xl/ctrlProps/ctrlProp4.xml><?xml version="1.0" encoding="utf-8"?>
<formControlPr xmlns="http://schemas.microsoft.com/office/spreadsheetml/2009/9/main" objectType="Drop" dropLines="40" dropStyle="combo" dx="31" fmlaLink="$C$12" fmlaRange="$O$9:$O$173" sel="36" val="35"/>
</file>

<file path=xl/ctrlProps/ctrlProp5.xml><?xml version="1.0" encoding="utf-8"?>
<formControlPr xmlns="http://schemas.microsoft.com/office/spreadsheetml/2009/9/main" objectType="Drop" dropLines="40" dropStyle="combo" dx="31" fmlaLink="$C$14" fmlaRange="$O$9:$O$173" sel="33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Indigenous!A1"/><Relationship Id="rId3" Type="http://schemas.openxmlformats.org/officeDocument/2006/relationships/hyperlink" Target="#Education!A1"/><Relationship Id="rId21" Type="http://schemas.openxmlformats.org/officeDocument/2006/relationships/image" Target="../media/image13.jpeg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hyperlink" Target="#Nutrition!A1"/><Relationship Id="rId1" Type="http://schemas.openxmlformats.org/officeDocument/2006/relationships/chart" Target="../charts/chart10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hyperlink" Target="#'Cultural diversity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Indigenous!A1"/><Relationship Id="rId3" Type="http://schemas.openxmlformats.org/officeDocument/2006/relationships/hyperlink" Target="#Education!A1"/><Relationship Id="rId21" Type="http://schemas.openxmlformats.org/officeDocument/2006/relationships/image" Target="../media/image14.jpeg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hyperlink" Target="#Nutrition!A1"/><Relationship Id="rId1" Type="http://schemas.openxmlformats.org/officeDocument/2006/relationships/chart" Target="../charts/chart11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hyperlink" Target="#'Cultural diversity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Indigenous!A1"/><Relationship Id="rId3" Type="http://schemas.openxmlformats.org/officeDocument/2006/relationships/hyperlink" Target="#Education!A1"/><Relationship Id="rId21" Type="http://schemas.openxmlformats.org/officeDocument/2006/relationships/image" Target="../media/image15.jpeg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hyperlink" Target="#Nutrition!A1"/><Relationship Id="rId1" Type="http://schemas.openxmlformats.org/officeDocument/2006/relationships/chart" Target="../charts/chart12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hyperlink" Target="#'Cultural diversity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Relationship Id="rId22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Indigenous!A1"/><Relationship Id="rId3" Type="http://schemas.openxmlformats.org/officeDocument/2006/relationships/hyperlink" Target="#Education!A1"/><Relationship Id="rId21" Type="http://schemas.openxmlformats.org/officeDocument/2006/relationships/image" Target="../media/image16.jpeg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hyperlink" Target="#Nutrition!A1"/><Relationship Id="rId1" Type="http://schemas.openxmlformats.org/officeDocument/2006/relationships/chart" Target="../charts/chart14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hyperlink" Target="#'Cultural diversity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Indigenous!A1"/><Relationship Id="rId3" Type="http://schemas.openxmlformats.org/officeDocument/2006/relationships/hyperlink" Target="#Education!A1"/><Relationship Id="rId21" Type="http://schemas.openxmlformats.org/officeDocument/2006/relationships/image" Target="../media/image17.jpeg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hyperlink" Target="#Nutrition!A1"/><Relationship Id="rId1" Type="http://schemas.openxmlformats.org/officeDocument/2006/relationships/chart" Target="../charts/chart15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hyperlink" Target="#'Cultural diversity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Indigenous!A1"/><Relationship Id="rId3" Type="http://schemas.openxmlformats.org/officeDocument/2006/relationships/hyperlink" Target="#Education!A1"/><Relationship Id="rId21" Type="http://schemas.openxmlformats.org/officeDocument/2006/relationships/image" Target="../media/image18.png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hyperlink" Target="#Nutrition!A1"/><Relationship Id="rId1" Type="http://schemas.openxmlformats.org/officeDocument/2006/relationships/chart" Target="../charts/chart16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hyperlink" Target="#'Cultural diversity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Relationship Id="rId22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Indigenous!A1"/><Relationship Id="rId3" Type="http://schemas.openxmlformats.org/officeDocument/2006/relationships/hyperlink" Target="#Education!A1"/><Relationship Id="rId21" Type="http://schemas.openxmlformats.org/officeDocument/2006/relationships/image" Target="../media/image19.jpeg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hyperlink" Target="#Nutrition!A1"/><Relationship Id="rId1" Type="http://schemas.openxmlformats.org/officeDocument/2006/relationships/chart" Target="../charts/chart18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hyperlink" Target="#'Cultural diversity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Indigenous!A1"/><Relationship Id="rId3" Type="http://schemas.openxmlformats.org/officeDocument/2006/relationships/hyperlink" Target="#Education!A1"/><Relationship Id="rId21" Type="http://schemas.openxmlformats.org/officeDocument/2006/relationships/image" Target="../media/image20.jpeg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hyperlink" Target="#Nutrition!A1"/><Relationship Id="rId1" Type="http://schemas.openxmlformats.org/officeDocument/2006/relationships/chart" Target="../charts/chart19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hyperlink" Target="#'Cultural diversity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Indigenous!A1"/><Relationship Id="rId3" Type="http://schemas.openxmlformats.org/officeDocument/2006/relationships/hyperlink" Target="#Education!A1"/><Relationship Id="rId21" Type="http://schemas.openxmlformats.org/officeDocument/2006/relationships/image" Target="../media/image21.jpeg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hyperlink" Target="#Nutrition!A1"/><Relationship Id="rId1" Type="http://schemas.openxmlformats.org/officeDocument/2006/relationships/chart" Target="../charts/chart20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hyperlink" Target="#'Cultural diversity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image" Target="../media/image6.jpeg"/><Relationship Id="rId3" Type="http://schemas.openxmlformats.org/officeDocument/2006/relationships/hyperlink" Target="#Education!A1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1" Type="http://schemas.openxmlformats.org/officeDocument/2006/relationships/chart" Target="../charts/chart21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ocialstatistics.com.au" TargetMode="External"/><Relationship Id="rId7" Type="http://schemas.openxmlformats.org/officeDocument/2006/relationships/image" Target="../media/image5.png"/><Relationship Id="rId2" Type="http://schemas.microsoft.com/office/2007/relationships/hdphoto" Target="../media/hdphoto1.wdp"/><Relationship Id="rId1" Type="http://schemas.openxmlformats.org/officeDocument/2006/relationships/image" Target="../media/image3.png"/><Relationship Id="rId6" Type="http://schemas.openxmlformats.org/officeDocument/2006/relationships/hyperlink" Target="http://www.socialstatistics.com.au/" TargetMode="External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hyperlink" Target="#Health!A1"/><Relationship Id="rId13" Type="http://schemas.openxmlformats.org/officeDocument/2006/relationships/hyperlink" Target="#'Young People'!A1"/><Relationship Id="rId18" Type="http://schemas.openxmlformats.org/officeDocument/2006/relationships/hyperlink" Target="#Nutrition!A1"/><Relationship Id="rId3" Type="http://schemas.openxmlformats.org/officeDocument/2006/relationships/hyperlink" Target="#Community!A1"/><Relationship Id="rId7" Type="http://schemas.openxmlformats.org/officeDocument/2006/relationships/hyperlink" Target="#Housing!A1"/><Relationship Id="rId12" Type="http://schemas.openxmlformats.org/officeDocument/2006/relationships/hyperlink" Target="#Families!A1"/><Relationship Id="rId17" Type="http://schemas.openxmlformats.org/officeDocument/2006/relationships/hyperlink" Target="#Transport!A1"/><Relationship Id="rId2" Type="http://schemas.openxmlformats.org/officeDocument/2006/relationships/hyperlink" Target="#Introduction!A1"/><Relationship Id="rId16" Type="http://schemas.openxmlformats.org/officeDocument/2006/relationships/hyperlink" Target="#Correlations!A1"/><Relationship Id="rId20" Type="http://schemas.openxmlformats.org/officeDocument/2006/relationships/hyperlink" Target="#'Cultural diversity'!A1"/><Relationship Id="rId1" Type="http://schemas.openxmlformats.org/officeDocument/2006/relationships/chart" Target="../charts/chart22.xml"/><Relationship Id="rId6" Type="http://schemas.openxmlformats.org/officeDocument/2006/relationships/hyperlink" Target="#Finance!A1"/><Relationship Id="rId11" Type="http://schemas.openxmlformats.org/officeDocument/2006/relationships/hyperlink" Target="#'Older People'!A1"/><Relationship Id="rId5" Type="http://schemas.openxmlformats.org/officeDocument/2006/relationships/hyperlink" Target="#Employment!A1"/><Relationship Id="rId15" Type="http://schemas.openxmlformats.org/officeDocument/2006/relationships/hyperlink" Target="#'Municipal Comparison'!A1"/><Relationship Id="rId10" Type="http://schemas.openxmlformats.org/officeDocument/2006/relationships/hyperlink" Target="#Gender!A1"/><Relationship Id="rId19" Type="http://schemas.openxmlformats.org/officeDocument/2006/relationships/hyperlink" Target="#Indigenous!A1"/><Relationship Id="rId4" Type="http://schemas.openxmlformats.org/officeDocument/2006/relationships/hyperlink" Target="#Education!A1"/><Relationship Id="rId9" Type="http://schemas.openxmlformats.org/officeDocument/2006/relationships/hyperlink" Target="#Safety!A1"/><Relationship Id="rId14" Type="http://schemas.openxmlformats.org/officeDocument/2006/relationships/hyperlink" Target="#'Early Years'!A1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hyperlink" Target="#Health!A1"/><Relationship Id="rId13" Type="http://schemas.openxmlformats.org/officeDocument/2006/relationships/hyperlink" Target="#'Young People'!A1"/><Relationship Id="rId18" Type="http://schemas.openxmlformats.org/officeDocument/2006/relationships/hyperlink" Target="#Indigenous!A1"/><Relationship Id="rId3" Type="http://schemas.openxmlformats.org/officeDocument/2006/relationships/hyperlink" Target="#Community!A1"/><Relationship Id="rId7" Type="http://schemas.openxmlformats.org/officeDocument/2006/relationships/hyperlink" Target="#Housing!A1"/><Relationship Id="rId12" Type="http://schemas.openxmlformats.org/officeDocument/2006/relationships/hyperlink" Target="#Families!A1"/><Relationship Id="rId17" Type="http://schemas.openxmlformats.org/officeDocument/2006/relationships/hyperlink" Target="#Transport!A1"/><Relationship Id="rId2" Type="http://schemas.openxmlformats.org/officeDocument/2006/relationships/hyperlink" Target="#Introduction!A1"/><Relationship Id="rId16" Type="http://schemas.openxmlformats.org/officeDocument/2006/relationships/hyperlink" Target="#Correlations!A1"/><Relationship Id="rId20" Type="http://schemas.openxmlformats.org/officeDocument/2006/relationships/hyperlink" Target="#Nutrition!A1"/><Relationship Id="rId1" Type="http://schemas.openxmlformats.org/officeDocument/2006/relationships/chart" Target="../charts/chart23.xml"/><Relationship Id="rId6" Type="http://schemas.openxmlformats.org/officeDocument/2006/relationships/hyperlink" Target="#Finance!A1"/><Relationship Id="rId11" Type="http://schemas.openxmlformats.org/officeDocument/2006/relationships/hyperlink" Target="#'Older People'!A1"/><Relationship Id="rId5" Type="http://schemas.openxmlformats.org/officeDocument/2006/relationships/hyperlink" Target="#Employment!A1"/><Relationship Id="rId15" Type="http://schemas.openxmlformats.org/officeDocument/2006/relationships/hyperlink" Target="#'Municipal Comparison'!A1"/><Relationship Id="rId10" Type="http://schemas.openxmlformats.org/officeDocument/2006/relationships/hyperlink" Target="#Gender!A1"/><Relationship Id="rId19" Type="http://schemas.openxmlformats.org/officeDocument/2006/relationships/hyperlink" Target="#'Cultural diversity'!A1"/><Relationship Id="rId4" Type="http://schemas.openxmlformats.org/officeDocument/2006/relationships/hyperlink" Target="#Education!A1"/><Relationship Id="rId9" Type="http://schemas.openxmlformats.org/officeDocument/2006/relationships/hyperlink" Target="#Safety!A1"/><Relationship Id="rId14" Type="http://schemas.openxmlformats.org/officeDocument/2006/relationships/hyperlink" Target="#'Early Years'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image" Target="../media/image6.jpeg"/><Relationship Id="rId3" Type="http://schemas.openxmlformats.org/officeDocument/2006/relationships/hyperlink" Target="#Education!A1"/><Relationship Id="rId21" Type="http://schemas.openxmlformats.org/officeDocument/2006/relationships/hyperlink" Target="#Nutrition!A1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hyperlink" Target="#'Cultural diversity'!A1"/><Relationship Id="rId1" Type="http://schemas.openxmlformats.org/officeDocument/2006/relationships/chart" Target="../charts/chart1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23" Type="http://schemas.openxmlformats.org/officeDocument/2006/relationships/image" Target="../media/image5.png"/><Relationship Id="rId10" Type="http://schemas.openxmlformats.org/officeDocument/2006/relationships/hyperlink" Target="#'Older People'!A1"/><Relationship Id="rId19" Type="http://schemas.openxmlformats.org/officeDocument/2006/relationships/hyperlink" Target="#Indigenous!A1"/><Relationship Id="rId4" Type="http://schemas.openxmlformats.org/officeDocument/2006/relationships/hyperlink" Target="#Employment!Print_Area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Relationship Id="rId22" Type="http://schemas.openxmlformats.org/officeDocument/2006/relationships/hyperlink" Target="http://www.socialstatistics.com.au/" TargetMode="Externa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Indigenous!A1"/><Relationship Id="rId3" Type="http://schemas.openxmlformats.org/officeDocument/2006/relationships/hyperlink" Target="#Education!A1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image" Target="../media/image7.jpeg"/><Relationship Id="rId1" Type="http://schemas.openxmlformats.org/officeDocument/2006/relationships/chart" Target="../charts/chart2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hyperlink" Target="#'Cultural diversity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Indigenous!A1"/><Relationship Id="rId3" Type="http://schemas.openxmlformats.org/officeDocument/2006/relationships/hyperlink" Target="#Education!A1"/><Relationship Id="rId21" Type="http://schemas.openxmlformats.org/officeDocument/2006/relationships/chart" Target="../charts/chart4.xml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hyperlink" Target="#Nutrition!A1"/><Relationship Id="rId1" Type="http://schemas.openxmlformats.org/officeDocument/2006/relationships/chart" Target="../charts/chart3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hyperlink" Target="#'Cultural diversity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Relationship Id="rId22" Type="http://schemas.openxmlformats.org/officeDocument/2006/relationships/image" Target="../media/image8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Indigenous!A1"/><Relationship Id="rId3" Type="http://schemas.openxmlformats.org/officeDocument/2006/relationships/hyperlink" Target="#Education!A1"/><Relationship Id="rId21" Type="http://schemas.openxmlformats.org/officeDocument/2006/relationships/image" Target="../media/image9.jpeg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hyperlink" Target="#Nutrition!A1"/><Relationship Id="rId1" Type="http://schemas.openxmlformats.org/officeDocument/2006/relationships/chart" Target="../charts/chart5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hyperlink" Target="#'Cultural diversity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Nutrition!A1"/><Relationship Id="rId3" Type="http://schemas.openxmlformats.org/officeDocument/2006/relationships/hyperlink" Target="#Education!A1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1" Type="http://schemas.openxmlformats.org/officeDocument/2006/relationships/chart" Target="../charts/chart6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image" Target="../media/image10.jpeg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Indigenous!A1"/><Relationship Id="rId3" Type="http://schemas.openxmlformats.org/officeDocument/2006/relationships/hyperlink" Target="#Education!A1"/><Relationship Id="rId21" Type="http://schemas.openxmlformats.org/officeDocument/2006/relationships/image" Target="../media/image11.jpeg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hyperlink" Target="#Nutrition!A1"/><Relationship Id="rId1" Type="http://schemas.openxmlformats.org/officeDocument/2006/relationships/chart" Target="../charts/chart7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hyperlink" Target="#'Cultural diversity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Relationship Id="rId22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Safety!A1"/><Relationship Id="rId13" Type="http://schemas.openxmlformats.org/officeDocument/2006/relationships/hyperlink" Target="#'Early Years'!A1"/><Relationship Id="rId18" Type="http://schemas.openxmlformats.org/officeDocument/2006/relationships/hyperlink" Target="#Indigenous!A1"/><Relationship Id="rId3" Type="http://schemas.openxmlformats.org/officeDocument/2006/relationships/hyperlink" Target="#Education!A1"/><Relationship Id="rId21" Type="http://schemas.openxmlformats.org/officeDocument/2006/relationships/image" Target="../media/image12.jpeg"/><Relationship Id="rId7" Type="http://schemas.openxmlformats.org/officeDocument/2006/relationships/hyperlink" Target="#Health!A1"/><Relationship Id="rId12" Type="http://schemas.openxmlformats.org/officeDocument/2006/relationships/hyperlink" Target="#'Young People'!A1"/><Relationship Id="rId17" Type="http://schemas.openxmlformats.org/officeDocument/2006/relationships/hyperlink" Target="#Transport!A1"/><Relationship Id="rId2" Type="http://schemas.openxmlformats.org/officeDocument/2006/relationships/hyperlink" Target="#Community!A1"/><Relationship Id="rId16" Type="http://schemas.openxmlformats.org/officeDocument/2006/relationships/hyperlink" Target="#Introduction!A1"/><Relationship Id="rId20" Type="http://schemas.openxmlformats.org/officeDocument/2006/relationships/hyperlink" Target="#Nutrition!A1"/><Relationship Id="rId1" Type="http://schemas.openxmlformats.org/officeDocument/2006/relationships/chart" Target="../charts/chart9.xml"/><Relationship Id="rId6" Type="http://schemas.openxmlformats.org/officeDocument/2006/relationships/hyperlink" Target="#Housing!A1"/><Relationship Id="rId11" Type="http://schemas.openxmlformats.org/officeDocument/2006/relationships/hyperlink" Target="#Families!A1"/><Relationship Id="rId5" Type="http://schemas.openxmlformats.org/officeDocument/2006/relationships/hyperlink" Target="#Finance!A1"/><Relationship Id="rId15" Type="http://schemas.openxmlformats.org/officeDocument/2006/relationships/hyperlink" Target="#Correlations!A1"/><Relationship Id="rId10" Type="http://schemas.openxmlformats.org/officeDocument/2006/relationships/hyperlink" Target="#'Older People'!A1"/><Relationship Id="rId19" Type="http://schemas.openxmlformats.org/officeDocument/2006/relationships/hyperlink" Target="#'Cultural diversity'!A1"/><Relationship Id="rId4" Type="http://schemas.openxmlformats.org/officeDocument/2006/relationships/hyperlink" Target="#Employment!A1"/><Relationship Id="rId9" Type="http://schemas.openxmlformats.org/officeDocument/2006/relationships/hyperlink" Target="#Gender!A1"/><Relationship Id="rId14" Type="http://schemas.openxmlformats.org/officeDocument/2006/relationships/hyperlink" Target="#'Municipal Comparison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115</xdr:col>
      <xdr:colOff>50801</xdr:colOff>
      <xdr:row>92</xdr:row>
      <xdr:rowOff>177801</xdr:rowOff>
    </xdr:from>
    <xdr:to>
      <xdr:col>119</xdr:col>
      <xdr:colOff>101601</xdr:colOff>
      <xdr:row>99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422101" y="25044401"/>
          <a:ext cx="5334000" cy="1422399"/>
        </a:xfrm>
        <a:prstGeom prst="rect">
          <a:avLst/>
        </a:prstGeom>
      </xdr:spPr>
    </xdr:pic>
    <xdr:clientData/>
  </xdr:twoCellAnchor>
  <xdr:twoCellAnchor editAs="oneCell">
    <xdr:from>
      <xdr:col>115</xdr:col>
      <xdr:colOff>800100</xdr:colOff>
      <xdr:row>94</xdr:row>
      <xdr:rowOff>203200</xdr:rowOff>
    </xdr:from>
    <xdr:to>
      <xdr:col>116</xdr:col>
      <xdr:colOff>1206500</xdr:colOff>
      <xdr:row>96</xdr:row>
      <xdr:rowOff>67153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248600" y="24955500"/>
          <a:ext cx="1727200" cy="29575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173568</xdr:colOff>
      <xdr:row>32</xdr:row>
      <xdr:rowOff>67734</xdr:rowOff>
    </xdr:from>
    <xdr:to>
      <xdr:col>12</xdr:col>
      <xdr:colOff>543985</xdr:colOff>
      <xdr:row>66</xdr:row>
      <xdr:rowOff>25398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0361D332-3DEC-40E1-84A5-78916ED16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BF5C278D-6C36-4E10-B6AF-2198CCCC6BDB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DFA296E-ED6E-46B0-8B4D-DABFD870FF34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AE0E9A-7190-404D-9106-714948B25877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</a:t>
          </a:r>
          <a:r>
            <a:rPr lang="en-US" sz="800" b="1">
              <a:solidFill>
                <a:srgbClr val="FFFF00"/>
              </a:solidFill>
            </a:rPr>
            <a:t>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5B5CF8-4AB7-4D48-AA26-6D38E97BEA33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7</xdr:col>
      <xdr:colOff>4575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A7A1B5-7912-4962-984A-E1363AACDFBC}"/>
            </a:ext>
          </a:extLst>
        </xdr:cNvPr>
        <xdr:cNvSpPr txBox="1"/>
      </xdr:nvSpPr>
      <xdr:spPr>
        <a:xfrm>
          <a:off x="3261632" y="445860"/>
          <a:ext cx="738000" cy="159278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50DDB91-6DF6-4F11-8B0B-67B3000B4592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BEB9E01-F17D-4661-BA10-A2118BC04D1C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EAD5D3A-DDA2-441B-9BA0-B6DB6D3EAC61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995E546-34AA-4E35-8185-5B836B353A2E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E0855C8-B37C-41BC-8618-3602DF8809A8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52653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575A4BE-3452-4AC7-88AF-661A4CDC69DE}"/>
            </a:ext>
          </a:extLst>
        </xdr:cNvPr>
        <xdr:cNvSpPr txBox="1"/>
      </xdr:nvSpPr>
      <xdr:spPr>
        <a:xfrm>
          <a:off x="2634796" y="617765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F578D30-F830-4A78-99CC-2D13A7C39F46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5EC444FD-1F79-4E7F-8BED-2C93A49C1139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C916F7B-707D-45B5-9BE9-5DD8A273626E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B5E7395-35BE-4239-AE8B-C61D46034C22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6099214E-1548-4796-A885-65143CF5738C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FF918CB-B3B1-4FD5-A13D-93D069405553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200E6D5-B4FF-4C52-9BA4-BF90120416A6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B007E4F8-05C0-43CF-91EC-320917A2DE3D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8C8F2DA-F8C4-4B4A-872B-167C17F1A67A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B54F75CE-509E-473A-9D47-B4B8D04A1B53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 editAs="oneCell">
    <xdr:from>
      <xdr:col>13</xdr:col>
      <xdr:colOff>539750</xdr:colOff>
      <xdr:row>0</xdr:row>
      <xdr:rowOff>0</xdr:rowOff>
    </xdr:from>
    <xdr:to>
      <xdr:col>16</xdr:col>
      <xdr:colOff>0</xdr:colOff>
      <xdr:row>7</xdr:row>
      <xdr:rowOff>7087</xdr:rowOff>
    </xdr:to>
    <xdr:pic>
      <xdr:nvPicPr>
        <xdr:cNvPr id="21" name="Picture 20" descr="Picture1.jpg">
          <a:extLst>
            <a:ext uri="{FF2B5EF4-FFF2-40B4-BE49-F238E27FC236}">
              <a16:creationId xmlns:a16="http://schemas.microsoft.com/office/drawing/2014/main" id="{D6492400-926E-4441-863D-29CA9F65F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18519"/>
        <a:stretch>
          <a:fillRect/>
        </a:stretch>
      </xdr:blipFill>
      <xdr:spPr>
        <a:xfrm>
          <a:off x="7842250" y="0"/>
          <a:ext cx="1365250" cy="107388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22</xdr:row>
      <xdr:rowOff>19050</xdr:rowOff>
    </xdr:from>
    <xdr:to>
      <xdr:col>12</xdr:col>
      <xdr:colOff>654050</xdr:colOff>
      <xdr:row>49</xdr:row>
      <xdr:rowOff>38100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EAC024B9-B82F-4A5F-B631-09D2F8E3EF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E2E674F0-54B7-4980-A01E-0656CC335EF0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BD2B3A2-C1AF-4DC4-AD65-DE2CA59E17B6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F0ACB1-F0E7-48D6-B0D3-4A3A64B65D0F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</a:t>
          </a:r>
          <a:r>
            <a:rPr lang="en-US" sz="800" b="1">
              <a:solidFill>
                <a:srgbClr val="FFFF00"/>
              </a:solidFill>
            </a:rPr>
            <a:t>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8436D4-6D97-4892-A5EA-7A8EDFF0CEC1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7</xdr:col>
      <xdr:colOff>4575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A3C99D-004F-488F-9263-56E50FFAE4A6}"/>
            </a:ext>
          </a:extLst>
        </xdr:cNvPr>
        <xdr:cNvSpPr txBox="1"/>
      </xdr:nvSpPr>
      <xdr:spPr>
        <a:xfrm>
          <a:off x="3261632" y="445860"/>
          <a:ext cx="738000" cy="159278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96EC11-AA1B-48D2-910E-402440D0169F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438F00A-CC59-4405-93AB-F2D395888125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8D53902-0B78-43CA-B19B-BB51F70A1C8F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F25F195-06C1-4702-ABB6-21BC00448F72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AE629F0-9F34-496E-BDF3-243D635022C9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52653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B8F2210-F3B5-4AC7-8B54-152CC1FC3CEA}"/>
            </a:ext>
          </a:extLst>
        </xdr:cNvPr>
        <xdr:cNvSpPr txBox="1"/>
      </xdr:nvSpPr>
      <xdr:spPr>
        <a:xfrm>
          <a:off x="2634796" y="617765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E60EBAC-7CDE-40EB-9918-8E7E90A45C9F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3B26503-5E76-45CF-BEB3-C417666E0DB2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9324D7C5-9807-4C5F-B6C6-8BC2666234CB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BE85991-2742-4B68-96A4-5F7F703723A4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03964BD-4D1B-4A0C-91A2-C72F29336882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6748824-0711-4E15-AACC-5C9DD1B9C72B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60E648E-2413-493F-AE62-7A5F09EC7898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E001A9DD-9FEF-4F71-B91C-E331C3C7E006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4B82E654-101D-47BE-811C-F6298716EA45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7385C261-4C02-45F9-925A-C3A1D912D76B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Nutrition</a:t>
          </a:r>
        </a:p>
      </xdr:txBody>
    </xdr:sp>
    <xdr:clientData/>
  </xdr:twoCellAnchor>
  <xdr:twoCellAnchor editAs="oneCell">
    <xdr:from>
      <xdr:col>13</xdr:col>
      <xdr:colOff>552449</xdr:colOff>
      <xdr:row>0</xdr:row>
      <xdr:rowOff>0</xdr:rowOff>
    </xdr:from>
    <xdr:to>
      <xdr:col>16</xdr:col>
      <xdr:colOff>0</xdr:colOff>
      <xdr:row>7</xdr:row>
      <xdr:rowOff>6350</xdr:rowOff>
    </xdr:to>
    <xdr:pic>
      <xdr:nvPicPr>
        <xdr:cNvPr id="21" name="Picture 20" descr="A child holding up a stack of donuts&#10;&#10;Description automatically generated">
          <a:extLst>
            <a:ext uri="{FF2B5EF4-FFF2-40B4-BE49-F238E27FC236}">
              <a16:creationId xmlns:a16="http://schemas.microsoft.com/office/drawing/2014/main" id="{5E0A8ED9-03A1-89D7-0230-7F8196321B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879"/>
        <a:stretch/>
      </xdr:blipFill>
      <xdr:spPr>
        <a:xfrm>
          <a:off x="7854949" y="0"/>
          <a:ext cx="1352551" cy="1073150"/>
        </a:xfrm>
        <a:prstGeom prst="rect">
          <a:avLst/>
        </a:prstGeom>
        <a:effectLst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425450</xdr:colOff>
      <xdr:row>22</xdr:row>
      <xdr:rowOff>95250</xdr:rowOff>
    </xdr:from>
    <xdr:to>
      <xdr:col>14</xdr:col>
      <xdr:colOff>254000</xdr:colOff>
      <xdr:row>34</xdr:row>
      <xdr:rowOff>114300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C0DB5579-55CD-42BE-A504-30053B40A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2DE91BDA-4360-4091-85F7-A0323E0BF1EF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F388731-02B8-4448-9AA5-874D95EC4408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8D121C-994C-4B7E-B07C-8F8B677E20DD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C796B4-57A6-44FB-B54B-39CDDE03F726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6</xdr:col>
      <xdr:colOff>646975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44843A-81A1-4808-ABF8-95FCFCD7F984}"/>
            </a:ext>
          </a:extLst>
        </xdr:cNvPr>
        <xdr:cNvSpPr txBox="1"/>
      </xdr:nvSpPr>
      <xdr:spPr>
        <a:xfrm>
          <a:off x="333057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4B19C9A-9D61-4C59-B6B7-DC8815F9D03D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C538262-3605-4F70-9195-CCCEE325772C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8CB5AEE-BC2D-4A3C-845E-22E7E943C34D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450889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FC98CBC-790D-4D27-BEA7-E84356032CDA}"/>
            </a:ext>
          </a:extLst>
        </xdr:cNvPr>
        <xdr:cNvSpPr txBox="1"/>
      </xdr:nvSpPr>
      <xdr:spPr>
        <a:xfrm>
          <a:off x="6853918" y="433161"/>
          <a:ext cx="738000" cy="159278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3EA5D39-7A95-46BC-AA68-55D4572F64FD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52653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644A55B-B47D-4724-AD90-41AED45D8B37}"/>
            </a:ext>
          </a:extLst>
        </xdr:cNvPr>
        <xdr:cNvSpPr txBox="1"/>
      </xdr:nvSpPr>
      <xdr:spPr>
        <a:xfrm>
          <a:off x="2634796" y="617765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85CCE26-6856-4577-9B13-B25EE493BB5F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B740791-3655-41EF-908A-57A84707B5FF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B30B710-61C1-45E2-AE65-DDA608D9EB9F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09DF915-682D-4548-81DB-94F237835DB2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E26C62C-E5D0-4E9E-9C45-9A425132B9D3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73001CA-0878-45FC-9957-4691B2DCF4FB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7C48F74E-D0E6-4CA7-879E-05E0D67723AB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3BC6FC67-926F-4DBA-B47D-885C40079FC6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3B03DE3E-1DA7-45CC-BFFD-3C965057E0BF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7074847-B8DF-4E4C-B83A-6395FA20BB5A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 editAs="oneCell">
    <xdr:from>
      <xdr:col>13</xdr:col>
      <xdr:colOff>546100</xdr:colOff>
      <xdr:row>0</xdr:row>
      <xdr:rowOff>0</xdr:rowOff>
    </xdr:from>
    <xdr:to>
      <xdr:col>16</xdr:col>
      <xdr:colOff>0</xdr:colOff>
      <xdr:row>7</xdr:row>
      <xdr:rowOff>0</xdr:rowOff>
    </xdr:to>
    <xdr:pic>
      <xdr:nvPicPr>
        <xdr:cNvPr id="21" name="Picture 20" descr="unemployed-youth.jpg">
          <a:extLst>
            <a:ext uri="{FF2B5EF4-FFF2-40B4-BE49-F238E27FC236}">
              <a16:creationId xmlns:a16="http://schemas.microsoft.com/office/drawing/2014/main" id="{D869E041-B5A8-4C5D-A219-C7DE2C840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16199" t="11137" r="18105" b="16980"/>
        <a:stretch>
          <a:fillRect/>
        </a:stretch>
      </xdr:blipFill>
      <xdr:spPr>
        <a:xfrm>
          <a:off x="7848600" y="0"/>
          <a:ext cx="1358900" cy="1066800"/>
        </a:xfrm>
        <a:prstGeom prst="rect">
          <a:avLst/>
        </a:prstGeom>
      </xdr:spPr>
    </xdr:pic>
    <xdr:clientData/>
  </xdr:twoCellAnchor>
  <xdr:twoCellAnchor>
    <xdr:from>
      <xdr:col>0</xdr:col>
      <xdr:colOff>127000</xdr:colOff>
      <xdr:row>34</xdr:row>
      <xdr:rowOff>158750</xdr:rowOff>
    </xdr:from>
    <xdr:to>
      <xdr:col>13</xdr:col>
      <xdr:colOff>393700</xdr:colOff>
      <xdr:row>48</xdr:row>
      <xdr:rowOff>19050</xdr:rowOff>
    </xdr:to>
    <xdr:graphicFrame macro="">
      <xdr:nvGraphicFramePr>
        <xdr:cNvPr id="22" name="Chart 17">
          <a:extLst>
            <a:ext uri="{FF2B5EF4-FFF2-40B4-BE49-F238E27FC236}">
              <a16:creationId xmlns:a16="http://schemas.microsoft.com/office/drawing/2014/main" id="{0ACD1252-9D13-43B7-BB12-5EE079336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22</xdr:row>
      <xdr:rowOff>38100</xdr:rowOff>
    </xdr:from>
    <xdr:to>
      <xdr:col>12</xdr:col>
      <xdr:colOff>654050</xdr:colOff>
      <xdr:row>40</xdr:row>
      <xdr:rowOff>79376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66442436-C874-4279-9656-635B88C99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DED2887D-E8CD-43F5-B24F-5A9420B494E4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A961E34-9EE7-4451-8029-C3681E08B2EE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A1FFB9-805A-4CD3-8EB2-1261B62F8B84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</a:t>
          </a:r>
          <a:r>
            <a:rPr lang="en-US" sz="800" b="1">
              <a:solidFill>
                <a:srgbClr val="FFFF00"/>
              </a:solidFill>
            </a:rPr>
            <a:t>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E6FB29-379F-4FBA-9431-1313179203F3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7</xdr:col>
      <xdr:colOff>4575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DA0053-006C-4CFA-85C7-D44FA4B2DA44}"/>
            </a:ext>
          </a:extLst>
        </xdr:cNvPr>
        <xdr:cNvSpPr txBox="1"/>
      </xdr:nvSpPr>
      <xdr:spPr>
        <a:xfrm>
          <a:off x="3261632" y="445860"/>
          <a:ext cx="738000" cy="159278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4CC741E-3ECE-42AD-8F82-7DD909021335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DDFD410-C279-4CEB-BF88-7BFF61ACAD15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62E8916-CE45-472F-9965-7A422B0F281A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37D76B1-CD6B-47B7-9CDD-CCC1BFB5EB8A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BF61CA0-4137-480A-8226-75CF6B6C697D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52653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E0FF386-1313-4134-B028-C533C4C8B3E6}"/>
            </a:ext>
          </a:extLst>
        </xdr:cNvPr>
        <xdr:cNvSpPr txBox="1"/>
      </xdr:nvSpPr>
      <xdr:spPr>
        <a:xfrm>
          <a:off x="2634796" y="617765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25AC7AA-DA67-4EF5-A2A6-BAB1D8E75D75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78105FB-9028-4C27-AB86-87E4BCD48415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C2EC777-D429-40E3-8522-06BFB8B86AB5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 b="1">
              <a:solidFill>
                <a:srgbClr val="FFFF00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0E94321-DB26-439E-971A-C9E885ABA4EE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51D7E1B0-B62B-4EC6-8273-3FD59E82DEC8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BDAB473-A437-4A0C-9F12-EAB2AC2B4B09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B56BE970-46B8-4B26-ACC6-DBA3500653E1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1CF73F0-D89A-444A-B738-E6213F0FC971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B0892ADA-AC07-4EA6-A910-FEDB42ACFE02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276A705F-DFE4-4346-B38B-9F8694BBE497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 editAs="oneCell">
    <xdr:from>
      <xdr:col>13</xdr:col>
      <xdr:colOff>546100</xdr:colOff>
      <xdr:row>0</xdr:row>
      <xdr:rowOff>0</xdr:rowOff>
    </xdr:from>
    <xdr:to>
      <xdr:col>16</xdr:col>
      <xdr:colOff>6350</xdr:colOff>
      <xdr:row>7</xdr:row>
      <xdr:rowOff>9525</xdr:rowOff>
    </xdr:to>
    <xdr:pic>
      <xdr:nvPicPr>
        <xdr:cNvPr id="21" name="Picture 20" descr="211.JPG">
          <a:extLst>
            <a:ext uri="{FF2B5EF4-FFF2-40B4-BE49-F238E27FC236}">
              <a16:creationId xmlns:a16="http://schemas.microsoft.com/office/drawing/2014/main" id="{A6EA1732-5E1C-484D-A270-2F2E94638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r="19337"/>
        <a:stretch>
          <a:fillRect/>
        </a:stretch>
      </xdr:blipFill>
      <xdr:spPr>
        <a:xfrm>
          <a:off x="7848600" y="0"/>
          <a:ext cx="1365250" cy="10763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21</xdr:row>
      <xdr:rowOff>254000</xdr:rowOff>
    </xdr:from>
    <xdr:to>
      <xdr:col>12</xdr:col>
      <xdr:colOff>654050</xdr:colOff>
      <xdr:row>41</xdr:row>
      <xdr:rowOff>101600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18D07ABE-E28C-4E78-815D-12577EE8B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70C72658-6AFD-4881-BC39-9720F1FFC58B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E911F8-17FE-4E99-B895-1EE59AB94AE8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921DEC-A8C6-4737-8E08-AA1D0AAE8365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F767EB-55FE-4EA9-8083-3ACB40A6D006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7</xdr:col>
      <xdr:colOff>4575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F1CA68-584A-4970-8573-AB11D2256D9F}"/>
            </a:ext>
          </a:extLst>
        </xdr:cNvPr>
        <xdr:cNvSpPr txBox="1"/>
      </xdr:nvSpPr>
      <xdr:spPr>
        <a:xfrm>
          <a:off x="3261632" y="445860"/>
          <a:ext cx="738000" cy="159278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C1BC5E2-2F6B-4B9D-9ECB-088C3E27C19F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3C37B9F-6DCF-4BDC-A9E9-2917AAC7830E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69B52C4-0DD5-4A1D-AEDE-93D0212CA01C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17DEE7C-D513-41C7-8831-C30375A7D37B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FD1A5D8-98EA-4356-8863-4DF97F76A8DD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52653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3E16BFE-F7D0-4978-A3B4-8B23FCFD8190}"/>
            </a:ext>
          </a:extLst>
        </xdr:cNvPr>
        <xdr:cNvSpPr txBox="1"/>
      </xdr:nvSpPr>
      <xdr:spPr>
        <a:xfrm>
          <a:off x="2634796" y="617765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4E7238F-28CC-4B2A-B65E-2F9378F13DFE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828AFD1-E3C1-4860-A4CD-0F5D58EDCF0C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D54E09DF-2142-46BF-A6FF-53ACF8ED626B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E2C7DE7-91E5-4E98-A16E-6CB5C7120C0D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018CDED-6D49-4F4E-9D98-F9D19BE7D2F5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E9A657D-F88E-4A6B-8194-FC578EBB30D5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F3FFDA05-388E-4CC4-86BF-CFD33433FC44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FFEA1CB8-DA08-41CF-8EF6-B48331512A64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C022271B-C5C8-4D7F-8CFA-6C7399DEBF37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F2A1F462-3FBC-44CF-B0BD-8220530E81AE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 editAs="oneCell">
    <xdr:from>
      <xdr:col>13</xdr:col>
      <xdr:colOff>552450</xdr:colOff>
      <xdr:row>0</xdr:row>
      <xdr:rowOff>0</xdr:rowOff>
    </xdr:from>
    <xdr:to>
      <xdr:col>16</xdr:col>
      <xdr:colOff>12700</xdr:colOff>
      <xdr:row>7</xdr:row>
      <xdr:rowOff>9524</xdr:rowOff>
    </xdr:to>
    <xdr:pic>
      <xdr:nvPicPr>
        <xdr:cNvPr id="21" name="Picture 20" descr="Young couple.jpeg">
          <a:extLst>
            <a:ext uri="{FF2B5EF4-FFF2-40B4-BE49-F238E27FC236}">
              <a16:creationId xmlns:a16="http://schemas.microsoft.com/office/drawing/2014/main" id="{DDC3F316-6EE5-4580-9F5B-4CD0D8AA7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7854950" y="0"/>
          <a:ext cx="1365250" cy="107632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69850</xdr:colOff>
      <xdr:row>22</xdr:row>
      <xdr:rowOff>127000</xdr:rowOff>
    </xdr:from>
    <xdr:to>
      <xdr:col>12</xdr:col>
      <xdr:colOff>660400</xdr:colOff>
      <xdr:row>35</xdr:row>
      <xdr:rowOff>25400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300E784A-B7EF-43A2-B722-D616A39B5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32D97EDD-A4B3-4DC0-B7BE-B3BEFB1D0E64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AF7367D-3E99-41DF-8D43-6498973F561D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646EE3-3F81-4C0D-8ACE-E2800F530C3F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</a:t>
          </a:r>
          <a:r>
            <a:rPr lang="en-US" sz="800" b="1">
              <a:solidFill>
                <a:srgbClr val="FFFF00"/>
              </a:solidFill>
            </a:rPr>
            <a:t>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76FB4B-F0F2-40BD-90F1-905736BEB3FE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7</xdr:col>
      <xdr:colOff>4575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7C69B0-1A43-4D24-B512-1635CC1D2A3D}"/>
            </a:ext>
          </a:extLst>
        </xdr:cNvPr>
        <xdr:cNvSpPr txBox="1"/>
      </xdr:nvSpPr>
      <xdr:spPr>
        <a:xfrm>
          <a:off x="3261632" y="445860"/>
          <a:ext cx="738000" cy="159278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62811DB-9C79-4644-B532-ADC829E57DC9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03E5DE7-4C43-4063-8106-5EA37C9CFE9F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5893B0-5471-43F4-A594-52B2831E966D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F4CAA3-8955-48AE-8CB2-CC9B7803FEE9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967FAC7-A51A-4C8B-837D-8975ABC31A40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52653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F872CD9-887C-415E-9AD6-EC741E777287}"/>
            </a:ext>
          </a:extLst>
        </xdr:cNvPr>
        <xdr:cNvSpPr txBox="1"/>
      </xdr:nvSpPr>
      <xdr:spPr>
        <a:xfrm>
          <a:off x="2634796" y="617765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384BCF9-8655-4540-8E18-6ACA27113F7F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947EE301-AD14-4280-BCA9-2E35B5B9A0A4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CDBA7E9E-2FE5-4880-9546-5281B3341A6C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2DCE7D1-9731-4197-9F38-71BC232CF513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45A68314-6812-4F34-9A85-7F6655331D51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E16CE6AA-4CBA-48ED-81A9-DFE1F6C8DDA3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B5D59C4-1324-4CD5-963F-45B3DBDC09EC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40356104-0B80-4CB4-A64B-41986C15C1D3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A03AFBF3-DD8F-4B10-B583-87210113CBBA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B24FE1DD-AF01-4E92-B709-18B7A3190E9B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 editAs="oneCell">
    <xdr:from>
      <xdr:col>13</xdr:col>
      <xdr:colOff>565150</xdr:colOff>
      <xdr:row>0</xdr:row>
      <xdr:rowOff>0</xdr:rowOff>
    </xdr:from>
    <xdr:to>
      <xdr:col>16</xdr:col>
      <xdr:colOff>6350</xdr:colOff>
      <xdr:row>7</xdr:row>
      <xdr:rowOff>0</xdr:rowOff>
    </xdr:to>
    <xdr:pic>
      <xdr:nvPicPr>
        <xdr:cNvPr id="21" name="Picture 20" descr="Picture10.png">
          <a:extLst>
            <a:ext uri="{FF2B5EF4-FFF2-40B4-BE49-F238E27FC236}">
              <a16:creationId xmlns:a16="http://schemas.microsoft.com/office/drawing/2014/main" id="{A759A824-5BA9-4F22-9EE8-C88395394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8782" r="15103"/>
        <a:stretch>
          <a:fillRect/>
        </a:stretch>
      </xdr:blipFill>
      <xdr:spPr>
        <a:xfrm>
          <a:off x="7867650" y="0"/>
          <a:ext cx="1346200" cy="1066800"/>
        </a:xfrm>
        <a:prstGeom prst="rect">
          <a:avLst/>
        </a:prstGeom>
      </xdr:spPr>
    </xdr:pic>
    <xdr:clientData/>
  </xdr:twoCellAnchor>
  <xdr:twoCellAnchor>
    <xdr:from>
      <xdr:col>1</xdr:col>
      <xdr:colOff>50800</xdr:colOff>
      <xdr:row>35</xdr:row>
      <xdr:rowOff>50800</xdr:rowOff>
    </xdr:from>
    <xdr:to>
      <xdr:col>12</xdr:col>
      <xdr:colOff>641350</xdr:colOff>
      <xdr:row>48</xdr:row>
      <xdr:rowOff>120650</xdr:rowOff>
    </xdr:to>
    <xdr:graphicFrame macro="">
      <xdr:nvGraphicFramePr>
        <xdr:cNvPr id="22" name="Chart 17">
          <a:extLst>
            <a:ext uri="{FF2B5EF4-FFF2-40B4-BE49-F238E27FC236}">
              <a16:creationId xmlns:a16="http://schemas.microsoft.com/office/drawing/2014/main" id="{2A34625E-EF03-4A95-BE85-EBB26BF321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 fLock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22</xdr:row>
      <xdr:rowOff>165100</xdr:rowOff>
    </xdr:from>
    <xdr:to>
      <xdr:col>12</xdr:col>
      <xdr:colOff>654050</xdr:colOff>
      <xdr:row>48</xdr:row>
      <xdr:rowOff>101600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CB7F9531-3DE5-44C4-9C55-BA1D1A39B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F915F561-BB8C-446E-A4CB-E6A51EA62AEC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CF9D7AC-054A-41B7-93C9-BA9AF49B8F7D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014FAE-897E-4101-B350-9C2954603F3C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</a:t>
          </a:r>
          <a:r>
            <a:rPr lang="en-US" sz="800" b="1">
              <a:solidFill>
                <a:srgbClr val="FFFF00"/>
              </a:solidFill>
            </a:rPr>
            <a:t>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631892-93A2-4A4C-9AA6-A5425577073B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7</xdr:col>
      <xdr:colOff>4575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F5FEE0-6FF7-4E85-9149-7857FFE26C88}"/>
            </a:ext>
          </a:extLst>
        </xdr:cNvPr>
        <xdr:cNvSpPr txBox="1"/>
      </xdr:nvSpPr>
      <xdr:spPr>
        <a:xfrm>
          <a:off x="3261632" y="445860"/>
          <a:ext cx="738000" cy="159278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26FC48D-F987-4A59-BF49-812A1BF1F209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0FF4702-275E-46DA-8B2A-4EBAECCA0938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C24148-80C4-43F8-ABCA-145E0256894F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43C4986-E92A-45CF-B4E1-0CF9B8A83FB1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13835AD-1D7D-42EA-8249-CE5E97A5BC7A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478973</xdr:colOff>
      <xdr:row>4</xdr:row>
      <xdr:rowOff>95251</xdr:rowOff>
    </xdr:from>
    <xdr:to>
      <xdr:col>5</xdr:col>
      <xdr:colOff>596487</xdr:colOff>
      <xdr:row>5</xdr:row>
      <xdr:rowOff>123022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175A6BF-C61F-4193-8753-3C732257EFE5}"/>
            </a:ext>
          </a:extLst>
        </xdr:cNvPr>
        <xdr:cNvSpPr txBox="1"/>
      </xdr:nvSpPr>
      <xdr:spPr>
        <a:xfrm>
          <a:off x="2558144" y="617765"/>
          <a:ext cx="738000" cy="1584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750" b="1">
              <a:solidFill>
                <a:srgbClr val="FFFF00"/>
              </a:solidFill>
            </a:rPr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762CEB9-2537-4AF9-905A-382AC821DA99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DF96254-FAEF-41DF-8E14-565CD4B7E73C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B80A749A-806C-44D2-B5E2-1D616D52F1C2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D3F363E-AF67-4AE2-8BB7-58CC3BC64629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A04D30A-1736-4E75-B824-42C095B2A5C2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DF4F541-1317-4E68-A3AE-76FD7C0A127C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FE21189-0B6D-482C-A64E-81531EC58B60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CDA6FC30-31B4-42A1-B786-99C530164067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727EA16D-D543-4376-8178-D4E3310E2953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3B9CA3CA-8542-4C8E-8875-9AF149AB010A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 editAs="oneCell">
    <xdr:from>
      <xdr:col>13</xdr:col>
      <xdr:colOff>552451</xdr:colOff>
      <xdr:row>0</xdr:row>
      <xdr:rowOff>0</xdr:rowOff>
    </xdr:from>
    <xdr:to>
      <xdr:col>16</xdr:col>
      <xdr:colOff>3</xdr:colOff>
      <xdr:row>7</xdr:row>
      <xdr:rowOff>9524</xdr:rowOff>
    </xdr:to>
    <xdr:pic>
      <xdr:nvPicPr>
        <xdr:cNvPr id="21" name="Picture 20" descr="Alma short.jpg">
          <a:extLst>
            <a:ext uri="{FF2B5EF4-FFF2-40B4-BE49-F238E27FC236}">
              <a16:creationId xmlns:a16="http://schemas.microsoft.com/office/drawing/2014/main" id="{6BB6497F-EF89-413E-BDE4-0083FF965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33391" r="24361" b="21948"/>
        <a:stretch>
          <a:fillRect/>
        </a:stretch>
      </xdr:blipFill>
      <xdr:spPr>
        <a:xfrm rot="16200000">
          <a:off x="7993065" y="-138114"/>
          <a:ext cx="1076324" cy="135255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22</xdr:row>
      <xdr:rowOff>165100</xdr:rowOff>
    </xdr:from>
    <xdr:to>
      <xdr:col>12</xdr:col>
      <xdr:colOff>654050</xdr:colOff>
      <xdr:row>49</xdr:row>
      <xdr:rowOff>69850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9975016E-D170-4DEA-AEDE-E9BCBF3FD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CF513EDC-165B-4B68-8A66-9BFC63DBBE2E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5003B83-FFED-47D0-B81A-F32A5E00E14B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17D23F-3E52-4BD7-B50C-B9FF7E7CDB5D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40957B-2930-4640-AE8F-210026340EDB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7</xdr:col>
      <xdr:colOff>4575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5ED955-2D3A-48CD-8CC5-D7A5DFB25325}"/>
            </a:ext>
          </a:extLst>
        </xdr:cNvPr>
        <xdr:cNvSpPr txBox="1"/>
      </xdr:nvSpPr>
      <xdr:spPr>
        <a:xfrm>
          <a:off x="3261632" y="445860"/>
          <a:ext cx="738000" cy="159278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E8E647F-8488-4EFF-881A-C0CA414309E5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6B674F8-1BE8-4833-8720-7E7BDBCFF953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25A1B55-D805-42CE-8B25-1C520C731AB0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D7F0DB5-754B-49C4-B9E3-D9ABCFC52D18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1D9E3D-2709-414E-8DAF-A67575CEA7C5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52653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5D3E7C0-AE09-48DB-906F-7E577032915C}"/>
            </a:ext>
          </a:extLst>
        </xdr:cNvPr>
        <xdr:cNvSpPr txBox="1"/>
      </xdr:nvSpPr>
      <xdr:spPr>
        <a:xfrm>
          <a:off x="2634796" y="617765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5FCBF56-157F-4036-A224-F8C77ED7E7FA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F431703-40EB-446A-AB19-C8FA3512A440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AA41973-E1F1-4385-B4C2-4FEEBBE58F37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6E8ED99-90CD-4836-822B-1884539FB9B7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C7A3254-1921-499E-8072-4E78DFF24D45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2A041FB-0643-47BF-B9B4-64774777564B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02EC03A-AF04-4DCD-9788-E59710BAC545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1E4CE063-2F36-4540-94F4-BD1A43BB9D3A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42E9EC35-27C3-4A0F-8229-7D1898C629EE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56169A88-45A4-4A52-B211-6C78A1DD6CB9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 editAs="oneCell">
    <xdr:from>
      <xdr:col>13</xdr:col>
      <xdr:colOff>552450</xdr:colOff>
      <xdr:row>0</xdr:row>
      <xdr:rowOff>0</xdr:rowOff>
    </xdr:from>
    <xdr:to>
      <xdr:col>16</xdr:col>
      <xdr:colOff>0</xdr:colOff>
      <xdr:row>7</xdr:row>
      <xdr:rowOff>9525</xdr:rowOff>
    </xdr:to>
    <xdr:pic>
      <xdr:nvPicPr>
        <xdr:cNvPr id="21" name="Picture 20" descr="women in garden.jpg">
          <a:extLst>
            <a:ext uri="{FF2B5EF4-FFF2-40B4-BE49-F238E27FC236}">
              <a16:creationId xmlns:a16="http://schemas.microsoft.com/office/drawing/2014/main" id="{C30471D6-219B-4CD1-888F-99E3E8AD3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12379" r="10881"/>
        <a:stretch>
          <a:fillRect/>
        </a:stretch>
      </xdr:blipFill>
      <xdr:spPr>
        <a:xfrm>
          <a:off x="7854950" y="0"/>
          <a:ext cx="1352550" cy="107632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22</xdr:row>
      <xdr:rowOff>133350</xdr:rowOff>
    </xdr:from>
    <xdr:to>
      <xdr:col>12</xdr:col>
      <xdr:colOff>654050</xdr:colOff>
      <xdr:row>43</xdr:row>
      <xdr:rowOff>63500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6F940052-A40F-4FA9-A37A-9B75222EB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A8793F6A-2468-479C-9B66-83AE94DE8778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F26011A-C2DA-478A-A127-046BF3160CEE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22FF48-8AE2-4F6B-9795-BF92F3BF8C18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</a:t>
          </a:r>
          <a:r>
            <a:rPr lang="en-US" sz="800" b="1">
              <a:solidFill>
                <a:srgbClr val="FFFF00"/>
              </a:solidFill>
            </a:rPr>
            <a:t>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24C580-73C9-4822-AC37-93D57D204705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7</xdr:col>
      <xdr:colOff>4575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3A2721-1D61-4A20-B97D-E1C1FDDC6AEE}"/>
            </a:ext>
          </a:extLst>
        </xdr:cNvPr>
        <xdr:cNvSpPr txBox="1"/>
      </xdr:nvSpPr>
      <xdr:spPr>
        <a:xfrm>
          <a:off x="3261632" y="445860"/>
          <a:ext cx="738000" cy="159278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05C062-A2DC-43E1-A01B-318D81BCB335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FC0CD41-0010-43FC-A634-359C2767AF64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D75D36-18AC-40A4-9603-F47BB850510F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C412ABA-36BB-4D4E-AC51-344EC4316E5E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B9BB3E8-F8C2-427D-A0AE-FBD14C897544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52653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FDE3B92-42BC-484D-B915-8AABFB7185BD}"/>
            </a:ext>
          </a:extLst>
        </xdr:cNvPr>
        <xdr:cNvSpPr txBox="1"/>
      </xdr:nvSpPr>
      <xdr:spPr>
        <a:xfrm>
          <a:off x="2634796" y="617765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C4243AA-080B-468E-8621-311F2887F023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C2108FD-42B4-4EA6-B874-F302E684C056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BE5D231C-856B-486D-B6AF-C07B5DBCDABE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244C1FE-5C9A-403F-9748-34FBA75A86F9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F4A482AF-382C-4548-BFBE-9458A0B1DA9E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1C63026-B7B7-4B43-AB5C-CCA415D610AF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C4C8A79-6339-4DE8-95B3-20C161A276AB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E54BD4C1-DE07-4DA3-BBA3-617E4152F186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91078626-6566-487A-A635-24CBB6C2F0D0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5422192F-371B-4AD5-A9B5-7B347F042882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 editAs="oneCell">
    <xdr:from>
      <xdr:col>13</xdr:col>
      <xdr:colOff>565150</xdr:colOff>
      <xdr:row>0</xdr:row>
      <xdr:rowOff>0</xdr:rowOff>
    </xdr:from>
    <xdr:to>
      <xdr:col>16</xdr:col>
      <xdr:colOff>3719</xdr:colOff>
      <xdr:row>7</xdr:row>
      <xdr:rowOff>12700</xdr:rowOff>
    </xdr:to>
    <xdr:pic>
      <xdr:nvPicPr>
        <xdr:cNvPr id="21" name="Picture 20" descr="bus 2.jpeg">
          <a:extLst>
            <a:ext uri="{FF2B5EF4-FFF2-40B4-BE49-F238E27FC236}">
              <a16:creationId xmlns:a16="http://schemas.microsoft.com/office/drawing/2014/main" id="{92BEBC5D-1FB6-4078-9AA8-EC63A0898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l="23864"/>
        <a:stretch>
          <a:fillRect/>
        </a:stretch>
      </xdr:blipFill>
      <xdr:spPr>
        <a:xfrm>
          <a:off x="7867650" y="0"/>
          <a:ext cx="1336675" cy="10795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22</xdr:row>
      <xdr:rowOff>165100</xdr:rowOff>
    </xdr:from>
    <xdr:to>
      <xdr:col>12</xdr:col>
      <xdr:colOff>654050</xdr:colOff>
      <xdr:row>40</xdr:row>
      <xdr:rowOff>79376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06B70D44-C3A2-4BE7-B525-BDBDFF1BEF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215490A7-788B-4B5F-809E-FE9A50388FE4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0FCF2AB-83C7-4963-BC6B-5DD4CB80B890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47A7EA-9056-4A1F-BD6E-981B642AE9FE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Community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90A86D-7E63-43BD-AEFB-C857C085D994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6</xdr:col>
      <xdr:colOff>646975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B640F9-DDC2-4627-86A1-46F9BCF021B4}"/>
            </a:ext>
          </a:extLst>
        </xdr:cNvPr>
        <xdr:cNvSpPr txBox="1"/>
      </xdr:nvSpPr>
      <xdr:spPr>
        <a:xfrm>
          <a:off x="333057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E47625-2E0A-49BC-9358-ADC8A7649407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924BEA5-2C35-439D-AA80-19CE294FA91A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508975E-14D9-4094-9040-FCC01CC36CD6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CE81C6D-6DCB-4337-9209-7EFEB5541A6B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41977A6-4A9A-4CE6-90F0-DFDAFA8C637F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5625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AD0F5688-E57E-4E9B-8D89-FC25FECD2736}"/>
            </a:ext>
          </a:extLst>
        </xdr:cNvPr>
        <xdr:cNvSpPr txBox="1"/>
      </xdr:nvSpPr>
      <xdr:spPr>
        <a:xfrm>
          <a:off x="268922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0047CE8-926E-4456-B947-103D27D11317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4979A03-805C-4CB4-A64A-5DD5F4B6DF37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50E39AEC-7ECE-4204-9C45-4EF1439C8F3A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01E6575-1B9C-4F5D-B3A0-DB5D56841ED2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3683B84-DF71-42B0-9F38-8FEFD1057F49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91350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2CB5BB0E-2785-4F42-8382-D64FCE98AD1D}"/>
            </a:ext>
          </a:extLst>
        </xdr:cNvPr>
        <xdr:cNvSpPr txBox="1"/>
      </xdr:nvSpPr>
      <xdr:spPr>
        <a:xfrm>
          <a:off x="234950" y="288923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96CA022-56D7-4554-95DD-D587C58D3C8D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 editAs="oneCell">
    <xdr:from>
      <xdr:col>13</xdr:col>
      <xdr:colOff>555624</xdr:colOff>
      <xdr:row>0</xdr:row>
      <xdr:rowOff>0</xdr:rowOff>
    </xdr:from>
    <xdr:to>
      <xdr:col>15</xdr:col>
      <xdr:colOff>628650</xdr:colOff>
      <xdr:row>7</xdr:row>
      <xdr:rowOff>6000</xdr:rowOff>
    </xdr:to>
    <xdr:pic>
      <xdr:nvPicPr>
        <xdr:cNvPr id="22" name="Picture 21" descr="178.JPG">
          <a:extLst>
            <a:ext uri="{FF2B5EF4-FFF2-40B4-BE49-F238E27FC236}">
              <a16:creationId xmlns:a16="http://schemas.microsoft.com/office/drawing/2014/main" id="{5CA2E5EC-3AC4-4CE7-8197-0BCB40B325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rcRect r="9396"/>
        <a:stretch>
          <a:fillRect/>
        </a:stretch>
      </xdr:blipFill>
      <xdr:spPr>
        <a:xfrm>
          <a:off x="7858124" y="0"/>
          <a:ext cx="1343026" cy="1072800"/>
        </a:xfrm>
        <a:prstGeom prst="rect">
          <a:avLst/>
        </a:prstGeom>
      </xdr:spPr>
    </xdr:pic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E48433-E10C-48FF-B04E-184D6025747D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228512-A451-4359-9E77-35EE4C5ABAAD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97D7672-5692-4757-AF78-3CEAF58923BE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1364072</xdr:colOff>
      <xdr:row>17</xdr:row>
      <xdr:rowOff>83257</xdr:rowOff>
    </xdr:from>
    <xdr:to>
      <xdr:col>2</xdr:col>
      <xdr:colOff>2834215</xdr:colOff>
      <xdr:row>18</xdr:row>
      <xdr:rowOff>130774</xdr:rowOff>
    </xdr:to>
    <xdr:pic>
      <xdr:nvPicPr>
        <xdr:cNvPr id="4" name="Picture 3" descr="A yellow paint brush on a white background&#10;&#10;Description automatically generated">
          <a:extLst>
            <a:ext uri="{FF2B5EF4-FFF2-40B4-BE49-F238E27FC236}">
              <a16:creationId xmlns:a16="http://schemas.microsoft.com/office/drawing/2014/main" id="{0D2D0DC2-D27D-CAE7-B6A5-946D8C46F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2000" contrast="-3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36" t="10344" r="6013" b="21839"/>
        <a:stretch/>
      </xdr:blipFill>
      <xdr:spPr>
        <a:xfrm>
          <a:off x="1514591" y="5821776"/>
          <a:ext cx="4856809" cy="442628"/>
        </a:xfrm>
        <a:prstGeom prst="rect">
          <a:avLst/>
        </a:prstGeom>
        <a:effectLst>
          <a:softEdge rad="31750"/>
        </a:effectLst>
      </xdr:spPr>
    </xdr:pic>
    <xdr:clientData/>
  </xdr:twoCellAnchor>
  <xdr:twoCellAnchor>
    <xdr:from>
      <xdr:col>1</xdr:col>
      <xdr:colOff>1194739</xdr:colOff>
      <xdr:row>15</xdr:row>
      <xdr:rowOff>242711</xdr:rowOff>
    </xdr:from>
    <xdr:to>
      <xdr:col>2</xdr:col>
      <xdr:colOff>3047764</xdr:colOff>
      <xdr:row>20</xdr:row>
      <xdr:rowOff>131703</xdr:rowOff>
    </xdr:to>
    <xdr:sp macro="" textlink="">
      <xdr:nvSpPr>
        <xdr:cNvPr id="2" name="TextBox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79E01A-17B2-41A0-252F-E522B093D4F3}"/>
            </a:ext>
          </a:extLst>
        </xdr:cNvPr>
        <xdr:cNvSpPr txBox="1"/>
      </xdr:nvSpPr>
      <xdr:spPr>
        <a:xfrm>
          <a:off x="1345258" y="5397970"/>
          <a:ext cx="5239691" cy="1262474"/>
        </a:xfrm>
        <a:prstGeom prst="rect">
          <a:avLst/>
        </a:prstGeom>
        <a:solidFill>
          <a:srgbClr val="FFFFCC">
            <a:alpha val="7000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2000">
              <a:latin typeface="Garamond" panose="02020404030301010803" pitchFamily="18" charset="0"/>
            </a:rPr>
            <a:t>www.socialstatistics.com.au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50800</xdr:colOff>
      <xdr:row>5</xdr:row>
      <xdr:rowOff>75260</xdr:rowOff>
    </xdr:to>
    <xdr:pic>
      <xdr:nvPicPr>
        <xdr:cNvPr id="3" name="Picture 6" descr="Crowds">
          <a:extLst>
            <a:ext uri="{FF2B5EF4-FFF2-40B4-BE49-F238E27FC236}">
              <a16:creationId xmlns:a16="http://schemas.microsoft.com/office/drawing/2014/main" id="{94C42FF3-2D74-4923-B65C-350D499CBC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alphaModFix amt="35000"/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rightnessContrast bright="2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b="63866"/>
        <a:stretch/>
      </xdr:blipFill>
      <xdr:spPr bwMode="auto">
        <a:xfrm>
          <a:off x="0" y="0"/>
          <a:ext cx="8291689" cy="2182519"/>
        </a:xfrm>
        <a:prstGeom prst="rect">
          <a:avLst/>
        </a:prstGeom>
        <a:noFill/>
        <a:ln>
          <a:noFill/>
        </a:ln>
        <a:effectLst>
          <a:softEdge rad="317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112889</xdr:rowOff>
    </xdr:from>
    <xdr:to>
      <xdr:col>4</xdr:col>
      <xdr:colOff>376</xdr:colOff>
      <xdr:row>2</xdr:row>
      <xdr:rowOff>9407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112889"/>
          <a:ext cx="8241265" cy="14111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sz="1600" b="0">
            <a:solidFill>
              <a:schemeClr val="tx1"/>
            </a:solidFill>
            <a:latin typeface="Garamond" pitchFamily="18" charset="0"/>
          </a:endParaRPr>
        </a:p>
        <a:p>
          <a:pPr algn="ctr"/>
          <a:r>
            <a:rPr lang="en-US" sz="3200" b="0">
              <a:solidFill>
                <a:schemeClr val="tx1"/>
              </a:solidFill>
              <a:latin typeface="Garamond" pitchFamily="18" charset="0"/>
            </a:rPr>
            <a:t>Municipal</a:t>
          </a:r>
          <a:r>
            <a:rPr lang="en-US" sz="3200" b="0" baseline="0">
              <a:solidFill>
                <a:schemeClr val="tx1"/>
              </a:solidFill>
              <a:latin typeface="Garamond" pitchFamily="18" charset="0"/>
            </a:rPr>
            <a:t> Indicators of </a:t>
          </a:r>
        </a:p>
        <a:p>
          <a:pPr algn="ctr"/>
          <a:r>
            <a:rPr lang="en-US" sz="3200" b="0" baseline="0">
              <a:solidFill>
                <a:schemeClr val="tx1"/>
              </a:solidFill>
              <a:latin typeface="Garamond" pitchFamily="18" charset="0"/>
            </a:rPr>
            <a:t>Community Health and Wellbeing</a:t>
          </a:r>
          <a:endParaRPr lang="en-US" sz="3200" b="0">
            <a:solidFill>
              <a:schemeClr val="tx1"/>
            </a:solidFill>
            <a:latin typeface="Garamond" pitchFamily="18" charset="0"/>
          </a:endParaRPr>
        </a:p>
      </xdr:txBody>
    </xdr:sp>
    <xdr:clientData/>
  </xdr:twoCellAnchor>
  <xdr:twoCellAnchor editAs="oneCell">
    <xdr:from>
      <xdr:col>4</xdr:col>
      <xdr:colOff>397712</xdr:colOff>
      <xdr:row>0</xdr:row>
      <xdr:rowOff>819150</xdr:rowOff>
    </xdr:from>
    <xdr:to>
      <xdr:col>6</xdr:col>
      <xdr:colOff>207962</xdr:colOff>
      <xdr:row>2</xdr:row>
      <xdr:rowOff>228600</xdr:rowOff>
    </xdr:to>
    <xdr:pic>
      <xdr:nvPicPr>
        <xdr:cNvPr id="6" name="Picture 11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E6E6688-37A6-4AA1-8503-E83507F73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8800879" y="819150"/>
          <a:ext cx="1080250" cy="912283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softEdge rad="127000"/>
        </a:effectLst>
      </xdr:spPr>
    </xdr:pic>
    <xdr:clientData/>
  </xdr:twoCellAnchor>
  <xdr:twoCellAnchor>
    <xdr:from>
      <xdr:col>4</xdr:col>
      <xdr:colOff>25399</xdr:colOff>
      <xdr:row>0</xdr:row>
      <xdr:rowOff>0</xdr:rowOff>
    </xdr:from>
    <xdr:to>
      <xdr:col>7</xdr:col>
      <xdr:colOff>419099</xdr:colOff>
      <xdr:row>0</xdr:row>
      <xdr:rowOff>767821</xdr:rowOff>
    </xdr:to>
    <xdr:sp macro="" textlink="">
      <xdr:nvSpPr>
        <xdr:cNvPr id="7" name="Rounded Rectangular Callout 19">
          <a:extLst>
            <a:ext uri="{FF2B5EF4-FFF2-40B4-BE49-F238E27FC236}">
              <a16:creationId xmlns:a16="http://schemas.microsoft.com/office/drawing/2014/main" id="{618FC974-86C5-4C68-902B-25A47FE38AED}"/>
            </a:ext>
          </a:extLst>
        </xdr:cNvPr>
        <xdr:cNvSpPr/>
      </xdr:nvSpPr>
      <xdr:spPr>
        <a:xfrm>
          <a:off x="8428566" y="0"/>
          <a:ext cx="2298700" cy="767821"/>
        </a:xfrm>
        <a:prstGeom prst="wedgeRoundRectCallout">
          <a:avLst>
            <a:gd name="adj1" fmla="val 2582"/>
            <a:gd name="adj2" fmla="val 95061"/>
            <a:gd name="adj3" fmla="val 16667"/>
          </a:avLst>
        </a:prstGeom>
        <a:solidFill>
          <a:srgbClr val="CCFFCC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0</xdr:row>
      <xdr:rowOff>60327</xdr:rowOff>
    </xdr:from>
    <xdr:to>
      <xdr:col>7</xdr:col>
      <xdr:colOff>400049</xdr:colOff>
      <xdr:row>0</xdr:row>
      <xdr:rowOff>709083</xdr:rowOff>
    </xdr:to>
    <xdr:sp macro="" textlink="">
      <xdr:nvSpPr>
        <xdr:cNvPr id="8" name="TextBox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FAE5E4E-17CA-46DB-8F23-14143DD61EE2}"/>
            </a:ext>
          </a:extLst>
        </xdr:cNvPr>
        <xdr:cNvSpPr txBox="1"/>
      </xdr:nvSpPr>
      <xdr:spPr>
        <a:xfrm>
          <a:off x="8403167" y="60327"/>
          <a:ext cx="2305049" cy="6487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200">
              <a:latin typeface="Garamond" pitchFamily="18" charset="0"/>
            </a:rPr>
            <a:t>For more statistics</a:t>
          </a:r>
          <a:r>
            <a:rPr lang="en-US" sz="1200" baseline="0">
              <a:latin typeface="Garamond" pitchFamily="18" charset="0"/>
            </a:rPr>
            <a:t> </a:t>
          </a:r>
          <a:r>
            <a:rPr lang="en-US" sz="1200">
              <a:latin typeface="Garamond" pitchFamily="18" charset="0"/>
            </a:rPr>
            <a:t>about Victorian municipalities, click here, or</a:t>
          </a:r>
          <a:r>
            <a:rPr lang="en-US" sz="1200" baseline="0">
              <a:latin typeface="Garamond" pitchFamily="18" charset="0"/>
            </a:rPr>
            <a:t> go to: </a:t>
          </a:r>
          <a:r>
            <a:rPr lang="en-US" sz="1200" b="1" baseline="0">
              <a:latin typeface="Garamond" pitchFamily="18" charset="0"/>
            </a:rPr>
            <a:t>www.socialstatistics.com.au</a:t>
          </a:r>
          <a:endParaRPr lang="en-US" sz="1200" b="1">
            <a:latin typeface="Garamond" pitchFamily="18" charset="0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412749</xdr:rowOff>
    </xdr:from>
    <xdr:to>
      <xdr:col>11</xdr:col>
      <xdr:colOff>516466</xdr:colOff>
      <xdr:row>93</xdr:row>
      <xdr:rowOff>101600</xdr:rowOff>
    </xdr:to>
    <xdr:graphicFrame macro="">
      <xdr:nvGraphicFramePr>
        <xdr:cNvPr id="1421492" name="Chart 16">
          <a:extLst>
            <a:ext uri="{FF2B5EF4-FFF2-40B4-BE49-F238E27FC236}">
              <a16:creationId xmlns:a16="http://schemas.microsoft.com/office/drawing/2014/main" id="{00000000-0008-0000-1000-0000B4B0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12700</xdr:colOff>
      <xdr:row>0</xdr:row>
      <xdr:rowOff>0</xdr:rowOff>
    </xdr:from>
    <xdr:to>
      <xdr:col>11</xdr:col>
      <xdr:colOff>520700</xdr:colOff>
      <xdr:row>5</xdr:row>
      <xdr:rowOff>123827</xdr:rowOff>
    </xdr:to>
    <xdr:sp macro="" textlink="">
      <xdr:nvSpPr>
        <xdr:cNvPr id="25" name="Rounded Rectangle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SpPr/>
      </xdr:nvSpPr>
      <xdr:spPr>
        <a:xfrm>
          <a:off x="12700" y="0"/>
          <a:ext cx="755650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</xdr:col>
      <xdr:colOff>57150</xdr:colOff>
      <xdr:row>0</xdr:row>
      <xdr:rowOff>19051</xdr:rowOff>
    </xdr:from>
    <xdr:to>
      <xdr:col>11</xdr:col>
      <xdr:colOff>38100</xdr:colOff>
      <xdr:row>2</xdr:row>
      <xdr:rowOff>95250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SpPr txBox="1"/>
      </xdr:nvSpPr>
      <xdr:spPr>
        <a:xfrm>
          <a:off x="276225" y="19051"/>
          <a:ext cx="5857875" cy="34289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0</xdr:col>
      <xdr:colOff>0</xdr:colOff>
      <xdr:row>0</xdr:row>
      <xdr:rowOff>133349</xdr:rowOff>
    </xdr:from>
    <xdr:to>
      <xdr:col>1</xdr:col>
      <xdr:colOff>523875</xdr:colOff>
      <xdr:row>2</xdr:row>
      <xdr:rowOff>57150</xdr:rowOff>
    </xdr:to>
    <xdr:sp macro="" textlink="">
      <xdr:nvSpPr>
        <xdr:cNvPr id="23" name="TextBox 2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SpPr txBox="1"/>
      </xdr:nvSpPr>
      <xdr:spPr>
        <a:xfrm>
          <a:off x="0" y="133349"/>
          <a:ext cx="742950" cy="190501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0</xdr:col>
      <xdr:colOff>6350</xdr:colOff>
      <xdr:row>2</xdr:row>
      <xdr:rowOff>82548</xdr:rowOff>
    </xdr:from>
    <xdr:to>
      <xdr:col>1</xdr:col>
      <xdr:colOff>497750</xdr:colOff>
      <xdr:row>3</xdr:row>
      <xdr:rowOff>111198</xdr:rowOff>
    </xdr:to>
    <xdr:sp macro="" textlink="">
      <xdr:nvSpPr>
        <xdr:cNvPr id="43" name="TextBox 4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SpPr txBox="1"/>
      </xdr:nvSpPr>
      <xdr:spPr>
        <a:xfrm>
          <a:off x="6350" y="349248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 </a:t>
          </a:r>
        </a:p>
      </xdr:txBody>
    </xdr:sp>
    <xdr:clientData/>
  </xdr:twoCellAnchor>
  <xdr:twoCellAnchor>
    <xdr:from>
      <xdr:col>4</xdr:col>
      <xdr:colOff>273048</xdr:colOff>
      <xdr:row>2</xdr:row>
      <xdr:rowOff>92074</xdr:rowOff>
    </xdr:from>
    <xdr:to>
      <xdr:col>5</xdr:col>
      <xdr:colOff>358048</xdr:colOff>
      <xdr:row>3</xdr:row>
      <xdr:rowOff>120724</xdr:rowOff>
    </xdr:to>
    <xdr:sp macro="" textlink="">
      <xdr:nvSpPr>
        <xdr:cNvPr id="44" name="TextBox 4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000-00002C000000}"/>
            </a:ext>
          </a:extLst>
        </xdr:cNvPr>
        <xdr:cNvSpPr txBox="1"/>
      </xdr:nvSpPr>
      <xdr:spPr>
        <a:xfrm>
          <a:off x="2406648" y="35877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358775</xdr:colOff>
      <xdr:row>2</xdr:row>
      <xdr:rowOff>92074</xdr:rowOff>
    </xdr:from>
    <xdr:to>
      <xdr:col>6</xdr:col>
      <xdr:colOff>476289</xdr:colOff>
      <xdr:row>3</xdr:row>
      <xdr:rowOff>120724</xdr:rowOff>
    </xdr:to>
    <xdr:sp macro="" textlink="">
      <xdr:nvSpPr>
        <xdr:cNvPr id="45" name="TextBox 4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000-00002D000000}"/>
            </a:ext>
          </a:extLst>
        </xdr:cNvPr>
        <xdr:cNvSpPr txBox="1"/>
      </xdr:nvSpPr>
      <xdr:spPr>
        <a:xfrm>
          <a:off x="3058432" y="353331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454025</xdr:colOff>
      <xdr:row>2</xdr:row>
      <xdr:rowOff>92074</xdr:rowOff>
    </xdr:from>
    <xdr:to>
      <xdr:col>7</xdr:col>
      <xdr:colOff>488225</xdr:colOff>
      <xdr:row>3</xdr:row>
      <xdr:rowOff>120649</xdr:rowOff>
    </xdr:to>
    <xdr:sp macro="" textlink="">
      <xdr:nvSpPr>
        <xdr:cNvPr id="46" name="TextBox 4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000-00002E000000}"/>
            </a:ext>
          </a:extLst>
        </xdr:cNvPr>
        <xdr:cNvSpPr txBox="1"/>
      </xdr:nvSpPr>
      <xdr:spPr>
        <a:xfrm>
          <a:off x="3857625" y="35877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7</xdr:col>
      <xdr:colOff>495300</xdr:colOff>
      <xdr:row>2</xdr:row>
      <xdr:rowOff>92075</xdr:rowOff>
    </xdr:from>
    <xdr:to>
      <xdr:col>8</xdr:col>
      <xdr:colOff>596900</xdr:colOff>
      <xdr:row>3</xdr:row>
      <xdr:rowOff>120650</xdr:rowOff>
    </xdr:to>
    <xdr:sp macro="" textlink="">
      <xdr:nvSpPr>
        <xdr:cNvPr id="47" name="TextBox 4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000-00002F000000}"/>
            </a:ext>
          </a:extLst>
        </xdr:cNvPr>
        <xdr:cNvSpPr txBox="1"/>
      </xdr:nvSpPr>
      <xdr:spPr>
        <a:xfrm>
          <a:off x="4584700" y="358775"/>
          <a:ext cx="7874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8</xdr:col>
      <xdr:colOff>603250</xdr:colOff>
      <xdr:row>2</xdr:row>
      <xdr:rowOff>92074</xdr:rowOff>
    </xdr:from>
    <xdr:to>
      <xdr:col>9</xdr:col>
      <xdr:colOff>421550</xdr:colOff>
      <xdr:row>3</xdr:row>
      <xdr:rowOff>120724</xdr:rowOff>
    </xdr:to>
    <xdr:sp macro="" textlink="">
      <xdr:nvSpPr>
        <xdr:cNvPr id="48" name="TextBox 4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000-000030000000}"/>
            </a:ext>
          </a:extLst>
        </xdr:cNvPr>
        <xdr:cNvSpPr txBox="1"/>
      </xdr:nvSpPr>
      <xdr:spPr>
        <a:xfrm>
          <a:off x="5378450" y="35877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10</xdr:col>
      <xdr:colOff>476250</xdr:colOff>
      <xdr:row>2</xdr:row>
      <xdr:rowOff>92075</xdr:rowOff>
    </xdr:from>
    <xdr:to>
      <xdr:col>11</xdr:col>
      <xdr:colOff>374648</xdr:colOff>
      <xdr:row>4</xdr:row>
      <xdr:rowOff>12701</xdr:rowOff>
    </xdr:to>
    <xdr:sp macro="" textlink="">
      <xdr:nvSpPr>
        <xdr:cNvPr id="49" name="TextBox 4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000-000031000000}"/>
            </a:ext>
          </a:extLst>
        </xdr:cNvPr>
        <xdr:cNvSpPr txBox="1"/>
      </xdr:nvSpPr>
      <xdr:spPr>
        <a:xfrm>
          <a:off x="6838950" y="358775"/>
          <a:ext cx="584198" cy="187326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5</xdr:col>
      <xdr:colOff>542925</xdr:colOff>
      <xdr:row>4</xdr:row>
      <xdr:rowOff>44451</xdr:rowOff>
    </xdr:from>
    <xdr:to>
      <xdr:col>7</xdr:col>
      <xdr:colOff>47624</xdr:colOff>
      <xdr:row>5</xdr:row>
      <xdr:rowOff>82551</xdr:rowOff>
    </xdr:to>
    <xdr:sp macro="" textlink="">
      <xdr:nvSpPr>
        <xdr:cNvPr id="50" name="TextBox 4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000-000032000000}"/>
            </a:ext>
          </a:extLst>
        </xdr:cNvPr>
        <xdr:cNvSpPr txBox="1"/>
      </xdr:nvSpPr>
      <xdr:spPr>
        <a:xfrm>
          <a:off x="3311525" y="577851"/>
          <a:ext cx="825499" cy="17145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371475</xdr:colOff>
      <xdr:row>4</xdr:row>
      <xdr:rowOff>38100</xdr:rowOff>
    </xdr:from>
    <xdr:to>
      <xdr:col>5</xdr:col>
      <xdr:colOff>514350</xdr:colOff>
      <xdr:row>5</xdr:row>
      <xdr:rowOff>82549</xdr:rowOff>
    </xdr:to>
    <xdr:sp macro="" textlink="">
      <xdr:nvSpPr>
        <xdr:cNvPr id="51" name="TextBox 5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000-000033000000}"/>
            </a:ext>
          </a:extLst>
        </xdr:cNvPr>
        <xdr:cNvSpPr txBox="1"/>
      </xdr:nvSpPr>
      <xdr:spPr>
        <a:xfrm>
          <a:off x="2505075" y="571500"/>
          <a:ext cx="777875" cy="17779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339725</xdr:colOff>
      <xdr:row>4</xdr:row>
      <xdr:rowOff>25400</xdr:rowOff>
    </xdr:from>
    <xdr:to>
      <xdr:col>4</xdr:col>
      <xdr:colOff>349249</xdr:colOff>
      <xdr:row>5</xdr:row>
      <xdr:rowOff>82549</xdr:rowOff>
    </xdr:to>
    <xdr:sp macro="" textlink="">
      <xdr:nvSpPr>
        <xdr:cNvPr id="52" name="TextBox 5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000-000034000000}"/>
            </a:ext>
          </a:extLst>
        </xdr:cNvPr>
        <xdr:cNvSpPr txBox="1"/>
      </xdr:nvSpPr>
      <xdr:spPr>
        <a:xfrm>
          <a:off x="1838325" y="558800"/>
          <a:ext cx="644524" cy="19049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130175</xdr:colOff>
      <xdr:row>4</xdr:row>
      <xdr:rowOff>9526</xdr:rowOff>
    </xdr:from>
    <xdr:to>
      <xdr:col>3</xdr:col>
      <xdr:colOff>301625</xdr:colOff>
      <xdr:row>5</xdr:row>
      <xdr:rowOff>76200</xdr:rowOff>
    </xdr:to>
    <xdr:sp macro="" textlink="">
      <xdr:nvSpPr>
        <xdr:cNvPr id="53" name="TextBox 5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1000-000035000000}"/>
            </a:ext>
          </a:extLst>
        </xdr:cNvPr>
        <xdr:cNvSpPr txBox="1"/>
      </xdr:nvSpPr>
      <xdr:spPr>
        <a:xfrm>
          <a:off x="993775" y="542926"/>
          <a:ext cx="806450" cy="200024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38100</xdr:colOff>
      <xdr:row>4</xdr:row>
      <xdr:rowOff>15876</xdr:rowOff>
    </xdr:from>
    <xdr:to>
      <xdr:col>2</xdr:col>
      <xdr:colOff>88900</xdr:colOff>
      <xdr:row>5</xdr:row>
      <xdr:rowOff>73025</xdr:rowOff>
    </xdr:to>
    <xdr:sp macro="" textlink="">
      <xdr:nvSpPr>
        <xdr:cNvPr id="54" name="TextBox 5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1000-000036000000}"/>
            </a:ext>
          </a:extLst>
        </xdr:cNvPr>
        <xdr:cNvSpPr txBox="1"/>
      </xdr:nvSpPr>
      <xdr:spPr>
        <a:xfrm>
          <a:off x="266700" y="549276"/>
          <a:ext cx="685800" cy="19049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63500</xdr:colOff>
      <xdr:row>4</xdr:row>
      <xdr:rowOff>44450</xdr:rowOff>
    </xdr:from>
    <xdr:to>
      <xdr:col>9</xdr:col>
      <xdr:colOff>323849</xdr:colOff>
      <xdr:row>5</xdr:row>
      <xdr:rowOff>92075</xdr:rowOff>
    </xdr:to>
    <xdr:sp macro="" textlink="">
      <xdr:nvSpPr>
        <xdr:cNvPr id="55" name="TextBox 5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1000-000037000000}"/>
            </a:ext>
          </a:extLst>
        </xdr:cNvPr>
        <xdr:cNvSpPr txBox="1"/>
      </xdr:nvSpPr>
      <xdr:spPr>
        <a:xfrm>
          <a:off x="4838700" y="577850"/>
          <a:ext cx="1162049" cy="18097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LGA </a:t>
          </a:r>
          <a:r>
            <a:rPr lang="en-US" sz="800" b="1" baseline="0">
              <a:solidFill>
                <a:srgbClr val="FFFF00"/>
              </a:solidFill>
            </a:rPr>
            <a:t>Comparison</a:t>
          </a:r>
          <a:endParaRPr lang="en-US" sz="800" b="1">
            <a:solidFill>
              <a:srgbClr val="FFFF00"/>
            </a:solidFill>
          </a:endParaRPr>
        </a:p>
      </xdr:txBody>
    </xdr:sp>
    <xdr:clientData/>
  </xdr:twoCellAnchor>
  <xdr:twoCellAnchor>
    <xdr:from>
      <xdr:col>9</xdr:col>
      <xdr:colOff>374650</xdr:colOff>
      <xdr:row>4</xdr:row>
      <xdr:rowOff>44450</xdr:rowOff>
    </xdr:from>
    <xdr:to>
      <xdr:col>10</xdr:col>
      <xdr:colOff>527049</xdr:colOff>
      <xdr:row>5</xdr:row>
      <xdr:rowOff>82550</xdr:rowOff>
    </xdr:to>
    <xdr:sp macro="" textlink="">
      <xdr:nvSpPr>
        <xdr:cNvPr id="56" name="TextBox 5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1000-000038000000}"/>
            </a:ext>
          </a:extLst>
        </xdr:cNvPr>
        <xdr:cNvSpPr txBox="1"/>
      </xdr:nvSpPr>
      <xdr:spPr>
        <a:xfrm>
          <a:off x="6051550" y="577850"/>
          <a:ext cx="838199" cy="17145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7</xdr:col>
      <xdr:colOff>73025</xdr:colOff>
      <xdr:row>4</xdr:row>
      <xdr:rowOff>38099</xdr:rowOff>
    </xdr:from>
    <xdr:to>
      <xdr:col>8</xdr:col>
      <xdr:colOff>31749</xdr:colOff>
      <xdr:row>5</xdr:row>
      <xdr:rowOff>95248</xdr:rowOff>
    </xdr:to>
    <xdr:sp macro="" textlink="">
      <xdr:nvSpPr>
        <xdr:cNvPr id="58" name="TextBox 5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3A000000}"/>
            </a:ext>
          </a:extLst>
        </xdr:cNvPr>
        <xdr:cNvSpPr txBox="1"/>
      </xdr:nvSpPr>
      <xdr:spPr>
        <a:xfrm>
          <a:off x="4162425" y="571499"/>
          <a:ext cx="644524" cy="19049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6350</xdr:rowOff>
        </xdr:from>
        <xdr:to>
          <xdr:col>10</xdr:col>
          <xdr:colOff>317500</xdr:colOff>
          <xdr:row>12</xdr:row>
          <xdr:rowOff>114300</xdr:rowOff>
        </xdr:to>
        <xdr:sp macro="" textlink="">
          <xdr:nvSpPr>
            <xdr:cNvPr id="452609" name="Drop Down 1" hidden="1">
              <a:extLst>
                <a:ext uri="{63B3BB69-23CF-44E3-9099-C40C66FF867C}">
                  <a14:compatExt spid="_x0000_s452609"/>
                </a:ext>
                <a:ext uri="{FF2B5EF4-FFF2-40B4-BE49-F238E27FC236}">
                  <a16:creationId xmlns:a16="http://schemas.microsoft.com/office/drawing/2014/main" id="{00000000-0008-0000-1300-000001E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9</xdr:col>
      <xdr:colOff>431800</xdr:colOff>
      <xdr:row>2</xdr:row>
      <xdr:rowOff>95250</xdr:rowOff>
    </xdr:from>
    <xdr:to>
      <xdr:col>10</xdr:col>
      <xdr:colOff>466000</xdr:colOff>
      <xdr:row>3</xdr:row>
      <xdr:rowOff>123900</xdr:rowOff>
    </xdr:to>
    <xdr:sp macro="" textlink="">
      <xdr:nvSpPr>
        <xdr:cNvPr id="2" name="TextBox 1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BA455D1F-F129-4E25-B8E8-EEA949EE4E29}"/>
            </a:ext>
          </a:extLst>
        </xdr:cNvPr>
        <xdr:cNvSpPr txBox="1"/>
      </xdr:nvSpPr>
      <xdr:spPr>
        <a:xfrm>
          <a:off x="6108700" y="3619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>
    <xdr:from>
      <xdr:col>1</xdr:col>
      <xdr:colOff>501650</xdr:colOff>
      <xdr:row>2</xdr:row>
      <xdr:rowOff>82550</xdr:rowOff>
    </xdr:from>
    <xdr:to>
      <xdr:col>2</xdr:col>
      <xdr:colOff>586650</xdr:colOff>
      <xdr:row>3</xdr:row>
      <xdr:rowOff>111200</xdr:rowOff>
    </xdr:to>
    <xdr:sp macro="" textlink="">
      <xdr:nvSpPr>
        <xdr:cNvPr id="3" name="TextBox 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1412FCEA-843A-4E58-AC58-08A4F559BE83}"/>
            </a:ext>
          </a:extLst>
        </xdr:cNvPr>
        <xdr:cNvSpPr txBox="1"/>
      </xdr:nvSpPr>
      <xdr:spPr>
        <a:xfrm>
          <a:off x="730250" y="3492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2</xdr:col>
      <xdr:colOff>590550</xdr:colOff>
      <xdr:row>2</xdr:row>
      <xdr:rowOff>82550</xdr:rowOff>
    </xdr:from>
    <xdr:to>
      <xdr:col>4</xdr:col>
      <xdr:colOff>260350</xdr:colOff>
      <xdr:row>3</xdr:row>
      <xdr:rowOff>120650</xdr:rowOff>
    </xdr:to>
    <xdr:sp macro="" textlink="">
      <xdr:nvSpPr>
        <xdr:cNvPr id="4" name="TextBox 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573342D5-87CA-4B4B-8016-1EE4C259215E}"/>
            </a:ext>
          </a:extLst>
        </xdr:cNvPr>
        <xdr:cNvSpPr txBox="1"/>
      </xdr:nvSpPr>
      <xdr:spPr>
        <a:xfrm>
          <a:off x="1454150" y="349250"/>
          <a:ext cx="939800" cy="17145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 diversity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222250</xdr:colOff>
      <xdr:row>14</xdr:row>
      <xdr:rowOff>38100</xdr:rowOff>
    </xdr:from>
    <xdr:to>
      <xdr:col>12</xdr:col>
      <xdr:colOff>679450</xdr:colOff>
      <xdr:row>35</xdr:row>
      <xdr:rowOff>0</xdr:rowOff>
    </xdr:to>
    <xdr:graphicFrame macro="">
      <xdr:nvGraphicFramePr>
        <xdr:cNvPr id="1439890" name="Chart 19">
          <a:extLst>
            <a:ext uri="{FF2B5EF4-FFF2-40B4-BE49-F238E27FC236}">
              <a16:creationId xmlns:a16="http://schemas.microsoft.com/office/drawing/2014/main" id="{00000000-0008-0000-1100-000092F8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19050</xdr:colOff>
      <xdr:row>0</xdr:row>
      <xdr:rowOff>0</xdr:rowOff>
    </xdr:from>
    <xdr:to>
      <xdr:col>12</xdr:col>
      <xdr:colOff>704850</xdr:colOff>
      <xdr:row>5</xdr:row>
      <xdr:rowOff>123827</xdr:rowOff>
    </xdr:to>
    <xdr:sp macro="" textlink="">
      <xdr:nvSpPr>
        <xdr:cNvPr id="21" name="Rounded Rectangle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SpPr/>
      </xdr:nvSpPr>
      <xdr:spPr>
        <a:xfrm>
          <a:off x="19050" y="0"/>
          <a:ext cx="783590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</xdr:col>
      <xdr:colOff>57150</xdr:colOff>
      <xdr:row>0</xdr:row>
      <xdr:rowOff>19051</xdr:rowOff>
    </xdr:from>
    <xdr:to>
      <xdr:col>11</xdr:col>
      <xdr:colOff>38100</xdr:colOff>
      <xdr:row>2</xdr:row>
      <xdr:rowOff>95250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SpPr txBox="1"/>
      </xdr:nvSpPr>
      <xdr:spPr>
        <a:xfrm>
          <a:off x="276225" y="19051"/>
          <a:ext cx="5857875" cy="34289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000" baseline="0">
              <a:latin typeface="Garamond" pitchFamily="18" charset="0"/>
            </a:rPr>
            <a:t>Indicators of Community, Health and Wellbeing</a:t>
          </a:r>
          <a:endParaRPr lang="en-US" sz="2000">
            <a:latin typeface="Garamond" pitchFamily="18" charset="0"/>
          </a:endParaRPr>
        </a:p>
      </xdr:txBody>
    </xdr:sp>
    <xdr:clientData/>
  </xdr:twoCellAnchor>
  <xdr:twoCellAnchor>
    <xdr:from>
      <xdr:col>0</xdr:col>
      <xdr:colOff>0</xdr:colOff>
      <xdr:row>0</xdr:row>
      <xdr:rowOff>133349</xdr:rowOff>
    </xdr:from>
    <xdr:to>
      <xdr:col>1</xdr:col>
      <xdr:colOff>523875</xdr:colOff>
      <xdr:row>2</xdr:row>
      <xdr:rowOff>57150</xdr:rowOff>
    </xdr:to>
    <xdr:sp macro="" textlink="">
      <xdr:nvSpPr>
        <xdr:cNvPr id="40" name="TextBox 3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28000000}"/>
            </a:ext>
          </a:extLst>
        </xdr:cNvPr>
        <xdr:cNvSpPr txBox="1"/>
      </xdr:nvSpPr>
      <xdr:spPr>
        <a:xfrm>
          <a:off x="0" y="133349"/>
          <a:ext cx="742950" cy="190501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0</xdr:col>
      <xdr:colOff>25400</xdr:colOff>
      <xdr:row>2</xdr:row>
      <xdr:rowOff>107948</xdr:rowOff>
    </xdr:from>
    <xdr:to>
      <xdr:col>1</xdr:col>
      <xdr:colOff>516800</xdr:colOff>
      <xdr:row>4</xdr:row>
      <xdr:rowOff>3248</xdr:rowOff>
    </xdr:to>
    <xdr:sp macro="" textlink="">
      <xdr:nvSpPr>
        <xdr:cNvPr id="41" name="Text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29000000}"/>
            </a:ext>
          </a:extLst>
        </xdr:cNvPr>
        <xdr:cNvSpPr txBox="1"/>
      </xdr:nvSpPr>
      <xdr:spPr>
        <a:xfrm>
          <a:off x="25400" y="374648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 </a:t>
          </a:r>
        </a:p>
      </xdr:txBody>
    </xdr:sp>
    <xdr:clientData/>
  </xdr:twoCellAnchor>
  <xdr:twoCellAnchor>
    <xdr:from>
      <xdr:col>4</xdr:col>
      <xdr:colOff>282575</xdr:colOff>
      <xdr:row>2</xdr:row>
      <xdr:rowOff>104774</xdr:rowOff>
    </xdr:from>
    <xdr:to>
      <xdr:col>5</xdr:col>
      <xdr:colOff>367575</xdr:colOff>
      <xdr:row>4</xdr:row>
      <xdr:rowOff>74</xdr:rowOff>
    </xdr:to>
    <xdr:sp macro="" textlink="">
      <xdr:nvSpPr>
        <xdr:cNvPr id="43" name="TextBox 4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100-00002B000000}"/>
            </a:ext>
          </a:extLst>
        </xdr:cNvPr>
        <xdr:cNvSpPr txBox="1"/>
      </xdr:nvSpPr>
      <xdr:spPr>
        <a:xfrm>
          <a:off x="2416175" y="37147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377825</xdr:colOff>
      <xdr:row>2</xdr:row>
      <xdr:rowOff>111124</xdr:rowOff>
    </xdr:from>
    <xdr:to>
      <xdr:col>6</xdr:col>
      <xdr:colOff>495339</xdr:colOff>
      <xdr:row>4</xdr:row>
      <xdr:rowOff>6424</xdr:rowOff>
    </xdr:to>
    <xdr:sp macro="" textlink="">
      <xdr:nvSpPr>
        <xdr:cNvPr id="44" name="TextBox 4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2C000000}"/>
            </a:ext>
          </a:extLst>
        </xdr:cNvPr>
        <xdr:cNvSpPr txBox="1"/>
      </xdr:nvSpPr>
      <xdr:spPr>
        <a:xfrm>
          <a:off x="3077482" y="372381"/>
          <a:ext cx="738000" cy="156557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479425</xdr:colOff>
      <xdr:row>2</xdr:row>
      <xdr:rowOff>104774</xdr:rowOff>
    </xdr:from>
    <xdr:to>
      <xdr:col>7</xdr:col>
      <xdr:colOff>513625</xdr:colOff>
      <xdr:row>3</xdr:row>
      <xdr:rowOff>133349</xdr:rowOff>
    </xdr:to>
    <xdr:sp macro="" textlink="">
      <xdr:nvSpPr>
        <xdr:cNvPr id="45" name="TextBox 4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100-00002D000000}"/>
            </a:ext>
          </a:extLst>
        </xdr:cNvPr>
        <xdr:cNvSpPr txBox="1"/>
      </xdr:nvSpPr>
      <xdr:spPr>
        <a:xfrm>
          <a:off x="3883025" y="37147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7</xdr:col>
      <xdr:colOff>527050</xdr:colOff>
      <xdr:row>2</xdr:row>
      <xdr:rowOff>104775</xdr:rowOff>
    </xdr:from>
    <xdr:to>
      <xdr:col>9</xdr:col>
      <xdr:colOff>351700</xdr:colOff>
      <xdr:row>4</xdr:row>
      <xdr:rowOff>0</xdr:rowOff>
    </xdr:to>
    <xdr:sp macro="" textlink="">
      <xdr:nvSpPr>
        <xdr:cNvPr id="46" name="TextBox 4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100-00002E000000}"/>
            </a:ext>
          </a:extLst>
        </xdr:cNvPr>
        <xdr:cNvSpPr txBox="1"/>
      </xdr:nvSpPr>
      <xdr:spPr>
        <a:xfrm>
          <a:off x="4616450" y="3714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358775</xdr:colOff>
      <xdr:row>2</xdr:row>
      <xdr:rowOff>104775</xdr:rowOff>
    </xdr:from>
    <xdr:to>
      <xdr:col>10</xdr:col>
      <xdr:colOff>392975</xdr:colOff>
      <xdr:row>4</xdr:row>
      <xdr:rowOff>75</xdr:rowOff>
    </xdr:to>
    <xdr:sp macro="" textlink="">
      <xdr:nvSpPr>
        <xdr:cNvPr id="47" name="Text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100-00002F000000}"/>
            </a:ext>
          </a:extLst>
        </xdr:cNvPr>
        <xdr:cNvSpPr txBox="1"/>
      </xdr:nvSpPr>
      <xdr:spPr>
        <a:xfrm>
          <a:off x="5343525" y="37147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11</xdr:col>
      <xdr:colOff>434975</xdr:colOff>
      <xdr:row>2</xdr:row>
      <xdr:rowOff>104775</xdr:rowOff>
    </xdr:from>
    <xdr:to>
      <xdr:col>12</xdr:col>
      <xdr:colOff>558075</xdr:colOff>
      <xdr:row>4</xdr:row>
      <xdr:rowOff>75</xdr:rowOff>
    </xdr:to>
    <xdr:sp macro="" textlink="">
      <xdr:nvSpPr>
        <xdr:cNvPr id="48" name="Text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100-000030000000}"/>
            </a:ext>
          </a:extLst>
        </xdr:cNvPr>
        <xdr:cNvSpPr txBox="1"/>
      </xdr:nvSpPr>
      <xdr:spPr>
        <a:xfrm>
          <a:off x="6988175" y="37147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22225</xdr:colOff>
      <xdr:row>4</xdr:row>
      <xdr:rowOff>31751</xdr:rowOff>
    </xdr:from>
    <xdr:to>
      <xdr:col>7</xdr:col>
      <xdr:colOff>56425</xdr:colOff>
      <xdr:row>5</xdr:row>
      <xdr:rowOff>60401</xdr:rowOff>
    </xdr:to>
    <xdr:sp macro="" textlink="">
      <xdr:nvSpPr>
        <xdr:cNvPr id="49" name="TextBox 4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100-000031000000}"/>
            </a:ext>
          </a:extLst>
        </xdr:cNvPr>
        <xdr:cNvSpPr txBox="1"/>
      </xdr:nvSpPr>
      <xdr:spPr>
        <a:xfrm>
          <a:off x="3425825" y="5651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561975</xdr:colOff>
      <xdr:row>4</xdr:row>
      <xdr:rowOff>31751</xdr:rowOff>
    </xdr:from>
    <xdr:to>
      <xdr:col>6</xdr:col>
      <xdr:colOff>59003</xdr:colOff>
      <xdr:row>5</xdr:row>
      <xdr:rowOff>60401</xdr:rowOff>
    </xdr:to>
    <xdr:sp macro="" textlink="">
      <xdr:nvSpPr>
        <xdr:cNvPr id="50" name="TextBox 4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100-000032000000}"/>
            </a:ext>
          </a:extLst>
        </xdr:cNvPr>
        <xdr:cNvSpPr txBox="1"/>
      </xdr:nvSpPr>
      <xdr:spPr>
        <a:xfrm>
          <a:off x="2641146" y="554265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454025</xdr:colOff>
      <xdr:row>4</xdr:row>
      <xdr:rowOff>31750</xdr:rowOff>
    </xdr:from>
    <xdr:to>
      <xdr:col>4</xdr:col>
      <xdr:colOff>539025</xdr:colOff>
      <xdr:row>5</xdr:row>
      <xdr:rowOff>60400</xdr:rowOff>
    </xdr:to>
    <xdr:sp macro="" textlink="">
      <xdr:nvSpPr>
        <xdr:cNvPr id="51" name="TextBox 5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100-000033000000}"/>
            </a:ext>
          </a:extLst>
        </xdr:cNvPr>
        <xdr:cNvSpPr txBox="1"/>
      </xdr:nvSpPr>
      <xdr:spPr>
        <a:xfrm>
          <a:off x="1952625" y="5651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196850</xdr:colOff>
      <xdr:row>4</xdr:row>
      <xdr:rowOff>28576</xdr:rowOff>
    </xdr:from>
    <xdr:to>
      <xdr:col>3</xdr:col>
      <xdr:colOff>437425</xdr:colOff>
      <xdr:row>5</xdr:row>
      <xdr:rowOff>82550</xdr:rowOff>
    </xdr:to>
    <xdr:sp macro="" textlink="">
      <xdr:nvSpPr>
        <xdr:cNvPr id="52" name="TextBox 5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1100-000034000000}"/>
            </a:ext>
          </a:extLst>
        </xdr:cNvPr>
        <xdr:cNvSpPr txBox="1"/>
      </xdr:nvSpPr>
      <xdr:spPr>
        <a:xfrm>
          <a:off x="1060450" y="561976"/>
          <a:ext cx="875575" cy="187324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88900</xdr:colOff>
      <xdr:row>4</xdr:row>
      <xdr:rowOff>41276</xdr:rowOff>
    </xdr:from>
    <xdr:to>
      <xdr:col>2</xdr:col>
      <xdr:colOff>173900</xdr:colOff>
      <xdr:row>5</xdr:row>
      <xdr:rowOff>69926</xdr:rowOff>
    </xdr:to>
    <xdr:sp macro="" textlink="">
      <xdr:nvSpPr>
        <xdr:cNvPr id="53" name="TextBox 5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1100-000035000000}"/>
            </a:ext>
          </a:extLst>
        </xdr:cNvPr>
        <xdr:cNvSpPr txBox="1"/>
      </xdr:nvSpPr>
      <xdr:spPr>
        <a:xfrm>
          <a:off x="317500" y="5746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139700</xdr:colOff>
      <xdr:row>4</xdr:row>
      <xdr:rowOff>25400</xdr:rowOff>
    </xdr:from>
    <xdr:to>
      <xdr:col>10</xdr:col>
      <xdr:colOff>180350</xdr:colOff>
      <xdr:row>5</xdr:row>
      <xdr:rowOff>54050</xdr:rowOff>
    </xdr:to>
    <xdr:sp macro="" textlink="">
      <xdr:nvSpPr>
        <xdr:cNvPr id="54" name="TextBox 5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1100-000036000000}"/>
            </a:ext>
          </a:extLst>
        </xdr:cNvPr>
        <xdr:cNvSpPr txBox="1"/>
      </xdr:nvSpPr>
      <xdr:spPr>
        <a:xfrm>
          <a:off x="4914900" y="558800"/>
          <a:ext cx="936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LGA </a:t>
          </a:r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10</xdr:col>
      <xdr:colOff>196850</xdr:colOff>
      <xdr:row>4</xdr:row>
      <xdr:rowOff>25400</xdr:rowOff>
    </xdr:from>
    <xdr:to>
      <xdr:col>11</xdr:col>
      <xdr:colOff>152399</xdr:colOff>
      <xdr:row>5</xdr:row>
      <xdr:rowOff>63500</xdr:rowOff>
    </xdr:to>
    <xdr:sp macro="" textlink="">
      <xdr:nvSpPr>
        <xdr:cNvPr id="55" name="TextBox 5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1100-000037000000}"/>
            </a:ext>
          </a:extLst>
        </xdr:cNvPr>
        <xdr:cNvSpPr txBox="1"/>
      </xdr:nvSpPr>
      <xdr:spPr>
        <a:xfrm>
          <a:off x="5867400" y="558800"/>
          <a:ext cx="838199" cy="17145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 baseline="0">
              <a:solidFill>
                <a:srgbClr val="FFFF00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7</xdr:col>
      <xdr:colOff>79375</xdr:colOff>
      <xdr:row>4</xdr:row>
      <xdr:rowOff>31749</xdr:rowOff>
    </xdr:from>
    <xdr:to>
      <xdr:col>8</xdr:col>
      <xdr:colOff>113575</xdr:colOff>
      <xdr:row>5</xdr:row>
      <xdr:rowOff>60399</xdr:rowOff>
    </xdr:to>
    <xdr:sp macro="" textlink="">
      <xdr:nvSpPr>
        <xdr:cNvPr id="57" name="TextBox 5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100-000039000000}"/>
            </a:ext>
          </a:extLst>
        </xdr:cNvPr>
        <xdr:cNvSpPr txBox="1"/>
      </xdr:nvSpPr>
      <xdr:spPr>
        <a:xfrm>
          <a:off x="4168775" y="5651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12700</xdr:rowOff>
        </xdr:from>
        <xdr:to>
          <xdr:col>10</xdr:col>
          <xdr:colOff>127000</xdr:colOff>
          <xdr:row>14</xdr:row>
          <xdr:rowOff>0</xdr:rowOff>
        </xdr:to>
        <xdr:sp macro="" textlink="">
          <xdr:nvSpPr>
            <xdr:cNvPr id="524289" name="Drop Down 1" hidden="1">
              <a:extLst>
                <a:ext uri="{63B3BB69-23CF-44E3-9099-C40C66FF867C}">
                  <a14:compatExt spid="_x0000_s524289"/>
                </a:ext>
                <a:ext uri="{FF2B5EF4-FFF2-40B4-BE49-F238E27FC236}">
                  <a16:creationId xmlns:a16="http://schemas.microsoft.com/office/drawing/2014/main" id="{00000000-0008-0000-1400-0000010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25400</xdr:colOff>
          <xdr:row>11</xdr:row>
          <xdr:rowOff>25400</xdr:rowOff>
        </xdr:from>
        <xdr:to>
          <xdr:col>8</xdr:col>
          <xdr:colOff>177800</xdr:colOff>
          <xdr:row>12</xdr:row>
          <xdr:rowOff>12700</xdr:rowOff>
        </xdr:to>
        <xdr:sp macro="" textlink="">
          <xdr:nvSpPr>
            <xdr:cNvPr id="524290" name="Drop Down 2" hidden="1">
              <a:extLst>
                <a:ext uri="{63B3BB69-23CF-44E3-9099-C40C66FF867C}">
                  <a14:compatExt spid="_x0000_s524290"/>
                </a:ext>
                <a:ext uri="{FF2B5EF4-FFF2-40B4-BE49-F238E27FC236}">
                  <a16:creationId xmlns:a16="http://schemas.microsoft.com/office/drawing/2014/main" id="{00000000-0008-0000-1400-0000020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1</xdr:col>
      <xdr:colOff>539750</xdr:colOff>
      <xdr:row>2</xdr:row>
      <xdr:rowOff>107950</xdr:rowOff>
    </xdr:from>
    <xdr:to>
      <xdr:col>2</xdr:col>
      <xdr:colOff>624750</xdr:colOff>
      <xdr:row>4</xdr:row>
      <xdr:rowOff>3250</xdr:rowOff>
    </xdr:to>
    <xdr:sp macro="" textlink="">
      <xdr:nvSpPr>
        <xdr:cNvPr id="2" name="TextBox 1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5E16CEDC-6DB2-482B-87B0-FFF367924012}"/>
            </a:ext>
          </a:extLst>
        </xdr:cNvPr>
        <xdr:cNvSpPr txBox="1"/>
      </xdr:nvSpPr>
      <xdr:spPr>
        <a:xfrm>
          <a:off x="768350" y="3746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6350</xdr:colOff>
      <xdr:row>2</xdr:row>
      <xdr:rowOff>101600</xdr:rowOff>
    </xdr:from>
    <xdr:to>
      <xdr:col>4</xdr:col>
      <xdr:colOff>271350</xdr:colOff>
      <xdr:row>3</xdr:row>
      <xdr:rowOff>130250</xdr:rowOff>
    </xdr:to>
    <xdr:sp macro="" textlink="">
      <xdr:nvSpPr>
        <xdr:cNvPr id="3" name="TextBox 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166FC13F-2AA2-4B10-B3CD-E8EA8715A547}"/>
            </a:ext>
          </a:extLst>
        </xdr:cNvPr>
        <xdr:cNvSpPr txBox="1"/>
      </xdr:nvSpPr>
      <xdr:spPr>
        <a:xfrm>
          <a:off x="1504950" y="36830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412750</xdr:colOff>
      <xdr:row>2</xdr:row>
      <xdr:rowOff>107950</xdr:rowOff>
    </xdr:from>
    <xdr:to>
      <xdr:col>11</xdr:col>
      <xdr:colOff>415200</xdr:colOff>
      <xdr:row>4</xdr:row>
      <xdr:rowOff>6350</xdr:rowOff>
    </xdr:to>
    <xdr:sp macro="" textlink="">
      <xdr:nvSpPr>
        <xdr:cNvPr id="4" name="TextBox 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8E05C11B-475C-472C-8E88-44091FF34988}"/>
            </a:ext>
          </a:extLst>
        </xdr:cNvPr>
        <xdr:cNvSpPr txBox="1"/>
      </xdr:nvSpPr>
      <xdr:spPr>
        <a:xfrm>
          <a:off x="6083300" y="374650"/>
          <a:ext cx="885100" cy="1651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24</xdr:row>
      <xdr:rowOff>80433</xdr:rowOff>
    </xdr:from>
    <xdr:to>
      <xdr:col>12</xdr:col>
      <xdr:colOff>560916</xdr:colOff>
      <xdr:row>47</xdr:row>
      <xdr:rowOff>48683</xdr:rowOff>
    </xdr:to>
    <xdr:graphicFrame macro="">
      <xdr:nvGraphicFramePr>
        <xdr:cNvPr id="1395928" name="Chart 17">
          <a:extLst>
            <a:ext uri="{FF2B5EF4-FFF2-40B4-BE49-F238E27FC236}">
              <a16:creationId xmlns:a16="http://schemas.microsoft.com/office/drawing/2014/main" id="{00000000-0008-0000-0200-0000D84C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5" name="Rounded Rectangle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37" name="TextBox 3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Community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38" name="TextBox 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6</xdr:col>
      <xdr:colOff>646975</xdr:colOff>
      <xdr:row>4</xdr:row>
      <xdr:rowOff>82624</xdr:rowOff>
    </xdr:to>
    <xdr:sp macro="" textlink="">
      <xdr:nvSpPr>
        <xdr:cNvPr id="39" name="TextBox 3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/>
      </xdr:nvSpPr>
      <xdr:spPr>
        <a:xfrm>
          <a:off x="333057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40" name="TextBox 3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41" name="TextBox 4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42" name="TextBox 4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43" name="TextBox 4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44" name="TextBox 4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544286</xdr:colOff>
      <xdr:row>4</xdr:row>
      <xdr:rowOff>95252</xdr:rowOff>
    </xdr:from>
    <xdr:to>
      <xdr:col>6</xdr:col>
      <xdr:colOff>76200</xdr:colOff>
      <xdr:row>5</xdr:row>
      <xdr:rowOff>87087</xdr:rowOff>
    </xdr:to>
    <xdr:sp macro="" textlink="">
      <xdr:nvSpPr>
        <xdr:cNvPr id="45" name="TextBox 4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/>
      </xdr:nvSpPr>
      <xdr:spPr>
        <a:xfrm>
          <a:off x="2623457" y="617766"/>
          <a:ext cx="772886" cy="122464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460376</xdr:colOff>
      <xdr:row>4</xdr:row>
      <xdr:rowOff>88899</xdr:rowOff>
    </xdr:from>
    <xdr:to>
      <xdr:col>4</xdr:col>
      <xdr:colOff>457201</xdr:colOff>
      <xdr:row>5</xdr:row>
      <xdr:rowOff>119743</xdr:rowOff>
    </xdr:to>
    <xdr:sp macro="" textlink="">
      <xdr:nvSpPr>
        <xdr:cNvPr id="46" name="TextBox 4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/>
      </xdr:nvSpPr>
      <xdr:spPr>
        <a:xfrm>
          <a:off x="1919062" y="611413"/>
          <a:ext cx="617310" cy="161473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47" name="TextBox 4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48" name="TextBox 4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49" name="TextBox 4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50" name="TextBox 49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24" name="TextBox 2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6" name="TextBox 2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 editAs="oneCell">
    <xdr:from>
      <xdr:col>13</xdr:col>
      <xdr:colOff>555624</xdr:colOff>
      <xdr:row>0</xdr:row>
      <xdr:rowOff>0</xdr:rowOff>
    </xdr:from>
    <xdr:to>
      <xdr:col>16</xdr:col>
      <xdr:colOff>0</xdr:colOff>
      <xdr:row>7</xdr:row>
      <xdr:rowOff>6000</xdr:rowOff>
    </xdr:to>
    <xdr:pic>
      <xdr:nvPicPr>
        <xdr:cNvPr id="28" name="Picture 27" descr="178.JPG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print"/>
        <a:srcRect r="9396"/>
        <a:stretch>
          <a:fillRect/>
        </a:stretch>
      </xdr:blipFill>
      <xdr:spPr>
        <a:xfrm>
          <a:off x="7858124" y="0"/>
          <a:ext cx="1349376" cy="10728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196850</xdr:colOff>
          <xdr:row>9</xdr:row>
          <xdr:rowOff>31750</xdr:rowOff>
        </xdr:from>
        <xdr:to>
          <xdr:col>11</xdr:col>
          <xdr:colOff>0</xdr:colOff>
          <xdr:row>11</xdr:row>
          <xdr:rowOff>6350</xdr:rowOff>
        </xdr:to>
        <xdr:sp macro="" textlink="">
          <xdr:nvSpPr>
            <xdr:cNvPr id="1053" name="Drop Dow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2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25400</xdr:colOff>
          <xdr:row>10</xdr:row>
          <xdr:rowOff>0</xdr:rowOff>
        </xdr:from>
        <xdr:to>
          <xdr:col>8</xdr:col>
          <xdr:colOff>6350</xdr:colOff>
          <xdr:row>11</xdr:row>
          <xdr:rowOff>12700</xdr:rowOff>
        </xdr:to>
        <xdr:sp macro="" textlink="">
          <xdr:nvSpPr>
            <xdr:cNvPr id="1090" name="Drop Down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2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" name="TextBox 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656DC5AD-DB66-4C01-AD20-F6CC9E917487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3" name="TextBox 2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3808FAEF-05C1-4E2C-A7DD-F5A8409D36EF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4" name="TextBox 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BA9C2BB9-314C-4CE5-8885-3920C1E4CFE8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 editAs="oneCell">
    <xdr:from>
      <xdr:col>16</xdr:col>
      <xdr:colOff>404063</xdr:colOff>
      <xdr:row>6</xdr:row>
      <xdr:rowOff>19050</xdr:rowOff>
    </xdr:from>
    <xdr:to>
      <xdr:col>18</xdr:col>
      <xdr:colOff>214313</xdr:colOff>
      <xdr:row>12</xdr:row>
      <xdr:rowOff>0</xdr:rowOff>
    </xdr:to>
    <xdr:pic>
      <xdr:nvPicPr>
        <xdr:cNvPr id="6" name="Picture 1112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8BA3B875-7ECB-47AB-A98E-6866DF231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9611563" y="819150"/>
          <a:ext cx="1080250" cy="889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31750</xdr:colOff>
      <xdr:row>0</xdr:row>
      <xdr:rowOff>12700</xdr:rowOff>
    </xdr:from>
    <xdr:to>
      <xdr:col>19</xdr:col>
      <xdr:colOff>425450</xdr:colOff>
      <xdr:row>5</xdr:row>
      <xdr:rowOff>103188</xdr:rowOff>
    </xdr:to>
    <xdr:sp macro="" textlink="">
      <xdr:nvSpPr>
        <xdr:cNvPr id="7" name="Rounded Rectangular Callout 19">
          <a:extLst>
            <a:ext uri="{FF2B5EF4-FFF2-40B4-BE49-F238E27FC236}">
              <a16:creationId xmlns:a16="http://schemas.microsoft.com/office/drawing/2014/main" id="{9FFC9A02-4D28-4DEF-B23D-C5E0A6171D1D}"/>
            </a:ext>
          </a:extLst>
        </xdr:cNvPr>
        <xdr:cNvSpPr/>
      </xdr:nvSpPr>
      <xdr:spPr>
        <a:xfrm>
          <a:off x="9239250" y="12700"/>
          <a:ext cx="2298700" cy="757238"/>
        </a:xfrm>
        <a:prstGeom prst="wedgeRoundRectCallout">
          <a:avLst>
            <a:gd name="adj1" fmla="val 2582"/>
            <a:gd name="adj2" fmla="val 95061"/>
            <a:gd name="adj3" fmla="val 16667"/>
          </a:avLst>
        </a:prstGeom>
        <a:solidFill>
          <a:srgbClr val="CCFFCC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16</xdr:col>
      <xdr:colOff>6351</xdr:colOff>
      <xdr:row>0</xdr:row>
      <xdr:rowOff>73027</xdr:rowOff>
    </xdr:from>
    <xdr:to>
      <xdr:col>19</xdr:col>
      <xdr:colOff>406400</xdr:colOff>
      <xdr:row>5</xdr:row>
      <xdr:rowOff>44450</xdr:rowOff>
    </xdr:to>
    <xdr:sp macro="" textlink="">
      <xdr:nvSpPr>
        <xdr:cNvPr id="5" name="TextBox 4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6FC0ABA2-0855-47BB-9C94-FAA7D90EE8C8}"/>
            </a:ext>
          </a:extLst>
        </xdr:cNvPr>
        <xdr:cNvSpPr txBox="1"/>
      </xdr:nvSpPr>
      <xdr:spPr>
        <a:xfrm>
          <a:off x="9213851" y="73027"/>
          <a:ext cx="2305049" cy="6381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200">
              <a:latin typeface="Garamond" pitchFamily="18" charset="0"/>
            </a:rPr>
            <a:t>For more statistics</a:t>
          </a:r>
          <a:r>
            <a:rPr lang="en-US" sz="1200" baseline="0">
              <a:latin typeface="Garamond" pitchFamily="18" charset="0"/>
            </a:rPr>
            <a:t> </a:t>
          </a:r>
          <a:r>
            <a:rPr lang="en-US" sz="1200">
              <a:latin typeface="Garamond" pitchFamily="18" charset="0"/>
            </a:rPr>
            <a:t>about Victorian municipalities, click here, or</a:t>
          </a:r>
          <a:r>
            <a:rPr lang="en-US" sz="1200" baseline="0">
              <a:latin typeface="Garamond" pitchFamily="18" charset="0"/>
            </a:rPr>
            <a:t> go to: </a:t>
          </a:r>
          <a:r>
            <a:rPr lang="en-US" sz="1200" b="1" baseline="0">
              <a:latin typeface="Garamond" pitchFamily="18" charset="0"/>
            </a:rPr>
            <a:t>www.socialstatistics.com.au</a:t>
          </a:r>
          <a:endParaRPr lang="en-US" sz="1200" b="1">
            <a:latin typeface="Garamond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23</xdr:row>
      <xdr:rowOff>19050</xdr:rowOff>
    </xdr:from>
    <xdr:to>
      <xdr:col>12</xdr:col>
      <xdr:colOff>654050</xdr:colOff>
      <xdr:row>46</xdr:row>
      <xdr:rowOff>63500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2A2899B4-1316-42B8-88B4-DC88A00596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329B5231-C1FE-48B7-B8D5-70919149404B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D407B17-4F26-41E4-9318-5E7395A8FB1E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E1FA19-D9C3-4481-A564-8F0916074F64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tx1"/>
              </a:solidFill>
            </a:rPr>
            <a:t>Community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5CFAA8-559E-4897-AF5E-D0881EEB5AA3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6</xdr:col>
      <xdr:colOff>646975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2C257C-3B0F-4FC3-B96C-1C09D5DC953C}"/>
            </a:ext>
          </a:extLst>
        </xdr:cNvPr>
        <xdr:cNvSpPr txBox="1"/>
      </xdr:nvSpPr>
      <xdr:spPr>
        <a:xfrm>
          <a:off x="333057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8C561EB-ADB0-4610-81FA-2169AE56E64A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86B4AD7-0F38-4D04-8365-382894B11F12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B3EBD9-15DF-4B39-922C-787D7C220A43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0C5DBF9-DB81-41A0-BE16-1FD87DA93055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CA12B4D-FE97-4538-8AC9-8A5F411221E9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52653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48DA242-3B82-4B38-A576-C7069E580937}"/>
            </a:ext>
          </a:extLst>
        </xdr:cNvPr>
        <xdr:cNvSpPr txBox="1"/>
      </xdr:nvSpPr>
      <xdr:spPr>
        <a:xfrm>
          <a:off x="2634796" y="617765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836FC2A-4AF1-4C53-A578-480BB0DDF423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C57967B-E6D1-439B-A1BE-A465DD01F590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1AFB7B3D-646A-4B7E-B82D-8A3D5BC9EECB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AD56DAE-EF20-4970-8EF0-95ED3CA3658F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F92E55CE-1798-4F16-B167-60FF908DBFC8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9B7C10C-50FB-4E8E-95D7-050807DB0802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FC20E452-ACB1-4A0B-9BED-EDEA72C6BFFB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A976A076-50D5-4107-935B-C08B64B2277E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8000A113-B353-4A65-A185-24D7A7FEA041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7E0FB48-F12E-42FE-B890-BCD2905F72E2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 editAs="oneCell">
    <xdr:from>
      <xdr:col>13</xdr:col>
      <xdr:colOff>558800</xdr:colOff>
      <xdr:row>0</xdr:row>
      <xdr:rowOff>0</xdr:rowOff>
    </xdr:from>
    <xdr:to>
      <xdr:col>16</xdr:col>
      <xdr:colOff>6350</xdr:colOff>
      <xdr:row>7</xdr:row>
      <xdr:rowOff>5228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35632C9B-BF2D-59E4-3D89-9959ED41DD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139"/>
        <a:stretch/>
      </xdr:blipFill>
      <xdr:spPr>
        <a:xfrm>
          <a:off x="7861300" y="0"/>
          <a:ext cx="1352550" cy="10720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69850</xdr:rowOff>
    </xdr:from>
    <xdr:to>
      <xdr:col>13</xdr:col>
      <xdr:colOff>44450</xdr:colOff>
      <xdr:row>33</xdr:row>
      <xdr:rowOff>127000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DA36BE85-7C71-4562-8219-9096986A9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DB849B76-88F6-41E0-9E91-7DD1A11A12CA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19C2D13-3B8F-43BC-BC3E-3D1F71CA6630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05A18E-D883-4CF4-B123-687516999D99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</a:t>
          </a:r>
          <a:r>
            <a:rPr lang="en-US" sz="800" b="1">
              <a:solidFill>
                <a:srgbClr val="FFFF00"/>
              </a:solidFill>
            </a:rPr>
            <a:t>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B03AD2-3D2A-4DC7-9644-CF10E46B9184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6</xdr:col>
      <xdr:colOff>646975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B14962-E48A-4F64-B8B1-F431B86F1962}"/>
            </a:ext>
          </a:extLst>
        </xdr:cNvPr>
        <xdr:cNvSpPr txBox="1"/>
      </xdr:nvSpPr>
      <xdr:spPr>
        <a:xfrm>
          <a:off x="333057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472964-212A-4517-88A2-7F44D5B75A3C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A38C749-6055-410D-8E22-954CF163AAC3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0F9DF05-FE81-44E0-9D51-47C6A2C4EB32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50D4B3D-9A65-43E7-B1BC-D53484D91904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5C270A0-7E7B-4190-AF6B-9FFC8D5C6B08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52653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8BE318B-C433-480B-A54E-01B0D20D9E18}"/>
            </a:ext>
          </a:extLst>
        </xdr:cNvPr>
        <xdr:cNvSpPr txBox="1"/>
      </xdr:nvSpPr>
      <xdr:spPr>
        <a:xfrm>
          <a:off x="2634796" y="617765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BE17E1B-2695-4659-942D-98A03CDBC1AC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EB30DEA-2F4C-408E-8729-E78ACF9F293A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1DD21107-6C9C-4DDD-AE21-AA47F70C52E8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37B7D77-AC9A-4A9E-BAD8-6D1299D15622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92DCABD-FECD-4920-97CF-E7D603638CDA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5D0E7-34ED-4629-AB58-CAC0E8C0182A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740A9E59-019C-470B-96E7-DF169900E790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D955B444-D6F2-4B41-9CAC-61D17BA218ED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878DF96B-8A6C-4348-9F5C-88FB5709B25A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>
              <a:solidFill>
                <a:srgbClr val="FFFF00"/>
              </a:solidFill>
            </a:rPr>
            <a:t>Cultural</a:t>
          </a:r>
          <a:r>
            <a:rPr lang="en-US" sz="800" baseline="0">
              <a:solidFill>
                <a:srgbClr val="FFFF00"/>
              </a:solidFill>
            </a:rPr>
            <a:t> diversity</a:t>
          </a:r>
          <a:endParaRPr lang="en-US" sz="800">
            <a:solidFill>
              <a:srgbClr val="FFFF00"/>
            </a:solidFill>
          </a:endParaRPr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7D142C9-F3B8-433A-9475-09525206468A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>
    <xdr:from>
      <xdr:col>2</xdr:col>
      <xdr:colOff>209550</xdr:colOff>
      <xdr:row>34</xdr:row>
      <xdr:rowOff>0</xdr:rowOff>
    </xdr:from>
    <xdr:to>
      <xdr:col>14</xdr:col>
      <xdr:colOff>82550</xdr:colOff>
      <xdr:row>48</xdr:row>
      <xdr:rowOff>133350</xdr:rowOff>
    </xdr:to>
    <xdr:graphicFrame macro="">
      <xdr:nvGraphicFramePr>
        <xdr:cNvPr id="21" name="Chart 17">
          <a:extLst>
            <a:ext uri="{FF2B5EF4-FFF2-40B4-BE49-F238E27FC236}">
              <a16:creationId xmlns:a16="http://schemas.microsoft.com/office/drawing/2014/main" id="{1AC75EA5-1F5D-4DD0-A1EA-0A53786B3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 fLocksWithSheet="0"/>
  </xdr:twoCellAnchor>
  <xdr:twoCellAnchor editAs="oneCell">
    <xdr:from>
      <xdr:col>13</xdr:col>
      <xdr:colOff>556401</xdr:colOff>
      <xdr:row>0</xdr:row>
      <xdr:rowOff>0</xdr:rowOff>
    </xdr:from>
    <xdr:to>
      <xdr:col>16</xdr:col>
      <xdr:colOff>6350</xdr:colOff>
      <xdr:row>7</xdr:row>
      <xdr:rowOff>6350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1E3468F3-9DB5-838C-5255-36DC4AB8A6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860"/>
        <a:stretch/>
      </xdr:blipFill>
      <xdr:spPr>
        <a:xfrm>
          <a:off x="7858901" y="0"/>
          <a:ext cx="1354949" cy="10731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22</xdr:row>
      <xdr:rowOff>177800</xdr:rowOff>
    </xdr:from>
    <xdr:to>
      <xdr:col>12</xdr:col>
      <xdr:colOff>654050</xdr:colOff>
      <xdr:row>49</xdr:row>
      <xdr:rowOff>57150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27649154-A89C-454F-9602-D4D65A99E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1E6761C2-1B66-4592-8DBB-4B1DEA37D0CF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BE4F982-BE00-4F09-90AD-30541F00C3CF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B1FE03-77E5-40ED-AB6C-7D11070870D6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DDB108-CB90-496F-81E0-2343D962DF61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6</xdr:col>
      <xdr:colOff>646975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8486A2-90D6-436B-8BFA-8B7675A13CFB}"/>
            </a:ext>
          </a:extLst>
        </xdr:cNvPr>
        <xdr:cNvSpPr txBox="1"/>
      </xdr:nvSpPr>
      <xdr:spPr>
        <a:xfrm>
          <a:off x="333057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2E082C-F45D-4FD8-B5D3-9D0854BD9BF2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DC7574D-DF1E-4C88-93FD-110581AEE6C9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AEE60D6-5E87-4A05-8E35-FF95914BEC28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0E6DF1F-D422-4372-BC26-3C241523EF70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D473C54-6257-4D49-B806-1BCF010C6CAE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5625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C99814D-95D9-4817-8CB7-401ED88DB210}"/>
            </a:ext>
          </a:extLst>
        </xdr:cNvPr>
        <xdr:cNvSpPr txBox="1"/>
      </xdr:nvSpPr>
      <xdr:spPr>
        <a:xfrm>
          <a:off x="268922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C683B48-CE6F-467F-9696-29CECD10C34A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7FD6F71-C3E1-40D9-A15D-91E2056D10EE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3583A13B-191F-4E3C-B588-7C30DAC71A1A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235701C-F185-4C5A-8F7E-F207D56C4216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B9147A2-BF56-48E8-90DA-440224986E85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5859A5E-5990-4024-99CC-F22D7BF5578F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B9CDDDB-BA9C-4D9C-BD11-91B0F47530A5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58ED39A0-0B06-46C6-B306-1C22DBCB18A0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A3378A67-6B74-4D22-8E4E-9161ED0E78CD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475F13FF-DD7F-4EF0-BF70-DC4FBA83DAB3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 editAs="oneCell">
    <xdr:from>
      <xdr:col>13</xdr:col>
      <xdr:colOff>546100</xdr:colOff>
      <xdr:row>0</xdr:row>
      <xdr:rowOff>0</xdr:rowOff>
    </xdr:from>
    <xdr:to>
      <xdr:col>16</xdr:col>
      <xdr:colOff>0</xdr:colOff>
      <xdr:row>7</xdr:row>
      <xdr:rowOff>6000</xdr:rowOff>
    </xdr:to>
    <xdr:pic>
      <xdr:nvPicPr>
        <xdr:cNvPr id="21" name="Picture 20" descr="Picture22.jpg">
          <a:extLst>
            <a:ext uri="{FF2B5EF4-FFF2-40B4-BE49-F238E27FC236}">
              <a16:creationId xmlns:a16="http://schemas.microsoft.com/office/drawing/2014/main" id="{F98701C9-BCC7-44F6-9F15-31D599D25C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7848600" y="0"/>
          <a:ext cx="1358900" cy="1072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22</xdr:row>
      <xdr:rowOff>165100</xdr:rowOff>
    </xdr:from>
    <xdr:to>
      <xdr:col>12</xdr:col>
      <xdr:colOff>654050</xdr:colOff>
      <xdr:row>45</xdr:row>
      <xdr:rowOff>107950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10A12876-BF48-4664-A437-6ACBF8F08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D666CCFD-56EE-4DBB-B576-D21E92D33EB0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CA0BDCF-1DB1-4A96-9453-8E91865A2A9F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6EF2F7-17F9-4B0D-A634-4BF7E6B4585E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91A250-BB23-46F2-9D45-E2583E8A5C95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561973</xdr:colOff>
      <xdr:row>3</xdr:row>
      <xdr:rowOff>53974</xdr:rowOff>
    </xdr:from>
    <xdr:to>
      <xdr:col>7</xdr:col>
      <xdr:colOff>4573</xdr:colOff>
      <xdr:row>4</xdr:row>
      <xdr:rowOff>88900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5D4007-7699-4DAB-AE20-22A75637DA2F}"/>
            </a:ext>
          </a:extLst>
        </xdr:cNvPr>
        <xdr:cNvSpPr txBox="1"/>
      </xdr:nvSpPr>
      <xdr:spPr>
        <a:xfrm>
          <a:off x="3261630" y="445860"/>
          <a:ext cx="738000" cy="165554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D2A3CF-87E0-4A24-BE5C-5155E037E44F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4EAFCEB-70A5-418A-8110-B845C70ACC45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E1DFD5A-6021-4A4D-9B28-E8114B60C3BE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06CD099-6498-4351-996B-8F96A23B6DB5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37A5AB8-E626-44EE-9BC2-B2389BF006D5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52653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C63D6CB-450E-4CCD-8980-83F6A0CD7C47}"/>
            </a:ext>
          </a:extLst>
        </xdr:cNvPr>
        <xdr:cNvSpPr txBox="1"/>
      </xdr:nvSpPr>
      <xdr:spPr>
        <a:xfrm>
          <a:off x="2634796" y="617765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9299F80-6A8C-4D78-993E-5245230FDDBF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2F14FE17-3BAF-4CD5-A597-261637A7C6C9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5E01DA33-871C-4A50-BCAC-CE45B48A38BF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5A66664-2A99-448E-B4DB-8C05C599EC13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5041C5CD-CE00-4B4F-B2DA-CF031A9B21CC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229C04C2-5C38-45DF-81E4-77D9AB9D9187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3BE153E-9A95-450A-B099-39E5E5966A77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ED699E-7097-4DE0-B6D1-78A2BE38F26A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A2A7D2-4496-4ED2-81FA-30C56D029CBF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4A92229D-91D1-4862-B225-0B7D4D411F62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 editAs="oneCell">
    <xdr:from>
      <xdr:col>13</xdr:col>
      <xdr:colOff>546100</xdr:colOff>
      <xdr:row>0</xdr:row>
      <xdr:rowOff>0</xdr:rowOff>
    </xdr:from>
    <xdr:to>
      <xdr:col>16</xdr:col>
      <xdr:colOff>6350</xdr:colOff>
      <xdr:row>7</xdr:row>
      <xdr:rowOff>6000</xdr:rowOff>
    </xdr:to>
    <xdr:pic>
      <xdr:nvPicPr>
        <xdr:cNvPr id="21" name="Picture 20" descr="Business Interior 2.jpg">
          <a:extLst>
            <a:ext uri="{FF2B5EF4-FFF2-40B4-BE49-F238E27FC236}">
              <a16:creationId xmlns:a16="http://schemas.microsoft.com/office/drawing/2014/main" id="{868F7DC3-0717-48E1-9CAB-9D6BC56B43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848600" y="0"/>
          <a:ext cx="1365250" cy="1072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22</xdr:row>
      <xdr:rowOff>171450</xdr:rowOff>
    </xdr:from>
    <xdr:to>
      <xdr:col>12</xdr:col>
      <xdr:colOff>654050</xdr:colOff>
      <xdr:row>37</xdr:row>
      <xdr:rowOff>139700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9F25D415-1D9E-44F6-A486-A48BCF4572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0B8905E5-1A12-4C5F-A738-230147C40CAC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C55D416-31FE-4EF9-9CBC-8FE7E86FD76A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8ABC1B-8D06-4968-86A5-41737D083D09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F58241-55FB-4014-A243-65B0AAB221B5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7</xdr:col>
      <xdr:colOff>4575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EE17F6-2FB0-4775-9C37-E59D4717C888}"/>
            </a:ext>
          </a:extLst>
        </xdr:cNvPr>
        <xdr:cNvSpPr txBox="1"/>
      </xdr:nvSpPr>
      <xdr:spPr>
        <a:xfrm>
          <a:off x="3261632" y="445860"/>
          <a:ext cx="738000" cy="159278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E3FE84E-9785-483D-833A-90D867C2B663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0AB20C4-DC55-42D9-B74D-0EE93DAAB2B9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B2FDC88-611C-4A28-9AA7-83143AA69E93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980816B-4D38-4891-A392-6E76F8632B9C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39D56D9-87E0-4A94-93CB-D27ADE4ACFF1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52653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AC3D9EF-54A5-442B-8A21-8807B67E5074}"/>
            </a:ext>
          </a:extLst>
        </xdr:cNvPr>
        <xdr:cNvSpPr txBox="1"/>
      </xdr:nvSpPr>
      <xdr:spPr>
        <a:xfrm>
          <a:off x="2634796" y="617765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E127DFE-51F2-4A61-B33C-55BDF3805A67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575732BC-B5B8-4703-B4AB-A146A7BD1C87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35F4A5BF-A310-437C-BA9A-21B1F86188B6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712F058-F11B-4E21-83CB-927522100EB9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A51721C-E3A7-4FD6-82CD-E189FA3C6251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69DF69E-1A73-441B-9B20-97C37BA19105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A672D38E-D104-4DD9-8BF6-6774E798450E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28E6DAAA-0C1C-49D8-B3DB-F8F2563562A2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D05C5B0A-9815-4740-858A-823FE6A71708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5BB1EF2C-D2F2-48D7-8295-AF8C46B6AC64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 editAs="oneCell">
    <xdr:from>
      <xdr:col>13</xdr:col>
      <xdr:colOff>527050</xdr:colOff>
      <xdr:row>0</xdr:row>
      <xdr:rowOff>0</xdr:rowOff>
    </xdr:from>
    <xdr:to>
      <xdr:col>16</xdr:col>
      <xdr:colOff>0</xdr:colOff>
      <xdr:row>7</xdr:row>
      <xdr:rowOff>6350</xdr:rowOff>
    </xdr:to>
    <xdr:pic>
      <xdr:nvPicPr>
        <xdr:cNvPr id="21" name="Picture 20" descr="lady with shoppingImage5559.jpg">
          <a:extLst>
            <a:ext uri="{FF2B5EF4-FFF2-40B4-BE49-F238E27FC236}">
              <a16:creationId xmlns:a16="http://schemas.microsoft.com/office/drawing/2014/main" id="{83E62DEC-9DFC-46BF-9A1D-43D9572D2D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 cstate="print"/>
        <a:srcRect t="13577" r="9717" b="33654"/>
        <a:stretch>
          <a:fillRect/>
        </a:stretch>
      </xdr:blipFill>
      <xdr:spPr>
        <a:xfrm>
          <a:off x="7829550" y="0"/>
          <a:ext cx="1377950" cy="1073150"/>
        </a:xfrm>
        <a:prstGeom prst="rect">
          <a:avLst/>
        </a:prstGeom>
      </xdr:spPr>
    </xdr:pic>
    <xdr:clientData/>
  </xdr:twoCellAnchor>
  <xdr:twoCellAnchor>
    <xdr:from>
      <xdr:col>0</xdr:col>
      <xdr:colOff>171450</xdr:colOff>
      <xdr:row>37</xdr:row>
      <xdr:rowOff>152400</xdr:rowOff>
    </xdr:from>
    <xdr:to>
      <xdr:col>12</xdr:col>
      <xdr:colOff>533400</xdr:colOff>
      <xdr:row>45</xdr:row>
      <xdr:rowOff>76200</xdr:rowOff>
    </xdr:to>
    <xdr:graphicFrame macro="">
      <xdr:nvGraphicFramePr>
        <xdr:cNvPr id="22" name="Chart 17">
          <a:extLst>
            <a:ext uri="{FF2B5EF4-FFF2-40B4-BE49-F238E27FC236}">
              <a16:creationId xmlns:a16="http://schemas.microsoft.com/office/drawing/2014/main" id="{28CF932B-C34E-4D68-8BDF-27F7B3FD1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22</xdr:row>
      <xdr:rowOff>184150</xdr:rowOff>
    </xdr:from>
    <xdr:to>
      <xdr:col>12</xdr:col>
      <xdr:colOff>654050</xdr:colOff>
      <xdr:row>45</xdr:row>
      <xdr:rowOff>88900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2DD0ED3F-2BAD-4A3C-B0E0-62B87A65F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13</xdr:col>
      <xdr:colOff>615950</xdr:colOff>
      <xdr:row>5</xdr:row>
      <xdr:rowOff>123827</xdr:rowOff>
    </xdr:to>
    <xdr:sp macro="" textlink="">
      <xdr:nvSpPr>
        <xdr:cNvPr id="3" name="Rounded Rectangle 34">
          <a:extLst>
            <a:ext uri="{FF2B5EF4-FFF2-40B4-BE49-F238E27FC236}">
              <a16:creationId xmlns:a16="http://schemas.microsoft.com/office/drawing/2014/main" id="{4B2C8619-9DE3-4D49-8B40-2B8B3ACBD477}"/>
            </a:ext>
          </a:extLst>
        </xdr:cNvPr>
        <xdr:cNvSpPr/>
      </xdr:nvSpPr>
      <xdr:spPr>
        <a:xfrm>
          <a:off x="0" y="0"/>
          <a:ext cx="7918450" cy="79057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absolute">
    <xdr:from>
      <xdr:col>1</xdr:col>
      <xdr:colOff>6350</xdr:colOff>
      <xdr:row>0</xdr:row>
      <xdr:rowOff>0</xdr:rowOff>
    </xdr:from>
    <xdr:to>
      <xdr:col>13</xdr:col>
      <xdr:colOff>336550</xdr:colOff>
      <xdr:row>2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74D121E-B4F3-4A42-B98A-65812F3F8E40}"/>
            </a:ext>
          </a:extLst>
        </xdr:cNvPr>
        <xdr:cNvSpPr txBox="1"/>
      </xdr:nvSpPr>
      <xdr:spPr>
        <a:xfrm>
          <a:off x="234950" y="0"/>
          <a:ext cx="7404100" cy="3302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2000">
              <a:latin typeface="Garamond" pitchFamily="18" charset="0"/>
            </a:rPr>
            <a:t>Indicators of Community, Health and Wellbeing</a:t>
          </a:r>
        </a:p>
      </xdr:txBody>
    </xdr:sp>
    <xdr:clientData/>
  </xdr:twoCellAnchor>
  <xdr:twoCellAnchor>
    <xdr:from>
      <xdr:col>1</xdr:col>
      <xdr:colOff>6350</xdr:colOff>
      <xdr:row>3</xdr:row>
      <xdr:rowOff>50799</xdr:rowOff>
    </xdr:from>
    <xdr:to>
      <xdr:col>2</xdr:col>
      <xdr:colOff>91350</xdr:colOff>
      <xdr:row>4</xdr:row>
      <xdr:rowOff>79449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E4CD20-5AEC-427A-99B6-EC1D30A3818C}"/>
            </a:ext>
          </a:extLst>
        </xdr:cNvPr>
        <xdr:cNvSpPr txBox="1"/>
      </xdr:nvSpPr>
      <xdr:spPr>
        <a:xfrm>
          <a:off x="234950" y="45084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0">
              <a:solidFill>
                <a:schemeClr val="tx1"/>
              </a:solidFill>
            </a:rPr>
            <a:t>Community </a:t>
          </a:r>
        </a:p>
      </xdr:txBody>
    </xdr:sp>
    <xdr:clientData/>
  </xdr:twoCellAnchor>
  <xdr:twoCellAnchor>
    <xdr:from>
      <xdr:col>4</xdr:col>
      <xdr:colOff>466725</xdr:colOff>
      <xdr:row>3</xdr:row>
      <xdr:rowOff>53974</xdr:rowOff>
    </xdr:from>
    <xdr:to>
      <xdr:col>5</xdr:col>
      <xdr:colOff>551725</xdr:colOff>
      <xdr:row>4</xdr:row>
      <xdr:rowOff>82624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D86075-E0E9-4545-90C5-D91ACD414C34}"/>
            </a:ext>
          </a:extLst>
        </xdr:cNvPr>
        <xdr:cNvSpPr txBox="1"/>
      </xdr:nvSpPr>
      <xdr:spPr>
        <a:xfrm>
          <a:off x="2600325" y="454024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Education</a:t>
          </a:r>
        </a:p>
      </xdr:txBody>
    </xdr:sp>
    <xdr:clientData/>
  </xdr:twoCellAnchor>
  <xdr:twoCellAnchor>
    <xdr:from>
      <xdr:col>5</xdr:col>
      <xdr:colOff>561975</xdr:colOff>
      <xdr:row>3</xdr:row>
      <xdr:rowOff>53974</xdr:rowOff>
    </xdr:from>
    <xdr:to>
      <xdr:col>7</xdr:col>
      <xdr:colOff>4575</xdr:colOff>
      <xdr:row>4</xdr:row>
      <xdr:rowOff>82624</xdr:rowOff>
    </xdr:to>
    <xdr:sp macro="" textlink="">
      <xdr:nvSpPr>
        <xdr:cNvPr id="7" name="TextBox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09BC7A-BDDF-4807-8B5F-599D265BC0E0}"/>
            </a:ext>
          </a:extLst>
        </xdr:cNvPr>
        <xdr:cNvSpPr txBox="1"/>
      </xdr:nvSpPr>
      <xdr:spPr>
        <a:xfrm>
          <a:off x="3261632" y="445860"/>
          <a:ext cx="738000" cy="159278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Employment</a:t>
          </a:r>
        </a:p>
      </xdr:txBody>
    </xdr:sp>
    <xdr:clientData/>
  </xdr:twoCellAnchor>
  <xdr:twoCellAnchor>
    <xdr:from>
      <xdr:col>6</xdr:col>
      <xdr:colOff>657225</xdr:colOff>
      <xdr:row>3</xdr:row>
      <xdr:rowOff>53974</xdr:rowOff>
    </xdr:from>
    <xdr:to>
      <xdr:col>8</xdr:col>
      <xdr:colOff>5625</xdr:colOff>
      <xdr:row>4</xdr:row>
      <xdr:rowOff>82549</xdr:rowOff>
    </xdr:to>
    <xdr:sp macro="" textlink="">
      <xdr:nvSpPr>
        <xdr:cNvPr id="8" name="TextBox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6FC28B-66C4-4AEF-95A8-78ECD5668F1F}"/>
            </a:ext>
          </a:extLst>
        </xdr:cNvPr>
        <xdr:cNvSpPr txBox="1"/>
      </xdr:nvSpPr>
      <xdr:spPr>
        <a:xfrm>
          <a:off x="4060825" y="454024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Finance</a:t>
          </a:r>
        </a:p>
      </xdr:txBody>
    </xdr:sp>
    <xdr:clientData/>
  </xdr:twoCellAnchor>
  <xdr:twoCellAnchor>
    <xdr:from>
      <xdr:col>8</xdr:col>
      <xdr:colOff>19050</xdr:colOff>
      <xdr:row>3</xdr:row>
      <xdr:rowOff>47625</xdr:rowOff>
    </xdr:from>
    <xdr:to>
      <xdr:col>9</xdr:col>
      <xdr:colOff>529500</xdr:colOff>
      <xdr:row>4</xdr:row>
      <xdr:rowOff>76200</xdr:rowOff>
    </xdr:to>
    <xdr:sp macro="" textlink="">
      <xdr:nvSpPr>
        <xdr:cNvPr id="9" name="TextBox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3887A3A-28EA-4697-919D-0FD3545B02D7}"/>
            </a:ext>
          </a:extLst>
        </xdr:cNvPr>
        <xdr:cNvSpPr txBox="1"/>
      </xdr:nvSpPr>
      <xdr:spPr>
        <a:xfrm>
          <a:off x="4794250" y="447675"/>
          <a:ext cx="720000" cy="161925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rgbClr val="FFFF00"/>
              </a:solidFill>
            </a:rPr>
            <a:t>Housing</a:t>
          </a:r>
        </a:p>
      </xdr:txBody>
    </xdr:sp>
    <xdr:clientData/>
  </xdr:twoCellAnchor>
  <xdr:twoCellAnchor>
    <xdr:from>
      <xdr:col>9</xdr:col>
      <xdr:colOff>536575</xdr:colOff>
      <xdr:row>3</xdr:row>
      <xdr:rowOff>41275</xdr:rowOff>
    </xdr:from>
    <xdr:to>
      <xdr:col>10</xdr:col>
      <xdr:colOff>570775</xdr:colOff>
      <xdr:row>4</xdr:row>
      <xdr:rowOff>69925</xdr:rowOff>
    </xdr:to>
    <xdr:sp macro="" textlink="">
      <xdr:nvSpPr>
        <xdr:cNvPr id="10" name="TextBox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FEA550-139A-4176-AA32-DDFB05F8BC04}"/>
            </a:ext>
          </a:extLst>
        </xdr:cNvPr>
        <xdr:cNvSpPr txBox="1"/>
      </xdr:nvSpPr>
      <xdr:spPr>
        <a:xfrm>
          <a:off x="55213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Health</a:t>
          </a:r>
        </a:p>
      </xdr:txBody>
    </xdr:sp>
    <xdr:clientData/>
  </xdr:twoCellAnchor>
  <xdr:twoCellAnchor>
    <xdr:from>
      <xdr:col>12</xdr:col>
      <xdr:colOff>409575</xdr:colOff>
      <xdr:row>3</xdr:row>
      <xdr:rowOff>41275</xdr:rowOff>
    </xdr:from>
    <xdr:to>
      <xdr:col>13</xdr:col>
      <xdr:colOff>412025</xdr:colOff>
      <xdr:row>4</xdr:row>
      <xdr:rowOff>69925</xdr:rowOff>
    </xdr:to>
    <xdr:sp macro="" textlink="">
      <xdr:nvSpPr>
        <xdr:cNvPr id="11" name="TextBox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D2C7D23-4B64-4D3D-9BBA-C98BD64A06D1}"/>
            </a:ext>
          </a:extLst>
        </xdr:cNvPr>
        <xdr:cNvSpPr txBox="1"/>
      </xdr:nvSpPr>
      <xdr:spPr>
        <a:xfrm>
          <a:off x="6994525" y="441325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Safety</a:t>
          </a:r>
        </a:p>
      </xdr:txBody>
    </xdr:sp>
    <xdr:clientData/>
  </xdr:twoCellAnchor>
  <xdr:twoCellAnchor>
    <xdr:from>
      <xdr:col>6</xdr:col>
      <xdr:colOff>15875</xdr:colOff>
      <xdr:row>4</xdr:row>
      <xdr:rowOff>95251</xdr:rowOff>
    </xdr:from>
    <xdr:to>
      <xdr:col>7</xdr:col>
      <xdr:colOff>50075</xdr:colOff>
      <xdr:row>5</xdr:row>
      <xdr:rowOff>123901</xdr:rowOff>
    </xdr:to>
    <xdr:sp macro="" textlink="">
      <xdr:nvSpPr>
        <xdr:cNvPr id="12" name="TextBox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D36E185-9062-42B5-8369-BC39D36F878E}"/>
            </a:ext>
          </a:extLst>
        </xdr:cNvPr>
        <xdr:cNvSpPr txBox="1"/>
      </xdr:nvSpPr>
      <xdr:spPr>
        <a:xfrm>
          <a:off x="3419475" y="628651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Gender</a:t>
          </a:r>
        </a:p>
      </xdr:txBody>
    </xdr:sp>
    <xdr:clientData/>
  </xdr:twoCellAnchor>
  <xdr:twoCellAnchor>
    <xdr:from>
      <xdr:col>4</xdr:col>
      <xdr:colOff>555625</xdr:colOff>
      <xdr:row>4</xdr:row>
      <xdr:rowOff>95251</xdr:rowOff>
    </xdr:from>
    <xdr:to>
      <xdr:col>6</xdr:col>
      <xdr:colOff>52653</xdr:colOff>
      <xdr:row>5</xdr:row>
      <xdr:rowOff>123901</xdr:rowOff>
    </xdr:to>
    <xdr:sp macro="" textlink="">
      <xdr:nvSpPr>
        <xdr:cNvPr id="13" name="TextBox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33F5B92-4172-4164-A0AB-E6B97854C73D}"/>
            </a:ext>
          </a:extLst>
        </xdr:cNvPr>
        <xdr:cNvSpPr txBox="1"/>
      </xdr:nvSpPr>
      <xdr:spPr>
        <a:xfrm>
          <a:off x="2634796" y="617765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Older People</a:t>
          </a:r>
        </a:p>
      </xdr:txBody>
    </xdr:sp>
    <xdr:clientData/>
  </xdr:twoCellAnchor>
  <xdr:twoCellAnchor>
    <xdr:from>
      <xdr:col>3</xdr:col>
      <xdr:colOff>460375</xdr:colOff>
      <xdr:row>4</xdr:row>
      <xdr:rowOff>88899</xdr:rowOff>
    </xdr:from>
    <xdr:to>
      <xdr:col>4</xdr:col>
      <xdr:colOff>545375</xdr:colOff>
      <xdr:row>5</xdr:row>
      <xdr:rowOff>117549</xdr:rowOff>
    </xdr:to>
    <xdr:sp macro="" textlink="">
      <xdr:nvSpPr>
        <xdr:cNvPr id="14" name="TextBox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D9974A2-6412-438B-81EC-21FC705A7ED3}"/>
            </a:ext>
          </a:extLst>
        </xdr:cNvPr>
        <xdr:cNvSpPr txBox="1"/>
      </xdr:nvSpPr>
      <xdr:spPr>
        <a:xfrm>
          <a:off x="19589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Families</a:t>
          </a:r>
        </a:p>
      </xdr:txBody>
    </xdr:sp>
    <xdr:clientData/>
  </xdr:twoCellAnchor>
  <xdr:twoCellAnchor>
    <xdr:from>
      <xdr:col>2</xdr:col>
      <xdr:colOff>187325</xdr:colOff>
      <xdr:row>4</xdr:row>
      <xdr:rowOff>92076</xdr:rowOff>
    </xdr:from>
    <xdr:to>
      <xdr:col>3</xdr:col>
      <xdr:colOff>452325</xdr:colOff>
      <xdr:row>5</xdr:row>
      <xdr:rowOff>120726</xdr:rowOff>
    </xdr:to>
    <xdr:sp macro="" textlink="">
      <xdr:nvSpPr>
        <xdr:cNvPr id="15" name="TextBox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9F9A44C-2918-48E5-ADE5-8484F68D0C77}"/>
            </a:ext>
          </a:extLst>
        </xdr:cNvPr>
        <xdr:cNvSpPr txBox="1"/>
      </xdr:nvSpPr>
      <xdr:spPr>
        <a:xfrm>
          <a:off x="1050925" y="625476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Young People</a:t>
          </a:r>
        </a:p>
      </xdr:txBody>
    </xdr:sp>
    <xdr:clientData/>
  </xdr:twoCellAnchor>
  <xdr:twoCellAnchor>
    <xdr:from>
      <xdr:col>1</xdr:col>
      <xdr:colOff>95250</xdr:colOff>
      <xdr:row>4</xdr:row>
      <xdr:rowOff>92076</xdr:rowOff>
    </xdr:from>
    <xdr:to>
      <xdr:col>2</xdr:col>
      <xdr:colOff>180250</xdr:colOff>
      <xdr:row>5</xdr:row>
      <xdr:rowOff>120726</xdr:rowOff>
    </xdr:to>
    <xdr:sp macro="" textlink="">
      <xdr:nvSpPr>
        <xdr:cNvPr id="16" name="TextBox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802C16B-257D-44F3-8AA5-A0F26438EB6A}"/>
            </a:ext>
          </a:extLst>
        </xdr:cNvPr>
        <xdr:cNvSpPr txBox="1"/>
      </xdr:nvSpPr>
      <xdr:spPr>
        <a:xfrm>
          <a:off x="323850" y="625476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Early Years</a:t>
          </a:r>
        </a:p>
      </xdr:txBody>
    </xdr:sp>
    <xdr:clientData/>
  </xdr:twoCellAnchor>
  <xdr:twoCellAnchor>
    <xdr:from>
      <xdr:col>8</xdr:col>
      <xdr:colOff>114300</xdr:colOff>
      <xdr:row>4</xdr:row>
      <xdr:rowOff>88900</xdr:rowOff>
    </xdr:from>
    <xdr:to>
      <xdr:col>9</xdr:col>
      <xdr:colOff>624750</xdr:colOff>
      <xdr:row>5</xdr:row>
      <xdr:rowOff>117550</xdr:rowOff>
    </xdr:to>
    <xdr:sp macro="" textlink="">
      <xdr:nvSpPr>
        <xdr:cNvPr id="17" name="TextBox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617FC50-0E3E-413B-A04F-243B1D31F82E}"/>
            </a:ext>
          </a:extLst>
        </xdr:cNvPr>
        <xdr:cNvSpPr txBox="1"/>
      </xdr:nvSpPr>
      <xdr:spPr>
        <a:xfrm>
          <a:off x="48895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aseline="0"/>
            <a:t>Comparison</a:t>
          </a:r>
          <a:endParaRPr lang="en-US" sz="800"/>
        </a:p>
      </xdr:txBody>
    </xdr:sp>
    <xdr:clientData/>
  </xdr:twoCellAnchor>
  <xdr:twoCellAnchor>
    <xdr:from>
      <xdr:col>9</xdr:col>
      <xdr:colOff>641350</xdr:colOff>
      <xdr:row>4</xdr:row>
      <xdr:rowOff>88900</xdr:rowOff>
    </xdr:from>
    <xdr:to>
      <xdr:col>10</xdr:col>
      <xdr:colOff>675550</xdr:colOff>
      <xdr:row>5</xdr:row>
      <xdr:rowOff>117550</xdr:rowOff>
    </xdr:to>
    <xdr:sp macro="" textlink="">
      <xdr:nvSpPr>
        <xdr:cNvPr id="18" name="TextBox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45DB729-8FEA-4CA7-BE94-1EADB76D105D}"/>
            </a:ext>
          </a:extLst>
        </xdr:cNvPr>
        <xdr:cNvSpPr txBox="1"/>
      </xdr:nvSpPr>
      <xdr:spPr>
        <a:xfrm>
          <a:off x="5626100" y="6223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indent="0" algn="ctr"/>
          <a:r>
            <a:rPr 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Correlations</a:t>
          </a:r>
        </a:p>
      </xdr:txBody>
    </xdr:sp>
    <xdr:clientData/>
  </xdr:twoCellAnchor>
  <xdr:twoCellAnchor>
    <xdr:from>
      <xdr:col>1</xdr:col>
      <xdr:colOff>6350</xdr:colOff>
      <xdr:row>2</xdr:row>
      <xdr:rowOff>22223</xdr:rowOff>
    </xdr:from>
    <xdr:to>
      <xdr:col>2</xdr:col>
      <xdr:colOff>123864</xdr:colOff>
      <xdr:row>3</xdr:row>
      <xdr:rowOff>50873</xdr:rowOff>
    </xdr:to>
    <xdr:sp macro="" textlink="">
      <xdr:nvSpPr>
        <xdr:cNvPr id="19" name="TextBox 1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94D552B-B864-47D6-905B-B6D8F979079A}"/>
            </a:ext>
          </a:extLst>
        </xdr:cNvPr>
        <xdr:cNvSpPr txBox="1"/>
      </xdr:nvSpPr>
      <xdr:spPr>
        <a:xfrm>
          <a:off x="224064" y="283480"/>
          <a:ext cx="738000" cy="159279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 b="1">
              <a:solidFill>
                <a:schemeClr val="accent2">
                  <a:lumMod val="50000"/>
                </a:schemeClr>
              </a:solidFill>
            </a:rPr>
            <a:t>Introduction</a:t>
          </a:r>
        </a:p>
      </xdr:txBody>
    </xdr:sp>
    <xdr:clientData/>
  </xdr:twoCellAnchor>
  <xdr:twoCellAnchor>
    <xdr:from>
      <xdr:col>7</xdr:col>
      <xdr:colOff>66675</xdr:colOff>
      <xdr:row>4</xdr:row>
      <xdr:rowOff>88899</xdr:rowOff>
    </xdr:from>
    <xdr:to>
      <xdr:col>8</xdr:col>
      <xdr:colOff>100875</xdr:colOff>
      <xdr:row>5</xdr:row>
      <xdr:rowOff>117549</xdr:rowOff>
    </xdr:to>
    <xdr:sp macro="" textlink="">
      <xdr:nvSpPr>
        <xdr:cNvPr id="20" name="TextBox 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192E2D7D-17AB-4744-AC83-58100E3F8B8C}"/>
            </a:ext>
          </a:extLst>
        </xdr:cNvPr>
        <xdr:cNvSpPr txBox="1"/>
      </xdr:nvSpPr>
      <xdr:spPr>
        <a:xfrm>
          <a:off x="4156075" y="622299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Transport</a:t>
          </a:r>
        </a:p>
      </xdr:txBody>
    </xdr:sp>
    <xdr:clientData/>
  </xdr:twoCellAnchor>
  <xdr:twoCellAnchor>
    <xdr:from>
      <xdr:col>2</xdr:col>
      <xdr:colOff>88900</xdr:colOff>
      <xdr:row>3</xdr:row>
      <xdr:rowOff>50800</xdr:rowOff>
    </xdr:from>
    <xdr:to>
      <xdr:col>3</xdr:col>
      <xdr:colOff>173900</xdr:colOff>
      <xdr:row>4</xdr:row>
      <xdr:rowOff>79450</xdr:rowOff>
    </xdr:to>
    <xdr:sp macro="" textlink="">
      <xdr:nvSpPr>
        <xdr:cNvPr id="23" name="TextBox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B904EF83-A845-4364-B520-19895968C230}"/>
            </a:ext>
          </a:extLst>
        </xdr:cNvPr>
        <xdr:cNvSpPr txBox="1"/>
      </xdr:nvSpPr>
      <xdr:spPr>
        <a:xfrm>
          <a:off x="952500" y="45085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Indigenous</a:t>
          </a:r>
        </a:p>
      </xdr:txBody>
    </xdr:sp>
    <xdr:clientData/>
  </xdr:twoCellAnchor>
  <xdr:twoCellAnchor>
    <xdr:from>
      <xdr:col>3</xdr:col>
      <xdr:colOff>190500</xdr:colOff>
      <xdr:row>3</xdr:row>
      <xdr:rowOff>50800</xdr:rowOff>
    </xdr:from>
    <xdr:to>
      <xdr:col>4</xdr:col>
      <xdr:colOff>455500</xdr:colOff>
      <xdr:row>4</xdr:row>
      <xdr:rowOff>79450</xdr:rowOff>
    </xdr:to>
    <xdr:sp macro="" textlink="">
      <xdr:nvSpPr>
        <xdr:cNvPr id="24" name="TextBox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2109BA21-CAEB-4033-927E-6567ACC963FD}"/>
            </a:ext>
          </a:extLst>
        </xdr:cNvPr>
        <xdr:cNvSpPr txBox="1"/>
      </xdr:nvSpPr>
      <xdr:spPr>
        <a:xfrm>
          <a:off x="1689100" y="450850"/>
          <a:ext cx="90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Cultural</a:t>
          </a:r>
          <a:r>
            <a:rPr lang="en-US" sz="800" baseline="0"/>
            <a:t> diversity</a:t>
          </a:r>
          <a:endParaRPr lang="en-US" sz="800"/>
        </a:p>
      </xdr:txBody>
    </xdr:sp>
    <xdr:clientData/>
  </xdr:twoCellAnchor>
  <xdr:twoCellAnchor>
    <xdr:from>
      <xdr:col>10</xdr:col>
      <xdr:colOff>590550</xdr:colOff>
      <xdr:row>3</xdr:row>
      <xdr:rowOff>44450</xdr:rowOff>
    </xdr:from>
    <xdr:to>
      <xdr:col>12</xdr:col>
      <xdr:colOff>396150</xdr:colOff>
      <xdr:row>4</xdr:row>
      <xdr:rowOff>73100</xdr:rowOff>
    </xdr:to>
    <xdr:sp macro="" textlink="">
      <xdr:nvSpPr>
        <xdr:cNvPr id="25" name="TextBox 2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775B03C6-C137-4675-A6AB-88D92E938281}"/>
            </a:ext>
          </a:extLst>
        </xdr:cNvPr>
        <xdr:cNvSpPr txBox="1"/>
      </xdr:nvSpPr>
      <xdr:spPr>
        <a:xfrm>
          <a:off x="6261100" y="444500"/>
          <a:ext cx="720000" cy="16200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800"/>
            <a:t>Nutrition</a:t>
          </a:r>
        </a:p>
      </xdr:txBody>
    </xdr:sp>
    <xdr:clientData/>
  </xdr:twoCellAnchor>
  <xdr:twoCellAnchor editAs="oneCell">
    <xdr:from>
      <xdr:col>13</xdr:col>
      <xdr:colOff>565150</xdr:colOff>
      <xdr:row>0</xdr:row>
      <xdr:rowOff>0</xdr:rowOff>
    </xdr:from>
    <xdr:to>
      <xdr:col>16</xdr:col>
      <xdr:colOff>2392</xdr:colOff>
      <xdr:row>7</xdr:row>
      <xdr:rowOff>9525</xdr:rowOff>
    </xdr:to>
    <xdr:pic>
      <xdr:nvPicPr>
        <xdr:cNvPr id="21" name="Picture 20" descr="House CGD Concrete Surfacing.jpg">
          <a:extLst>
            <a:ext uri="{FF2B5EF4-FFF2-40B4-BE49-F238E27FC236}">
              <a16:creationId xmlns:a16="http://schemas.microsoft.com/office/drawing/2014/main" id="{E94F0F23-6DD5-4C10-A003-451098D13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 r="13843"/>
        <a:stretch>
          <a:fillRect/>
        </a:stretch>
      </xdr:blipFill>
      <xdr:spPr>
        <a:xfrm>
          <a:off x="7867650" y="0"/>
          <a:ext cx="1342242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4" Type="http://schemas.openxmlformats.org/officeDocument/2006/relationships/ctrlProp" Target="../ctrlProps/ctrlProp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R347"/>
  <sheetViews>
    <sheetView zoomScale="50" zoomScaleNormal="50" workbookViewId="0">
      <pane xSplit="2" ySplit="3" topLeftCell="BI4" activePane="bottomRight" state="frozen"/>
      <selection pane="topRight" activeCell="C1" sqref="C1"/>
      <selection pane="bottomLeft" activeCell="A4" sqref="A4"/>
      <selection pane="bottomRight" activeCell="BS4" sqref="BS4"/>
    </sheetView>
  </sheetViews>
  <sheetFormatPr defaultColWidth="17.1796875" defaultRowHeight="14"/>
  <cols>
    <col min="1" max="1" width="6.36328125" style="40" customWidth="1"/>
    <col min="2" max="2" width="23.1796875" style="44" customWidth="1"/>
    <col min="4" max="4" width="18.81640625" style="45" customWidth="1"/>
    <col min="5" max="5" width="18.81640625" style="46" customWidth="1"/>
    <col min="6" max="8" width="18.81640625" style="42" customWidth="1"/>
    <col min="9" max="19" width="18.81640625" style="45" customWidth="1"/>
    <col min="20" max="20" width="18.81640625" style="69" customWidth="1"/>
    <col min="21" max="26" width="18.81640625" style="45" customWidth="1"/>
    <col min="27" max="30" width="18.81640625" style="69" customWidth="1"/>
    <col min="31" max="32" width="18.81640625" style="45" customWidth="1"/>
    <col min="33" max="55" width="18.81640625" style="42" customWidth="1"/>
    <col min="56" max="56" width="22.1796875" style="42" customWidth="1"/>
    <col min="57" max="75" width="18.81640625" style="42" customWidth="1"/>
    <col min="76" max="76" width="19.1796875" style="42" customWidth="1"/>
    <col min="77" max="78" width="18.81640625" style="42" customWidth="1"/>
    <col min="79" max="79" width="19.08984375" style="42" customWidth="1"/>
    <col min="80" max="102" width="18.81640625" style="42" customWidth="1"/>
    <col min="103" max="107" width="18.81640625" style="92" customWidth="1"/>
    <col min="108" max="124" width="18.81640625" style="42" customWidth="1"/>
    <col min="125" max="125" width="22.453125" style="42" customWidth="1"/>
    <col min="126" max="178" width="18.81640625" style="42" customWidth="1"/>
    <col min="179" max="179" width="17.08984375" style="42" customWidth="1"/>
    <col min="180" max="201" width="18.81640625" style="42" customWidth="1"/>
    <col min="202" max="202" width="17.08984375" style="42" customWidth="1"/>
    <col min="203" max="212" width="18.81640625" style="42" customWidth="1"/>
    <col min="213" max="213" width="17.08984375" style="42" customWidth="1"/>
    <col min="214" max="235" width="18.81640625" style="42" customWidth="1"/>
    <col min="236" max="330" width="17.1796875" style="39"/>
    <col min="331" max="16384" width="17.1796875" style="40"/>
  </cols>
  <sheetData>
    <row r="1" spans="1:330" s="63" customFormat="1" ht="18" customHeight="1">
      <c r="A1" s="16"/>
      <c r="B1" s="14"/>
      <c r="C1" s="63">
        <v>1</v>
      </c>
      <c r="D1" s="14">
        <v>2</v>
      </c>
      <c r="E1" s="16">
        <v>3</v>
      </c>
      <c r="F1" s="63">
        <v>4</v>
      </c>
      <c r="G1" s="14">
        <v>5</v>
      </c>
      <c r="H1" s="16">
        <v>6</v>
      </c>
      <c r="I1" s="63">
        <v>7</v>
      </c>
      <c r="J1" s="14">
        <v>8</v>
      </c>
      <c r="K1" s="16">
        <v>9</v>
      </c>
      <c r="L1" s="63">
        <v>10</v>
      </c>
      <c r="M1" s="14">
        <v>11</v>
      </c>
      <c r="N1" s="16">
        <v>12</v>
      </c>
      <c r="O1" s="63">
        <v>13</v>
      </c>
      <c r="P1" s="14">
        <v>14</v>
      </c>
      <c r="Q1" s="16">
        <v>15</v>
      </c>
      <c r="R1" s="63">
        <v>16</v>
      </c>
      <c r="S1" s="14">
        <v>17</v>
      </c>
      <c r="T1" s="90">
        <v>18</v>
      </c>
      <c r="U1" s="63">
        <v>19</v>
      </c>
      <c r="V1" s="14">
        <v>20</v>
      </c>
      <c r="W1" s="16">
        <v>21</v>
      </c>
      <c r="X1" s="63">
        <v>22</v>
      </c>
      <c r="Y1" s="14">
        <v>23</v>
      </c>
      <c r="Z1" s="16">
        <v>24</v>
      </c>
      <c r="AA1" s="63">
        <v>25</v>
      </c>
      <c r="AB1" s="14">
        <v>26</v>
      </c>
      <c r="AC1" s="16">
        <v>27</v>
      </c>
      <c r="AD1" s="63">
        <v>28</v>
      </c>
      <c r="AE1" s="14">
        <v>29</v>
      </c>
      <c r="AF1" s="16">
        <v>30</v>
      </c>
      <c r="AG1" s="63">
        <v>31</v>
      </c>
      <c r="AH1" s="14">
        <v>32</v>
      </c>
      <c r="AI1" s="16">
        <v>33</v>
      </c>
      <c r="AJ1" s="63">
        <v>34</v>
      </c>
      <c r="AK1" s="14">
        <v>35</v>
      </c>
      <c r="AL1" s="16">
        <v>36</v>
      </c>
      <c r="AM1" s="63">
        <v>37</v>
      </c>
      <c r="AN1" s="14">
        <v>38</v>
      </c>
      <c r="AO1" s="16">
        <v>39</v>
      </c>
      <c r="AP1" s="63">
        <v>40</v>
      </c>
      <c r="AQ1" s="14">
        <v>41</v>
      </c>
      <c r="AR1" s="16">
        <v>42</v>
      </c>
      <c r="AS1" s="63">
        <v>43</v>
      </c>
      <c r="AT1" s="14">
        <v>44</v>
      </c>
      <c r="AU1" s="16">
        <v>45</v>
      </c>
      <c r="AV1" s="63">
        <v>46</v>
      </c>
      <c r="AW1" s="14">
        <v>47</v>
      </c>
      <c r="AX1" s="16">
        <v>48</v>
      </c>
      <c r="AY1" s="63">
        <v>49</v>
      </c>
      <c r="AZ1" s="14">
        <v>50</v>
      </c>
      <c r="BA1" s="16">
        <v>51</v>
      </c>
      <c r="BB1" s="63">
        <v>52</v>
      </c>
      <c r="BC1" s="14">
        <v>53</v>
      </c>
      <c r="BD1" s="16">
        <v>54</v>
      </c>
      <c r="BE1" s="63">
        <v>55</v>
      </c>
      <c r="BF1" s="14">
        <v>56</v>
      </c>
      <c r="BG1" s="16">
        <v>57</v>
      </c>
      <c r="BH1" s="63">
        <v>58</v>
      </c>
      <c r="BI1" s="14">
        <v>59</v>
      </c>
      <c r="BJ1" s="16">
        <v>60</v>
      </c>
      <c r="BK1" s="63">
        <v>61</v>
      </c>
      <c r="BL1" s="14">
        <v>62</v>
      </c>
      <c r="BM1" s="16">
        <v>63</v>
      </c>
      <c r="BN1" s="63">
        <v>64</v>
      </c>
      <c r="BO1" s="14">
        <v>65</v>
      </c>
      <c r="BP1" s="16">
        <v>66</v>
      </c>
      <c r="BQ1" s="63">
        <v>67</v>
      </c>
      <c r="BR1" s="14">
        <v>68</v>
      </c>
      <c r="BS1" s="16">
        <v>69</v>
      </c>
      <c r="BT1" s="63">
        <v>70</v>
      </c>
      <c r="BU1" s="14">
        <v>71</v>
      </c>
      <c r="BV1" s="16">
        <v>72</v>
      </c>
      <c r="BW1" s="63">
        <v>73</v>
      </c>
      <c r="BX1" s="14">
        <v>74</v>
      </c>
      <c r="BY1" s="16">
        <v>75</v>
      </c>
      <c r="BZ1" s="63">
        <v>76</v>
      </c>
      <c r="CA1" s="14">
        <v>77</v>
      </c>
      <c r="CB1" s="16">
        <v>78</v>
      </c>
      <c r="CC1" s="63">
        <v>79</v>
      </c>
      <c r="CD1" s="14">
        <v>80</v>
      </c>
      <c r="CE1" s="16">
        <v>81</v>
      </c>
      <c r="CF1" s="63">
        <v>82</v>
      </c>
      <c r="CG1" s="14">
        <v>83</v>
      </c>
      <c r="CH1" s="14">
        <v>84</v>
      </c>
      <c r="CI1" s="14">
        <v>85</v>
      </c>
      <c r="CJ1" s="14">
        <v>86</v>
      </c>
      <c r="CK1" s="16">
        <v>87</v>
      </c>
      <c r="CL1" s="63">
        <v>88</v>
      </c>
      <c r="CM1" s="14">
        <v>89</v>
      </c>
      <c r="CN1" s="16">
        <v>90</v>
      </c>
      <c r="CO1" s="63">
        <v>91</v>
      </c>
      <c r="CP1" s="14">
        <v>92</v>
      </c>
      <c r="CQ1" s="16">
        <v>93</v>
      </c>
      <c r="CR1" s="63">
        <v>94</v>
      </c>
      <c r="CS1" s="14">
        <v>95</v>
      </c>
      <c r="CT1" s="16">
        <v>96</v>
      </c>
      <c r="CU1" s="63">
        <v>97</v>
      </c>
      <c r="CV1" s="14">
        <v>98</v>
      </c>
      <c r="CW1" s="16">
        <v>99</v>
      </c>
      <c r="CX1" s="63">
        <v>100</v>
      </c>
      <c r="CY1" s="65">
        <v>101</v>
      </c>
      <c r="CZ1" s="90">
        <v>102</v>
      </c>
      <c r="DA1" s="91">
        <v>103</v>
      </c>
      <c r="DB1" s="65">
        <v>104</v>
      </c>
      <c r="DC1" s="90">
        <v>105</v>
      </c>
      <c r="DD1" s="63">
        <v>106</v>
      </c>
      <c r="DE1" s="14">
        <v>107</v>
      </c>
      <c r="DF1" s="16">
        <v>108</v>
      </c>
      <c r="DG1" s="63">
        <v>109</v>
      </c>
      <c r="DH1" s="14">
        <v>110</v>
      </c>
      <c r="DI1" s="16">
        <v>111</v>
      </c>
      <c r="DJ1" s="63">
        <v>112</v>
      </c>
      <c r="DK1" s="14">
        <v>113</v>
      </c>
      <c r="DL1" s="16">
        <v>114</v>
      </c>
      <c r="DM1" s="63">
        <v>115</v>
      </c>
      <c r="DN1" s="14">
        <v>116</v>
      </c>
      <c r="DO1" s="16">
        <v>117</v>
      </c>
      <c r="DP1" s="63">
        <v>118</v>
      </c>
      <c r="DQ1" s="14">
        <v>119</v>
      </c>
      <c r="DR1" s="16">
        <v>120</v>
      </c>
      <c r="DS1" s="63">
        <v>121</v>
      </c>
      <c r="DT1" s="14">
        <v>122</v>
      </c>
      <c r="DU1" s="16">
        <v>123</v>
      </c>
      <c r="DV1" s="63">
        <v>124</v>
      </c>
      <c r="DW1" s="14">
        <v>125</v>
      </c>
      <c r="DX1" s="16">
        <v>126</v>
      </c>
      <c r="DY1" s="63">
        <v>127</v>
      </c>
      <c r="DZ1" s="14">
        <v>128</v>
      </c>
      <c r="EA1" s="16">
        <v>129</v>
      </c>
      <c r="EB1" s="63">
        <v>130</v>
      </c>
      <c r="EC1" s="14">
        <v>131</v>
      </c>
      <c r="ED1" s="16">
        <v>132</v>
      </c>
      <c r="EE1" s="63">
        <v>133</v>
      </c>
      <c r="EF1" s="14">
        <v>134</v>
      </c>
      <c r="EG1" s="16">
        <v>135</v>
      </c>
      <c r="EH1" s="63">
        <v>136</v>
      </c>
      <c r="EI1" s="14">
        <v>137</v>
      </c>
      <c r="EJ1" s="16">
        <v>138</v>
      </c>
      <c r="EK1" s="63">
        <v>139</v>
      </c>
      <c r="EL1" s="14">
        <v>140</v>
      </c>
      <c r="EM1" s="16">
        <v>141</v>
      </c>
      <c r="EN1" s="63">
        <v>142</v>
      </c>
      <c r="EO1" s="14">
        <v>143</v>
      </c>
      <c r="EP1" s="16">
        <v>144</v>
      </c>
      <c r="EQ1" s="63">
        <v>145</v>
      </c>
      <c r="ER1" s="14">
        <v>146</v>
      </c>
      <c r="ES1" s="16">
        <v>147</v>
      </c>
      <c r="ET1" s="63">
        <v>148</v>
      </c>
      <c r="EU1" s="14">
        <v>149</v>
      </c>
      <c r="EV1" s="16">
        <v>150</v>
      </c>
      <c r="EW1" s="63">
        <v>151</v>
      </c>
      <c r="EX1" s="14">
        <v>152</v>
      </c>
      <c r="EY1" s="16">
        <v>153</v>
      </c>
      <c r="EZ1" s="63">
        <v>154</v>
      </c>
      <c r="FA1" s="14">
        <v>155</v>
      </c>
      <c r="FB1" s="16">
        <v>156</v>
      </c>
      <c r="FC1" s="63">
        <v>157</v>
      </c>
      <c r="FD1" s="14">
        <v>158</v>
      </c>
      <c r="FE1" s="16">
        <v>159</v>
      </c>
      <c r="FF1" s="63">
        <v>160</v>
      </c>
      <c r="FG1" s="14">
        <v>161</v>
      </c>
      <c r="FH1" s="16">
        <v>162</v>
      </c>
      <c r="FI1" s="63">
        <v>163</v>
      </c>
      <c r="FJ1" s="14">
        <v>164</v>
      </c>
      <c r="FK1" s="16">
        <v>165</v>
      </c>
      <c r="FL1" s="63">
        <v>166</v>
      </c>
      <c r="FM1" s="14">
        <v>167</v>
      </c>
      <c r="FN1" s="16">
        <v>168</v>
      </c>
      <c r="FO1" s="63">
        <v>169</v>
      </c>
      <c r="FP1" s="14">
        <v>170</v>
      </c>
      <c r="FQ1" s="16"/>
      <c r="FS1" s="14"/>
      <c r="FT1" s="16"/>
      <c r="FV1" s="14"/>
      <c r="FW1" s="16"/>
      <c r="FY1" s="14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F1" s="61"/>
      <c r="HG1" s="61"/>
      <c r="HH1" s="61"/>
      <c r="HI1" s="14"/>
      <c r="HJ1" s="14"/>
      <c r="HK1" s="15"/>
      <c r="HL1" s="16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>
        <v>115</v>
      </c>
      <c r="HY1" s="14">
        <v>116</v>
      </c>
      <c r="HZ1" s="14">
        <v>117</v>
      </c>
      <c r="IA1" s="14">
        <v>118</v>
      </c>
      <c r="IB1" s="62"/>
      <c r="IC1" s="62"/>
      <c r="ID1" s="62"/>
      <c r="IE1" s="62"/>
      <c r="IF1" s="62"/>
      <c r="IG1" s="62"/>
      <c r="IH1" s="62"/>
      <c r="II1" s="62"/>
      <c r="IJ1" s="62"/>
      <c r="IK1" s="62"/>
      <c r="IL1" s="62"/>
      <c r="IM1" s="62"/>
      <c r="IN1" s="62"/>
      <c r="IO1" s="62"/>
      <c r="IP1" s="62"/>
      <c r="IQ1" s="62"/>
      <c r="IR1" s="62"/>
      <c r="IS1" s="62"/>
      <c r="IT1" s="62"/>
      <c r="IU1" s="62"/>
      <c r="IV1" s="62"/>
      <c r="IW1" s="62"/>
      <c r="IX1" s="62"/>
      <c r="IY1" s="62"/>
      <c r="IZ1" s="62"/>
      <c r="JA1" s="62"/>
      <c r="JB1" s="62"/>
      <c r="JC1" s="62"/>
      <c r="JD1" s="62"/>
      <c r="JE1" s="62"/>
      <c r="JF1" s="62"/>
      <c r="JG1" s="62"/>
      <c r="JH1" s="62"/>
      <c r="JI1" s="62"/>
      <c r="JJ1" s="62"/>
      <c r="JK1" s="62"/>
      <c r="JL1" s="62"/>
      <c r="JM1" s="62"/>
      <c r="JN1" s="62"/>
      <c r="JO1" s="62"/>
      <c r="JP1" s="62"/>
      <c r="JQ1" s="62"/>
      <c r="JR1" s="62"/>
      <c r="JS1" s="62"/>
      <c r="JT1" s="62"/>
      <c r="JU1" s="62"/>
      <c r="JV1" s="62"/>
      <c r="JW1" s="62"/>
      <c r="JX1" s="62"/>
      <c r="JY1" s="62"/>
      <c r="JZ1" s="62"/>
      <c r="KA1" s="62"/>
      <c r="KB1" s="62"/>
      <c r="KC1" s="62"/>
      <c r="KD1" s="62"/>
      <c r="KE1" s="62"/>
      <c r="KF1" s="62"/>
      <c r="KG1" s="62"/>
      <c r="KH1" s="62"/>
      <c r="KI1" s="62"/>
      <c r="KJ1" s="62"/>
      <c r="KK1" s="62"/>
      <c r="KL1" s="62"/>
      <c r="KM1" s="62"/>
      <c r="KN1" s="62"/>
      <c r="KO1" s="62"/>
      <c r="KP1" s="62"/>
      <c r="KQ1" s="62"/>
      <c r="KR1" s="62"/>
      <c r="KS1" s="62"/>
      <c r="KT1" s="62"/>
      <c r="KU1" s="62"/>
      <c r="KV1" s="62"/>
      <c r="KW1" s="62"/>
      <c r="KX1" s="62"/>
      <c r="KY1" s="62"/>
      <c r="KZ1" s="62"/>
      <c r="LA1" s="62"/>
      <c r="LB1" s="62"/>
      <c r="LC1" s="62"/>
      <c r="LD1" s="62"/>
      <c r="LE1" s="62"/>
      <c r="LF1" s="62"/>
      <c r="LG1" s="62"/>
      <c r="LH1" s="62"/>
      <c r="LI1" s="62"/>
      <c r="LJ1" s="62"/>
      <c r="LK1" s="62"/>
      <c r="LL1" s="62"/>
      <c r="LM1" s="62"/>
      <c r="LN1" s="62"/>
      <c r="LO1" s="62"/>
      <c r="LP1" s="62"/>
      <c r="LQ1" s="62"/>
      <c r="LR1" s="62"/>
    </row>
    <row r="2" spans="1:330" s="42" customFormat="1" ht="48.5" customHeight="1">
      <c r="A2" s="17"/>
      <c r="B2" s="18"/>
      <c r="C2" s="34" t="s">
        <v>38</v>
      </c>
      <c r="D2" s="34" t="s">
        <v>38</v>
      </c>
      <c r="E2" s="34" t="s">
        <v>38</v>
      </c>
      <c r="F2" s="34" t="s">
        <v>38</v>
      </c>
      <c r="G2" s="34" t="s">
        <v>38</v>
      </c>
      <c r="H2" s="34" t="s">
        <v>38</v>
      </c>
      <c r="I2" s="34" t="s">
        <v>38</v>
      </c>
      <c r="J2" s="33" t="s">
        <v>38</v>
      </c>
      <c r="K2" s="33" t="s">
        <v>38</v>
      </c>
      <c r="L2" s="33" t="s">
        <v>38</v>
      </c>
      <c r="M2" s="33" t="s">
        <v>198</v>
      </c>
      <c r="N2" s="33" t="s">
        <v>198</v>
      </c>
      <c r="O2" s="33" t="s">
        <v>198</v>
      </c>
      <c r="P2" s="33" t="s">
        <v>198</v>
      </c>
      <c r="Q2" s="33" t="s">
        <v>198</v>
      </c>
      <c r="R2" s="33" t="s">
        <v>198</v>
      </c>
      <c r="S2" s="33" t="s">
        <v>198</v>
      </c>
      <c r="T2" s="65" t="s">
        <v>198</v>
      </c>
      <c r="U2" s="33" t="s">
        <v>198</v>
      </c>
      <c r="V2" s="33" t="s">
        <v>198</v>
      </c>
      <c r="W2" s="33" t="s">
        <v>197</v>
      </c>
      <c r="X2" s="33" t="s">
        <v>197</v>
      </c>
      <c r="Y2" s="33" t="s">
        <v>197</v>
      </c>
      <c r="Z2" s="33" t="s">
        <v>197</v>
      </c>
      <c r="AA2" s="65" t="s">
        <v>197</v>
      </c>
      <c r="AB2" s="65" t="s">
        <v>197</v>
      </c>
      <c r="AC2" s="65" t="s">
        <v>197</v>
      </c>
      <c r="AD2" s="65" t="s">
        <v>197</v>
      </c>
      <c r="AE2" s="33" t="s">
        <v>197</v>
      </c>
      <c r="AF2" s="33" t="s">
        <v>197</v>
      </c>
      <c r="AG2" s="34" t="s">
        <v>34</v>
      </c>
      <c r="AH2" s="34" t="s">
        <v>34</v>
      </c>
      <c r="AI2" s="33" t="s">
        <v>34</v>
      </c>
      <c r="AJ2" s="34" t="s">
        <v>34</v>
      </c>
      <c r="AK2" s="34" t="s">
        <v>34</v>
      </c>
      <c r="AL2" s="17" t="s">
        <v>34</v>
      </c>
      <c r="AM2" s="34" t="s">
        <v>34</v>
      </c>
      <c r="AN2" s="34" t="s">
        <v>34</v>
      </c>
      <c r="AO2" s="34" t="s">
        <v>34</v>
      </c>
      <c r="AP2" s="34" t="s">
        <v>34</v>
      </c>
      <c r="AQ2" s="34" t="s">
        <v>40</v>
      </c>
      <c r="AR2" s="34" t="s">
        <v>40</v>
      </c>
      <c r="AS2" s="34" t="s">
        <v>40</v>
      </c>
      <c r="AT2" s="34" t="s">
        <v>40</v>
      </c>
      <c r="AU2" s="34" t="s">
        <v>40</v>
      </c>
      <c r="AV2" s="34" t="s">
        <v>40</v>
      </c>
      <c r="AW2" s="34" t="s">
        <v>40</v>
      </c>
      <c r="AX2" s="34" t="s">
        <v>40</v>
      </c>
      <c r="AY2" s="34" t="s">
        <v>40</v>
      </c>
      <c r="AZ2" s="34" t="s">
        <v>40</v>
      </c>
      <c r="BA2" s="33" t="s">
        <v>36</v>
      </c>
      <c r="BB2" s="33" t="s">
        <v>36</v>
      </c>
      <c r="BC2" s="33" t="s">
        <v>36</v>
      </c>
      <c r="BD2" s="33" t="s">
        <v>36</v>
      </c>
      <c r="BE2" s="33" t="s">
        <v>36</v>
      </c>
      <c r="BF2" s="34" t="s">
        <v>36</v>
      </c>
      <c r="BG2" s="33" t="s">
        <v>36</v>
      </c>
      <c r="BH2" s="34" t="s">
        <v>36</v>
      </c>
      <c r="BI2" s="34" t="s">
        <v>36</v>
      </c>
      <c r="BJ2" s="34" t="s">
        <v>36</v>
      </c>
      <c r="BK2" s="34" t="s">
        <v>42</v>
      </c>
      <c r="BL2" s="34" t="s">
        <v>42</v>
      </c>
      <c r="BM2" s="34" t="s">
        <v>42</v>
      </c>
      <c r="BN2" s="34" t="s">
        <v>42</v>
      </c>
      <c r="BO2" s="34" t="s">
        <v>42</v>
      </c>
      <c r="BP2" s="34" t="s">
        <v>42</v>
      </c>
      <c r="BQ2" s="34" t="s">
        <v>42</v>
      </c>
      <c r="BR2" s="34" t="s">
        <v>42</v>
      </c>
      <c r="BS2" s="34" t="s">
        <v>42</v>
      </c>
      <c r="BT2" s="34" t="s">
        <v>42</v>
      </c>
      <c r="BU2" s="16" t="s">
        <v>35</v>
      </c>
      <c r="BV2" s="16" t="s">
        <v>35</v>
      </c>
      <c r="BW2" s="16" t="s">
        <v>35</v>
      </c>
      <c r="BX2" s="16" t="s">
        <v>35</v>
      </c>
      <c r="BY2" s="16" t="s">
        <v>35</v>
      </c>
      <c r="BZ2" s="16" t="s">
        <v>35</v>
      </c>
      <c r="CA2" s="16" t="s">
        <v>35</v>
      </c>
      <c r="CB2" s="16" t="s">
        <v>35</v>
      </c>
      <c r="CC2" s="16" t="s">
        <v>35</v>
      </c>
      <c r="CD2" s="16" t="s">
        <v>35</v>
      </c>
      <c r="CE2" s="16" t="s">
        <v>35</v>
      </c>
      <c r="CF2" s="16" t="s">
        <v>35</v>
      </c>
      <c r="CG2" s="16" t="s">
        <v>35</v>
      </c>
      <c r="CH2" s="16" t="s">
        <v>35</v>
      </c>
      <c r="CI2" s="16" t="s">
        <v>35</v>
      </c>
      <c r="CJ2" s="16" t="s">
        <v>35</v>
      </c>
      <c r="CK2" s="16" t="s">
        <v>35</v>
      </c>
      <c r="CL2" s="16"/>
      <c r="CM2" s="16"/>
      <c r="CN2" s="16"/>
      <c r="CO2" s="16" t="s">
        <v>156</v>
      </c>
      <c r="CP2" s="16" t="s">
        <v>156</v>
      </c>
      <c r="CQ2" s="16" t="s">
        <v>156</v>
      </c>
      <c r="CR2" s="16" t="s">
        <v>156</v>
      </c>
      <c r="CS2" s="16" t="s">
        <v>156</v>
      </c>
      <c r="CT2" s="16" t="s">
        <v>156</v>
      </c>
      <c r="CU2" s="16" t="s">
        <v>156</v>
      </c>
      <c r="CV2" s="16" t="s">
        <v>156</v>
      </c>
      <c r="CW2" s="16" t="s">
        <v>156</v>
      </c>
      <c r="CX2" s="16" t="s">
        <v>156</v>
      </c>
      <c r="CY2" s="90" t="s">
        <v>33</v>
      </c>
      <c r="CZ2" s="90" t="s">
        <v>33</v>
      </c>
      <c r="DA2" s="90" t="s">
        <v>33</v>
      </c>
      <c r="DB2" s="90" t="s">
        <v>33</v>
      </c>
      <c r="DC2" s="90" t="s">
        <v>33</v>
      </c>
      <c r="DD2" s="34" t="s">
        <v>33</v>
      </c>
      <c r="DE2" s="34" t="s">
        <v>33</v>
      </c>
      <c r="DF2" s="34" t="s">
        <v>33</v>
      </c>
      <c r="DG2" s="34" t="s">
        <v>33</v>
      </c>
      <c r="DH2" s="34" t="s">
        <v>33</v>
      </c>
      <c r="DI2" s="34" t="s">
        <v>41</v>
      </c>
      <c r="DJ2" s="34" t="s">
        <v>41</v>
      </c>
      <c r="DK2" s="34" t="s">
        <v>41</v>
      </c>
      <c r="DL2" s="34" t="s">
        <v>34</v>
      </c>
      <c r="DM2" s="34" t="s">
        <v>41</v>
      </c>
      <c r="DN2" s="34" t="s">
        <v>41</v>
      </c>
      <c r="DO2" s="34" t="s">
        <v>41</v>
      </c>
      <c r="DP2" s="34" t="s">
        <v>41</v>
      </c>
      <c r="DQ2" s="34" t="s">
        <v>34</v>
      </c>
      <c r="DR2" s="34" t="s">
        <v>41</v>
      </c>
      <c r="DS2" s="34" t="s">
        <v>31</v>
      </c>
      <c r="DT2" s="34" t="s">
        <v>31</v>
      </c>
      <c r="DU2" s="34" t="s">
        <v>31</v>
      </c>
      <c r="DV2" s="34" t="s">
        <v>31</v>
      </c>
      <c r="DW2" s="34" t="s">
        <v>31</v>
      </c>
      <c r="DX2" s="34" t="s">
        <v>31</v>
      </c>
      <c r="DY2" s="34" t="s">
        <v>31</v>
      </c>
      <c r="DZ2" s="34" t="s">
        <v>31</v>
      </c>
      <c r="EA2" s="34" t="s">
        <v>31</v>
      </c>
      <c r="EB2" s="34" t="s">
        <v>31</v>
      </c>
      <c r="EC2" s="34" t="s">
        <v>32</v>
      </c>
      <c r="ED2" s="34" t="s">
        <v>32</v>
      </c>
      <c r="EE2" s="34" t="s">
        <v>32</v>
      </c>
      <c r="EF2" s="34" t="s">
        <v>32</v>
      </c>
      <c r="EG2" s="34" t="s">
        <v>32</v>
      </c>
      <c r="EH2" s="34" t="s">
        <v>32</v>
      </c>
      <c r="EI2" s="34" t="s">
        <v>32</v>
      </c>
      <c r="EJ2" s="34" t="s">
        <v>32</v>
      </c>
      <c r="EK2" s="34" t="s">
        <v>32</v>
      </c>
      <c r="EL2" s="34" t="s">
        <v>32</v>
      </c>
      <c r="EM2" s="34" t="s">
        <v>37</v>
      </c>
      <c r="EN2" s="34" t="s">
        <v>37</v>
      </c>
      <c r="EO2" s="34" t="s">
        <v>37</v>
      </c>
      <c r="EP2" s="34" t="s">
        <v>37</v>
      </c>
      <c r="EQ2" s="34" t="s">
        <v>37</v>
      </c>
      <c r="ER2" s="34" t="s">
        <v>37</v>
      </c>
      <c r="ES2" s="34" t="s">
        <v>37</v>
      </c>
      <c r="ET2" s="34" t="s">
        <v>37</v>
      </c>
      <c r="EU2" s="34" t="s">
        <v>37</v>
      </c>
      <c r="EV2" s="34" t="s">
        <v>37</v>
      </c>
      <c r="EW2" s="34" t="s">
        <v>39</v>
      </c>
      <c r="EX2" s="34" t="s">
        <v>39</v>
      </c>
      <c r="EY2" s="34" t="s">
        <v>39</v>
      </c>
      <c r="EZ2" s="34" t="s">
        <v>39</v>
      </c>
      <c r="FA2" s="34" t="s">
        <v>39</v>
      </c>
      <c r="FB2" s="34" t="s">
        <v>39</v>
      </c>
      <c r="FC2" s="34" t="s">
        <v>39</v>
      </c>
      <c r="FD2" s="34" t="s">
        <v>39</v>
      </c>
      <c r="FE2" s="34" t="s">
        <v>39</v>
      </c>
      <c r="FF2" s="34" t="s">
        <v>39</v>
      </c>
      <c r="FG2" s="34" t="s">
        <v>51</v>
      </c>
      <c r="FH2" s="34" t="s">
        <v>51</v>
      </c>
      <c r="FI2" s="34" t="s">
        <v>51</v>
      </c>
      <c r="FJ2" s="34" t="s">
        <v>51</v>
      </c>
      <c r="FK2" s="34" t="s">
        <v>51</v>
      </c>
      <c r="FL2" s="34" t="s">
        <v>51</v>
      </c>
      <c r="FM2" s="34" t="s">
        <v>51</v>
      </c>
      <c r="FN2" s="34" t="s">
        <v>51</v>
      </c>
      <c r="FO2" s="34" t="s">
        <v>51</v>
      </c>
      <c r="FP2" s="34" t="s">
        <v>51</v>
      </c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17"/>
      <c r="GL2" s="34"/>
      <c r="GM2" s="34"/>
      <c r="GN2" s="34"/>
      <c r="GO2" s="34"/>
      <c r="GP2" s="34"/>
      <c r="GQ2" s="34"/>
      <c r="GR2" s="34"/>
      <c r="GS2" s="34"/>
      <c r="GT2" s="17"/>
      <c r="GU2" s="34"/>
      <c r="GV2" s="34"/>
      <c r="GW2" s="34"/>
      <c r="GX2" s="34"/>
      <c r="GY2" s="34"/>
      <c r="GZ2" s="34"/>
      <c r="HA2" s="34"/>
      <c r="HB2" s="34"/>
      <c r="HC2" s="34"/>
      <c r="HD2" s="34"/>
      <c r="HI2"/>
      <c r="HJ2"/>
      <c r="HK2"/>
      <c r="HL2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  <c r="IT2" s="41"/>
      <c r="IU2" s="41"/>
      <c r="IV2" s="41"/>
      <c r="IW2" s="41"/>
      <c r="IX2" s="41"/>
      <c r="IY2" s="41"/>
      <c r="IZ2" s="41"/>
      <c r="JA2" s="41"/>
      <c r="JB2" s="41"/>
      <c r="JC2" s="41"/>
      <c r="JD2" s="41"/>
      <c r="JE2" s="41"/>
      <c r="JF2" s="41"/>
      <c r="JG2" s="41"/>
      <c r="JH2" s="41"/>
      <c r="JI2" s="41"/>
      <c r="JJ2" s="41"/>
      <c r="JK2" s="41"/>
      <c r="JL2" s="41"/>
      <c r="JM2" s="41"/>
      <c r="JN2" s="41"/>
      <c r="JO2" s="41"/>
      <c r="JP2" s="41"/>
      <c r="JQ2" s="41"/>
      <c r="JR2" s="41"/>
      <c r="JS2" s="41"/>
      <c r="JT2" s="41"/>
      <c r="JU2" s="41"/>
      <c r="JV2" s="41"/>
      <c r="JW2" s="41"/>
      <c r="JX2" s="41"/>
      <c r="JY2" s="41"/>
      <c r="JZ2" s="41"/>
      <c r="KA2" s="41"/>
      <c r="KB2" s="41"/>
      <c r="KC2" s="41"/>
      <c r="KD2" s="41"/>
      <c r="KE2" s="41"/>
      <c r="KF2" s="41"/>
      <c r="KG2" s="41"/>
      <c r="KH2" s="41"/>
      <c r="KI2" s="41"/>
      <c r="KJ2" s="41"/>
      <c r="KK2" s="41"/>
      <c r="KL2" s="41"/>
      <c r="KM2" s="41"/>
      <c r="KN2" s="41"/>
      <c r="KO2" s="41"/>
      <c r="KP2" s="41"/>
      <c r="KQ2" s="41"/>
      <c r="KR2" s="41"/>
      <c r="KS2" s="41"/>
      <c r="KT2" s="41"/>
      <c r="KU2" s="41"/>
      <c r="KV2" s="41"/>
      <c r="KW2" s="41"/>
      <c r="KX2" s="41"/>
      <c r="KY2" s="41"/>
      <c r="KZ2" s="41"/>
      <c r="LA2" s="41"/>
      <c r="LB2" s="41"/>
      <c r="LC2" s="41"/>
      <c r="LD2" s="41"/>
      <c r="LE2" s="41"/>
      <c r="LF2" s="41"/>
      <c r="LG2" s="41"/>
      <c r="LH2" s="41"/>
      <c r="LI2" s="41"/>
      <c r="LJ2" s="41"/>
      <c r="LK2" s="41"/>
      <c r="LL2" s="41"/>
      <c r="LM2" s="41"/>
      <c r="LN2" s="41"/>
      <c r="LO2" s="41"/>
      <c r="LP2" s="41"/>
      <c r="LQ2" s="41"/>
      <c r="LR2" s="41"/>
    </row>
    <row r="3" spans="1:330" s="51" customFormat="1" ht="112">
      <c r="A3" s="48"/>
      <c r="B3" s="48"/>
      <c r="C3" s="48" t="s">
        <v>346</v>
      </c>
      <c r="D3" s="48" t="s">
        <v>302</v>
      </c>
      <c r="E3" s="48" t="s">
        <v>180</v>
      </c>
      <c r="F3" s="48" t="s">
        <v>181</v>
      </c>
      <c r="G3" s="48" t="s">
        <v>182</v>
      </c>
      <c r="H3" s="48" t="s">
        <v>314</v>
      </c>
      <c r="I3" s="48" t="s">
        <v>300</v>
      </c>
      <c r="J3" s="48" t="s">
        <v>183</v>
      </c>
      <c r="K3" s="48" t="s">
        <v>301</v>
      </c>
      <c r="L3" s="48"/>
      <c r="M3" s="48" t="s">
        <v>199</v>
      </c>
      <c r="N3" s="48" t="s">
        <v>200</v>
      </c>
      <c r="O3" s="48" t="s">
        <v>242</v>
      </c>
      <c r="P3" s="48" t="s">
        <v>243</v>
      </c>
      <c r="Q3" s="48" t="s">
        <v>245</v>
      </c>
      <c r="R3" s="48" t="s">
        <v>246</v>
      </c>
      <c r="S3" s="48" t="s">
        <v>247</v>
      </c>
      <c r="T3" s="66" t="s">
        <v>244</v>
      </c>
      <c r="U3" s="48"/>
      <c r="V3" s="48"/>
      <c r="W3" s="48" t="s">
        <v>263</v>
      </c>
      <c r="X3" s="48" t="s">
        <v>237</v>
      </c>
      <c r="Y3" s="48" t="s">
        <v>259</v>
      </c>
      <c r="Z3" s="48" t="s">
        <v>179</v>
      </c>
      <c r="AA3" s="48" t="s">
        <v>337</v>
      </c>
      <c r="AB3" s="48" t="s">
        <v>338</v>
      </c>
      <c r="AC3" s="48" t="s">
        <v>339</v>
      </c>
      <c r="AD3" s="48" t="s">
        <v>340</v>
      </c>
      <c r="AE3" s="66" t="s">
        <v>319</v>
      </c>
      <c r="AF3" s="48"/>
      <c r="AG3" s="48" t="s">
        <v>138</v>
      </c>
      <c r="AH3" s="48" t="s">
        <v>334</v>
      </c>
      <c r="AI3" s="48" t="s">
        <v>320</v>
      </c>
      <c r="AJ3" s="48" t="s">
        <v>321</v>
      </c>
      <c r="AK3" s="48" t="s">
        <v>140</v>
      </c>
      <c r="AL3" s="48" t="s">
        <v>177</v>
      </c>
      <c r="AM3" s="48" t="s">
        <v>176</v>
      </c>
      <c r="AN3" s="48" t="s">
        <v>178</v>
      </c>
      <c r="AO3" s="48" t="s">
        <v>144</v>
      </c>
      <c r="AP3" s="48"/>
      <c r="AQ3" s="48" t="s">
        <v>176</v>
      </c>
      <c r="AR3" s="48" t="s">
        <v>324</v>
      </c>
      <c r="AS3" s="48" t="s">
        <v>145</v>
      </c>
      <c r="AT3" s="48" t="s">
        <v>154</v>
      </c>
      <c r="AU3" s="48" t="s">
        <v>146</v>
      </c>
      <c r="AV3" s="48"/>
      <c r="AW3" s="48"/>
      <c r="AX3" s="48"/>
      <c r="AY3" s="48"/>
      <c r="AZ3" s="48"/>
      <c r="BA3" s="48" t="s">
        <v>170</v>
      </c>
      <c r="BB3" s="48" t="s">
        <v>171</v>
      </c>
      <c r="BC3" s="48" t="s">
        <v>172</v>
      </c>
      <c r="BD3" s="48" t="s">
        <v>355</v>
      </c>
      <c r="BE3" s="48" t="s">
        <v>148</v>
      </c>
      <c r="BF3" s="48" t="s">
        <v>173</v>
      </c>
      <c r="BG3" s="163" t="s">
        <v>356</v>
      </c>
      <c r="BH3" s="48"/>
      <c r="BI3" s="48"/>
      <c r="BJ3" s="48"/>
      <c r="BK3" s="48" t="s">
        <v>204</v>
      </c>
      <c r="BL3" s="48" t="s">
        <v>174</v>
      </c>
      <c r="BM3" s="48" t="s">
        <v>342</v>
      </c>
      <c r="BN3" s="48" t="s">
        <v>175</v>
      </c>
      <c r="BO3" s="48" t="s">
        <v>150</v>
      </c>
      <c r="BP3" s="48" t="s">
        <v>257</v>
      </c>
      <c r="BQ3" s="48" t="s">
        <v>256</v>
      </c>
      <c r="BR3" s="163" t="s">
        <v>358</v>
      </c>
      <c r="BS3" s="48"/>
      <c r="BT3" s="48"/>
      <c r="BU3" s="48" t="s">
        <v>306</v>
      </c>
      <c r="BV3" s="48" t="s">
        <v>165</v>
      </c>
      <c r="BW3" s="48" t="s">
        <v>166</v>
      </c>
      <c r="BX3" s="48" t="s">
        <v>205</v>
      </c>
      <c r="BY3" s="48" t="s">
        <v>167</v>
      </c>
      <c r="BZ3" s="48" t="s">
        <v>168</v>
      </c>
      <c r="CA3" s="48" t="s">
        <v>184</v>
      </c>
      <c r="CB3" s="48" t="s">
        <v>169</v>
      </c>
      <c r="CC3" s="48" t="s">
        <v>185</v>
      </c>
      <c r="CD3" s="48" t="s">
        <v>186</v>
      </c>
      <c r="CE3" s="48" t="s">
        <v>307</v>
      </c>
      <c r="CF3" s="48" t="s">
        <v>299</v>
      </c>
      <c r="CG3" s="48" t="s">
        <v>298</v>
      </c>
      <c r="CH3" s="48" t="s">
        <v>303</v>
      </c>
      <c r="CI3" s="48" t="s">
        <v>304</v>
      </c>
      <c r="CJ3" s="48" t="s">
        <v>284</v>
      </c>
      <c r="CK3" s="48" t="s">
        <v>308</v>
      </c>
      <c r="CL3" s="48"/>
      <c r="CM3" s="48"/>
      <c r="CN3" s="48"/>
      <c r="CO3" s="48" t="s">
        <v>187</v>
      </c>
      <c r="CP3" s="48" t="s">
        <v>188</v>
      </c>
      <c r="CQ3" s="48" t="s">
        <v>189</v>
      </c>
      <c r="CR3" s="48" t="s">
        <v>312</v>
      </c>
      <c r="CS3" s="48" t="s">
        <v>309</v>
      </c>
      <c r="CT3" s="48" t="s">
        <v>310</v>
      </c>
      <c r="CU3" s="48" t="s">
        <v>313</v>
      </c>
      <c r="CV3" s="48"/>
      <c r="CW3" s="48"/>
      <c r="CX3" s="48"/>
      <c r="CY3" s="48" t="s">
        <v>332</v>
      </c>
      <c r="CZ3" s="48" t="s">
        <v>329</v>
      </c>
      <c r="DA3" s="48" t="s">
        <v>330</v>
      </c>
      <c r="DB3" s="48" t="s">
        <v>331</v>
      </c>
      <c r="DC3" s="48" t="s">
        <v>344</v>
      </c>
      <c r="DD3" s="48" t="s">
        <v>258</v>
      </c>
      <c r="DE3" s="48"/>
      <c r="DF3" s="48"/>
      <c r="DG3" s="48"/>
      <c r="DH3" s="48"/>
      <c r="DI3" s="48" t="s">
        <v>348</v>
      </c>
      <c r="DJ3" s="48" t="s">
        <v>293</v>
      </c>
      <c r="DK3" s="48" t="s">
        <v>294</v>
      </c>
      <c r="DL3" s="48" t="s">
        <v>334</v>
      </c>
      <c r="DM3" s="48" t="s">
        <v>136</v>
      </c>
      <c r="DN3" s="48"/>
      <c r="DO3" s="48"/>
      <c r="DP3" s="48"/>
      <c r="DQ3" s="48"/>
      <c r="DR3" s="48"/>
      <c r="DS3" s="48" t="s">
        <v>350</v>
      </c>
      <c r="DT3" s="48" t="s">
        <v>137</v>
      </c>
      <c r="DU3" s="48" t="s">
        <v>273</v>
      </c>
      <c r="DV3" s="48" t="s">
        <v>190</v>
      </c>
      <c r="DW3" s="48" t="s">
        <v>264</v>
      </c>
      <c r="DX3" s="48"/>
      <c r="DY3" s="48"/>
      <c r="DZ3" s="48"/>
      <c r="EA3" s="48"/>
      <c r="EB3" s="48"/>
      <c r="EC3" s="48" t="s">
        <v>192</v>
      </c>
      <c r="ED3" s="48" t="s">
        <v>146</v>
      </c>
      <c r="EE3" s="48" t="s">
        <v>353</v>
      </c>
      <c r="EF3" s="48" t="s">
        <v>155</v>
      </c>
      <c r="EG3" s="48" t="s">
        <v>141</v>
      </c>
      <c r="EH3" s="48" t="s">
        <v>142</v>
      </c>
      <c r="EI3" s="48" t="s">
        <v>274</v>
      </c>
      <c r="EJ3" s="48"/>
      <c r="EK3" s="48"/>
      <c r="EL3" s="48"/>
      <c r="EM3" s="48" t="s">
        <v>351</v>
      </c>
      <c r="EN3" s="48" t="s">
        <v>147</v>
      </c>
      <c r="EO3" s="48" t="s">
        <v>253</v>
      </c>
      <c r="EP3" s="163" t="s">
        <v>357</v>
      </c>
      <c r="EQ3" s="48" t="s">
        <v>255</v>
      </c>
      <c r="ER3" s="48" t="s">
        <v>254</v>
      </c>
      <c r="ES3" s="48" t="s">
        <v>276</v>
      </c>
      <c r="ET3" s="48" t="s">
        <v>143</v>
      </c>
      <c r="EU3" s="48"/>
      <c r="EV3" s="48"/>
      <c r="EW3" s="48" t="s">
        <v>283</v>
      </c>
      <c r="EX3" s="48" t="s">
        <v>157</v>
      </c>
      <c r="EY3" s="48" t="s">
        <v>193</v>
      </c>
      <c r="EZ3" s="48" t="s">
        <v>277</v>
      </c>
      <c r="FA3" s="48" t="s">
        <v>278</v>
      </c>
      <c r="FB3" s="48" t="s">
        <v>279</v>
      </c>
      <c r="FC3" s="48" t="s">
        <v>161</v>
      </c>
      <c r="FD3" s="48" t="s">
        <v>280</v>
      </c>
      <c r="FE3" s="48" t="s">
        <v>281</v>
      </c>
      <c r="FF3" s="48" t="str">
        <f>DC3</f>
        <v>Rate of Family related violent offences, per 100,000 women, female victims, 2024/25</v>
      </c>
      <c r="FG3" s="48" t="s">
        <v>164</v>
      </c>
      <c r="FH3" s="48" t="s">
        <v>163</v>
      </c>
      <c r="FI3" s="48" t="s">
        <v>194</v>
      </c>
      <c r="FJ3" s="48" t="s">
        <v>195</v>
      </c>
      <c r="FK3" s="48" t="s">
        <v>196</v>
      </c>
      <c r="FL3" s="48"/>
      <c r="FM3" s="48"/>
      <c r="FN3" s="48"/>
      <c r="FO3" s="48"/>
      <c r="FP3" s="48"/>
      <c r="FQ3" s="48"/>
      <c r="FR3" s="48"/>
      <c r="FS3" s="48"/>
      <c r="FT3" s="48"/>
      <c r="FU3" s="48"/>
      <c r="FV3" s="48"/>
      <c r="FW3" s="48"/>
      <c r="FX3" s="48"/>
      <c r="FY3" s="48"/>
      <c r="FZ3" s="48"/>
      <c r="GA3" s="48"/>
      <c r="GB3" s="48"/>
      <c r="GC3" s="48"/>
      <c r="GD3" s="48"/>
      <c r="GE3" s="48"/>
      <c r="GF3" s="48"/>
      <c r="GG3" s="48"/>
      <c r="GH3" s="48"/>
      <c r="GI3" s="48"/>
      <c r="GJ3" s="48"/>
      <c r="GK3" s="48"/>
      <c r="GL3" s="48"/>
      <c r="GM3" s="56"/>
      <c r="GN3" s="48"/>
      <c r="GO3" s="48"/>
      <c r="GP3" s="48"/>
      <c r="GQ3" s="48"/>
      <c r="GR3" s="48"/>
      <c r="GS3" s="48"/>
      <c r="GT3" s="48"/>
      <c r="GU3" s="48"/>
      <c r="GV3" s="48"/>
      <c r="GW3" s="48"/>
      <c r="GX3" s="48"/>
      <c r="GY3" s="48"/>
      <c r="GZ3" s="48"/>
      <c r="HA3" s="48"/>
      <c r="HB3" s="48"/>
      <c r="HC3" s="48"/>
      <c r="HD3" s="48"/>
      <c r="HI3" s="49"/>
      <c r="HJ3" s="49"/>
      <c r="HK3" s="49"/>
      <c r="HL3" s="49"/>
      <c r="HM3" s="48"/>
      <c r="HN3" s="48"/>
      <c r="HO3" s="48"/>
      <c r="HP3" s="48"/>
      <c r="HQ3" s="48"/>
      <c r="HR3" s="48"/>
      <c r="HS3" s="48"/>
      <c r="HT3" s="48"/>
      <c r="HU3" s="48"/>
      <c r="HV3" s="48"/>
      <c r="HW3" s="48"/>
      <c r="HX3" s="48"/>
      <c r="HY3" s="48"/>
      <c r="HZ3" s="48"/>
      <c r="IA3" s="48"/>
      <c r="IB3" s="50"/>
      <c r="IC3" s="50"/>
      <c r="ID3" s="50"/>
      <c r="IE3" s="50"/>
      <c r="IF3" s="50"/>
      <c r="IG3" s="50"/>
      <c r="IH3" s="50"/>
      <c r="II3" s="50"/>
      <c r="IJ3" s="50"/>
      <c r="IK3" s="50"/>
      <c r="IL3" s="50"/>
      <c r="IM3" s="50"/>
      <c r="IN3" s="50"/>
      <c r="IO3" s="50"/>
      <c r="IP3" s="50"/>
      <c r="IQ3" s="50"/>
      <c r="IR3" s="50"/>
      <c r="IS3" s="50"/>
      <c r="IT3" s="50"/>
      <c r="IU3" s="50"/>
      <c r="IV3" s="50"/>
      <c r="IW3" s="50"/>
      <c r="IX3" s="50"/>
      <c r="IY3" s="50"/>
      <c r="IZ3" s="50"/>
      <c r="JA3" s="50"/>
      <c r="JB3" s="50"/>
      <c r="JC3" s="50"/>
      <c r="JD3" s="50"/>
      <c r="JE3" s="50"/>
      <c r="JF3" s="50"/>
      <c r="JG3" s="50"/>
      <c r="JH3" s="50"/>
      <c r="JI3" s="50"/>
      <c r="JJ3" s="50"/>
      <c r="JK3" s="50"/>
      <c r="JL3" s="50"/>
      <c r="JM3" s="50"/>
      <c r="JN3" s="50"/>
      <c r="JO3" s="50"/>
      <c r="JP3" s="50"/>
      <c r="JQ3" s="50"/>
      <c r="JR3" s="50"/>
      <c r="JS3" s="50"/>
      <c r="JT3" s="50"/>
      <c r="JU3" s="50"/>
      <c r="JV3" s="50"/>
      <c r="JW3" s="50"/>
      <c r="JX3" s="50"/>
      <c r="JY3" s="50"/>
      <c r="JZ3" s="50"/>
      <c r="KA3" s="50"/>
      <c r="KB3" s="50"/>
      <c r="KC3" s="50"/>
      <c r="KD3" s="50"/>
      <c r="KE3" s="50"/>
      <c r="KF3" s="50"/>
      <c r="KG3" s="50"/>
      <c r="KH3" s="50"/>
      <c r="KI3" s="50"/>
      <c r="KJ3" s="50"/>
      <c r="KK3" s="50"/>
      <c r="KL3" s="50"/>
      <c r="KM3" s="50"/>
      <c r="KN3" s="50"/>
      <c r="KO3" s="50"/>
      <c r="KP3" s="50"/>
      <c r="KQ3" s="50"/>
      <c r="KR3" s="50"/>
      <c r="KS3" s="50"/>
      <c r="KT3" s="50"/>
      <c r="KU3" s="50"/>
      <c r="KV3" s="50"/>
      <c r="KW3" s="50"/>
      <c r="KX3" s="50"/>
      <c r="KY3" s="50"/>
      <c r="KZ3" s="50"/>
      <c r="LA3" s="50"/>
      <c r="LB3" s="50"/>
      <c r="LC3" s="50"/>
      <c r="LD3" s="50"/>
      <c r="LE3" s="50"/>
      <c r="LF3" s="50"/>
      <c r="LG3" s="50"/>
      <c r="LH3" s="50"/>
      <c r="LI3" s="50"/>
      <c r="LJ3" s="50"/>
      <c r="LK3" s="50"/>
      <c r="LL3" s="50"/>
      <c r="LM3" s="50"/>
      <c r="LN3" s="50"/>
      <c r="LO3" s="50"/>
      <c r="LP3" s="50"/>
      <c r="LQ3" s="50"/>
      <c r="LR3" s="50"/>
    </row>
    <row r="4" spans="1:330" ht="20.25" customHeight="1">
      <c r="A4" s="19">
        <v>1</v>
      </c>
      <c r="B4" s="47" t="s">
        <v>55</v>
      </c>
      <c r="C4" s="112">
        <v>13407.811230884747</v>
      </c>
      <c r="D4" s="53">
        <v>10.13804</v>
      </c>
      <c r="E4" s="53">
        <v>10.05805</v>
      </c>
      <c r="F4" s="53">
        <v>10.33267</v>
      </c>
      <c r="G4" s="53">
        <v>2.4628930000000002</v>
      </c>
      <c r="H4" s="53">
        <v>2.7964560000000001</v>
      </c>
      <c r="I4" s="57">
        <v>8.3078160000000008</v>
      </c>
      <c r="J4" s="53">
        <v>26.089056312180041</v>
      </c>
      <c r="K4" s="52">
        <v>10.15025</v>
      </c>
      <c r="L4" s="52"/>
      <c r="M4" s="52">
        <v>129</v>
      </c>
      <c r="N4" s="52">
        <v>1.0542661000326903</v>
      </c>
      <c r="O4" s="52">
        <v>42.696629213483142</v>
      </c>
      <c r="P4" s="52">
        <v>2.459016393442623</v>
      </c>
      <c r="Q4" s="52">
        <v>35.9375</v>
      </c>
      <c r="R4" s="52">
        <v>48.717948717948715</v>
      </c>
      <c r="S4" s="52">
        <v>0</v>
      </c>
      <c r="T4" s="67">
        <v>493</v>
      </c>
      <c r="U4" s="52"/>
      <c r="V4" s="52"/>
      <c r="W4" s="67">
        <v>1861</v>
      </c>
      <c r="X4" s="52">
        <v>15.259101344703183</v>
      </c>
      <c r="Y4" s="52">
        <v>7.6898222940226191</v>
      </c>
      <c r="Z4" s="52">
        <v>0.65734794106535699</v>
      </c>
      <c r="AA4" s="52">
        <v>9</v>
      </c>
      <c r="AB4" s="67">
        <v>9</v>
      </c>
      <c r="AC4" s="67">
        <v>22</v>
      </c>
      <c r="AD4" s="67">
        <v>40</v>
      </c>
      <c r="AE4" s="67">
        <v>0</v>
      </c>
      <c r="AF4" s="52"/>
      <c r="AG4" s="53">
        <v>5</v>
      </c>
      <c r="AH4" s="53">
        <v>9.6</v>
      </c>
      <c r="AI4" s="52">
        <v>28.125</v>
      </c>
      <c r="AJ4" s="53">
        <v>37.6</v>
      </c>
      <c r="AK4" s="53">
        <v>11.373390557939913</v>
      </c>
      <c r="AL4" s="53">
        <v>31.663737551259519</v>
      </c>
      <c r="AM4" s="53">
        <v>11.471861471861471</v>
      </c>
      <c r="AN4" s="53">
        <v>30.508474576271187</v>
      </c>
      <c r="AO4" s="53">
        <v>30.963207937164118</v>
      </c>
      <c r="AP4" s="53"/>
      <c r="AQ4" s="53">
        <v>11.471861471861471</v>
      </c>
      <c r="AR4" s="53">
        <v>2.6</v>
      </c>
      <c r="AS4" s="53">
        <v>36.761628842749076</v>
      </c>
      <c r="AT4" s="53">
        <v>26.251408337357152</v>
      </c>
      <c r="AU4" s="53">
        <v>5.007949125596185</v>
      </c>
      <c r="AV4" s="53"/>
      <c r="AW4" s="53"/>
      <c r="AX4" s="53"/>
      <c r="AY4" s="53"/>
      <c r="AZ4" s="53"/>
      <c r="BA4" s="52">
        <v>732.1792260692464</v>
      </c>
      <c r="BB4" s="53">
        <v>641.52397260273972</v>
      </c>
      <c r="BC4" s="53">
        <v>857.42753623188401</v>
      </c>
      <c r="BD4" s="53">
        <v>280.18262490205001</v>
      </c>
      <c r="BE4" s="53">
        <v>1028</v>
      </c>
      <c r="BF4" s="53">
        <v>6.759735488611315</v>
      </c>
      <c r="BG4" s="54">
        <v>4.2512531701446639</v>
      </c>
      <c r="BH4" s="53"/>
      <c r="BI4" s="53"/>
      <c r="BJ4" s="53"/>
      <c r="BK4" s="53">
        <v>77.875759357240838</v>
      </c>
      <c r="BL4" s="53">
        <v>1.4697236919459142</v>
      </c>
      <c r="BM4" s="53">
        <v>29.4</v>
      </c>
      <c r="BN4" s="53">
        <v>9.2637772675086101</v>
      </c>
      <c r="BO4" s="53">
        <v>10.93059266139432</v>
      </c>
      <c r="BP4" s="53">
        <v>0.21450858034321374</v>
      </c>
      <c r="BQ4" s="53">
        <v>1.8135106543750945</v>
      </c>
      <c r="BR4" s="53">
        <v>9.0342471930319341</v>
      </c>
      <c r="BS4" s="53"/>
      <c r="BT4" s="53"/>
      <c r="BU4" s="53">
        <v>17.55866</v>
      </c>
      <c r="BV4" s="53">
        <v>5.8509692335052463</v>
      </c>
      <c r="BW4" s="53">
        <v>11.70776104583816</v>
      </c>
      <c r="BX4" s="53">
        <v>8.3567764355452585</v>
      </c>
      <c r="BY4" s="53">
        <v>4.0956478570246571</v>
      </c>
      <c r="BZ4" s="53">
        <v>0.9349660764520934</v>
      </c>
      <c r="CA4" s="53">
        <v>4.6996524904848584</v>
      </c>
      <c r="CB4" s="53">
        <v>5.6180704947873572</v>
      </c>
      <c r="CC4" s="53">
        <v>2.22571570412047</v>
      </c>
      <c r="CD4" s="53">
        <v>9.6475260632136344</v>
      </c>
      <c r="CE4" s="58">
        <v>12.291090000000001</v>
      </c>
      <c r="CF4" s="58">
        <v>23.244520000000001</v>
      </c>
      <c r="CG4" s="53">
        <v>21.190639999999998</v>
      </c>
      <c r="CH4" s="53">
        <v>9.4559339999999992</v>
      </c>
      <c r="CI4" s="53">
        <v>4.3077249999999996</v>
      </c>
      <c r="CJ4" s="55">
        <v>53.102715824609319</v>
      </c>
      <c r="CK4" s="58">
        <v>22.543810000000001</v>
      </c>
      <c r="CL4" s="58"/>
      <c r="CM4" s="58"/>
      <c r="CN4" s="58"/>
      <c r="CO4" s="53">
        <v>40.549999999999997</v>
      </c>
      <c r="CP4" s="53">
        <v>8.15</v>
      </c>
      <c r="CQ4" s="53">
        <v>7.5</v>
      </c>
      <c r="CR4" s="55">
        <v>32.086359999999999</v>
      </c>
      <c r="CS4" s="53">
        <v>4.6280549999999998</v>
      </c>
      <c r="CT4" s="53">
        <v>13.16916</v>
      </c>
      <c r="CU4" s="53">
        <v>23.08013</v>
      </c>
      <c r="CV4" s="55"/>
      <c r="CW4" s="55"/>
      <c r="CX4" s="55"/>
      <c r="CY4" s="88">
        <v>3712.4024547314189</v>
      </c>
      <c r="CZ4" s="88">
        <v>1719.8272596408819</v>
      </c>
      <c r="DA4" s="88">
        <v>651.5645124630654</v>
      </c>
      <c r="DB4" s="88">
        <v>189.40828850670505</v>
      </c>
      <c r="DC4" s="88">
        <v>420.7019389175789</v>
      </c>
      <c r="DD4" s="53">
        <v>21.299999999999997</v>
      </c>
      <c r="DE4" s="58"/>
      <c r="DF4" s="58"/>
      <c r="DG4" s="58"/>
      <c r="DH4" s="58"/>
      <c r="DI4" s="88">
        <v>1922.2777896509078</v>
      </c>
      <c r="DJ4" s="53">
        <v>93.75</v>
      </c>
      <c r="DK4" s="53">
        <v>83.985765124555158</v>
      </c>
      <c r="DL4" s="53">
        <v>9.6</v>
      </c>
      <c r="DM4" s="53">
        <v>13.3</v>
      </c>
      <c r="DN4" s="53"/>
      <c r="DO4" s="53"/>
      <c r="DP4" s="53"/>
      <c r="DQ4" s="53"/>
      <c r="DR4" s="53"/>
      <c r="DS4" s="88">
        <v>1664.5353147995002</v>
      </c>
      <c r="DT4" s="53">
        <v>8.6206896551724146</v>
      </c>
      <c r="DU4" s="53">
        <v>11.373390557939913</v>
      </c>
      <c r="DV4" s="53">
        <v>11.471861471861471</v>
      </c>
      <c r="DW4" s="53">
        <v>3.4739454094292808</v>
      </c>
      <c r="DX4" s="53"/>
      <c r="DY4" s="53"/>
      <c r="DZ4" s="53"/>
      <c r="EA4" s="53"/>
      <c r="EB4" s="53"/>
      <c r="EC4" s="53">
        <v>25.1187648456057</v>
      </c>
      <c r="ED4" s="53">
        <v>5.007949125596185</v>
      </c>
      <c r="EE4" s="53">
        <v>3.8515998632747457</v>
      </c>
      <c r="EF4" s="53">
        <v>1.7642861080211565</v>
      </c>
      <c r="EG4" s="53">
        <v>2350.2066115702478</v>
      </c>
      <c r="EH4" s="53">
        <v>1021.1864406779661</v>
      </c>
      <c r="EI4" s="53">
        <v>955.84888484296778</v>
      </c>
      <c r="EJ4" s="53"/>
      <c r="EK4" s="53"/>
      <c r="EL4" s="53"/>
      <c r="EM4" s="88">
        <v>3655.2339603331702</v>
      </c>
      <c r="EN4" s="53">
        <v>81.314285714285717</v>
      </c>
      <c r="EO4" s="53">
        <v>19.159611163374098</v>
      </c>
      <c r="EP4" s="53">
        <v>53.074578017522342</v>
      </c>
      <c r="EQ4" s="53">
        <v>8.5695006747638338</v>
      </c>
      <c r="ER4" s="53">
        <v>28.986422481844016</v>
      </c>
      <c r="ES4" s="53">
        <v>14.062987215466169</v>
      </c>
      <c r="ET4" s="53">
        <v>920.1680672268908</v>
      </c>
      <c r="EU4" s="53"/>
      <c r="EV4" s="53"/>
      <c r="EW4" s="53">
        <v>62.782608695652172</v>
      </c>
      <c r="EX4" s="53">
        <v>69.322789943227875</v>
      </c>
      <c r="EY4" s="53">
        <v>8.3076370915561331</v>
      </c>
      <c r="EZ4" s="53">
        <v>8.8454655955439616</v>
      </c>
      <c r="FA4" s="53">
        <v>35.440851003069909</v>
      </c>
      <c r="FB4" s="53">
        <v>2.6146988783053073</v>
      </c>
      <c r="FC4" s="53">
        <v>61.420343089427064</v>
      </c>
      <c r="FD4" s="53">
        <v>42.164428992948046</v>
      </c>
      <c r="FE4" s="53">
        <v>75.117370892018769</v>
      </c>
      <c r="FF4" s="53">
        <f>DC4</f>
        <v>420.7019389175789</v>
      </c>
      <c r="FG4" s="53">
        <v>8.4883720930232549</v>
      </c>
      <c r="FH4" s="53">
        <v>1.8691588785046727</v>
      </c>
      <c r="FI4" s="53">
        <v>12.597701149425285</v>
      </c>
      <c r="FJ4" s="53">
        <v>10.126002290950744</v>
      </c>
      <c r="FK4" s="53">
        <v>78.762886597938149</v>
      </c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2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64"/>
      <c r="GN4" s="58"/>
      <c r="GO4" s="58"/>
      <c r="GP4" s="58"/>
      <c r="GQ4" s="58"/>
      <c r="GR4" s="53"/>
      <c r="GS4" s="52"/>
      <c r="GT4" s="53"/>
      <c r="GU4" s="53"/>
      <c r="GV4" s="53"/>
      <c r="GW4" s="53"/>
      <c r="GX4" s="53"/>
      <c r="GY4" s="53"/>
      <c r="GZ4" s="53"/>
      <c r="HA4" s="53"/>
      <c r="HB4" s="53"/>
      <c r="HC4" s="53"/>
      <c r="HD4" s="53"/>
      <c r="HE4" s="59"/>
      <c r="HF4" s="59"/>
      <c r="HG4" s="59"/>
      <c r="HH4" s="59"/>
      <c r="HI4" s="59"/>
      <c r="HJ4" s="59"/>
      <c r="HK4" s="59"/>
      <c r="HL4" s="59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</row>
    <row r="5" spans="1:330" ht="20.25" customHeight="1">
      <c r="A5" s="19">
        <v>2</v>
      </c>
      <c r="B5" s="47" t="s">
        <v>56</v>
      </c>
      <c r="C5" s="112">
        <v>11921.986156028648</v>
      </c>
      <c r="D5" s="53">
        <v>16.49522</v>
      </c>
      <c r="E5" s="53">
        <v>11.20307</v>
      </c>
      <c r="F5" s="53">
        <v>18.643364999999999</v>
      </c>
      <c r="G5" s="53">
        <v>5.0463060000000004</v>
      </c>
      <c r="H5" s="53">
        <v>7.4285600000000001</v>
      </c>
      <c r="I5" s="57">
        <v>15.022130000000001</v>
      </c>
      <c r="J5" s="53">
        <v>22.08872458410351</v>
      </c>
      <c r="K5" s="52">
        <v>13.960599999999999</v>
      </c>
      <c r="L5" s="52"/>
      <c r="M5" s="52">
        <v>230</v>
      </c>
      <c r="N5" s="52">
        <v>2.1041075839355958</v>
      </c>
      <c r="O5" s="52">
        <v>68.831168831168839</v>
      </c>
      <c r="P5" s="52">
        <v>2.7522935779816518</v>
      </c>
      <c r="Q5" s="52">
        <v>39.325842696629216</v>
      </c>
      <c r="R5" s="52">
        <v>50</v>
      </c>
      <c r="S5" s="52">
        <v>0</v>
      </c>
      <c r="T5" s="67">
        <v>585</v>
      </c>
      <c r="U5" s="52"/>
      <c r="V5" s="52"/>
      <c r="W5" s="67">
        <v>1362</v>
      </c>
      <c r="X5" s="52">
        <v>12.290200324851114</v>
      </c>
      <c r="Y5" s="52">
        <v>5.7854406130268217</v>
      </c>
      <c r="Z5" s="52">
        <v>0.52188552188552195</v>
      </c>
      <c r="AA5" s="52">
        <v>2</v>
      </c>
      <c r="AB5" s="67">
        <v>2</v>
      </c>
      <c r="AC5" s="67">
        <v>28</v>
      </c>
      <c r="AD5" s="67">
        <v>32</v>
      </c>
      <c r="AE5" s="67">
        <v>0</v>
      </c>
      <c r="AF5" s="52"/>
      <c r="AG5" s="53">
        <v>4.2</v>
      </c>
      <c r="AH5" s="53">
        <v>25.2</v>
      </c>
      <c r="AI5" s="52">
        <v>41.739130434782609</v>
      </c>
      <c r="AJ5" s="53">
        <v>44.247787610619469</v>
      </c>
      <c r="AK5" s="53">
        <v>23.540856031128403</v>
      </c>
      <c r="AL5" s="53">
        <v>41.110868139077198</v>
      </c>
      <c r="AM5" s="53">
        <v>17.827868852459016</v>
      </c>
      <c r="AN5" s="53">
        <v>16.049382716049383</v>
      </c>
      <c r="AO5" s="53">
        <v>20.598947794415217</v>
      </c>
      <c r="AP5" s="53"/>
      <c r="AQ5" s="53">
        <v>17.827868852459016</v>
      </c>
      <c r="AR5" s="53">
        <v>3.3</v>
      </c>
      <c r="AS5" s="53">
        <v>33.450268262484521</v>
      </c>
      <c r="AT5" s="53">
        <v>29.745676500508644</v>
      </c>
      <c r="AU5" s="53">
        <v>7.6446280991735529</v>
      </c>
      <c r="AV5" s="53"/>
      <c r="AW5" s="53"/>
      <c r="AX5" s="53"/>
      <c r="AY5" s="53"/>
      <c r="AZ5" s="53"/>
      <c r="BA5" s="52">
        <v>685.78491965389367</v>
      </c>
      <c r="BB5" s="53">
        <v>606.65983606557381</v>
      </c>
      <c r="BC5" s="53">
        <v>781.19946091644204</v>
      </c>
      <c r="BD5" s="53">
        <v>687.17998721271192</v>
      </c>
      <c r="BE5" s="53">
        <v>955</v>
      </c>
      <c r="BF5" s="53">
        <v>9.6866096866096854</v>
      </c>
      <c r="BG5" s="54">
        <v>6.2908980952032385</v>
      </c>
      <c r="BH5" s="53"/>
      <c r="BI5" s="53"/>
      <c r="BJ5" s="53"/>
      <c r="BK5" s="53">
        <v>74.684400360685302</v>
      </c>
      <c r="BL5" s="53">
        <v>2.5247971145175834</v>
      </c>
      <c r="BM5" s="53">
        <v>86.4</v>
      </c>
      <c r="BN5" s="53">
        <v>4.7539321700663555</v>
      </c>
      <c r="BO5" s="53">
        <v>14.478698435936179</v>
      </c>
      <c r="BP5" s="53">
        <v>0</v>
      </c>
      <c r="BQ5" s="53">
        <v>3.4511784511784511</v>
      </c>
      <c r="BR5" s="53">
        <v>13.870165077651878</v>
      </c>
      <c r="BS5" s="53"/>
      <c r="BT5" s="53"/>
      <c r="BU5" s="53">
        <v>28.35538</v>
      </c>
      <c r="BV5" s="53">
        <v>7.4530458113882538</v>
      </c>
      <c r="BW5" s="53">
        <v>14.156329986217758</v>
      </c>
      <c r="BX5" s="53">
        <v>11.468793069501871</v>
      </c>
      <c r="BY5" s="53">
        <v>4.370939161252215</v>
      </c>
      <c r="BZ5" s="53">
        <v>1.2108682811577083</v>
      </c>
      <c r="CA5" s="53">
        <v>6.5268753691671595</v>
      </c>
      <c r="CB5" s="53">
        <v>6.2413860996259105</v>
      </c>
      <c r="CC5" s="53">
        <v>3.1403819649537312</v>
      </c>
      <c r="CD5" s="53">
        <v>12.758417011222681</v>
      </c>
      <c r="CE5" s="58">
        <v>19.61796</v>
      </c>
      <c r="CF5" s="58">
        <v>29.52291</v>
      </c>
      <c r="CG5" s="53">
        <v>19.041399999999999</v>
      </c>
      <c r="CH5" s="53">
        <v>15.112550000000001</v>
      </c>
      <c r="CI5" s="53">
        <v>4.3584709999999998</v>
      </c>
      <c r="CJ5" s="55">
        <v>231.10502439441925</v>
      </c>
      <c r="CK5" s="58">
        <v>23.685639999999999</v>
      </c>
      <c r="CL5" s="58"/>
      <c r="CM5" s="58"/>
      <c r="CN5" s="58"/>
      <c r="CO5" s="53">
        <v>36.549999999999997</v>
      </c>
      <c r="CP5" s="53">
        <v>4.28</v>
      </c>
      <c r="CQ5" s="53">
        <v>13.7</v>
      </c>
      <c r="CR5" s="55">
        <v>38.093209999999999</v>
      </c>
      <c r="CS5" s="53">
        <v>9.0503920000000004</v>
      </c>
      <c r="CT5" s="53">
        <v>22.008690000000001</v>
      </c>
      <c r="CU5" s="53">
        <v>29.812200000000001</v>
      </c>
      <c r="CV5" s="55"/>
      <c r="CW5" s="55"/>
      <c r="CX5" s="55"/>
      <c r="CY5" s="88">
        <v>14547.321581379429</v>
      </c>
      <c r="CZ5" s="88">
        <v>6178.3330480917339</v>
      </c>
      <c r="DA5" s="88">
        <v>2977.9223001882597</v>
      </c>
      <c r="DB5" s="88">
        <v>984.08351874037305</v>
      </c>
      <c r="DC5" s="88">
        <v>1480.9838692038841</v>
      </c>
      <c r="DD5" s="53">
        <v>43.2</v>
      </c>
      <c r="DE5" s="58"/>
      <c r="DF5" s="58"/>
      <c r="DG5" s="58"/>
      <c r="DH5" s="58"/>
      <c r="DI5" s="88">
        <v>1650.6909136839154</v>
      </c>
      <c r="DJ5" s="53">
        <v>90.526315789473685</v>
      </c>
      <c r="DK5" s="53">
        <v>87.107623318385649</v>
      </c>
      <c r="DL5" s="53">
        <v>25.2</v>
      </c>
      <c r="DM5" s="53">
        <v>29.1</v>
      </c>
      <c r="DN5" s="53"/>
      <c r="DO5" s="53"/>
      <c r="DP5" s="53"/>
      <c r="DQ5" s="53"/>
      <c r="DR5" s="53"/>
      <c r="DS5" s="88">
        <v>1506.5792424069891</v>
      </c>
      <c r="DT5" s="53">
        <v>14.655172413793101</v>
      </c>
      <c r="DU5" s="53">
        <v>23.540856031128403</v>
      </c>
      <c r="DV5" s="53">
        <v>17.827868852459016</v>
      </c>
      <c r="DW5" s="53">
        <v>8.7058823529411757</v>
      </c>
      <c r="DX5" s="53"/>
      <c r="DY5" s="53"/>
      <c r="DZ5" s="53"/>
      <c r="EA5" s="53"/>
      <c r="EB5" s="53"/>
      <c r="EC5" s="53">
        <v>32.456140350877192</v>
      </c>
      <c r="ED5" s="53">
        <v>7.6446280991735529</v>
      </c>
      <c r="EE5" s="53">
        <v>47.665242679362791</v>
      </c>
      <c r="EF5" s="53">
        <v>1.6311040594755546</v>
      </c>
      <c r="EG5" s="53">
        <v>2179.8469387755104</v>
      </c>
      <c r="EH5" s="53">
        <v>1081.3492063492063</v>
      </c>
      <c r="EI5" s="53">
        <v>2790.3791834289141</v>
      </c>
      <c r="EJ5" s="53"/>
      <c r="EK5" s="53"/>
      <c r="EL5" s="53"/>
      <c r="EM5" s="88">
        <v>3071.9042957040579</v>
      </c>
      <c r="EN5" s="53">
        <v>69.449838187702255</v>
      </c>
      <c r="EO5" s="53">
        <v>17.081199707388443</v>
      </c>
      <c r="EP5" s="53">
        <v>56.805155109822813</v>
      </c>
      <c r="EQ5" s="53">
        <v>8.4127641939494406</v>
      </c>
      <c r="ER5" s="53">
        <v>25.70664629488159</v>
      </c>
      <c r="ES5" s="53">
        <v>19.090909090909093</v>
      </c>
      <c r="ET5" s="53">
        <v>890.90909090909088</v>
      </c>
      <c r="EU5" s="53"/>
      <c r="EV5" s="53"/>
      <c r="EW5" s="53">
        <v>74.550561797752806</v>
      </c>
      <c r="EX5" s="53">
        <v>107.26110127742039</v>
      </c>
      <c r="EY5" s="53">
        <v>-6.4520038028224311</v>
      </c>
      <c r="EZ5" s="53">
        <v>0.25629482237712325</v>
      </c>
      <c r="FA5" s="53">
        <v>29.960918621014791</v>
      </c>
      <c r="FB5" s="53">
        <v>-4.2987118489126441</v>
      </c>
      <c r="FC5" s="53">
        <v>83.82031900000527</v>
      </c>
      <c r="FD5" s="53">
        <v>49.805835150551594</v>
      </c>
      <c r="FE5" s="53">
        <v>82.708333333333329</v>
      </c>
      <c r="FF5" s="53">
        <f t="shared" ref="FF5:FF68" si="0">DC5</f>
        <v>1480.9838692038841</v>
      </c>
      <c r="FG5" s="53">
        <v>10.471976401179942</v>
      </c>
      <c r="FH5" s="53">
        <v>4.8582995951417001</v>
      </c>
      <c r="FI5" s="53">
        <v>9.4908024526792847</v>
      </c>
      <c r="FJ5" s="53">
        <v>8.0572488735754035</v>
      </c>
      <c r="FK5" s="53">
        <v>80.545984627617287</v>
      </c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2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64"/>
      <c r="GN5" s="58"/>
      <c r="GO5" s="58"/>
      <c r="GP5" s="58"/>
      <c r="GQ5" s="58"/>
      <c r="GR5" s="53"/>
      <c r="GS5" s="52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9"/>
      <c r="HF5" s="59"/>
      <c r="HG5" s="59"/>
      <c r="HH5" s="59"/>
      <c r="HI5" s="59"/>
      <c r="HJ5" s="59"/>
      <c r="HK5" s="59"/>
      <c r="HL5" s="59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</row>
    <row r="6" spans="1:330" ht="20.25" customHeight="1">
      <c r="A6" s="19">
        <v>3</v>
      </c>
      <c r="B6" s="47" t="s">
        <v>57</v>
      </c>
      <c r="C6" s="112">
        <v>124173.01067330055</v>
      </c>
      <c r="D6" s="53">
        <v>20.213280000000001</v>
      </c>
      <c r="E6" s="53">
        <v>16.835719999999998</v>
      </c>
      <c r="F6" s="53">
        <v>18.740402</v>
      </c>
      <c r="G6" s="53">
        <v>3.2195689999999999</v>
      </c>
      <c r="H6" s="53">
        <v>8.9130380000000002</v>
      </c>
      <c r="I6" s="57">
        <v>9.2502929999999992</v>
      </c>
      <c r="J6" s="53">
        <v>16.165564356208666</v>
      </c>
      <c r="K6" s="52">
        <v>16.57432</v>
      </c>
      <c r="L6" s="52"/>
      <c r="M6" s="52">
        <v>2094</v>
      </c>
      <c r="N6" s="52">
        <v>1.9636343176511406</v>
      </c>
      <c r="O6" s="52">
        <v>41</v>
      </c>
      <c r="P6" s="52">
        <v>5.2528227785959745</v>
      </c>
      <c r="Q6" s="52">
        <v>61.8</v>
      </c>
      <c r="R6" s="52">
        <v>48.943089430894311</v>
      </c>
      <c r="S6" s="52">
        <v>11.96236559139785</v>
      </c>
      <c r="T6" s="67">
        <v>548</v>
      </c>
      <c r="U6" s="52"/>
      <c r="V6" s="52"/>
      <c r="W6" s="67">
        <v>12854</v>
      </c>
      <c r="X6" s="52">
        <v>11.895133304337364</v>
      </c>
      <c r="Y6" s="52">
        <v>7.3956291831527494</v>
      </c>
      <c r="Z6" s="52">
        <v>0.41929274017035417</v>
      </c>
      <c r="AA6" s="52">
        <v>9</v>
      </c>
      <c r="AB6" s="67">
        <v>101</v>
      </c>
      <c r="AC6" s="67">
        <v>636</v>
      </c>
      <c r="AD6" s="67">
        <v>746</v>
      </c>
      <c r="AE6" s="67">
        <v>0</v>
      </c>
      <c r="AF6" s="52"/>
      <c r="AG6" s="53">
        <v>2.2000000000000002</v>
      </c>
      <c r="AH6" s="53">
        <v>15.9</v>
      </c>
      <c r="AI6" s="52">
        <v>35.765616362631292</v>
      </c>
      <c r="AJ6" s="53">
        <v>35.535307517084277</v>
      </c>
      <c r="AK6" s="53">
        <v>13.107728683316092</v>
      </c>
      <c r="AL6" s="53">
        <v>30.991826052871257</v>
      </c>
      <c r="AM6" s="53">
        <v>13.210059171597631</v>
      </c>
      <c r="AN6" s="53">
        <v>35.777385159010599</v>
      </c>
      <c r="AO6" s="53">
        <v>32.956259426847659</v>
      </c>
      <c r="AP6" s="53"/>
      <c r="AQ6" s="53">
        <v>13.210059171597631</v>
      </c>
      <c r="AR6" s="53">
        <v>4.2</v>
      </c>
      <c r="AS6" s="53">
        <v>34.695243193637197</v>
      </c>
      <c r="AT6" s="53">
        <v>24.702307473174436</v>
      </c>
      <c r="AU6" s="53">
        <v>6.4148991205380241</v>
      </c>
      <c r="AV6" s="53"/>
      <c r="AW6" s="53"/>
      <c r="AX6" s="53"/>
      <c r="AY6" s="53"/>
      <c r="AZ6" s="53"/>
      <c r="BA6" s="52">
        <v>743.20054017555708</v>
      </c>
      <c r="BB6" s="53">
        <v>642.9346772630355</v>
      </c>
      <c r="BC6" s="53">
        <v>894.61985349835822</v>
      </c>
      <c r="BD6" s="53">
        <v>703.85478300293698</v>
      </c>
      <c r="BE6" s="53">
        <v>986</v>
      </c>
      <c r="BF6" s="53">
        <v>8.6357853775349849</v>
      </c>
      <c r="BG6" s="54">
        <v>6.6560357642815244</v>
      </c>
      <c r="BH6" s="53"/>
      <c r="BI6" s="53"/>
      <c r="BJ6" s="53"/>
      <c r="BK6" s="53">
        <v>66.512293128107331</v>
      </c>
      <c r="BL6" s="53">
        <v>3.9297146359735748</v>
      </c>
      <c r="BM6" s="53">
        <v>69.8</v>
      </c>
      <c r="BN6" s="53">
        <v>7.1324756419228077</v>
      </c>
      <c r="BO6" s="53">
        <v>17.564700410368701</v>
      </c>
      <c r="BP6" s="53">
        <v>0.14738894809641503</v>
      </c>
      <c r="BQ6" s="53">
        <v>5.6080516854920228</v>
      </c>
      <c r="BR6" s="53">
        <v>19.389310711557062</v>
      </c>
      <c r="BS6" s="53"/>
      <c r="BT6" s="53"/>
      <c r="BU6" s="53">
        <v>29.94772</v>
      </c>
      <c r="BV6" s="53">
        <v>6.6034055564341818</v>
      </c>
      <c r="BW6" s="53">
        <v>11.351011424378996</v>
      </c>
      <c r="BX6" s="53">
        <v>12.329563320025535</v>
      </c>
      <c r="BY6" s="53">
        <v>3.7274537641375498</v>
      </c>
      <c r="BZ6" s="53">
        <v>0.81943001972349006</v>
      </c>
      <c r="CA6" s="53">
        <v>5.5921334718106541</v>
      </c>
      <c r="CB6" s="53">
        <v>5.0490228773427601</v>
      </c>
      <c r="CC6" s="53">
        <v>2.6355156215757831</v>
      </c>
      <c r="CD6" s="53">
        <v>14.198054330115959</v>
      </c>
      <c r="CE6" s="58">
        <v>21.599509999999999</v>
      </c>
      <c r="CF6" s="58">
        <v>23.12349</v>
      </c>
      <c r="CG6" s="53">
        <v>12.613110000000001</v>
      </c>
      <c r="CH6" s="53">
        <v>11.13547</v>
      </c>
      <c r="CI6" s="53">
        <v>5.393402</v>
      </c>
      <c r="CJ6" s="55">
        <v>222.62288698714204</v>
      </c>
      <c r="CK6" s="58">
        <v>29.20758</v>
      </c>
      <c r="CL6" s="58"/>
      <c r="CM6" s="58"/>
      <c r="CN6" s="58"/>
      <c r="CO6" s="53">
        <v>51.25</v>
      </c>
      <c r="CP6" s="53">
        <v>6.9</v>
      </c>
      <c r="CQ6" s="53">
        <v>16.7</v>
      </c>
      <c r="CR6" s="55">
        <v>37.913119999999999</v>
      </c>
      <c r="CS6" s="53">
        <v>7.571224</v>
      </c>
      <c r="CT6" s="53">
        <v>18.531369999999999</v>
      </c>
      <c r="CU6" s="53">
        <v>30.427949999999999</v>
      </c>
      <c r="CV6" s="55"/>
      <c r="CW6" s="55"/>
      <c r="CX6" s="55"/>
      <c r="CY6" s="88">
        <v>11738.124741842214</v>
      </c>
      <c r="CZ6" s="88">
        <v>6779.8430400660882</v>
      </c>
      <c r="DA6" s="88">
        <v>1761.2556794712928</v>
      </c>
      <c r="DB6" s="88">
        <v>418.8351920693928</v>
      </c>
      <c r="DC6" s="88">
        <v>814.80896424997889</v>
      </c>
      <c r="DD6" s="53">
        <v>58.1</v>
      </c>
      <c r="DE6" s="58"/>
      <c r="DF6" s="58"/>
      <c r="DG6" s="58"/>
      <c r="DH6" s="58"/>
      <c r="DI6" s="88">
        <v>22007.842517855366</v>
      </c>
      <c r="DJ6" s="53">
        <v>92.498066511987631</v>
      </c>
      <c r="DK6" s="53">
        <v>71.290262520945831</v>
      </c>
      <c r="DL6" s="53">
        <v>15.9</v>
      </c>
      <c r="DM6" s="53">
        <v>24.1</v>
      </c>
      <c r="DN6" s="53"/>
      <c r="DO6" s="53"/>
      <c r="DP6" s="53"/>
      <c r="DQ6" s="53"/>
      <c r="DR6" s="53"/>
      <c r="DS6" s="88">
        <v>21608.291496692644</v>
      </c>
      <c r="DT6" s="53">
        <v>10.333531864204884</v>
      </c>
      <c r="DU6" s="53">
        <v>13.107728683316092</v>
      </c>
      <c r="DV6" s="53">
        <v>13.210059171597631</v>
      </c>
      <c r="DW6" s="53">
        <v>6.7743067743067735</v>
      </c>
      <c r="DX6" s="53"/>
      <c r="DY6" s="53"/>
      <c r="DZ6" s="53"/>
      <c r="EA6" s="53"/>
      <c r="EB6" s="53"/>
      <c r="EC6" s="53">
        <v>32.803021632139178</v>
      </c>
      <c r="ED6" s="53">
        <v>6.4148991205380241</v>
      </c>
      <c r="EE6" s="53">
        <v>31.279348620830373</v>
      </c>
      <c r="EF6" s="53">
        <v>1.6865441406479058</v>
      </c>
      <c r="EG6" s="53">
        <v>2569.1031941031943</v>
      </c>
      <c r="EH6" s="53">
        <v>1097.5806451612902</v>
      </c>
      <c r="EI6" s="53">
        <v>2178.8262779654128</v>
      </c>
      <c r="EJ6" s="53"/>
      <c r="EK6" s="53"/>
      <c r="EL6" s="53"/>
      <c r="EM6" s="88">
        <v>25339.227727834361</v>
      </c>
      <c r="EN6" s="53">
        <v>75.733990906989291</v>
      </c>
      <c r="EO6" s="53">
        <v>11.876972398938035</v>
      </c>
      <c r="EP6" s="53">
        <v>57.874691989491659</v>
      </c>
      <c r="EQ6" s="53">
        <v>14.400989832696757</v>
      </c>
      <c r="ER6" s="53">
        <v>18.988291804262982</v>
      </c>
      <c r="ES6" s="53">
        <v>20.059069652965789</v>
      </c>
      <c r="ET6" s="53">
        <v>976.44151565074139</v>
      </c>
      <c r="EU6" s="53"/>
      <c r="EV6" s="53"/>
      <c r="EW6" s="53">
        <v>47.298550290852774</v>
      </c>
      <c r="EX6" s="53">
        <v>36.547673546525353</v>
      </c>
      <c r="EY6" s="53">
        <v>11.731375309352584</v>
      </c>
      <c r="EZ6" s="53">
        <v>9.9235346120177912</v>
      </c>
      <c r="FA6" s="53">
        <v>37.655572860923762</v>
      </c>
      <c r="FB6" s="53">
        <v>-1.0905687682302667</v>
      </c>
      <c r="FC6" s="53">
        <v>79.111318003018368</v>
      </c>
      <c r="FD6" s="53">
        <v>46.946589463883726</v>
      </c>
      <c r="FE6" s="53">
        <v>81.94832402234637</v>
      </c>
      <c r="FF6" s="53">
        <f t="shared" si="0"/>
        <v>814.80896424997889</v>
      </c>
      <c r="FG6" s="53">
        <v>12.322726731021334</v>
      </c>
      <c r="FH6" s="53">
        <v>5.4515599343185546</v>
      </c>
      <c r="FI6" s="53">
        <v>5.3698972941973828</v>
      </c>
      <c r="FJ6" s="53">
        <v>3.2859934853420194</v>
      </c>
      <c r="FK6" s="53">
        <v>86.029967426710101</v>
      </c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2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64"/>
      <c r="GN6" s="58"/>
      <c r="GO6" s="58"/>
      <c r="GP6" s="58"/>
      <c r="GQ6" s="58"/>
      <c r="GR6" s="53"/>
      <c r="GS6" s="52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9"/>
      <c r="HF6" s="59"/>
      <c r="HG6" s="59"/>
      <c r="HH6" s="59"/>
      <c r="HI6" s="59"/>
      <c r="HJ6" s="59"/>
      <c r="HK6" s="59"/>
      <c r="HL6" s="59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</row>
    <row r="7" spans="1:330" ht="20.25" customHeight="1">
      <c r="A7" s="19">
        <v>4</v>
      </c>
      <c r="B7" s="47" t="s">
        <v>58</v>
      </c>
      <c r="C7" s="112">
        <v>133021.85758458558</v>
      </c>
      <c r="D7" s="53">
        <v>11.24109</v>
      </c>
      <c r="E7" s="53">
        <v>14.81725</v>
      </c>
      <c r="F7" s="53">
        <v>15.117526</v>
      </c>
      <c r="G7" s="53">
        <v>4.1558320000000002</v>
      </c>
      <c r="H7" s="53">
        <v>5.5534100000000004</v>
      </c>
      <c r="I7" s="57">
        <v>5.8947380000000003</v>
      </c>
      <c r="J7" s="53">
        <v>15</v>
      </c>
      <c r="K7" s="52">
        <v>14.02819</v>
      </c>
      <c r="L7" s="52"/>
      <c r="M7" s="52">
        <v>871</v>
      </c>
      <c r="N7" s="52">
        <v>0.71516544872321208</v>
      </c>
      <c r="O7" s="52">
        <v>35.008665511265164</v>
      </c>
      <c r="P7" s="52">
        <v>10.909090909090908</v>
      </c>
      <c r="Q7" s="52">
        <v>55.600814663951112</v>
      </c>
      <c r="R7" s="52">
        <v>48.979591836734691</v>
      </c>
      <c r="S7" s="52">
        <v>11.194029850746269</v>
      </c>
      <c r="T7" s="67">
        <v>696</v>
      </c>
      <c r="U7" s="52"/>
      <c r="V7" s="52"/>
      <c r="W7" s="67">
        <v>30909</v>
      </c>
      <c r="X7" s="52">
        <v>25.299999999999997</v>
      </c>
      <c r="Y7" s="52">
        <v>23</v>
      </c>
      <c r="Z7" s="52">
        <v>2.2109382426566113</v>
      </c>
      <c r="AA7" s="52">
        <v>40</v>
      </c>
      <c r="AB7" s="67">
        <v>194</v>
      </c>
      <c r="AC7" s="67">
        <v>528</v>
      </c>
      <c r="AD7" s="67">
        <v>762</v>
      </c>
      <c r="AE7" s="67">
        <v>20.177017254503934</v>
      </c>
      <c r="AF7" s="52"/>
      <c r="AG7" s="53">
        <v>3</v>
      </c>
      <c r="AH7" s="53">
        <v>7.4</v>
      </c>
      <c r="AI7" s="52">
        <v>23.838383838383834</v>
      </c>
      <c r="AJ7" s="53">
        <v>23.875255623721884</v>
      </c>
      <c r="AK7" s="53">
        <v>4.5</v>
      </c>
      <c r="AL7" s="53">
        <v>20.349973441305284</v>
      </c>
      <c r="AM7" s="53">
        <v>8.4001187295933502</v>
      </c>
      <c r="AN7" s="53">
        <v>50.945906000591194</v>
      </c>
      <c r="AO7" s="53">
        <v>54.159318941927637</v>
      </c>
      <c r="AP7" s="53"/>
      <c r="AQ7" s="53">
        <v>8.4001187295933502</v>
      </c>
      <c r="AR7" s="53">
        <v>2.6</v>
      </c>
      <c r="AS7" s="53">
        <v>48.761853328462287</v>
      </c>
      <c r="AT7" s="53">
        <v>15.999178151473007</v>
      </c>
      <c r="AU7" s="53">
        <v>6.9242071752173384</v>
      </c>
      <c r="AV7" s="53"/>
      <c r="AW7" s="53"/>
      <c r="AX7" s="53"/>
      <c r="AY7" s="53"/>
      <c r="AZ7" s="53"/>
      <c r="BA7" s="52">
        <v>916</v>
      </c>
      <c r="BB7" s="53">
        <v>750</v>
      </c>
      <c r="BC7" s="53">
        <v>1137</v>
      </c>
      <c r="BD7" s="53">
        <v>573.50751845765421</v>
      </c>
      <c r="BE7" s="53">
        <v>1058</v>
      </c>
      <c r="BF7" s="53">
        <v>8.6115087317492129</v>
      </c>
      <c r="BG7" s="54">
        <v>4.5368483868618963</v>
      </c>
      <c r="BH7" s="53"/>
      <c r="BI7" s="53"/>
      <c r="BJ7" s="53"/>
      <c r="BK7" s="53">
        <v>72</v>
      </c>
      <c r="BL7" s="53">
        <v>4</v>
      </c>
      <c r="BM7" s="53">
        <v>2</v>
      </c>
      <c r="BN7" s="53">
        <v>10.246290463360024</v>
      </c>
      <c r="BO7" s="53">
        <v>11.417086481713858</v>
      </c>
      <c r="BP7" s="53">
        <v>0.15880746183327335</v>
      </c>
      <c r="BQ7" s="53">
        <v>4.2378923020864692</v>
      </c>
      <c r="BR7" s="53">
        <v>8.5579156469113578</v>
      </c>
      <c r="BS7" s="53"/>
      <c r="BT7" s="53"/>
      <c r="BU7" s="53">
        <v>16.43131</v>
      </c>
      <c r="BV7" s="53">
        <v>5.2660326157634181</v>
      </c>
      <c r="BW7" s="53">
        <v>9.2724523229437956</v>
      </c>
      <c r="BX7" s="53">
        <v>8.9204402251533228</v>
      </c>
      <c r="BY7" s="53">
        <v>3.3243720070570442</v>
      </c>
      <c r="BZ7" s="53">
        <v>0.95102075107115858</v>
      </c>
      <c r="CA7" s="53">
        <v>4.4753423506678995</v>
      </c>
      <c r="CB7" s="53">
        <v>4.1485339830294885</v>
      </c>
      <c r="CC7" s="53">
        <v>1.5256657985381836</v>
      </c>
      <c r="CD7" s="53">
        <v>9.7798874233386535</v>
      </c>
      <c r="CE7" s="58">
        <v>13.7475</v>
      </c>
      <c r="CF7" s="58">
        <v>18.171289999999999</v>
      </c>
      <c r="CG7" s="53">
        <v>8.3728809999999996</v>
      </c>
      <c r="CH7" s="53">
        <v>6.275639</v>
      </c>
      <c r="CI7" s="53">
        <v>4.370139</v>
      </c>
      <c r="CJ7" s="55">
        <v>158.94816438017932</v>
      </c>
      <c r="CK7" s="58">
        <v>23.867100000000001</v>
      </c>
      <c r="CL7" s="58"/>
      <c r="CM7" s="58"/>
      <c r="CN7" s="58"/>
      <c r="CO7" s="53">
        <v>48.37</v>
      </c>
      <c r="CP7" s="53">
        <v>6.65</v>
      </c>
      <c r="CQ7" s="53">
        <v>18.2</v>
      </c>
      <c r="CR7" s="55">
        <v>29.271180000000001</v>
      </c>
      <c r="CS7" s="53">
        <v>6.540108</v>
      </c>
      <c r="CT7" s="53">
        <v>15.114649999999999</v>
      </c>
      <c r="CU7" s="53">
        <v>17.565770000000001</v>
      </c>
      <c r="CV7" s="55"/>
      <c r="CW7" s="55"/>
      <c r="CX7" s="55"/>
      <c r="CY7" s="88">
        <v>8491.5599821118612</v>
      </c>
      <c r="CZ7" s="88">
        <v>5070.0745086446705</v>
      </c>
      <c r="DA7" s="88">
        <v>994.45922489786324</v>
      </c>
      <c r="DB7" s="88">
        <v>477.52234122382157</v>
      </c>
      <c r="DC7" s="88">
        <v>387.72994688969396</v>
      </c>
      <c r="DD7" s="53">
        <v>38.5</v>
      </c>
      <c r="DE7" s="58"/>
      <c r="DF7" s="58"/>
      <c r="DG7" s="58"/>
      <c r="DH7" s="58"/>
      <c r="DI7" s="88">
        <v>22510.686124851116</v>
      </c>
      <c r="DJ7" s="53">
        <v>93.016558675305973</v>
      </c>
      <c r="DK7" s="53">
        <v>79.125177809388333</v>
      </c>
      <c r="DL7" s="53">
        <v>7.4</v>
      </c>
      <c r="DM7" s="53">
        <v>13.2</v>
      </c>
      <c r="DN7" s="53"/>
      <c r="DO7" s="53"/>
      <c r="DP7" s="53"/>
      <c r="DQ7" s="53"/>
      <c r="DR7" s="53"/>
      <c r="DS7" s="88">
        <v>21585.183372902215</v>
      </c>
      <c r="DT7" s="53">
        <v>2.2000000000000002</v>
      </c>
      <c r="DU7" s="53">
        <v>4.5</v>
      </c>
      <c r="DV7" s="53">
        <v>8.4001187295933502</v>
      </c>
      <c r="DW7" s="53">
        <v>7.1690855044588222</v>
      </c>
      <c r="DX7" s="53"/>
      <c r="DY7" s="53"/>
      <c r="DZ7" s="53"/>
      <c r="EA7" s="53"/>
      <c r="EB7" s="53"/>
      <c r="EC7" s="53">
        <v>23.728970663206191</v>
      </c>
      <c r="ED7" s="53">
        <v>6.9242071752173384</v>
      </c>
      <c r="EE7" s="53">
        <v>5.6037710246526835</v>
      </c>
      <c r="EF7" s="53">
        <v>1.6028626565222006</v>
      </c>
      <c r="EG7" s="53">
        <v>3278.076171875</v>
      </c>
      <c r="EH7" s="53">
        <v>1428.9264413518886</v>
      </c>
      <c r="EI7" s="53">
        <v>1089.4893597321029</v>
      </c>
      <c r="EJ7" s="53"/>
      <c r="EK7" s="53"/>
      <c r="EL7" s="53"/>
      <c r="EM7" s="88">
        <v>25669.861126677853</v>
      </c>
      <c r="EN7" s="53">
        <v>80.026307135810598</v>
      </c>
      <c r="EO7" s="53">
        <v>15.141401721412262</v>
      </c>
      <c r="EP7" s="53">
        <v>44.994400020327575</v>
      </c>
      <c r="EQ7" s="53">
        <v>9.962044890117614</v>
      </c>
      <c r="ER7" s="53">
        <v>15.947516731243397</v>
      </c>
      <c r="ES7" s="53">
        <v>19.577205882352942</v>
      </c>
      <c r="ET7" s="53">
        <v>1212.7955493741308</v>
      </c>
      <c r="EU7" s="53"/>
      <c r="EV7" s="53"/>
      <c r="EW7" s="53">
        <v>75.091472901488245</v>
      </c>
      <c r="EX7" s="53">
        <v>21.903360131085549</v>
      </c>
      <c r="EY7" s="53">
        <v>10.950833459442876</v>
      </c>
      <c r="EZ7" s="53">
        <v>2.6285030594267478</v>
      </c>
      <c r="FA7" s="53">
        <v>42.575281378747775</v>
      </c>
      <c r="FB7" s="53">
        <v>4.0637656405086826</v>
      </c>
      <c r="FC7" s="53">
        <v>71.534848034779458</v>
      </c>
      <c r="FD7" s="53">
        <v>38.365634515065537</v>
      </c>
      <c r="FE7" s="53">
        <v>79.265194449872979</v>
      </c>
      <c r="FF7" s="53">
        <f t="shared" si="0"/>
        <v>387.72994688969396</v>
      </c>
      <c r="FG7" s="53">
        <v>19.613793103448277</v>
      </c>
      <c r="FH7" s="53">
        <v>5.9812160158180925</v>
      </c>
      <c r="FI7" s="53">
        <v>12.002440583415655</v>
      </c>
      <c r="FJ7" s="53">
        <v>4.095909895787976</v>
      </c>
      <c r="FK7" s="53">
        <v>80.890591889459785</v>
      </c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2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64"/>
      <c r="GN7" s="58"/>
      <c r="GO7" s="58"/>
      <c r="GP7" s="58"/>
      <c r="GQ7" s="58"/>
      <c r="GR7" s="53"/>
      <c r="GS7" s="52"/>
      <c r="GT7" s="53"/>
      <c r="GU7" s="53"/>
      <c r="GV7" s="53"/>
      <c r="GW7" s="53"/>
      <c r="GX7" s="53"/>
      <c r="GY7" s="53"/>
      <c r="GZ7" s="53"/>
      <c r="HA7" s="53"/>
      <c r="HB7" s="53"/>
      <c r="HC7" s="53"/>
      <c r="HD7" s="53"/>
      <c r="HE7" s="59"/>
      <c r="HF7" s="59"/>
      <c r="HG7" s="59"/>
      <c r="HH7" s="59"/>
      <c r="HI7" s="59"/>
      <c r="HJ7" s="59"/>
      <c r="HK7" s="59"/>
      <c r="HL7" s="59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</row>
    <row r="8" spans="1:330" ht="20.25" customHeight="1">
      <c r="A8" s="19">
        <v>5</v>
      </c>
      <c r="B8" s="47" t="s">
        <v>59</v>
      </c>
      <c r="C8" s="112">
        <v>44296.384856180521</v>
      </c>
      <c r="D8" s="53">
        <v>15.59431</v>
      </c>
      <c r="E8" s="53">
        <v>11.82718</v>
      </c>
      <c r="F8" s="53">
        <v>20.636001</v>
      </c>
      <c r="G8" s="53"/>
      <c r="H8" s="53">
        <v>3.5720879999999999</v>
      </c>
      <c r="I8" s="57">
        <v>9.0738559999999993</v>
      </c>
      <c r="J8" s="53">
        <v>19.157400156617072</v>
      </c>
      <c r="K8" s="52">
        <v>12.31503</v>
      </c>
      <c r="L8" s="52"/>
      <c r="M8" s="52">
        <v>464</v>
      </c>
      <c r="N8" s="52">
        <v>1.2290414006833894</v>
      </c>
      <c r="O8" s="52">
        <v>39.867109634551497</v>
      </c>
      <c r="P8" s="52">
        <v>4.5248868778280542</v>
      </c>
      <c r="Q8" s="52">
        <v>45.490196078431374</v>
      </c>
      <c r="R8" s="52">
        <v>44.094488188976378</v>
      </c>
      <c r="S8" s="52">
        <v>3.3333333333333335</v>
      </c>
      <c r="T8" s="67">
        <v>528</v>
      </c>
      <c r="U8" s="52"/>
      <c r="V8" s="52"/>
      <c r="W8" s="67">
        <v>6176</v>
      </c>
      <c r="X8" s="52">
        <v>16.385005173374367</v>
      </c>
      <c r="Y8" s="52">
        <v>5.4296977660972345</v>
      </c>
      <c r="Z8" s="52">
        <v>0.38000441295447301</v>
      </c>
      <c r="AA8" s="52">
        <v>10</v>
      </c>
      <c r="AB8" s="67">
        <v>26</v>
      </c>
      <c r="AC8" s="67">
        <v>85</v>
      </c>
      <c r="AD8" s="67">
        <v>121</v>
      </c>
      <c r="AE8" s="67">
        <v>0</v>
      </c>
      <c r="AF8" s="52"/>
      <c r="AG8" s="53">
        <v>3.6</v>
      </c>
      <c r="AH8" s="53">
        <v>14.6</v>
      </c>
      <c r="AI8" s="52">
        <v>40</v>
      </c>
      <c r="AJ8" s="53">
        <v>44.412607449856736</v>
      </c>
      <c r="AK8" s="53">
        <v>17.481481481481481</v>
      </c>
      <c r="AL8" s="53">
        <v>35.509920822686979</v>
      </c>
      <c r="AM8" s="53">
        <v>15.233785822021115</v>
      </c>
      <c r="AN8" s="53">
        <v>26.992481203007518</v>
      </c>
      <c r="AO8" s="53">
        <v>25.591157128865262</v>
      </c>
      <c r="AP8" s="53"/>
      <c r="AQ8" s="53">
        <v>15.233785822021115</v>
      </c>
      <c r="AR8" s="53">
        <v>3.6</v>
      </c>
      <c r="AS8" s="53">
        <v>33.356028719980188</v>
      </c>
      <c r="AT8" s="53">
        <v>26.095214753997919</v>
      </c>
      <c r="AU8" s="53">
        <v>8.4470989761092152</v>
      </c>
      <c r="AV8" s="53"/>
      <c r="AW8" s="53"/>
      <c r="AX8" s="53"/>
      <c r="AY8" s="53"/>
      <c r="AZ8" s="53"/>
      <c r="BA8" s="52">
        <v>626.63578459756809</v>
      </c>
      <c r="BB8" s="53">
        <v>557.83777354900099</v>
      </c>
      <c r="BC8" s="53">
        <v>741.06714628297368</v>
      </c>
      <c r="BD8" s="53">
        <v>590.84887081501677</v>
      </c>
      <c r="BE8" s="53">
        <v>993</v>
      </c>
      <c r="BF8" s="53">
        <v>10.025510204081632</v>
      </c>
      <c r="BG8" s="54">
        <v>5.3390361486125197</v>
      </c>
      <c r="BH8" s="53"/>
      <c r="BI8" s="53"/>
      <c r="BJ8" s="53"/>
      <c r="BK8" s="53">
        <v>77.031997057741819</v>
      </c>
      <c r="BL8" s="53">
        <v>1.8756895917616769</v>
      </c>
      <c r="BM8" s="53">
        <v>31.6</v>
      </c>
      <c r="BN8" s="53">
        <v>11.5583041206429</v>
      </c>
      <c r="BO8" s="53">
        <v>23.198711805206599</v>
      </c>
      <c r="BP8" s="53">
        <v>0.12851897184822522</v>
      </c>
      <c r="BQ8" s="53">
        <v>1.6178453241818851</v>
      </c>
      <c r="BR8" s="53">
        <v>13.904441290337097</v>
      </c>
      <c r="BS8" s="53"/>
      <c r="BT8" s="53"/>
      <c r="BU8" s="53">
        <v>20.696860000000001</v>
      </c>
      <c r="BV8" s="53">
        <v>7.1362341876945496</v>
      </c>
      <c r="BW8" s="53">
        <v>14.896313674729662</v>
      </c>
      <c r="BX8" s="53">
        <v>10.303912844160397</v>
      </c>
      <c r="BY8" s="53">
        <v>4.9483590863738103</v>
      </c>
      <c r="BZ8" s="53">
        <v>0.95191866893185562</v>
      </c>
      <c r="CA8" s="53">
        <v>6.547474584041205</v>
      </c>
      <c r="CB8" s="53">
        <v>6.9897257503438244</v>
      </c>
      <c r="CC8" s="53">
        <v>3.3249737076288324</v>
      </c>
      <c r="CD8" s="53">
        <v>11.819432084782784</v>
      </c>
      <c r="CE8" s="58">
        <v>13.78237</v>
      </c>
      <c r="CF8" s="58">
        <v>26.699059999999999</v>
      </c>
      <c r="CG8" s="53">
        <v>18.74963</v>
      </c>
      <c r="CH8" s="53">
        <v>12.746560000000001</v>
      </c>
      <c r="CI8" s="53">
        <v>3.6924959999999998</v>
      </c>
      <c r="CJ8" s="55">
        <v>212.97011397411595</v>
      </c>
      <c r="CK8" s="58">
        <v>17.48724</v>
      </c>
      <c r="CL8" s="58"/>
      <c r="CM8" s="58"/>
      <c r="CN8" s="58"/>
      <c r="CO8" s="53">
        <v>42.88</v>
      </c>
      <c r="CP8" s="53">
        <v>7.8</v>
      </c>
      <c r="CQ8" s="53">
        <v>10.199999999999999</v>
      </c>
      <c r="CR8" s="55">
        <v>32.206359999999997</v>
      </c>
      <c r="CS8" s="53">
        <v>6.2793140000000003</v>
      </c>
      <c r="CT8" s="53">
        <v>12.94434</v>
      </c>
      <c r="CU8" s="53">
        <v>26.266030000000001</v>
      </c>
      <c r="CV8" s="55"/>
      <c r="CW8" s="55"/>
      <c r="CX8" s="55"/>
      <c r="CY8" s="88">
        <v>8391.3033496338139</v>
      </c>
      <c r="CZ8" s="88">
        <v>3739.9269922170947</v>
      </c>
      <c r="DA8" s="88">
        <v>1806.8278347911933</v>
      </c>
      <c r="DB8" s="88">
        <v>323.71375439079827</v>
      </c>
      <c r="DC8" s="88">
        <v>1166.9202135504947</v>
      </c>
      <c r="DD8" s="53">
        <v>36.299999999999997</v>
      </c>
      <c r="DE8" s="58"/>
      <c r="DF8" s="58"/>
      <c r="DG8" s="58"/>
      <c r="DH8" s="58"/>
      <c r="DI8" s="88">
        <v>6293.4736176771694</v>
      </c>
      <c r="DJ8" s="53">
        <v>0</v>
      </c>
      <c r="DK8" s="53">
        <v>0</v>
      </c>
      <c r="DL8" s="53">
        <v>14.6</v>
      </c>
      <c r="DM8" s="53">
        <v>33.6</v>
      </c>
      <c r="DN8" s="53"/>
      <c r="DO8" s="53"/>
      <c r="DP8" s="53"/>
      <c r="DQ8" s="53"/>
      <c r="DR8" s="53"/>
      <c r="DS8" s="88">
        <v>5319.3734107781138</v>
      </c>
      <c r="DT8" s="53">
        <v>10.174880763116057</v>
      </c>
      <c r="DU8" s="53">
        <v>17.481481481481481</v>
      </c>
      <c r="DV8" s="53">
        <v>15.233785822021115</v>
      </c>
      <c r="DW8" s="53">
        <v>5.8287795992714022</v>
      </c>
      <c r="DX8" s="53"/>
      <c r="DY8" s="53"/>
      <c r="DZ8" s="53"/>
      <c r="EA8" s="53"/>
      <c r="EB8" s="53"/>
      <c r="EC8" s="53">
        <v>31.24397299903568</v>
      </c>
      <c r="ED8" s="53">
        <v>8.4470989761092152</v>
      </c>
      <c r="EE8" s="53">
        <v>33.52592168171801</v>
      </c>
      <c r="EF8" s="53">
        <v>1.7762702845474101</v>
      </c>
      <c r="EG8" s="53">
        <v>2241.2353923205342</v>
      </c>
      <c r="EH8" s="53">
        <v>965.71428571428578</v>
      </c>
      <c r="EI8" s="53">
        <v>2019.7055863699129</v>
      </c>
      <c r="EJ8" s="53"/>
      <c r="EK8" s="53"/>
      <c r="EL8" s="53"/>
      <c r="EM8" s="88">
        <v>14485.805515200167</v>
      </c>
      <c r="EN8" s="53">
        <v>72.483221476510067</v>
      </c>
      <c r="EO8" s="53">
        <v>12.744473756026562</v>
      </c>
      <c r="EP8" s="53">
        <v>54.674211880653992</v>
      </c>
      <c r="EQ8" s="53">
        <v>9.4785811203721657</v>
      </c>
      <c r="ER8" s="53">
        <v>23.471904979442666</v>
      </c>
      <c r="ES8" s="53">
        <v>15.409865152590491</v>
      </c>
      <c r="ET8" s="53">
        <v>821.99312714776636</v>
      </c>
      <c r="EU8" s="53"/>
      <c r="EV8" s="53"/>
      <c r="EW8" s="53">
        <v>38.976065937549542</v>
      </c>
      <c r="EX8" s="53">
        <v>63.198709325222737</v>
      </c>
      <c r="EY8" s="53">
        <v>9.534720134164024</v>
      </c>
      <c r="EZ8" s="53">
        <v>10.388114643433807</v>
      </c>
      <c r="FA8" s="53">
        <v>44.04176434089176</v>
      </c>
      <c r="FB8" s="53">
        <v>-2.1897253450803378</v>
      </c>
      <c r="FC8" s="53">
        <v>60.35178538513253</v>
      </c>
      <c r="FD8" s="53">
        <v>41.43634070032742</v>
      </c>
      <c r="FE8" s="53">
        <v>79.038224414303329</v>
      </c>
      <c r="FF8" s="53">
        <f t="shared" si="0"/>
        <v>1166.9202135504947</v>
      </c>
      <c r="FG8" s="53">
        <v>9.7540983606557372</v>
      </c>
      <c r="FH8" s="53">
        <v>4.4585987261146496</v>
      </c>
      <c r="FI8" s="53">
        <v>6.2522108241952603</v>
      </c>
      <c r="FJ8" s="53">
        <v>4.7341459106164985</v>
      </c>
      <c r="FK8" s="53">
        <v>86.097862568450807</v>
      </c>
      <c r="FL8" s="53"/>
      <c r="FM8" s="53"/>
      <c r="FN8" s="53"/>
      <c r="FO8" s="53"/>
      <c r="FP8" s="53"/>
      <c r="FQ8" s="53"/>
      <c r="FR8" s="53"/>
      <c r="FS8" s="53"/>
      <c r="FT8" s="53"/>
      <c r="FU8" s="53"/>
      <c r="FV8" s="53"/>
      <c r="FW8" s="52"/>
      <c r="FX8" s="53"/>
      <c r="FY8" s="53"/>
      <c r="FZ8" s="53"/>
      <c r="GA8" s="53"/>
      <c r="GB8" s="53"/>
      <c r="GC8" s="53"/>
      <c r="GD8" s="53"/>
      <c r="GE8" s="53"/>
      <c r="GF8" s="53"/>
      <c r="GG8" s="53"/>
      <c r="GH8" s="53"/>
      <c r="GI8" s="53"/>
      <c r="GJ8" s="53"/>
      <c r="GK8" s="53"/>
      <c r="GL8" s="53"/>
      <c r="GM8" s="64"/>
      <c r="GN8" s="58"/>
      <c r="GO8" s="58"/>
      <c r="GP8" s="58"/>
      <c r="GQ8" s="58"/>
      <c r="GR8" s="53"/>
      <c r="GS8" s="52"/>
      <c r="GT8" s="53"/>
      <c r="GU8" s="53"/>
      <c r="GV8" s="53"/>
      <c r="GW8" s="53"/>
      <c r="GX8" s="53"/>
      <c r="GY8" s="53"/>
      <c r="GZ8" s="53"/>
      <c r="HA8" s="53"/>
      <c r="HB8" s="53"/>
      <c r="HC8" s="53"/>
      <c r="HD8" s="53"/>
      <c r="HE8" s="59"/>
      <c r="HF8" s="59"/>
      <c r="HG8" s="59"/>
      <c r="HH8" s="59"/>
      <c r="HI8" s="59"/>
      <c r="HJ8" s="59"/>
      <c r="HK8" s="59"/>
      <c r="HL8" s="59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</row>
    <row r="9" spans="1:330" ht="20.25" customHeight="1">
      <c r="A9" s="19">
        <v>6</v>
      </c>
      <c r="B9" s="47" t="s">
        <v>60</v>
      </c>
      <c r="C9" s="112">
        <v>64645.006645737034</v>
      </c>
      <c r="D9" s="53">
        <v>16.722940000000001</v>
      </c>
      <c r="E9" s="53">
        <v>15.23166</v>
      </c>
      <c r="F9" s="53">
        <v>20.456855000000001</v>
      </c>
      <c r="G9" s="53">
        <v>5.1356400000000004</v>
      </c>
      <c r="H9" s="53">
        <v>8.7941880000000001</v>
      </c>
      <c r="I9" s="57">
        <v>11.34802</v>
      </c>
      <c r="J9" s="53">
        <v>17.631470736053366</v>
      </c>
      <c r="K9" s="52">
        <v>15.194990000000001</v>
      </c>
      <c r="L9" s="52"/>
      <c r="M9" s="52">
        <v>728</v>
      </c>
      <c r="N9" s="52">
        <v>1.3526318723174968</v>
      </c>
      <c r="O9" s="52">
        <v>48.21002386634845</v>
      </c>
      <c r="P9" s="52">
        <v>4.7413793103448274</v>
      </c>
      <c r="Q9" s="52">
        <v>42.816901408450704</v>
      </c>
      <c r="R9" s="52">
        <v>38.914027149321271</v>
      </c>
      <c r="S9" s="52">
        <v>8.2508250825082499</v>
      </c>
      <c r="T9" s="67">
        <v>662</v>
      </c>
      <c r="U9" s="52"/>
      <c r="V9" s="52"/>
      <c r="W9" s="67">
        <v>6947</v>
      </c>
      <c r="X9" s="52">
        <v>12.83273298235892</v>
      </c>
      <c r="Y9" s="52">
        <v>5.1679776519885365</v>
      </c>
      <c r="Z9" s="52">
        <v>0.40953736160760768</v>
      </c>
      <c r="AA9" s="52">
        <v>9</v>
      </c>
      <c r="AB9" s="67">
        <v>44</v>
      </c>
      <c r="AC9" s="67">
        <v>104</v>
      </c>
      <c r="AD9" s="67">
        <v>157</v>
      </c>
      <c r="AE9" s="67">
        <v>0</v>
      </c>
      <c r="AF9" s="52"/>
      <c r="AG9" s="53">
        <v>3.1</v>
      </c>
      <c r="AH9" s="53">
        <v>14.2</v>
      </c>
      <c r="AI9" s="52">
        <v>45.78005115089514</v>
      </c>
      <c r="AJ9" s="53">
        <v>46.666666666666664</v>
      </c>
      <c r="AK9" s="53">
        <v>15.661337209302326</v>
      </c>
      <c r="AL9" s="53">
        <v>35.893492482497422</v>
      </c>
      <c r="AM9" s="53">
        <v>11.842105263157894</v>
      </c>
      <c r="AN9" s="53">
        <v>29.212253829321661</v>
      </c>
      <c r="AO9" s="53">
        <v>23.470671489227865</v>
      </c>
      <c r="AP9" s="53"/>
      <c r="AQ9" s="53">
        <v>11.842105263157894</v>
      </c>
      <c r="AR9" s="53">
        <v>3</v>
      </c>
      <c r="AS9" s="53">
        <v>32.195550798868588</v>
      </c>
      <c r="AT9" s="53">
        <v>27.441313663771854</v>
      </c>
      <c r="AU9" s="53">
        <v>6.1443689780445423</v>
      </c>
      <c r="AV9" s="53"/>
      <c r="AW9" s="53"/>
      <c r="AX9" s="53"/>
      <c r="AY9" s="53"/>
      <c r="AZ9" s="53"/>
      <c r="BA9" s="52">
        <v>726.3140430050438</v>
      </c>
      <c r="BB9" s="53">
        <v>605.3664397276732</v>
      </c>
      <c r="BC9" s="53">
        <v>925.25826446280996</v>
      </c>
      <c r="BD9" s="53">
        <v>470.45146764965205</v>
      </c>
      <c r="BE9" s="53">
        <v>1003</v>
      </c>
      <c r="BF9" s="53">
        <v>10.095050803015406</v>
      </c>
      <c r="BG9" s="54">
        <v>5.4683264546204713</v>
      </c>
      <c r="BH9" s="53"/>
      <c r="BI9" s="53"/>
      <c r="BJ9" s="53"/>
      <c r="BK9" s="53">
        <v>79.101506966164351</v>
      </c>
      <c r="BL9" s="53">
        <v>1.5733105866742487</v>
      </c>
      <c r="BM9" s="53">
        <v>15.9</v>
      </c>
      <c r="BN9" s="53">
        <v>7.2034988422948292</v>
      </c>
      <c r="BO9" s="53">
        <v>18.131329850307573</v>
      </c>
      <c r="BP9" s="53">
        <v>0.12294306790240211</v>
      </c>
      <c r="BQ9" s="53">
        <v>2.3770278476620108</v>
      </c>
      <c r="BR9" s="53">
        <v>12.251329463056397</v>
      </c>
      <c r="BS9" s="53"/>
      <c r="BT9" s="53"/>
      <c r="BU9" s="53">
        <v>25.855160000000001</v>
      </c>
      <c r="BV9" s="53">
        <v>5.9942593952339633</v>
      </c>
      <c r="BW9" s="53">
        <v>12.21609744085166</v>
      </c>
      <c r="BX9" s="53">
        <v>10.554829421681726</v>
      </c>
      <c r="BY9" s="53">
        <v>3.8946032467655467</v>
      </c>
      <c r="BZ9" s="53">
        <v>0.89598605822962252</v>
      </c>
      <c r="CA9" s="53">
        <v>5.622170445719914</v>
      </c>
      <c r="CB9" s="53">
        <v>5.4441097914417229</v>
      </c>
      <c r="CC9" s="53">
        <v>2.7069007974844199</v>
      </c>
      <c r="CD9" s="53">
        <v>12.117595802314789</v>
      </c>
      <c r="CE9" s="58">
        <v>23.598099999999999</v>
      </c>
      <c r="CF9" s="58">
        <v>26.694610000000001</v>
      </c>
      <c r="CG9" s="53">
        <v>14.031650000000001</v>
      </c>
      <c r="CH9" s="53">
        <v>12.716379999999999</v>
      </c>
      <c r="CI9" s="53">
        <v>4.3395210000000004</v>
      </c>
      <c r="CJ9" s="55">
        <v>161.59883912670668</v>
      </c>
      <c r="CK9" s="58">
        <v>24.56467</v>
      </c>
      <c r="CL9" s="58"/>
      <c r="CM9" s="58"/>
      <c r="CN9" s="58"/>
      <c r="CO9" s="53">
        <v>52.09</v>
      </c>
      <c r="CP9" s="53">
        <v>6.79</v>
      </c>
      <c r="CQ9" s="53">
        <v>11.8</v>
      </c>
      <c r="CR9" s="55">
        <v>40.183819999999997</v>
      </c>
      <c r="CS9" s="53">
        <v>10.82971</v>
      </c>
      <c r="CT9" s="53">
        <v>20.36515</v>
      </c>
      <c r="CU9" s="53">
        <v>32.4953</v>
      </c>
      <c r="CV9" s="55"/>
      <c r="CW9" s="55"/>
      <c r="CX9" s="55"/>
      <c r="CY9" s="88">
        <v>9540.4248445198282</v>
      </c>
      <c r="CZ9" s="88">
        <v>4238.7529278733546</v>
      </c>
      <c r="DA9" s="88">
        <v>2444.0675228172199</v>
      </c>
      <c r="DB9" s="88">
        <v>508.84419675308942</v>
      </c>
      <c r="DC9" s="88">
        <v>1659.2758276768122</v>
      </c>
      <c r="DD9" s="53">
        <v>45.1</v>
      </c>
      <c r="DE9" s="58"/>
      <c r="DF9" s="58"/>
      <c r="DG9" s="58"/>
      <c r="DH9" s="58"/>
      <c r="DI9" s="88">
        <v>11891.395719217759</v>
      </c>
      <c r="DJ9" s="53">
        <v>93.869209809264305</v>
      </c>
      <c r="DK9" s="53">
        <v>67.29936729936729</v>
      </c>
      <c r="DL9" s="53">
        <v>14.2</v>
      </c>
      <c r="DM9" s="53">
        <v>17.2</v>
      </c>
      <c r="DN9" s="53"/>
      <c r="DO9" s="53"/>
      <c r="DP9" s="53"/>
      <c r="DQ9" s="53"/>
      <c r="DR9" s="53"/>
      <c r="DS9" s="88">
        <v>9483.6997303183271</v>
      </c>
      <c r="DT9" s="53">
        <v>10.566037735849058</v>
      </c>
      <c r="DU9" s="53">
        <v>15.661337209302326</v>
      </c>
      <c r="DV9" s="53">
        <v>11.842105263157894</v>
      </c>
      <c r="DW9" s="53">
        <v>5.9191329720716963</v>
      </c>
      <c r="DX9" s="53"/>
      <c r="DY9" s="53"/>
      <c r="DZ9" s="53"/>
      <c r="EA9" s="53"/>
      <c r="EB9" s="53"/>
      <c r="EC9" s="53">
        <v>26.832610184973738</v>
      </c>
      <c r="ED9" s="53">
        <v>6.1443689780445423</v>
      </c>
      <c r="EE9" s="53">
        <v>37.102638842508277</v>
      </c>
      <c r="EF9" s="53">
        <v>2.0433464608146052</v>
      </c>
      <c r="EG9" s="53">
        <v>2437.5534644995723</v>
      </c>
      <c r="EH9" s="53">
        <v>1110.0806451612902</v>
      </c>
      <c r="EI9" s="53">
        <v>2115.6256183629048</v>
      </c>
      <c r="EJ9" s="53"/>
      <c r="EK9" s="53"/>
      <c r="EL9" s="53"/>
      <c r="EM9" s="88">
        <v>14977.014298120535</v>
      </c>
      <c r="EN9" s="53">
        <v>77.550432276657062</v>
      </c>
      <c r="EO9" s="53">
        <v>16.094941094941095</v>
      </c>
      <c r="EP9" s="53">
        <v>53.315032229100808</v>
      </c>
      <c r="EQ9" s="53">
        <v>8.561002994011977</v>
      </c>
      <c r="ER9" s="53">
        <v>21.613407433136505</v>
      </c>
      <c r="ES9" s="53">
        <v>16.493606796533079</v>
      </c>
      <c r="ET9" s="53">
        <v>923.46041055718479</v>
      </c>
      <c r="EU9" s="53"/>
      <c r="EV9" s="53"/>
      <c r="EW9" s="53">
        <v>108.35910440376047</v>
      </c>
      <c r="EX9" s="53">
        <v>79.608994449890588</v>
      </c>
      <c r="EY9" s="53">
        <v>13.43709578010967</v>
      </c>
      <c r="EZ9" s="53">
        <v>13.697773010967444</v>
      </c>
      <c r="FA9" s="53">
        <v>57.250063024345096</v>
      </c>
      <c r="FB9" s="53">
        <v>1.2298235138910136</v>
      </c>
      <c r="FC9" s="53">
        <v>76.061648355361797</v>
      </c>
      <c r="FD9" s="53">
        <v>48.30396164834611</v>
      </c>
      <c r="FE9" s="53">
        <v>80.654761904761912</v>
      </c>
      <c r="FF9" s="53">
        <f t="shared" si="0"/>
        <v>1659.2758276768122</v>
      </c>
      <c r="FG9" s="53">
        <v>7.8368469294225491</v>
      </c>
      <c r="FH9" s="53">
        <v>3.0352748154224773</v>
      </c>
      <c r="FI9" s="53">
        <v>4.431137724550898</v>
      </c>
      <c r="FJ9" s="53">
        <v>3.1240253664622104</v>
      </c>
      <c r="FK9" s="53">
        <v>87.410333714523333</v>
      </c>
      <c r="FL9" s="53"/>
      <c r="FM9" s="53"/>
      <c r="FN9" s="53"/>
      <c r="FO9" s="53"/>
      <c r="FP9" s="53"/>
      <c r="FQ9" s="53"/>
      <c r="FR9" s="53"/>
      <c r="FS9" s="53"/>
      <c r="FT9" s="53"/>
      <c r="FU9" s="53"/>
      <c r="FV9" s="53"/>
      <c r="FW9" s="52"/>
      <c r="FX9" s="53"/>
      <c r="FY9" s="53"/>
      <c r="FZ9" s="53"/>
      <c r="GA9" s="53"/>
      <c r="GB9" s="53"/>
      <c r="GC9" s="53"/>
      <c r="GD9" s="53"/>
      <c r="GE9" s="53"/>
      <c r="GF9" s="53"/>
      <c r="GG9" s="53"/>
      <c r="GH9" s="53"/>
      <c r="GI9" s="53"/>
      <c r="GJ9" s="53"/>
      <c r="GK9" s="53"/>
      <c r="GL9" s="53"/>
      <c r="GM9" s="64"/>
      <c r="GN9" s="58"/>
      <c r="GO9" s="58"/>
      <c r="GP9" s="58"/>
      <c r="GQ9" s="58"/>
      <c r="GR9" s="53"/>
      <c r="GS9" s="52"/>
      <c r="GT9" s="53"/>
      <c r="GU9" s="53"/>
      <c r="GV9" s="53"/>
      <c r="GW9" s="53"/>
      <c r="GX9" s="53"/>
      <c r="GY9" s="53"/>
      <c r="GZ9" s="53"/>
      <c r="HA9" s="53"/>
      <c r="HB9" s="53"/>
      <c r="HC9" s="53"/>
      <c r="HD9" s="53"/>
      <c r="HE9" s="59"/>
      <c r="HF9" s="59"/>
      <c r="HG9" s="59"/>
      <c r="HH9" s="59"/>
      <c r="HI9" s="59"/>
      <c r="HJ9" s="59"/>
      <c r="HK9" s="59"/>
      <c r="HL9" s="59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</row>
    <row r="10" spans="1:330" ht="20.25" customHeight="1">
      <c r="A10" s="19">
        <v>7</v>
      </c>
      <c r="B10" s="47" t="s">
        <v>61</v>
      </c>
      <c r="C10" s="112">
        <v>106508.47814760062</v>
      </c>
      <c r="D10" s="53">
        <v>7.7693539999999999</v>
      </c>
      <c r="E10" s="53">
        <v>10.68717</v>
      </c>
      <c r="F10" s="53">
        <v>15.455499</v>
      </c>
      <c r="G10" s="53">
        <v>1.043976</v>
      </c>
      <c r="H10" s="53">
        <v>3.8029760000000001</v>
      </c>
      <c r="I10" s="57">
        <v>4.7767530000000002</v>
      </c>
      <c r="J10" s="53">
        <v>18.135966823995318</v>
      </c>
      <c r="K10" s="52">
        <v>9.610754</v>
      </c>
      <c r="L10" s="52"/>
      <c r="M10" s="52">
        <v>263</v>
      </c>
      <c r="N10" s="52">
        <v>0.26860031660113365</v>
      </c>
      <c r="O10" s="52">
        <v>25.882352941176475</v>
      </c>
      <c r="P10" s="52">
        <v>19.123505976095618</v>
      </c>
      <c r="Q10" s="52">
        <v>45.731707317073173</v>
      </c>
      <c r="R10" s="52">
        <v>26.666666666666668</v>
      </c>
      <c r="S10" s="52">
        <v>7.8125</v>
      </c>
      <c r="T10" s="67">
        <v>919</v>
      </c>
      <c r="U10" s="52"/>
      <c r="V10" s="52"/>
      <c r="W10" s="67">
        <v>27434</v>
      </c>
      <c r="X10" s="52">
        <v>27.989307868103168</v>
      </c>
      <c r="Y10" s="52">
        <v>16.024743111292878</v>
      </c>
      <c r="Z10" s="52">
        <v>1.398732552859653</v>
      </c>
      <c r="AA10" s="52">
        <v>60</v>
      </c>
      <c r="AB10" s="67">
        <v>138</v>
      </c>
      <c r="AC10" s="67">
        <v>365</v>
      </c>
      <c r="AD10" s="67">
        <v>563</v>
      </c>
      <c r="AE10" s="67">
        <v>0</v>
      </c>
      <c r="AF10" s="52"/>
      <c r="AG10" s="53">
        <v>2.2999999999999998</v>
      </c>
      <c r="AH10" s="53">
        <v>4.5999999999999996</v>
      </c>
      <c r="AI10" s="52">
        <v>16.741741741741748</v>
      </c>
      <c r="AJ10" s="53">
        <v>13.673929376408708</v>
      </c>
      <c r="AK10" s="53">
        <v>2.3772102161100195</v>
      </c>
      <c r="AL10" s="53">
        <v>14.462717109203435</v>
      </c>
      <c r="AM10" s="53">
        <v>5.7714958775029448</v>
      </c>
      <c r="AN10" s="53">
        <v>61.57770800627943</v>
      </c>
      <c r="AO10" s="53">
        <v>60.932835820895527</v>
      </c>
      <c r="AP10" s="53"/>
      <c r="AQ10" s="53">
        <v>5.7714958775029448</v>
      </c>
      <c r="AR10" s="53">
        <v>3.6</v>
      </c>
      <c r="AS10" s="53">
        <v>58.693023818159837</v>
      </c>
      <c r="AT10" s="53">
        <v>13.67204710217487</v>
      </c>
      <c r="AU10" s="53">
        <v>5.288531775018261</v>
      </c>
      <c r="AV10" s="53"/>
      <c r="AW10" s="53"/>
      <c r="AX10" s="53"/>
      <c r="AY10" s="53"/>
      <c r="AZ10" s="53"/>
      <c r="BA10" s="52">
        <v>1097.8748680042238</v>
      </c>
      <c r="BB10" s="53">
        <v>867.82851167654235</v>
      </c>
      <c r="BC10" s="53">
        <v>1444.2722681359046</v>
      </c>
      <c r="BD10" s="53">
        <v>155.77674178823563</v>
      </c>
      <c r="BE10" s="53">
        <v>1090</v>
      </c>
      <c r="BF10" s="53">
        <v>8.9446703199575754</v>
      </c>
      <c r="BG10" s="54">
        <v>2.5490928489631814</v>
      </c>
      <c r="BH10" s="53"/>
      <c r="BI10" s="53"/>
      <c r="BJ10" s="53"/>
      <c r="BK10" s="53">
        <v>75.83697622347799</v>
      </c>
      <c r="BL10" s="53">
        <v>2.1617443224224329</v>
      </c>
      <c r="BM10" s="53">
        <v>0.6</v>
      </c>
      <c r="BN10" s="53">
        <v>17.784788592991248</v>
      </c>
      <c r="BO10" s="53">
        <v>9.8001657575238248</v>
      </c>
      <c r="BP10" s="53">
        <v>6.1186485767491354E-2</v>
      </c>
      <c r="BQ10" s="53">
        <v>1.451020649899317</v>
      </c>
      <c r="BR10" s="53">
        <v>4.9611822922646649</v>
      </c>
      <c r="BS10" s="53"/>
      <c r="BT10" s="53"/>
      <c r="BU10" s="53">
        <v>12.69032</v>
      </c>
      <c r="BV10" s="53">
        <v>4.6049469038150592</v>
      </c>
      <c r="BW10" s="53">
        <v>8.2767522641172828</v>
      </c>
      <c r="BX10" s="53">
        <v>7.9650754006149587</v>
      </c>
      <c r="BY10" s="53">
        <v>4.0224155481629955</v>
      </c>
      <c r="BZ10" s="53">
        <v>1.0641088875129867</v>
      </c>
      <c r="CA10" s="53">
        <v>3.2531928513710633</v>
      </c>
      <c r="CB10" s="53">
        <v>4.38446443000913</v>
      </c>
      <c r="CC10" s="53">
        <v>1.3736869169176522</v>
      </c>
      <c r="CD10" s="53">
        <v>7.4235762034190005</v>
      </c>
      <c r="CE10" s="58">
        <v>9.4950229999999998</v>
      </c>
      <c r="CF10" s="58">
        <v>12.769159999999999</v>
      </c>
      <c r="CG10" s="53">
        <v>16.690719999999999</v>
      </c>
      <c r="CH10" s="53">
        <v>6.3329700000000004</v>
      </c>
      <c r="CI10" s="53">
        <v>2.7337159999999998</v>
      </c>
      <c r="CJ10" s="55">
        <v>117.0016878932024</v>
      </c>
      <c r="CK10" s="58">
        <v>12.15788</v>
      </c>
      <c r="CL10" s="58"/>
      <c r="CM10" s="58"/>
      <c r="CN10" s="58"/>
      <c r="CO10" s="53">
        <v>47.99</v>
      </c>
      <c r="CP10" s="53">
        <v>6.68</v>
      </c>
      <c r="CQ10" s="53">
        <v>14.2</v>
      </c>
      <c r="CR10" s="55">
        <v>21.902809999999999</v>
      </c>
      <c r="CS10" s="53">
        <v>2.814654</v>
      </c>
      <c r="CT10" s="53">
        <v>9.4225460000000005</v>
      </c>
      <c r="CU10" s="53">
        <v>16.748840000000001</v>
      </c>
      <c r="CV10" s="55"/>
      <c r="CW10" s="55"/>
      <c r="CX10" s="55"/>
      <c r="CY10" s="88">
        <v>5755.856687838067</v>
      </c>
      <c r="CZ10" s="88">
        <v>4027.5919259692041</v>
      </c>
      <c r="DA10" s="88">
        <v>628.54558133398666</v>
      </c>
      <c r="DB10" s="88">
        <v>258.2031323620875</v>
      </c>
      <c r="DC10" s="88">
        <v>259.45214970187988</v>
      </c>
      <c r="DD10" s="53">
        <v>31.599999999999994</v>
      </c>
      <c r="DE10" s="58"/>
      <c r="DF10" s="58"/>
      <c r="DG10" s="58"/>
      <c r="DH10" s="58"/>
      <c r="DI10" s="88">
        <v>17250.008958493352</v>
      </c>
      <c r="DJ10" s="53">
        <v>104.39238653001463</v>
      </c>
      <c r="DK10" s="53">
        <v>84.533165671172583</v>
      </c>
      <c r="DL10" s="53">
        <v>4.5999999999999996</v>
      </c>
      <c r="DM10" s="53">
        <v>5.5</v>
      </c>
      <c r="DN10" s="53"/>
      <c r="DO10" s="53"/>
      <c r="DP10" s="53"/>
      <c r="DQ10" s="53"/>
      <c r="DR10" s="53"/>
      <c r="DS10" s="88">
        <v>18236.00604014859</v>
      </c>
      <c r="DT10" s="53">
        <v>0.94057289439931602</v>
      </c>
      <c r="DU10" s="53">
        <v>2.3772102161100195</v>
      </c>
      <c r="DV10" s="53">
        <v>5.7714958775029448</v>
      </c>
      <c r="DW10" s="53">
        <v>5.8432630614115491</v>
      </c>
      <c r="DX10" s="53"/>
      <c r="DY10" s="53"/>
      <c r="DZ10" s="53"/>
      <c r="EA10" s="53"/>
      <c r="EB10" s="53"/>
      <c r="EC10" s="53">
        <v>20.154949121184089</v>
      </c>
      <c r="ED10" s="53">
        <v>5.288531775018261</v>
      </c>
      <c r="EE10" s="53">
        <v>1.0132715695269967</v>
      </c>
      <c r="EF10" s="53">
        <v>1.487606613106303</v>
      </c>
      <c r="EG10" s="53">
        <v>4724.3037974683548</v>
      </c>
      <c r="EH10" s="53">
        <v>1663.919413919414</v>
      </c>
      <c r="EI10" s="53">
        <v>713.51849010280807</v>
      </c>
      <c r="EJ10" s="53"/>
      <c r="EK10" s="53"/>
      <c r="EL10" s="53"/>
      <c r="EM10" s="88">
        <v>23195.043895229675</v>
      </c>
      <c r="EN10" s="53">
        <v>82.079387728628873</v>
      </c>
      <c r="EO10" s="53">
        <v>19.936849375894223</v>
      </c>
      <c r="EP10" s="53">
        <v>30.545318353362163</v>
      </c>
      <c r="EQ10" s="53">
        <v>8.7517322247095191</v>
      </c>
      <c r="ER10" s="53">
        <v>19.366825208085611</v>
      </c>
      <c r="ES10" s="53">
        <v>16.40429601294689</v>
      </c>
      <c r="ET10" s="53">
        <v>1636.405109489051</v>
      </c>
      <c r="EU10" s="53"/>
      <c r="EV10" s="53"/>
      <c r="EW10" s="53">
        <v>52.788130395810704</v>
      </c>
      <c r="EX10" s="53">
        <v>15.629768192011984</v>
      </c>
      <c r="EY10" s="53">
        <v>14.966146815693426</v>
      </c>
      <c r="EZ10" s="53">
        <v>-10.786345480201815</v>
      </c>
      <c r="FA10" s="53">
        <v>60.178425814977288</v>
      </c>
      <c r="FB10" s="53">
        <v>6.3185082155056884</v>
      </c>
      <c r="FC10" s="53">
        <v>74.654448037718836</v>
      </c>
      <c r="FD10" s="53">
        <v>36.15861170572586</v>
      </c>
      <c r="FE10" s="53">
        <v>79.833620195065976</v>
      </c>
      <c r="FF10" s="53">
        <f t="shared" si="0"/>
        <v>259.45214970187988</v>
      </c>
      <c r="FG10" s="53">
        <v>19.054193993786676</v>
      </c>
      <c r="FH10" s="53">
        <v>4.2335766423357661</v>
      </c>
      <c r="FI10" s="53">
        <v>12.553998060477827</v>
      </c>
      <c r="FJ10" s="53">
        <v>4.4365142303286635</v>
      </c>
      <c r="FK10" s="53">
        <v>80.584192439862548</v>
      </c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2"/>
      <c r="FX10" s="53"/>
      <c r="FY10" s="53"/>
      <c r="FZ10" s="53"/>
      <c r="GA10" s="53"/>
      <c r="GB10" s="53"/>
      <c r="GC10" s="53"/>
      <c r="GD10" s="53"/>
      <c r="GE10" s="53"/>
      <c r="GF10" s="53"/>
      <c r="GG10" s="53"/>
      <c r="GH10" s="53"/>
      <c r="GI10" s="53"/>
      <c r="GJ10" s="53"/>
      <c r="GK10" s="53"/>
      <c r="GL10" s="53"/>
      <c r="GM10" s="64"/>
      <c r="GN10" s="58"/>
      <c r="GO10" s="58"/>
      <c r="GP10" s="58"/>
      <c r="GQ10" s="58"/>
      <c r="GR10" s="53"/>
      <c r="GS10" s="52"/>
      <c r="GT10" s="53"/>
      <c r="GU10" s="53"/>
      <c r="GV10" s="53"/>
      <c r="GW10" s="53"/>
      <c r="GX10" s="53"/>
      <c r="GY10" s="53"/>
      <c r="GZ10" s="53"/>
      <c r="HA10" s="53"/>
      <c r="HB10" s="53"/>
      <c r="HC10" s="53"/>
      <c r="HD10" s="53"/>
      <c r="HE10" s="59"/>
      <c r="HF10" s="59"/>
      <c r="HG10" s="59"/>
      <c r="HH10" s="59"/>
      <c r="HI10" s="59"/>
      <c r="HJ10" s="59"/>
      <c r="HK10" s="59"/>
      <c r="HL10" s="59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</row>
    <row r="11" spans="1:330" ht="20.25" customHeight="1">
      <c r="A11" s="19">
        <v>8</v>
      </c>
      <c r="B11" s="47" t="s">
        <v>62</v>
      </c>
      <c r="C11" s="112">
        <v>14661.695965729101</v>
      </c>
      <c r="D11" s="53">
        <v>14.92306</v>
      </c>
      <c r="E11" s="53">
        <v>10.40727</v>
      </c>
      <c r="F11" s="53">
        <v>8.9532290000000003</v>
      </c>
      <c r="G11" s="53">
        <v>6.3613559999999998</v>
      </c>
      <c r="H11" s="53">
        <v>6.9980869999999999</v>
      </c>
      <c r="I11" s="57">
        <v>12.06007</v>
      </c>
      <c r="J11" s="53">
        <v>20.45534768796329</v>
      </c>
      <c r="K11" s="52">
        <v>12.178100000000001</v>
      </c>
      <c r="L11" s="52"/>
      <c r="M11" s="52">
        <v>277</v>
      </c>
      <c r="N11" s="52">
        <v>2.1091905885936191</v>
      </c>
      <c r="O11" s="52">
        <v>46.951219512195117</v>
      </c>
      <c r="P11" s="52">
        <v>1.8656716417910446</v>
      </c>
      <c r="Q11" s="52">
        <v>48.837209302325576</v>
      </c>
      <c r="R11" s="52">
        <v>45</v>
      </c>
      <c r="S11" s="52">
        <v>11.111111111111111</v>
      </c>
      <c r="T11" s="67">
        <v>477</v>
      </c>
      <c r="U11" s="52"/>
      <c r="V11" s="52"/>
      <c r="W11" s="67">
        <v>1354</v>
      </c>
      <c r="X11" s="52">
        <v>10.232769044740024</v>
      </c>
      <c r="Y11" s="52">
        <v>3.8311298076923066</v>
      </c>
      <c r="Z11" s="52">
        <v>0.26156387665198239</v>
      </c>
      <c r="AA11" s="52">
        <v>2</v>
      </c>
      <c r="AB11" s="67">
        <v>10</v>
      </c>
      <c r="AC11" s="67">
        <v>41</v>
      </c>
      <c r="AD11" s="67">
        <v>53</v>
      </c>
      <c r="AE11" s="67">
        <v>0</v>
      </c>
      <c r="AF11" s="52"/>
      <c r="AG11" s="53">
        <v>3.9</v>
      </c>
      <c r="AH11" s="53">
        <v>19</v>
      </c>
      <c r="AI11" s="52">
        <v>42.537313432835823</v>
      </c>
      <c r="AJ11" s="53">
        <v>44.696969696969703</v>
      </c>
      <c r="AK11" s="53">
        <v>17.059891107078041</v>
      </c>
      <c r="AL11" s="53">
        <v>37.661182747887949</v>
      </c>
      <c r="AM11" s="53">
        <v>16.022099447513813</v>
      </c>
      <c r="AN11" s="53">
        <v>20.900900900900901</v>
      </c>
      <c r="AO11" s="53">
        <v>21.788617886178862</v>
      </c>
      <c r="AP11" s="53"/>
      <c r="AQ11" s="53">
        <v>16.022099447513813</v>
      </c>
      <c r="AR11" s="53">
        <v>5.6</v>
      </c>
      <c r="AS11" s="53">
        <v>31.957411957411956</v>
      </c>
      <c r="AT11" s="53">
        <v>29.010349288486413</v>
      </c>
      <c r="AU11" s="53">
        <v>8.1405312767780647</v>
      </c>
      <c r="AV11" s="53"/>
      <c r="AW11" s="53"/>
      <c r="AX11" s="53"/>
      <c r="AY11" s="53"/>
      <c r="AZ11" s="53"/>
      <c r="BA11" s="52">
        <v>654.96108949416339</v>
      </c>
      <c r="BB11" s="53">
        <v>574.78632478632483</v>
      </c>
      <c r="BC11" s="53">
        <v>779.12895927601812</v>
      </c>
      <c r="BD11" s="53">
        <v>590.59252364001509</v>
      </c>
      <c r="BE11" s="53">
        <v>968</v>
      </c>
      <c r="BF11" s="53">
        <v>8.1014729950900151</v>
      </c>
      <c r="BG11" s="54">
        <v>6.0020341579647472</v>
      </c>
      <c r="BH11" s="53"/>
      <c r="BI11" s="53"/>
      <c r="BJ11" s="53"/>
      <c r="BK11" s="53">
        <v>75.380406907163618</v>
      </c>
      <c r="BL11" s="53">
        <v>4.1032655154727298</v>
      </c>
      <c r="BM11" s="53">
        <v>30</v>
      </c>
      <c r="BN11" s="53">
        <v>6.2919463087248326</v>
      </c>
      <c r="BO11" s="53">
        <v>22.066918029726562</v>
      </c>
      <c r="BP11" s="53">
        <v>0.22241231822070143</v>
      </c>
      <c r="BQ11" s="53">
        <v>1.4451861537402795</v>
      </c>
      <c r="BR11" s="53">
        <v>13.581034373562037</v>
      </c>
      <c r="BS11" s="53"/>
      <c r="BT11" s="53"/>
      <c r="BU11" s="53">
        <v>25.03125</v>
      </c>
      <c r="BV11" s="53">
        <v>7.4871388998812822</v>
      </c>
      <c r="BW11" s="53">
        <v>15.293118096856414</v>
      </c>
      <c r="BX11" s="53">
        <v>12.234494477485132</v>
      </c>
      <c r="BY11" s="53">
        <v>4.6960685873175256</v>
      </c>
      <c r="BZ11" s="53">
        <v>1.2435313199969105</v>
      </c>
      <c r="CA11" s="53">
        <v>7.4843593110373057</v>
      </c>
      <c r="CB11" s="53">
        <v>7.3298833706650193</v>
      </c>
      <c r="CC11" s="53">
        <v>3.9932030586236191</v>
      </c>
      <c r="CD11" s="53">
        <v>12.790607862825365</v>
      </c>
      <c r="CE11" s="58">
        <v>20.743089999999999</v>
      </c>
      <c r="CF11" s="58">
        <v>28.53603</v>
      </c>
      <c r="CG11" s="53">
        <v>16.63007</v>
      </c>
      <c r="CH11" s="53">
        <v>12.68502</v>
      </c>
      <c r="CI11" s="53">
        <v>3.0560510000000001</v>
      </c>
      <c r="CJ11" s="55">
        <v>330.3737352880446</v>
      </c>
      <c r="CK11" s="58">
        <v>22.640930000000001</v>
      </c>
      <c r="CL11" s="58"/>
      <c r="CM11" s="58"/>
      <c r="CN11" s="58"/>
      <c r="CO11" s="53">
        <v>38.08</v>
      </c>
      <c r="CP11" s="53">
        <v>7.68</v>
      </c>
      <c r="CQ11" s="53">
        <v>14</v>
      </c>
      <c r="CR11" s="55">
        <v>34.68638</v>
      </c>
      <c r="CS11" s="53">
        <v>11.95369</v>
      </c>
      <c r="CT11" s="53">
        <v>21.516249999999999</v>
      </c>
      <c r="CU11" s="53">
        <v>28.06588</v>
      </c>
      <c r="CV11" s="55"/>
      <c r="CW11" s="55"/>
      <c r="CX11" s="55"/>
      <c r="CY11" s="88">
        <v>12702.425691834644</v>
      </c>
      <c r="CZ11" s="88">
        <v>4612.2309531943974</v>
      </c>
      <c r="DA11" s="88">
        <v>1639.9043389135634</v>
      </c>
      <c r="DB11" s="88">
        <v>1551.076187222412</v>
      </c>
      <c r="DC11" s="88">
        <v>953.92228822095296</v>
      </c>
      <c r="DD11" s="53">
        <v>42.3</v>
      </c>
      <c r="DE11" s="58"/>
      <c r="DF11" s="58"/>
      <c r="DG11" s="58"/>
      <c r="DH11" s="58"/>
      <c r="DI11" s="88">
        <v>1971.6298395285767</v>
      </c>
      <c r="DJ11" s="53">
        <v>96.18320610687023</v>
      </c>
      <c r="DK11" s="53">
        <v>83.22784810126582</v>
      </c>
      <c r="DL11" s="53">
        <v>19</v>
      </c>
      <c r="DM11" s="53">
        <v>23.4</v>
      </c>
      <c r="DN11" s="53"/>
      <c r="DO11" s="53"/>
      <c r="DP11" s="53"/>
      <c r="DQ11" s="53"/>
      <c r="DR11" s="53"/>
      <c r="DS11" s="88">
        <v>1596.4267988242461</v>
      </c>
      <c r="DT11" s="53">
        <v>9.8814229249011856</v>
      </c>
      <c r="DU11" s="53">
        <v>17.059891107078041</v>
      </c>
      <c r="DV11" s="53">
        <v>16.022099447513813</v>
      </c>
      <c r="DW11" s="53">
        <v>5.387931034482758</v>
      </c>
      <c r="DX11" s="53"/>
      <c r="DY11" s="53"/>
      <c r="DZ11" s="53"/>
      <c r="EA11" s="53"/>
      <c r="EB11" s="53"/>
      <c r="EC11" s="53">
        <v>34.049586776859506</v>
      </c>
      <c r="ED11" s="53">
        <v>8.1405312767780647</v>
      </c>
      <c r="EE11" s="53">
        <v>48.897303167443212</v>
      </c>
      <c r="EF11" s="53">
        <v>1.6786793040722681</v>
      </c>
      <c r="EG11" s="53">
        <v>2236.8421052631579</v>
      </c>
      <c r="EH11" s="53">
        <v>1056.6666666666667</v>
      </c>
      <c r="EI11" s="53">
        <v>2443.3890839011633</v>
      </c>
      <c r="EJ11" s="53"/>
      <c r="EK11" s="53"/>
      <c r="EL11" s="53"/>
      <c r="EM11" s="88">
        <v>4811.6618020813921</v>
      </c>
      <c r="EN11" s="53">
        <v>74.6875</v>
      </c>
      <c r="EO11" s="53">
        <v>17.89096493473253</v>
      </c>
      <c r="EP11" s="53">
        <v>55.905841072129803</v>
      </c>
      <c r="EQ11" s="53">
        <v>11.013698630136986</v>
      </c>
      <c r="ER11" s="53">
        <v>25.368121932317226</v>
      </c>
      <c r="ES11" s="53">
        <v>16.524144869215291</v>
      </c>
      <c r="ET11" s="53">
        <v>872.88135593220341</v>
      </c>
      <c r="EU11" s="53"/>
      <c r="EV11" s="53"/>
      <c r="EW11" s="53">
        <v>34.23010380622835</v>
      </c>
      <c r="EX11" s="53">
        <v>77.14888157811167</v>
      </c>
      <c r="EY11" s="53">
        <v>12.690329517143722</v>
      </c>
      <c r="EZ11" s="53">
        <v>15.564468920061577</v>
      </c>
      <c r="FA11" s="53">
        <v>36.331227601042116</v>
      </c>
      <c r="FB11" s="53">
        <v>-6.279373545542791</v>
      </c>
      <c r="FC11" s="53">
        <v>64.984515123109773</v>
      </c>
      <c r="FD11" s="53">
        <v>41.109952188152185</v>
      </c>
      <c r="FE11" s="53">
        <v>79.449838187702269</v>
      </c>
      <c r="FF11" s="53">
        <f t="shared" si="0"/>
        <v>953.92228822095296</v>
      </c>
      <c r="FG11" s="53">
        <v>8.355795148247978</v>
      </c>
      <c r="FH11" s="53">
        <v>5.3511705685618729</v>
      </c>
      <c r="FI11" s="53">
        <v>5.784588819339521</v>
      </c>
      <c r="FJ11" s="53">
        <v>4.7413793103448274</v>
      </c>
      <c r="FK11" s="53">
        <v>85.517241379310349</v>
      </c>
      <c r="FL11" s="53"/>
      <c r="FM11" s="53"/>
      <c r="FN11" s="53"/>
      <c r="FO11" s="53"/>
      <c r="FP11" s="53"/>
      <c r="FQ11" s="53"/>
      <c r="FR11" s="53"/>
      <c r="FS11" s="53"/>
      <c r="FT11" s="53"/>
      <c r="FU11" s="53"/>
      <c r="FV11" s="53"/>
      <c r="FW11" s="52"/>
      <c r="FX11" s="53"/>
      <c r="FY11" s="53"/>
      <c r="FZ11" s="53"/>
      <c r="GA11" s="53"/>
      <c r="GB11" s="53"/>
      <c r="GC11" s="53"/>
      <c r="GD11" s="53"/>
      <c r="GE11" s="53"/>
      <c r="GF11" s="53"/>
      <c r="GG11" s="53"/>
      <c r="GH11" s="53"/>
      <c r="GI11" s="53"/>
      <c r="GJ11" s="53"/>
      <c r="GK11" s="53"/>
      <c r="GL11" s="53"/>
      <c r="GM11" s="64"/>
      <c r="GN11" s="58"/>
      <c r="GO11" s="58"/>
      <c r="GP11" s="58"/>
      <c r="GQ11" s="58"/>
      <c r="GR11" s="53"/>
      <c r="GS11" s="52"/>
      <c r="GT11" s="53"/>
      <c r="GU11" s="53"/>
      <c r="GV11" s="53"/>
      <c r="GW11" s="53"/>
      <c r="GX11" s="53"/>
      <c r="GY11" s="53"/>
      <c r="GZ11" s="53"/>
      <c r="HA11" s="53"/>
      <c r="HB11" s="53"/>
      <c r="HC11" s="53"/>
      <c r="HD11" s="53"/>
      <c r="HE11" s="59"/>
      <c r="HF11" s="59"/>
      <c r="HG11" s="59"/>
      <c r="HH11" s="59"/>
      <c r="HI11" s="59"/>
      <c r="HJ11" s="59"/>
      <c r="HK11" s="59"/>
      <c r="HL11" s="59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</row>
    <row r="12" spans="1:330" ht="20.25" customHeight="1">
      <c r="A12" s="19">
        <v>9</v>
      </c>
      <c r="B12" s="47" t="s">
        <v>63</v>
      </c>
      <c r="C12" s="112">
        <v>180516.85022085608</v>
      </c>
      <c r="D12" s="53">
        <v>9.0047879999999996</v>
      </c>
      <c r="E12" s="53">
        <v>11.69079</v>
      </c>
      <c r="F12" s="53">
        <v>14.696120000000001</v>
      </c>
      <c r="G12" s="53">
        <v>5.7133019999999997</v>
      </c>
      <c r="H12" s="53">
        <v>2.9827400000000002</v>
      </c>
      <c r="I12" s="57">
        <v>4.7286679999999999</v>
      </c>
      <c r="J12" s="53">
        <v>19.323515131898368</v>
      </c>
      <c r="K12" s="52">
        <v>15.95989</v>
      </c>
      <c r="L12" s="52"/>
      <c r="M12" s="52">
        <v>440</v>
      </c>
      <c r="N12" s="52">
        <v>0.27018231165529649</v>
      </c>
      <c r="O12" s="52">
        <v>17.791411042944784</v>
      </c>
      <c r="P12" s="52">
        <v>24.407582938388625</v>
      </c>
      <c r="Q12" s="52">
        <v>64.750957854406138</v>
      </c>
      <c r="R12" s="52">
        <v>24.742268041237114</v>
      </c>
      <c r="S12" s="52">
        <v>10.902255639097744</v>
      </c>
      <c r="T12" s="67">
        <v>949</v>
      </c>
      <c r="U12" s="52"/>
      <c r="V12" s="52"/>
      <c r="W12" s="67">
        <v>54495</v>
      </c>
      <c r="X12" s="52">
        <v>33.434976808108573</v>
      </c>
      <c r="Y12" s="52">
        <v>29.63088093468393</v>
      </c>
      <c r="Z12" s="52">
        <v>3.4586063132817153</v>
      </c>
      <c r="AA12" s="52">
        <v>56</v>
      </c>
      <c r="AB12" s="67">
        <v>364</v>
      </c>
      <c r="AC12" s="67">
        <v>1813</v>
      </c>
      <c r="AD12" s="67">
        <v>2233</v>
      </c>
      <c r="AE12" s="67">
        <v>0</v>
      </c>
      <c r="AF12" s="52"/>
      <c r="AG12" s="53">
        <v>1.2</v>
      </c>
      <c r="AH12" s="53">
        <v>7.4</v>
      </c>
      <c r="AI12" s="52">
        <v>13.182286302780639</v>
      </c>
      <c r="AJ12" s="53">
        <v>8.9779005524861901</v>
      </c>
      <c r="AK12" s="53">
        <v>1.563283731817422</v>
      </c>
      <c r="AL12" s="53">
        <v>11.66338981303525</v>
      </c>
      <c r="AM12" s="53">
        <v>4.6355953476696516</v>
      </c>
      <c r="AN12" s="53">
        <v>64.583159475924219</v>
      </c>
      <c r="AO12" s="53">
        <v>69.570808957030465</v>
      </c>
      <c r="AP12" s="53"/>
      <c r="AQ12" s="53">
        <v>4.6355953476696516</v>
      </c>
      <c r="AR12" s="53">
        <v>2.9</v>
      </c>
      <c r="AS12" s="53">
        <v>61.020773178401512</v>
      </c>
      <c r="AT12" s="53">
        <v>13.318145362825891</v>
      </c>
      <c r="AU12" s="53">
        <v>7.2841602790654978</v>
      </c>
      <c r="AV12" s="53"/>
      <c r="AW12" s="53"/>
      <c r="AX12" s="53"/>
      <c r="AY12" s="53"/>
      <c r="AZ12" s="53"/>
      <c r="BA12" s="52">
        <v>1071.2866309136182</v>
      </c>
      <c r="BB12" s="53">
        <v>900.08316008316001</v>
      </c>
      <c r="BC12" s="53">
        <v>1300.6782697722037</v>
      </c>
      <c r="BD12" s="53">
        <v>141.18346182258512</v>
      </c>
      <c r="BE12" s="53">
        <v>1090</v>
      </c>
      <c r="BF12" s="53">
        <v>9.7527472527472536</v>
      </c>
      <c r="BG12" s="54">
        <v>3.1659094389293276</v>
      </c>
      <c r="BH12" s="53"/>
      <c r="BI12" s="53"/>
      <c r="BJ12" s="53"/>
      <c r="BK12" s="53">
        <v>69.110782009594033</v>
      </c>
      <c r="BL12" s="53">
        <v>0.96906088020347059</v>
      </c>
      <c r="BM12" s="53">
        <v>1.3</v>
      </c>
      <c r="BN12" s="53">
        <v>20.234395234395233</v>
      </c>
      <c r="BO12" s="53">
        <v>9.4038598925842578</v>
      </c>
      <c r="BP12" s="53">
        <v>8.3610695737462409E-2</v>
      </c>
      <c r="BQ12" s="53">
        <v>1.9058736643994711</v>
      </c>
      <c r="BR12" s="53">
        <v>5.6059743710121488</v>
      </c>
      <c r="BS12" s="53"/>
      <c r="BT12" s="53"/>
      <c r="BU12" s="53">
        <v>17.644079999999999</v>
      </c>
      <c r="BV12" s="53">
        <v>4.0432083186108727</v>
      </c>
      <c r="BW12" s="53">
        <v>6.9769924396553886</v>
      </c>
      <c r="BX12" s="53">
        <v>7.7970763318514047</v>
      </c>
      <c r="BY12" s="53">
        <v>3.2351242056614673</v>
      </c>
      <c r="BZ12" s="53">
        <v>0.96827669354231027</v>
      </c>
      <c r="CA12" s="53">
        <v>3.2144023308969434</v>
      </c>
      <c r="CB12" s="53">
        <v>3.7173787456358478</v>
      </c>
      <c r="CC12" s="53">
        <v>0.96890462914123521</v>
      </c>
      <c r="CD12" s="53">
        <v>7.4655263356190185</v>
      </c>
      <c r="CE12" s="58">
        <v>12.510120000000001</v>
      </c>
      <c r="CF12" s="58">
        <v>13.21585</v>
      </c>
      <c r="CG12" s="53">
        <v>14.423640000000001</v>
      </c>
      <c r="CH12" s="53">
        <v>3.7070349999999999</v>
      </c>
      <c r="CI12" s="53">
        <v>2.5710419999999998</v>
      </c>
      <c r="CJ12" s="55">
        <v>95.108773497882979</v>
      </c>
      <c r="CK12" s="58">
        <v>17.581109999999999</v>
      </c>
      <c r="CL12" s="58"/>
      <c r="CM12" s="58"/>
      <c r="CN12" s="58"/>
      <c r="CO12" s="53">
        <v>47.82</v>
      </c>
      <c r="CP12" s="53">
        <v>7.99</v>
      </c>
      <c r="CQ12" s="53">
        <v>12.8</v>
      </c>
      <c r="CR12" s="55">
        <v>28.075299999999999</v>
      </c>
      <c r="CS12" s="53">
        <v>4.9249640000000001</v>
      </c>
      <c r="CT12" s="53">
        <v>11.3543</v>
      </c>
      <c r="CU12" s="53">
        <v>15.227180000000001</v>
      </c>
      <c r="CV12" s="55"/>
      <c r="CW12" s="55"/>
      <c r="CX12" s="55"/>
      <c r="CY12" s="88">
        <v>5527.2796728236935</v>
      </c>
      <c r="CZ12" s="88">
        <v>4180.7109792818301</v>
      </c>
      <c r="DA12" s="88">
        <v>639.29711024223627</v>
      </c>
      <c r="DB12" s="88">
        <v>141.56667116084671</v>
      </c>
      <c r="DC12" s="88">
        <v>217.33491651814114</v>
      </c>
      <c r="DD12" s="53">
        <v>30.799999999999997</v>
      </c>
      <c r="DE12" s="58"/>
      <c r="DF12" s="58"/>
      <c r="DG12" s="58"/>
      <c r="DH12" s="58"/>
      <c r="DI12" s="88">
        <v>27044.19088521113</v>
      </c>
      <c r="DJ12" s="53">
        <v>99.124343257443087</v>
      </c>
      <c r="DK12" s="53">
        <v>82.744938447451418</v>
      </c>
      <c r="DL12" s="53">
        <v>7.4</v>
      </c>
      <c r="DM12" s="53">
        <v>3.5</v>
      </c>
      <c r="DN12" s="53"/>
      <c r="DO12" s="53"/>
      <c r="DP12" s="53"/>
      <c r="DQ12" s="53"/>
      <c r="DR12" s="53"/>
      <c r="DS12" s="88">
        <v>36404.332669585579</v>
      </c>
      <c r="DT12" s="53">
        <v>0.12169680111265646</v>
      </c>
      <c r="DU12" s="53">
        <v>1.563283731817422</v>
      </c>
      <c r="DV12" s="53">
        <v>4.6355953476696516</v>
      </c>
      <c r="DW12" s="53">
        <v>7.345779220779221</v>
      </c>
      <c r="DX12" s="53"/>
      <c r="DY12" s="53"/>
      <c r="DZ12" s="53"/>
      <c r="EA12" s="53"/>
      <c r="EB12" s="53"/>
      <c r="EC12" s="53">
        <v>20.05792903692976</v>
      </c>
      <c r="ED12" s="53">
        <v>7.2841602790654978</v>
      </c>
      <c r="EE12" s="53">
        <v>1.533755558034853</v>
      </c>
      <c r="EF12" s="53">
        <v>1.0711512409061046</v>
      </c>
      <c r="EG12" s="53">
        <v>4608.2764162314179</v>
      </c>
      <c r="EH12" s="53">
        <v>1570.7142857142858</v>
      </c>
      <c r="EI12" s="53">
        <v>615.91525006159156</v>
      </c>
      <c r="EJ12" s="53"/>
      <c r="EK12" s="53"/>
      <c r="EL12" s="53"/>
      <c r="EM12" s="88">
        <v>33502.157215772218</v>
      </c>
      <c r="EN12" s="53">
        <v>79.5889627249923</v>
      </c>
      <c r="EO12" s="53">
        <v>20.373208022610413</v>
      </c>
      <c r="EP12" s="53">
        <v>25.729686433271997</v>
      </c>
      <c r="EQ12" s="53">
        <v>8.0619072127049485</v>
      </c>
      <c r="ER12" s="53">
        <v>20.374483206341615</v>
      </c>
      <c r="ES12" s="53">
        <v>17.820673745632188</v>
      </c>
      <c r="ET12" s="53">
        <v>1638.4353741496598</v>
      </c>
      <c r="EU12" s="53"/>
      <c r="EV12" s="53"/>
      <c r="EW12" s="53">
        <v>75.503199834847251</v>
      </c>
      <c r="EX12" s="53">
        <v>9.4530147809287346</v>
      </c>
      <c r="EY12" s="53">
        <v>12.593288935765271</v>
      </c>
      <c r="EZ12" s="53">
        <v>-8.5216697973956137</v>
      </c>
      <c r="FA12" s="53">
        <v>38.654845991085899</v>
      </c>
      <c r="FB12" s="53">
        <v>4.9446735010231029</v>
      </c>
      <c r="FC12" s="53">
        <v>69.380644886636276</v>
      </c>
      <c r="FD12" s="53">
        <v>34.446370111936773</v>
      </c>
      <c r="FE12" s="53">
        <v>80.613718411552355</v>
      </c>
      <c r="FF12" s="53">
        <f t="shared" si="0"/>
        <v>217.33491651814114</v>
      </c>
      <c r="FG12" s="53">
        <v>25.170673790442265</v>
      </c>
      <c r="FH12" s="53">
        <v>4.73501303214596</v>
      </c>
      <c r="FI12" s="53">
        <v>17.697756203873396</v>
      </c>
      <c r="FJ12" s="53">
        <v>5.3660709865848224</v>
      </c>
      <c r="FK12" s="53">
        <v>74.959160437602108</v>
      </c>
      <c r="FL12" s="53"/>
      <c r="FM12" s="53"/>
      <c r="FN12" s="53"/>
      <c r="FO12" s="53"/>
      <c r="FP12" s="53"/>
      <c r="FQ12" s="53"/>
      <c r="FR12" s="53"/>
      <c r="FS12" s="53"/>
      <c r="FT12" s="53"/>
      <c r="FU12" s="53"/>
      <c r="FV12" s="53"/>
      <c r="FW12" s="52"/>
      <c r="FX12" s="53"/>
      <c r="FY12" s="53"/>
      <c r="FZ12" s="53"/>
      <c r="GA12" s="53"/>
      <c r="GB12" s="53"/>
      <c r="GC12" s="53"/>
      <c r="GD12" s="53"/>
      <c r="GE12" s="53"/>
      <c r="GF12" s="53"/>
      <c r="GG12" s="53"/>
      <c r="GH12" s="53"/>
      <c r="GI12" s="53"/>
      <c r="GJ12" s="53"/>
      <c r="GK12" s="53"/>
      <c r="GL12" s="53"/>
      <c r="GM12" s="64"/>
      <c r="GN12" s="58"/>
      <c r="GO12" s="58"/>
      <c r="GP12" s="58"/>
      <c r="GQ12" s="58"/>
      <c r="GR12" s="53"/>
      <c r="GS12" s="52"/>
      <c r="GT12" s="53"/>
      <c r="GU12" s="53"/>
      <c r="GV12" s="53"/>
      <c r="GW12" s="53"/>
      <c r="GX12" s="53"/>
      <c r="GY12" s="53"/>
      <c r="GZ12" s="53"/>
      <c r="HA12" s="53"/>
      <c r="HB12" s="53"/>
      <c r="HC12" s="53"/>
      <c r="HD12" s="53"/>
      <c r="HE12" s="59"/>
      <c r="HF12" s="59"/>
      <c r="HG12" s="59"/>
      <c r="HH12" s="59"/>
      <c r="HI12" s="59"/>
      <c r="HJ12" s="59"/>
      <c r="HK12" s="59"/>
      <c r="HL12" s="59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</row>
    <row r="13" spans="1:330" ht="20.25" customHeight="1">
      <c r="A13" s="19">
        <v>10</v>
      </c>
      <c r="B13" s="47" t="s">
        <v>64</v>
      </c>
      <c r="C13" s="112">
        <v>203345.19504129581</v>
      </c>
      <c r="D13" s="53">
        <v>22.78584</v>
      </c>
      <c r="E13" s="53">
        <v>20.512899999999998</v>
      </c>
      <c r="F13" s="53">
        <v>20.824816000000002</v>
      </c>
      <c r="G13" s="53">
        <v>7.358816</v>
      </c>
      <c r="H13" s="53">
        <v>9.8643680000000007</v>
      </c>
      <c r="I13" s="57">
        <v>11.22</v>
      </c>
      <c r="J13" s="53">
        <v>7.3861659126803554</v>
      </c>
      <c r="K13" s="52">
        <v>18.926839999999999</v>
      </c>
      <c r="L13" s="52"/>
      <c r="M13" s="52">
        <v>855</v>
      </c>
      <c r="N13" s="52">
        <v>0.46640518882591364</v>
      </c>
      <c r="O13" s="52">
        <v>38.160469667318978</v>
      </c>
      <c r="P13" s="52">
        <v>5.9393939393939394</v>
      </c>
      <c r="Q13" s="52">
        <v>59.292035398230091</v>
      </c>
      <c r="R13" s="52">
        <v>49.372384937238493</v>
      </c>
      <c r="S13" s="52">
        <v>12.703583061889251</v>
      </c>
      <c r="T13" s="67">
        <v>517</v>
      </c>
      <c r="U13" s="52"/>
      <c r="V13" s="52"/>
      <c r="W13" s="67">
        <v>93735</v>
      </c>
      <c r="X13" s="52">
        <v>51.219632143208422</v>
      </c>
      <c r="Y13" s="52">
        <v>61.196808364588883</v>
      </c>
      <c r="Z13" s="52">
        <v>11.961380756147941</v>
      </c>
      <c r="AA13" s="52">
        <v>419</v>
      </c>
      <c r="AB13" s="67">
        <v>817</v>
      </c>
      <c r="AC13" s="67">
        <v>1284</v>
      </c>
      <c r="AD13" s="67">
        <v>2520</v>
      </c>
      <c r="AE13" s="67">
        <v>707.19791436132402</v>
      </c>
      <c r="AF13" s="52"/>
      <c r="AG13" s="53">
        <v>6.9</v>
      </c>
      <c r="AH13" s="53">
        <v>15.1</v>
      </c>
      <c r="AI13" s="52">
        <v>41.459706031424226</v>
      </c>
      <c r="AJ13" s="53">
        <v>41.358024691358018</v>
      </c>
      <c r="AK13" s="53">
        <v>6.2585252346946962</v>
      </c>
      <c r="AL13" s="53">
        <v>30.636101615389773</v>
      </c>
      <c r="AM13" s="53">
        <v>12.599629659447709</v>
      </c>
      <c r="AN13" s="53">
        <v>45.878594249201278</v>
      </c>
      <c r="AO13" s="53">
        <v>35.426295128884419</v>
      </c>
      <c r="AP13" s="53"/>
      <c r="AQ13" s="53">
        <v>12.599629659447709</v>
      </c>
      <c r="AR13" s="53">
        <v>6.6</v>
      </c>
      <c r="AS13" s="53">
        <v>26.266961029940717</v>
      </c>
      <c r="AT13" s="53">
        <v>34.243422260856789</v>
      </c>
      <c r="AU13" s="53">
        <v>17.201426024955438</v>
      </c>
      <c r="AV13" s="53"/>
      <c r="AW13" s="53"/>
      <c r="AX13" s="53"/>
      <c r="AY13" s="53"/>
      <c r="AZ13" s="53"/>
      <c r="BA13" s="52">
        <v>611.40829694323145</v>
      </c>
      <c r="BB13" s="53">
        <v>485.87730950368314</v>
      </c>
      <c r="BC13" s="53">
        <v>782.07089210478102</v>
      </c>
      <c r="BD13" s="53">
        <v>1136.2362360052289</v>
      </c>
      <c r="BE13" s="53">
        <v>912</v>
      </c>
      <c r="BF13" s="53">
        <v>15.537685143396383</v>
      </c>
      <c r="BG13" s="54">
        <v>7.4971036305549337</v>
      </c>
      <c r="BH13" s="53"/>
      <c r="BI13" s="53"/>
      <c r="BJ13" s="53"/>
      <c r="BK13" s="53">
        <v>70.982806877249104</v>
      </c>
      <c r="BL13" s="53">
        <v>2.5429828068772493</v>
      </c>
      <c r="BM13" s="53">
        <v>17.599999999999998</v>
      </c>
      <c r="BN13" s="53">
        <v>9.0942256614567363</v>
      </c>
      <c r="BO13" s="53">
        <v>23.253700966188156</v>
      </c>
      <c r="BP13" s="53">
        <v>0.78192183966621021</v>
      </c>
      <c r="BQ13" s="53">
        <v>7.8510761831849276</v>
      </c>
      <c r="BR13" s="53">
        <v>15.321588188039462</v>
      </c>
      <c r="BS13" s="53"/>
      <c r="BT13" s="53"/>
      <c r="BU13" s="53">
        <v>29.49174</v>
      </c>
      <c r="BV13" s="53">
        <v>6.8904369154619127</v>
      </c>
      <c r="BW13" s="53">
        <v>7.6562271247902522</v>
      </c>
      <c r="BX13" s="53">
        <v>7.9602914512877678</v>
      </c>
      <c r="BY13" s="53">
        <v>2.2821716949896955</v>
      </c>
      <c r="BZ13" s="53">
        <v>0.82604142031825389</v>
      </c>
      <c r="CA13" s="53">
        <v>7.0526031284840709</v>
      </c>
      <c r="CB13" s="53">
        <v>3.7253510816806874</v>
      </c>
      <c r="CC13" s="53">
        <v>1.2590515445341621</v>
      </c>
      <c r="CD13" s="53">
        <v>6.8448258387107677</v>
      </c>
      <c r="CE13" s="58">
        <v>27.339130000000001</v>
      </c>
      <c r="CF13" s="58">
        <v>24.822220000000002</v>
      </c>
      <c r="CG13" s="53">
        <v>7.968572</v>
      </c>
      <c r="CH13" s="53">
        <v>15.56179</v>
      </c>
      <c r="CI13" s="53">
        <v>3.4904480000000002</v>
      </c>
      <c r="CJ13" s="55">
        <v>235.65897799496037</v>
      </c>
      <c r="CK13" s="58">
        <v>28.840890000000002</v>
      </c>
      <c r="CL13" s="58"/>
      <c r="CM13" s="58"/>
      <c r="CN13" s="58"/>
      <c r="CO13" s="53">
        <v>41.47</v>
      </c>
      <c r="CP13" s="53">
        <v>4.7300000000000004</v>
      </c>
      <c r="CQ13" s="53">
        <v>18.8</v>
      </c>
      <c r="CR13" s="55">
        <v>41.032629999999997</v>
      </c>
      <c r="CS13" s="53">
        <v>12.50999</v>
      </c>
      <c r="CT13" s="53">
        <v>21.062329999999999</v>
      </c>
      <c r="CU13" s="53">
        <v>24.507429999999999</v>
      </c>
      <c r="CV13" s="55"/>
      <c r="CW13" s="55"/>
      <c r="CX13" s="55"/>
      <c r="CY13" s="88">
        <v>9526.020428761758</v>
      </c>
      <c r="CZ13" s="88">
        <v>5677.9643909725864</v>
      </c>
      <c r="DA13" s="88">
        <v>1301.0214380879324</v>
      </c>
      <c r="DB13" s="88">
        <v>561.69001574548827</v>
      </c>
      <c r="DC13" s="88">
        <v>572.61176396538474</v>
      </c>
      <c r="DD13" s="53">
        <v>61.2</v>
      </c>
      <c r="DE13" s="58"/>
      <c r="DF13" s="58"/>
      <c r="DG13" s="58"/>
      <c r="DH13" s="58"/>
      <c r="DI13" s="88">
        <v>32624.154354692877</v>
      </c>
      <c r="DJ13" s="53">
        <v>96.066350710900466</v>
      </c>
      <c r="DK13" s="53">
        <v>67.453430521809551</v>
      </c>
      <c r="DL13" s="53">
        <v>15.1</v>
      </c>
      <c r="DM13" s="53">
        <v>16.100000000000001</v>
      </c>
      <c r="DN13" s="53"/>
      <c r="DO13" s="53"/>
      <c r="DP13" s="53"/>
      <c r="DQ13" s="53"/>
      <c r="DR13" s="53"/>
      <c r="DS13" s="88">
        <v>35429.922689691011</v>
      </c>
      <c r="DT13" s="53">
        <v>4.8560527228581343</v>
      </c>
      <c r="DU13" s="53">
        <v>6.2585252346946962</v>
      </c>
      <c r="DV13" s="53">
        <v>12.599629659447709</v>
      </c>
      <c r="DW13" s="53">
        <v>10.900716479017399</v>
      </c>
      <c r="DX13" s="53"/>
      <c r="DY13" s="53"/>
      <c r="DZ13" s="53"/>
      <c r="EA13" s="53"/>
      <c r="EB13" s="53"/>
      <c r="EC13" s="53">
        <v>30.398627627714941</v>
      </c>
      <c r="ED13" s="53">
        <v>17.201426024955438</v>
      </c>
      <c r="EE13" s="53">
        <v>14.00731318008034</v>
      </c>
      <c r="EF13" s="53">
        <v>1.3897729427559897</v>
      </c>
      <c r="EG13" s="53">
        <v>2186.8850154624683</v>
      </c>
      <c r="EH13" s="53">
        <v>1169.4033302497687</v>
      </c>
      <c r="EI13" s="53">
        <v>1527.1925976556522</v>
      </c>
      <c r="EJ13" s="53"/>
      <c r="EK13" s="53"/>
      <c r="EL13" s="53"/>
      <c r="EM13" s="88">
        <v>34090.825366631107</v>
      </c>
      <c r="EN13" s="53">
        <v>65.987138544993215</v>
      </c>
      <c r="EO13" s="53">
        <v>9.926071622354856</v>
      </c>
      <c r="EP13" s="53">
        <v>64.870825983716657</v>
      </c>
      <c r="EQ13" s="53">
        <v>11.125557859226202</v>
      </c>
      <c r="ER13" s="53">
        <v>6.3808169071326972</v>
      </c>
      <c r="ES13" s="53">
        <v>30.059354146406896</v>
      </c>
      <c r="ET13" s="53">
        <v>752.98387096774195</v>
      </c>
      <c r="EU13" s="53"/>
      <c r="EV13" s="53"/>
      <c r="EW13" s="53">
        <v>52.392432232514274</v>
      </c>
      <c r="EX13" s="53">
        <v>19.515444811996218</v>
      </c>
      <c r="EY13" s="53">
        <v>21.61782683485244</v>
      </c>
      <c r="EZ13" s="53">
        <v>21.705789902522469</v>
      </c>
      <c r="FA13" s="53">
        <v>54.265571960463788</v>
      </c>
      <c r="FB13" s="53">
        <v>2.8669480769779168</v>
      </c>
      <c r="FC13" s="53">
        <v>103.39353380867425</v>
      </c>
      <c r="FD13" s="53">
        <v>44.96692838606053</v>
      </c>
      <c r="FE13" s="53">
        <v>83.255235727264036</v>
      </c>
      <c r="FF13" s="53">
        <f t="shared" si="0"/>
        <v>572.61176396538474</v>
      </c>
      <c r="FG13" s="53">
        <v>19.634154954445933</v>
      </c>
      <c r="FH13" s="53">
        <v>6.1424474187380502</v>
      </c>
      <c r="FI13" s="53">
        <v>8.1864128873037068</v>
      </c>
      <c r="FJ13" s="53">
        <v>1.04779287500845</v>
      </c>
      <c r="FK13" s="53">
        <v>81.820793618603389</v>
      </c>
      <c r="FL13" s="53"/>
      <c r="FM13" s="53"/>
      <c r="FN13" s="53"/>
      <c r="FO13" s="53"/>
      <c r="FP13" s="53"/>
      <c r="FQ13" s="53"/>
      <c r="FR13" s="53"/>
      <c r="FS13" s="53"/>
      <c r="FT13" s="53"/>
      <c r="FU13" s="53"/>
      <c r="FV13" s="53"/>
      <c r="FW13" s="52"/>
      <c r="FX13" s="53"/>
      <c r="FY13" s="53"/>
      <c r="FZ13" s="53"/>
      <c r="GA13" s="53"/>
      <c r="GB13" s="53"/>
      <c r="GC13" s="53"/>
      <c r="GD13" s="53"/>
      <c r="GE13" s="53"/>
      <c r="GF13" s="53"/>
      <c r="GG13" s="53"/>
      <c r="GH13" s="53"/>
      <c r="GI13" s="53"/>
      <c r="GJ13" s="53"/>
      <c r="GK13" s="53"/>
      <c r="GL13" s="53"/>
      <c r="GM13" s="64"/>
      <c r="GN13" s="58"/>
      <c r="GO13" s="58"/>
      <c r="GP13" s="58"/>
      <c r="GQ13" s="58"/>
      <c r="GR13" s="53"/>
      <c r="GS13" s="52"/>
      <c r="GT13" s="53"/>
      <c r="GU13" s="53"/>
      <c r="GV13" s="53"/>
      <c r="GW13" s="53"/>
      <c r="GX13" s="53"/>
      <c r="GY13" s="53"/>
      <c r="GZ13" s="53"/>
      <c r="HA13" s="53"/>
      <c r="HB13" s="53"/>
      <c r="HC13" s="53"/>
      <c r="HD13" s="53"/>
      <c r="HE13" s="59"/>
      <c r="HF13" s="59"/>
      <c r="HG13" s="59"/>
      <c r="HH13" s="59"/>
      <c r="HI13" s="59"/>
      <c r="HJ13" s="59"/>
      <c r="HK13" s="59"/>
      <c r="HL13" s="59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</row>
    <row r="14" spans="1:330" ht="20.25" customHeight="1">
      <c r="A14" s="19">
        <v>11</v>
      </c>
      <c r="B14" s="47" t="s">
        <v>65</v>
      </c>
      <c r="C14" s="112">
        <v>6010.7359884712778</v>
      </c>
      <c r="D14" s="53">
        <v>13.43167</v>
      </c>
      <c r="E14" s="53">
        <v>10.29505</v>
      </c>
      <c r="F14" s="53">
        <v>8.4939719999999994</v>
      </c>
      <c r="G14" s="53">
        <v>4.8624790000000004</v>
      </c>
      <c r="H14" s="53">
        <v>7.6823819999999996</v>
      </c>
      <c r="I14" s="57">
        <v>13.96105</v>
      </c>
      <c r="J14" s="53">
        <v>36.781852872588509</v>
      </c>
      <c r="K14" s="52">
        <v>11.04457</v>
      </c>
      <c r="L14" s="52"/>
      <c r="M14" s="52">
        <v>96</v>
      </c>
      <c r="N14" s="52">
        <v>1.7244476378659959</v>
      </c>
      <c r="O14" s="52">
        <v>45.614035087719294</v>
      </c>
      <c r="P14" s="52">
        <v>0</v>
      </c>
      <c r="Q14" s="52">
        <v>21.739130434782609</v>
      </c>
      <c r="R14" s="52">
        <v>52.380952380952387</v>
      </c>
      <c r="S14" s="52">
        <v>17.142857142857142</v>
      </c>
      <c r="T14" s="67">
        <v>486</v>
      </c>
      <c r="U14" s="52"/>
      <c r="V14" s="52"/>
      <c r="W14" s="67">
        <v>405</v>
      </c>
      <c r="X14" s="52">
        <v>7.2619688004303384</v>
      </c>
      <c r="Y14" s="52">
        <v>3.4238069895334462</v>
      </c>
      <c r="Z14" s="52">
        <v>0.25898348980252511</v>
      </c>
      <c r="AA14" s="52">
        <v>0</v>
      </c>
      <c r="AB14" s="67">
        <v>2</v>
      </c>
      <c r="AC14" s="67">
        <v>20</v>
      </c>
      <c r="AD14" s="67">
        <v>22</v>
      </c>
      <c r="AE14" s="67">
        <v>0</v>
      </c>
      <c r="AF14" s="52"/>
      <c r="AG14" s="53">
        <v>3.6</v>
      </c>
      <c r="AH14" s="53">
        <v>10.4</v>
      </c>
      <c r="AI14" s="52">
        <v>34.545454545454547</v>
      </c>
      <c r="AJ14" s="53">
        <v>24.074074074074076</v>
      </c>
      <c r="AK14" s="53">
        <v>10.550458715596331</v>
      </c>
      <c r="AL14" s="53">
        <v>40.012886597938149</v>
      </c>
      <c r="AM14" s="53">
        <v>17.241379310344829</v>
      </c>
      <c r="AN14" s="53">
        <v>22.767857142857142</v>
      </c>
      <c r="AO14" s="53">
        <v>24.840085287846481</v>
      </c>
      <c r="AP14" s="53"/>
      <c r="AQ14" s="53">
        <v>17.241379310344829</v>
      </c>
      <c r="AR14" s="53">
        <v>2.4</v>
      </c>
      <c r="AS14" s="53">
        <v>43.656573399770025</v>
      </c>
      <c r="AT14" s="53">
        <v>27.613636363636363</v>
      </c>
      <c r="AU14" s="53">
        <v>7.763401109057301</v>
      </c>
      <c r="AV14" s="53"/>
      <c r="AW14" s="53"/>
      <c r="AX14" s="53"/>
      <c r="AY14" s="53"/>
      <c r="AZ14" s="53"/>
      <c r="BA14" s="52">
        <v>618.97123893805315</v>
      </c>
      <c r="BB14" s="53">
        <v>528.86792452830184</v>
      </c>
      <c r="BC14" s="53">
        <v>729.75113122171945</v>
      </c>
      <c r="BD14" s="53">
        <v>0</v>
      </c>
      <c r="BE14" s="53">
        <v>975</v>
      </c>
      <c r="BF14" s="53">
        <v>10.044642857142858</v>
      </c>
      <c r="BG14" s="54">
        <v>4.9910693228816996</v>
      </c>
      <c r="BH14" s="53"/>
      <c r="BI14" s="53"/>
      <c r="BJ14" s="53"/>
      <c r="BK14" s="53">
        <v>80.186385737439224</v>
      </c>
      <c r="BL14" s="53">
        <v>2.1880064829821722</v>
      </c>
      <c r="BM14" s="53">
        <v>100</v>
      </c>
      <c r="BN14" s="53">
        <v>2.8103789592760182</v>
      </c>
      <c r="BO14" s="53">
        <v>7.6062639821029094</v>
      </c>
      <c r="BP14" s="53">
        <v>0.20016012810248196</v>
      </c>
      <c r="BQ14" s="53">
        <v>0.64735394076711439</v>
      </c>
      <c r="BR14" s="53">
        <v>8.671240746160267</v>
      </c>
      <c r="BS14" s="53"/>
      <c r="BT14" s="53"/>
      <c r="BU14" s="53">
        <v>27.288900000000002</v>
      </c>
      <c r="BV14" s="53">
        <v>8.141813646891146</v>
      </c>
      <c r="BW14" s="53">
        <v>15.821058374249864</v>
      </c>
      <c r="BX14" s="53">
        <v>11.32933260592835</v>
      </c>
      <c r="BY14" s="53">
        <v>4.9099836333878883</v>
      </c>
      <c r="BZ14" s="53">
        <v>1.2911438443353338</v>
      </c>
      <c r="CA14" s="53">
        <v>8.0196399345335507</v>
      </c>
      <c r="CB14" s="53">
        <v>6.9103473358792504</v>
      </c>
      <c r="CC14" s="53">
        <v>3.4733587925077289</v>
      </c>
      <c r="CD14" s="53">
        <v>10.638297872340425</v>
      </c>
      <c r="CE14" s="58">
        <v>16.842759999999998</v>
      </c>
      <c r="CF14" s="58">
        <v>34.355319999999999</v>
      </c>
      <c r="CG14" s="53">
        <v>18.66478</v>
      </c>
      <c r="CH14" s="53">
        <v>16.154489999999999</v>
      </c>
      <c r="CI14" s="53">
        <v>2.7569129999999999</v>
      </c>
      <c r="CJ14" s="55">
        <v>132.4503311258278</v>
      </c>
      <c r="CK14" s="58">
        <v>20.925039999999999</v>
      </c>
      <c r="CL14" s="58"/>
      <c r="CM14" s="58"/>
      <c r="CN14" s="58"/>
      <c r="CO14" s="53">
        <v>39.72</v>
      </c>
      <c r="CP14" s="53">
        <v>4.9000000000000004</v>
      </c>
      <c r="CQ14" s="53">
        <v>8.1999999999999993</v>
      </c>
      <c r="CR14" s="55">
        <v>44.15314</v>
      </c>
      <c r="CS14" s="53">
        <v>7.9936730000000003</v>
      </c>
      <c r="CT14" s="53">
        <v>25.976649999999999</v>
      </c>
      <c r="CU14" s="53">
        <v>34.301519999999996</v>
      </c>
      <c r="CV14" s="55"/>
      <c r="CW14" s="55"/>
      <c r="CX14" s="55"/>
      <c r="CY14" s="88">
        <v>4516.4539959704498</v>
      </c>
      <c r="CZ14" s="88">
        <v>2535.2585627938215</v>
      </c>
      <c r="DA14" s="88">
        <v>654.80188045668228</v>
      </c>
      <c r="DB14" s="88">
        <v>117.52854264607119</v>
      </c>
      <c r="DC14" s="88">
        <v>297.06688078832849</v>
      </c>
      <c r="DD14" s="53">
        <v>13.099999999999994</v>
      </c>
      <c r="DE14" s="58"/>
      <c r="DF14" s="58"/>
      <c r="DG14" s="58"/>
      <c r="DH14" s="58"/>
      <c r="DI14" s="88">
        <v>831.99742910482973</v>
      </c>
      <c r="DJ14" s="53">
        <v>86.440677966101703</v>
      </c>
      <c r="DK14" s="53">
        <v>85.300668151447653</v>
      </c>
      <c r="DL14" s="53">
        <v>10.4</v>
      </c>
      <c r="DM14" s="53">
        <v>16.2</v>
      </c>
      <c r="DN14" s="53"/>
      <c r="DO14" s="53"/>
      <c r="DP14" s="53"/>
      <c r="DQ14" s="53"/>
      <c r="DR14" s="53"/>
      <c r="DS14" s="88">
        <v>692.80527755578441</v>
      </c>
      <c r="DT14" s="53">
        <v>19.791666666666664</v>
      </c>
      <c r="DU14" s="53">
        <v>10.550458715596331</v>
      </c>
      <c r="DV14" s="53">
        <v>17.241379310344829</v>
      </c>
      <c r="DW14" s="53">
        <v>5.5248618784530388</v>
      </c>
      <c r="DX14" s="53"/>
      <c r="DY14" s="53"/>
      <c r="DZ14" s="53"/>
      <c r="EA14" s="53"/>
      <c r="EB14" s="53"/>
      <c r="EC14" s="53">
        <v>26.525198938992045</v>
      </c>
      <c r="ED14" s="53">
        <v>7.763401109057301</v>
      </c>
      <c r="EE14" s="53">
        <v>39.698350405587462</v>
      </c>
      <c r="EF14" s="53">
        <v>2.4881604030603417</v>
      </c>
      <c r="EG14" s="53">
        <v>2108.9108910891091</v>
      </c>
      <c r="EH14" s="53">
        <v>931.0344827586207</v>
      </c>
      <c r="EI14" s="53">
        <v>1009.933774834437</v>
      </c>
      <c r="EJ14" s="53"/>
      <c r="EK14" s="53"/>
      <c r="EL14" s="53"/>
      <c r="EM14" s="88">
        <v>1918.8780178241288</v>
      </c>
      <c r="EN14" s="53">
        <v>74.132138857782763</v>
      </c>
      <c r="EO14" s="53">
        <v>22.433460076045627</v>
      </c>
      <c r="EP14" s="53">
        <v>53.416631514820153</v>
      </c>
      <c r="EQ14" s="53">
        <v>7.2715143428952631</v>
      </c>
      <c r="ER14" s="53">
        <v>32.446134347275027</v>
      </c>
      <c r="ES14" s="53">
        <v>19.113054341036854</v>
      </c>
      <c r="ET14" s="53">
        <v>787.94642857142856</v>
      </c>
      <c r="EU14" s="53"/>
      <c r="EV14" s="53"/>
      <c r="EW14" s="53">
        <v>103.22580645161294</v>
      </c>
      <c r="EX14" s="53">
        <v>95.747480403135526</v>
      </c>
      <c r="EY14" s="53">
        <v>17.022858812399143</v>
      </c>
      <c r="EZ14" s="53">
        <v>-13.040847201210282</v>
      </c>
      <c r="FA14" s="53">
        <v>41.535615171137835</v>
      </c>
      <c r="FB14" s="53">
        <v>-15.34247156969813</v>
      </c>
      <c r="FC14" s="53">
        <v>103.37228642972207</v>
      </c>
      <c r="FD14" s="53">
        <v>41.558922815299866</v>
      </c>
      <c r="FE14" s="53">
        <v>77.664974619289339</v>
      </c>
      <c r="FF14" s="53">
        <f t="shared" si="0"/>
        <v>297.06688078832849</v>
      </c>
      <c r="FG14" s="53">
        <v>10.92436974789916</v>
      </c>
      <c r="FH14" s="53">
        <v>8.6021505376344098</v>
      </c>
      <c r="FI14" s="53">
        <v>15.080160320641284</v>
      </c>
      <c r="FJ14" s="53">
        <v>13.984962406015036</v>
      </c>
      <c r="FK14" s="53">
        <v>77.944862155388478</v>
      </c>
      <c r="FL14" s="53"/>
      <c r="FM14" s="53"/>
      <c r="FN14" s="53"/>
      <c r="FO14" s="53"/>
      <c r="FP14" s="53"/>
      <c r="FQ14" s="53"/>
      <c r="FR14" s="53"/>
      <c r="FS14" s="53"/>
      <c r="FT14" s="53"/>
      <c r="FU14" s="53"/>
      <c r="FV14" s="53"/>
      <c r="FW14" s="52"/>
      <c r="FX14" s="53"/>
      <c r="FY14" s="53"/>
      <c r="FZ14" s="53"/>
      <c r="GA14" s="53"/>
      <c r="GB14" s="53"/>
      <c r="GC14" s="53"/>
      <c r="GD14" s="53"/>
      <c r="GE14" s="53"/>
      <c r="GF14" s="53"/>
      <c r="GG14" s="53"/>
      <c r="GH14" s="53"/>
      <c r="GI14" s="53"/>
      <c r="GJ14" s="53"/>
      <c r="GK14" s="53"/>
      <c r="GL14" s="53"/>
      <c r="GM14" s="64"/>
      <c r="GN14" s="58"/>
      <c r="GO14" s="58"/>
      <c r="GP14" s="58"/>
      <c r="GQ14" s="58"/>
      <c r="GR14" s="53"/>
      <c r="GS14" s="52"/>
      <c r="GT14" s="53"/>
      <c r="GU14" s="53"/>
      <c r="GV14" s="53"/>
      <c r="GW14" s="53"/>
      <c r="GX14" s="53"/>
      <c r="GY14" s="53"/>
      <c r="GZ14" s="53"/>
      <c r="HA14" s="53"/>
      <c r="HB14" s="53"/>
      <c r="HC14" s="53"/>
      <c r="HD14" s="53"/>
      <c r="HE14" s="59"/>
      <c r="HF14" s="59"/>
      <c r="HG14" s="59"/>
      <c r="HH14" s="59"/>
      <c r="HI14" s="59"/>
      <c r="HJ14" s="59"/>
      <c r="HK14" s="59"/>
      <c r="HL14" s="59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</row>
    <row r="15" spans="1:330" ht="20.25" customHeight="1">
      <c r="A15" s="19">
        <v>12</v>
      </c>
      <c r="B15" s="47" t="s">
        <v>66</v>
      </c>
      <c r="C15" s="112">
        <v>39219.335115964001</v>
      </c>
      <c r="D15" s="53">
        <v>15.882860000000001</v>
      </c>
      <c r="E15" s="53">
        <v>16.580159999999999</v>
      </c>
      <c r="F15" s="53">
        <v>17.837319999999998</v>
      </c>
      <c r="G15" s="53">
        <v>5.8833320000000002</v>
      </c>
      <c r="H15" s="53">
        <v>10.33526</v>
      </c>
      <c r="I15" s="57">
        <v>14.052300000000001</v>
      </c>
      <c r="J15" s="53">
        <v>18.46268253109789</v>
      </c>
      <c r="K15" s="52">
        <v>13.756790000000001</v>
      </c>
      <c r="L15" s="52"/>
      <c r="M15" s="52">
        <v>1169</v>
      </c>
      <c r="N15" s="52">
        <v>3.3309588260435961</v>
      </c>
      <c r="O15" s="52">
        <v>55.052790346907997</v>
      </c>
      <c r="P15" s="52">
        <v>3.1050228310502281</v>
      </c>
      <c r="Q15" s="52">
        <v>50.896057347670251</v>
      </c>
      <c r="R15" s="52">
        <v>52.06349206349207</v>
      </c>
      <c r="S15" s="52">
        <v>10.526315789473683</v>
      </c>
      <c r="T15" s="67">
        <v>532</v>
      </c>
      <c r="U15" s="52"/>
      <c r="V15" s="52"/>
      <c r="W15" s="67">
        <v>2922</v>
      </c>
      <c r="X15" s="52">
        <v>8.1672582944349728</v>
      </c>
      <c r="Y15" s="52">
        <v>4.2620406805963569</v>
      </c>
      <c r="Z15" s="52">
        <v>0.39240996514779919</v>
      </c>
      <c r="AA15" s="52">
        <v>2</v>
      </c>
      <c r="AB15" s="67">
        <v>29</v>
      </c>
      <c r="AC15" s="67">
        <v>128</v>
      </c>
      <c r="AD15" s="67">
        <v>159</v>
      </c>
      <c r="AE15" s="67">
        <v>0</v>
      </c>
      <c r="AF15" s="52"/>
      <c r="AG15" s="53">
        <v>3.7</v>
      </c>
      <c r="AH15" s="53">
        <v>12.4</v>
      </c>
      <c r="AI15" s="52">
        <v>47.126436781609193</v>
      </c>
      <c r="AJ15" s="53">
        <v>50.390625</v>
      </c>
      <c r="AK15" s="53">
        <v>17.046750285062714</v>
      </c>
      <c r="AL15" s="53">
        <v>42.58804258804259</v>
      </c>
      <c r="AM15" s="53">
        <v>17.237442922374431</v>
      </c>
      <c r="AN15" s="53">
        <v>22.981366459627328</v>
      </c>
      <c r="AO15" s="53">
        <v>21.204041538029749</v>
      </c>
      <c r="AP15" s="53"/>
      <c r="AQ15" s="53">
        <v>17.237442922374431</v>
      </c>
      <c r="AR15" s="53">
        <v>2</v>
      </c>
      <c r="AS15" s="53">
        <v>31.546851178609124</v>
      </c>
      <c r="AT15" s="53">
        <v>30.707246376811593</v>
      </c>
      <c r="AU15" s="53">
        <v>6.5538544184797214</v>
      </c>
      <c r="AV15" s="53"/>
      <c r="AW15" s="53"/>
      <c r="AX15" s="53"/>
      <c r="AY15" s="53"/>
      <c r="AZ15" s="53"/>
      <c r="BA15" s="52">
        <v>667.67272727272723</v>
      </c>
      <c r="BB15" s="53">
        <v>586.17957746478874</v>
      </c>
      <c r="BC15" s="53">
        <v>789.96899911426044</v>
      </c>
      <c r="BD15" s="53">
        <v>398.14765518850538</v>
      </c>
      <c r="BE15" s="53">
        <v>965</v>
      </c>
      <c r="BF15" s="53">
        <v>9.0425531914893629</v>
      </c>
      <c r="BG15" s="54">
        <v>5.3927482292760782</v>
      </c>
      <c r="BH15" s="53"/>
      <c r="BI15" s="53"/>
      <c r="BJ15" s="53"/>
      <c r="BK15" s="53">
        <v>75.028870321309682</v>
      </c>
      <c r="BL15" s="53">
        <v>3.9195706813395828</v>
      </c>
      <c r="BM15" s="53">
        <v>40.799999999999997</v>
      </c>
      <c r="BN15" s="53">
        <v>5.9183300876338851</v>
      </c>
      <c r="BO15" s="53">
        <v>17.304438766576556</v>
      </c>
      <c r="BP15" s="53">
        <v>0.27770251964237336</v>
      </c>
      <c r="BQ15" s="53">
        <v>2.917333608715857</v>
      </c>
      <c r="BR15" s="53">
        <v>11.862064562925953</v>
      </c>
      <c r="BS15" s="53"/>
      <c r="BT15" s="53"/>
      <c r="BU15" s="53">
        <v>30.038920000000001</v>
      </c>
      <c r="BV15" s="53">
        <v>6.9235966277942591</v>
      </c>
      <c r="BW15" s="53">
        <v>14.095053013632079</v>
      </c>
      <c r="BX15" s="53">
        <v>10.751336057843446</v>
      </c>
      <c r="BY15" s="53">
        <v>4.2296590551856195</v>
      </c>
      <c r="BZ15" s="53">
        <v>0.97167843159669631</v>
      </c>
      <c r="CA15" s="53">
        <v>6.4588036923780399</v>
      </c>
      <c r="CB15" s="53">
        <v>5.9358120659598184</v>
      </c>
      <c r="CC15" s="53">
        <v>2.7407047526506818</v>
      </c>
      <c r="CD15" s="53">
        <v>11.231459518161813</v>
      </c>
      <c r="CE15" s="58">
        <v>22.14057</v>
      </c>
      <c r="CF15" s="58">
        <v>26.518039999999999</v>
      </c>
      <c r="CG15" s="53">
        <v>20.514119999999998</v>
      </c>
      <c r="CH15" s="53">
        <v>16.36589</v>
      </c>
      <c r="CI15" s="53">
        <v>2.4002330000000001</v>
      </c>
      <c r="CJ15" s="55">
        <v>156.66205383952584</v>
      </c>
      <c r="CK15" s="58">
        <v>27.60792</v>
      </c>
      <c r="CL15" s="58"/>
      <c r="CM15" s="58"/>
      <c r="CN15" s="58"/>
      <c r="CO15" s="53">
        <v>42.82</v>
      </c>
      <c r="CP15" s="53">
        <v>5.41</v>
      </c>
      <c r="CQ15" s="53">
        <v>12.1</v>
      </c>
      <c r="CR15" s="55">
        <v>45.077930000000002</v>
      </c>
      <c r="CS15" s="53">
        <v>8.4811119999999995</v>
      </c>
      <c r="CT15" s="53">
        <v>26.346640000000001</v>
      </c>
      <c r="CU15" s="53">
        <v>31.377469999999999</v>
      </c>
      <c r="CV15" s="55"/>
      <c r="CW15" s="55"/>
      <c r="CX15" s="55"/>
      <c r="CY15" s="88">
        <v>11042.381988310224</v>
      </c>
      <c r="CZ15" s="88">
        <v>5695.4892144785472</v>
      </c>
      <c r="DA15" s="88">
        <v>1839.9601604067832</v>
      </c>
      <c r="DB15" s="88">
        <v>597.59389825177573</v>
      </c>
      <c r="DC15" s="88">
        <v>836.88450749310493</v>
      </c>
      <c r="DD15" s="53">
        <v>45.3</v>
      </c>
      <c r="DE15" s="58"/>
      <c r="DF15" s="58"/>
      <c r="DG15" s="58"/>
      <c r="DH15" s="58"/>
      <c r="DI15" s="88">
        <v>6229.1633209128031</v>
      </c>
      <c r="DJ15" s="53">
        <v>90.163934426229503</v>
      </c>
      <c r="DK15" s="53">
        <v>70.082226438962678</v>
      </c>
      <c r="DL15" s="53">
        <v>12.4</v>
      </c>
      <c r="DM15" s="53">
        <v>24</v>
      </c>
      <c r="DN15" s="53"/>
      <c r="DO15" s="53"/>
      <c r="DP15" s="53"/>
      <c r="DQ15" s="53"/>
      <c r="DR15" s="53"/>
      <c r="DS15" s="88">
        <v>5289.4084250889346</v>
      </c>
      <c r="DT15" s="53">
        <v>16.0188457008245</v>
      </c>
      <c r="DU15" s="53">
        <v>17.046750285062714</v>
      </c>
      <c r="DV15" s="53">
        <v>17.237442922374431</v>
      </c>
      <c r="DW15" s="53">
        <v>6.0420909708078749</v>
      </c>
      <c r="DX15" s="53"/>
      <c r="DY15" s="53"/>
      <c r="DZ15" s="53"/>
      <c r="EA15" s="53"/>
      <c r="EB15" s="53"/>
      <c r="EC15" s="53">
        <v>30.657604702424692</v>
      </c>
      <c r="ED15" s="53">
        <v>6.5538544184797214</v>
      </c>
      <c r="EE15" s="53">
        <v>63.118647468004205</v>
      </c>
      <c r="EF15" s="53">
        <v>2.0330040930328783</v>
      </c>
      <c r="EG15" s="53">
        <v>2306.4159292035397</v>
      </c>
      <c r="EH15" s="53">
        <v>993.33333333333337</v>
      </c>
      <c r="EI15" s="53">
        <v>2169.7694456774325</v>
      </c>
      <c r="EJ15" s="53"/>
      <c r="EK15" s="53"/>
      <c r="EL15" s="53"/>
      <c r="EM15" s="88">
        <v>10866.258195484377</v>
      </c>
      <c r="EN15" s="53">
        <v>76.906361122086125</v>
      </c>
      <c r="EO15" s="53">
        <v>16.249425815342214</v>
      </c>
      <c r="EP15" s="53">
        <v>56.643233478087197</v>
      </c>
      <c r="EQ15" s="53">
        <v>11.703831464826907</v>
      </c>
      <c r="ER15" s="53">
        <v>21.803903453054627</v>
      </c>
      <c r="ES15" s="53">
        <v>18.039482641252551</v>
      </c>
      <c r="ET15" s="53">
        <v>865.23178807947022</v>
      </c>
      <c r="EU15" s="53"/>
      <c r="EV15" s="53"/>
      <c r="EW15" s="53">
        <v>39.998190045248855</v>
      </c>
      <c r="EX15" s="53">
        <v>97.003958647794235</v>
      </c>
      <c r="EY15" s="53">
        <v>9.7112008259610416</v>
      </c>
      <c r="EZ15" s="53">
        <v>7.6326071139113143</v>
      </c>
      <c r="FA15" s="53">
        <v>39.92272767737915</v>
      </c>
      <c r="FB15" s="53">
        <v>-6.6945347701643803</v>
      </c>
      <c r="FC15" s="53">
        <v>83.856132900286269</v>
      </c>
      <c r="FD15" s="53">
        <v>48.618678439638671</v>
      </c>
      <c r="FE15" s="53">
        <v>78.833433553818395</v>
      </c>
      <c r="FF15" s="53">
        <f t="shared" si="0"/>
        <v>836.88450749310493</v>
      </c>
      <c r="FG15" s="53">
        <v>9.0982940698619004</v>
      </c>
      <c r="FH15" s="53">
        <v>4.9008168028004668</v>
      </c>
      <c r="FI15" s="53">
        <v>6.8064780953802533</v>
      </c>
      <c r="FJ15" s="53">
        <v>5.5679785330948119</v>
      </c>
      <c r="FK15" s="53">
        <v>84.488670244484197</v>
      </c>
      <c r="FL15" s="53"/>
      <c r="FM15" s="53"/>
      <c r="FN15" s="53"/>
      <c r="FO15" s="53"/>
      <c r="FP15" s="53"/>
      <c r="FQ15" s="53"/>
      <c r="FR15" s="53"/>
      <c r="FS15" s="53"/>
      <c r="FT15" s="53"/>
      <c r="FU15" s="53"/>
      <c r="FV15" s="53"/>
      <c r="FW15" s="52"/>
      <c r="FX15" s="53"/>
      <c r="FY15" s="53"/>
      <c r="FZ15" s="53"/>
      <c r="GA15" s="53"/>
      <c r="GB15" s="53"/>
      <c r="GC15" s="53"/>
      <c r="GD15" s="53"/>
      <c r="GE15" s="53"/>
      <c r="GF15" s="53"/>
      <c r="GG15" s="53"/>
      <c r="GH15" s="53"/>
      <c r="GI15" s="53"/>
      <c r="GJ15" s="53"/>
      <c r="GK15" s="53"/>
      <c r="GL15" s="53"/>
      <c r="GM15" s="64"/>
      <c r="GN15" s="58"/>
      <c r="GO15" s="58"/>
      <c r="GP15" s="58"/>
      <c r="GQ15" s="58"/>
      <c r="GR15" s="53"/>
      <c r="GS15" s="52"/>
      <c r="GT15" s="53"/>
      <c r="GU15" s="53"/>
      <c r="GV15" s="53"/>
      <c r="GW15" s="53"/>
      <c r="GX15" s="53"/>
      <c r="GY15" s="53"/>
      <c r="GZ15" s="53"/>
      <c r="HA15" s="53"/>
      <c r="HB15" s="53"/>
      <c r="HC15" s="53"/>
      <c r="HD15" s="53"/>
      <c r="HE15" s="59"/>
      <c r="HF15" s="59"/>
      <c r="HG15" s="59"/>
      <c r="HH15" s="59"/>
      <c r="HI15" s="59"/>
      <c r="HJ15" s="59"/>
      <c r="HK15" s="59"/>
      <c r="HL15" s="59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</row>
    <row r="16" spans="1:330" ht="20.25" customHeight="1">
      <c r="A16" s="19">
        <v>13</v>
      </c>
      <c r="B16" s="47" t="s">
        <v>67</v>
      </c>
      <c r="C16" s="112">
        <v>139505.94650580708</v>
      </c>
      <c r="D16" s="53">
        <v>18.274090000000001</v>
      </c>
      <c r="E16" s="53">
        <v>12.4613</v>
      </c>
      <c r="F16" s="53">
        <v>16.900621999999998</v>
      </c>
      <c r="G16" s="53">
        <v>3.0187219999999999</v>
      </c>
      <c r="H16" s="53">
        <v>8.2154240000000005</v>
      </c>
      <c r="I16" s="57">
        <v>13.01577</v>
      </c>
      <c r="J16" s="53">
        <v>12.561630645367117</v>
      </c>
      <c r="K16" s="52">
        <v>16.301559999999998</v>
      </c>
      <c r="L16" s="52"/>
      <c r="M16" s="52">
        <v>1145</v>
      </c>
      <c r="N16" s="52">
        <v>1.0251497434887322</v>
      </c>
      <c r="O16" s="52">
        <v>36.850649350649348</v>
      </c>
      <c r="P16" s="52">
        <v>3.0276046304541406</v>
      </c>
      <c r="Q16" s="52">
        <v>43.432574430823117</v>
      </c>
      <c r="R16" s="52">
        <v>40.281690140845072</v>
      </c>
      <c r="S16" s="52">
        <v>7.7262693156732896</v>
      </c>
      <c r="T16" s="67">
        <v>697</v>
      </c>
      <c r="U16" s="52"/>
      <c r="V16" s="52"/>
      <c r="W16" s="67">
        <v>27769</v>
      </c>
      <c r="X16" s="52">
        <v>24.721571839361872</v>
      </c>
      <c r="Y16" s="52">
        <v>18.797850248219689</v>
      </c>
      <c r="Z16" s="52">
        <v>1.3790886170194765</v>
      </c>
      <c r="AA16" s="52">
        <v>124</v>
      </c>
      <c r="AB16" s="67">
        <v>242</v>
      </c>
      <c r="AC16" s="67">
        <v>918</v>
      </c>
      <c r="AD16" s="67">
        <v>1284</v>
      </c>
      <c r="AE16" s="67">
        <v>13.637242933608789</v>
      </c>
      <c r="AF16" s="52"/>
      <c r="AG16" s="53">
        <v>3.6</v>
      </c>
      <c r="AH16" s="53">
        <v>12.8</v>
      </c>
      <c r="AI16" s="52">
        <v>40.450310559006212</v>
      </c>
      <c r="AJ16" s="53">
        <v>44.792482380579479</v>
      </c>
      <c r="AK16" s="53">
        <v>12.893128633179312</v>
      </c>
      <c r="AL16" s="53">
        <v>29.916604720312211</v>
      </c>
      <c r="AM16" s="53">
        <v>12.016141085039605</v>
      </c>
      <c r="AN16" s="53">
        <v>34.550059594755659</v>
      </c>
      <c r="AO16" s="53">
        <v>28.039482238903009</v>
      </c>
      <c r="AP16" s="53"/>
      <c r="AQ16" s="53">
        <v>12.016141085039605</v>
      </c>
      <c r="AR16" s="53">
        <v>4.0999999999999996</v>
      </c>
      <c r="AS16" s="53">
        <v>29.035788742182074</v>
      </c>
      <c r="AT16" s="53">
        <v>27.784001792516243</v>
      </c>
      <c r="AU16" s="53">
        <v>5.3598389531957729</v>
      </c>
      <c r="AV16" s="53"/>
      <c r="AW16" s="53"/>
      <c r="AX16" s="53"/>
      <c r="AY16" s="53"/>
      <c r="AZ16" s="53"/>
      <c r="BA16" s="52">
        <v>830.81658729236847</v>
      </c>
      <c r="BB16" s="53">
        <v>656.35265133740029</v>
      </c>
      <c r="BC16" s="53">
        <v>1062.3282652500459</v>
      </c>
      <c r="BD16" s="53">
        <v>403.39482059038932</v>
      </c>
      <c r="BE16" s="53">
        <v>1021</v>
      </c>
      <c r="BF16" s="53">
        <v>10.522812537819194</v>
      </c>
      <c r="BG16" s="54">
        <v>5.2936811547976497</v>
      </c>
      <c r="BH16" s="53"/>
      <c r="BI16" s="53"/>
      <c r="BJ16" s="53"/>
      <c r="BK16" s="53">
        <v>74.621435342950107</v>
      </c>
      <c r="BL16" s="53">
        <v>0.81734095160009224</v>
      </c>
      <c r="BM16" s="53">
        <v>5.2</v>
      </c>
      <c r="BN16" s="53">
        <v>6.4649864543140954</v>
      </c>
      <c r="BO16" s="53">
        <v>15.783135502080667</v>
      </c>
      <c r="BP16" s="53">
        <v>0.27132874292881459</v>
      </c>
      <c r="BQ16" s="53">
        <v>2.8511721955717997</v>
      </c>
      <c r="BR16" s="53">
        <v>12.251100001542316</v>
      </c>
      <c r="BS16" s="53"/>
      <c r="BT16" s="53"/>
      <c r="BU16" s="53">
        <v>24.073450000000001</v>
      </c>
      <c r="BV16" s="53">
        <v>4.4730642018938882</v>
      </c>
      <c r="BW16" s="53">
        <v>8.1118534561873652</v>
      </c>
      <c r="BX16" s="53">
        <v>10.153812268272091</v>
      </c>
      <c r="BY16" s="53">
        <v>2.6247200910392423</v>
      </c>
      <c r="BZ16" s="53">
        <v>0.51943761242245146</v>
      </c>
      <c r="CA16" s="53">
        <v>4.741015381226827</v>
      </c>
      <c r="CB16" s="53">
        <v>3.5029918138100657</v>
      </c>
      <c r="CC16" s="53">
        <v>1.6032818178480968</v>
      </c>
      <c r="CD16" s="53">
        <v>10.124444770749973</v>
      </c>
      <c r="CE16" s="58">
        <v>21.784089999999999</v>
      </c>
      <c r="CF16" s="58">
        <v>28.83109</v>
      </c>
      <c r="CG16" s="53">
        <v>13.61586</v>
      </c>
      <c r="CH16" s="53">
        <v>12.113390000000001</v>
      </c>
      <c r="CI16" s="53">
        <v>5.3159169999999998</v>
      </c>
      <c r="CJ16" s="55">
        <v>119.72274732199118</v>
      </c>
      <c r="CK16" s="58">
        <v>24.442530000000001</v>
      </c>
      <c r="CL16" s="58"/>
      <c r="CM16" s="58"/>
      <c r="CN16" s="58"/>
      <c r="CO16" s="53">
        <v>43.28</v>
      </c>
      <c r="CP16" s="53">
        <v>4.8499999999999996</v>
      </c>
      <c r="CQ16" s="53">
        <v>13.5</v>
      </c>
      <c r="CR16" s="55">
        <v>40.636009999999999</v>
      </c>
      <c r="CS16" s="53">
        <v>11.05034</v>
      </c>
      <c r="CT16" s="53">
        <v>16.10192</v>
      </c>
      <c r="CU16" s="53">
        <v>29.99954</v>
      </c>
      <c r="CV16" s="55"/>
      <c r="CW16" s="55"/>
      <c r="CX16" s="55"/>
      <c r="CY16" s="88">
        <v>7662.0418306067513</v>
      </c>
      <c r="CZ16" s="88">
        <v>4408.5501944271873</v>
      </c>
      <c r="DA16" s="88">
        <v>1250.9299525244855</v>
      </c>
      <c r="DB16" s="88">
        <v>292.98298091008797</v>
      </c>
      <c r="DC16" s="88">
        <v>748.86282384232231</v>
      </c>
      <c r="DD16" s="53">
        <v>41</v>
      </c>
      <c r="DE16" s="58"/>
      <c r="DF16" s="58"/>
      <c r="DG16" s="58"/>
      <c r="DH16" s="58"/>
      <c r="DI16" s="88">
        <v>31981.511294042997</v>
      </c>
      <c r="DJ16" s="53">
        <v>97.078651685393254</v>
      </c>
      <c r="DK16" s="53">
        <v>72.747943556476955</v>
      </c>
      <c r="DL16" s="53">
        <v>12.8</v>
      </c>
      <c r="DM16" s="53">
        <v>18.899999999999999</v>
      </c>
      <c r="DN16" s="53"/>
      <c r="DO16" s="53"/>
      <c r="DP16" s="53"/>
      <c r="DQ16" s="53"/>
      <c r="DR16" s="53"/>
      <c r="DS16" s="88">
        <v>23732.636265147994</v>
      </c>
      <c r="DT16" s="53">
        <v>9.7170971709717104</v>
      </c>
      <c r="DU16" s="53">
        <v>12.893128633179312</v>
      </c>
      <c r="DV16" s="53">
        <v>12.016141085039605</v>
      </c>
      <c r="DW16" s="53">
        <v>7.4190177638453498</v>
      </c>
      <c r="DX16" s="53"/>
      <c r="DY16" s="53"/>
      <c r="DZ16" s="53"/>
      <c r="EA16" s="53"/>
      <c r="EB16" s="53"/>
      <c r="EC16" s="53">
        <v>23.711193392195955</v>
      </c>
      <c r="ED16" s="53">
        <v>5.3598389531957729</v>
      </c>
      <c r="EE16" s="53">
        <v>26.670714623508108</v>
      </c>
      <c r="EF16" s="53">
        <v>1.9928129678751529</v>
      </c>
      <c r="EG16" s="53">
        <v>2452.4786324786323</v>
      </c>
      <c r="EH16" s="53">
        <v>1234.2779503105589</v>
      </c>
      <c r="EI16" s="53">
        <v>1338.2167611846251</v>
      </c>
      <c r="EJ16" s="53"/>
      <c r="EK16" s="53"/>
      <c r="EL16" s="53"/>
      <c r="EM16" s="88">
        <v>17357.535629780738</v>
      </c>
      <c r="EN16" s="53">
        <v>80.732624170199159</v>
      </c>
      <c r="EO16" s="53">
        <v>15.871639202081528</v>
      </c>
      <c r="EP16" s="53">
        <v>59.196191320909278</v>
      </c>
      <c r="EQ16" s="53">
        <v>10.997870398539703</v>
      </c>
      <c r="ER16" s="53">
        <v>15.522626570785212</v>
      </c>
      <c r="ES16" s="53">
        <v>17.953116066323613</v>
      </c>
      <c r="ET16" s="53">
        <v>1030.0776196636482</v>
      </c>
      <c r="EU16" s="53"/>
      <c r="EV16" s="53"/>
      <c r="EW16" s="53">
        <v>80.732398734269225</v>
      </c>
      <c r="EX16" s="53">
        <v>48.174322496335186</v>
      </c>
      <c r="EY16" s="53">
        <v>16.485426296028766</v>
      </c>
      <c r="EZ16" s="53">
        <v>12.329437848948309</v>
      </c>
      <c r="FA16" s="53">
        <v>57.830489338756884</v>
      </c>
      <c r="FB16" s="53">
        <v>3.212667052855763</v>
      </c>
      <c r="FC16" s="53">
        <v>89.257436553505528</v>
      </c>
      <c r="FD16" s="53">
        <v>55.016703855479186</v>
      </c>
      <c r="FE16" s="53">
        <v>81.202404809619239</v>
      </c>
      <c r="FF16" s="53">
        <f t="shared" si="0"/>
        <v>748.86282384232231</v>
      </c>
      <c r="FG16" s="53">
        <v>11.801932780295903</v>
      </c>
      <c r="FH16" s="53">
        <v>3.5588580367618308</v>
      </c>
      <c r="FI16" s="53">
        <v>4.5284312045627004</v>
      </c>
      <c r="FJ16" s="53">
        <v>1.4853059926101744</v>
      </c>
      <c r="FK16" s="53">
        <v>87.155895955171658</v>
      </c>
      <c r="FL16" s="53"/>
      <c r="FM16" s="53"/>
      <c r="FN16" s="53"/>
      <c r="FO16" s="53"/>
      <c r="FP16" s="53"/>
      <c r="FQ16" s="53"/>
      <c r="FR16" s="53"/>
      <c r="FS16" s="53"/>
      <c r="FT16" s="53"/>
      <c r="FU16" s="53"/>
      <c r="FV16" s="53"/>
      <c r="FW16" s="52"/>
      <c r="FX16" s="53"/>
      <c r="FY16" s="53"/>
      <c r="FZ16" s="53"/>
      <c r="GA16" s="53"/>
      <c r="GB16" s="53"/>
      <c r="GC16" s="53"/>
      <c r="GD16" s="53"/>
      <c r="GE16" s="53"/>
      <c r="GF16" s="53"/>
      <c r="GG16" s="53"/>
      <c r="GH16" s="53"/>
      <c r="GI16" s="53"/>
      <c r="GJ16" s="53"/>
      <c r="GK16" s="53"/>
      <c r="GL16" s="53"/>
      <c r="GM16" s="64"/>
      <c r="GN16" s="58"/>
      <c r="GO16" s="58"/>
      <c r="GP16" s="58"/>
      <c r="GQ16" s="58"/>
      <c r="GR16" s="53"/>
      <c r="GS16" s="52"/>
      <c r="GT16" s="53"/>
      <c r="GU16" s="53"/>
      <c r="GV16" s="53"/>
      <c r="GW16" s="53"/>
      <c r="GX16" s="53"/>
      <c r="GY16" s="53"/>
      <c r="GZ16" s="53"/>
      <c r="HA16" s="53"/>
      <c r="HB16" s="53"/>
      <c r="HC16" s="53"/>
      <c r="HD16" s="53"/>
      <c r="HE16" s="59"/>
      <c r="HF16" s="59"/>
      <c r="HG16" s="59"/>
      <c r="HH16" s="59"/>
      <c r="HI16" s="59"/>
      <c r="HJ16" s="59"/>
      <c r="HK16" s="59"/>
      <c r="HL16" s="59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</row>
    <row r="17" spans="1:235" ht="20.25" customHeight="1">
      <c r="A17" s="19">
        <v>14</v>
      </c>
      <c r="B17" s="47" t="s">
        <v>68</v>
      </c>
      <c r="C17" s="112">
        <v>427696.02721546835</v>
      </c>
      <c r="D17" s="53">
        <v>16.198219999999999</v>
      </c>
      <c r="E17" s="53">
        <v>12.809010000000001</v>
      </c>
      <c r="F17" s="53">
        <v>23.635684000000001</v>
      </c>
      <c r="G17" s="53">
        <v>5.8373340000000002</v>
      </c>
      <c r="H17" s="53">
        <v>6.3424860000000001</v>
      </c>
      <c r="I17" s="57">
        <v>8.4676899999999993</v>
      </c>
      <c r="J17" s="53">
        <v>9.3364925361960793</v>
      </c>
      <c r="K17" s="52">
        <v>18.22429</v>
      </c>
      <c r="L17" s="52"/>
      <c r="M17" s="52">
        <v>2400</v>
      </c>
      <c r="N17" s="52">
        <v>0.68932437594602591</v>
      </c>
      <c r="O17" s="52">
        <v>41.783345615327924</v>
      </c>
      <c r="P17" s="52">
        <v>4.4339216530348686</v>
      </c>
      <c r="Q17" s="52">
        <v>50.457190357439728</v>
      </c>
      <c r="R17" s="52">
        <v>42.019099590723059</v>
      </c>
      <c r="S17" s="52">
        <v>9.801876955161628</v>
      </c>
      <c r="T17" s="67">
        <v>606</v>
      </c>
      <c r="U17" s="52"/>
      <c r="V17" s="52"/>
      <c r="W17" s="67">
        <v>153792</v>
      </c>
      <c r="X17" s="52">
        <v>44.035940694418194</v>
      </c>
      <c r="Y17" s="52">
        <v>44.044556470822613</v>
      </c>
      <c r="Z17" s="52">
        <v>4.5572898841580445</v>
      </c>
      <c r="AA17" s="52">
        <v>1613</v>
      </c>
      <c r="AB17" s="67">
        <v>2312</v>
      </c>
      <c r="AC17" s="67">
        <v>3460</v>
      </c>
      <c r="AD17" s="67">
        <v>7385</v>
      </c>
      <c r="AE17" s="67">
        <v>322.7953621048062</v>
      </c>
      <c r="AF17" s="52"/>
      <c r="AG17" s="53">
        <v>5.7</v>
      </c>
      <c r="AH17" s="53">
        <v>13.6</v>
      </c>
      <c r="AI17" s="52">
        <v>37.125324522067501</v>
      </c>
      <c r="AJ17" s="53">
        <v>35.743162901307969</v>
      </c>
      <c r="AK17" s="53">
        <v>10.007393554560084</v>
      </c>
      <c r="AL17" s="53">
        <v>27.13169304667597</v>
      </c>
      <c r="AM17" s="53">
        <v>13.416543446116377</v>
      </c>
      <c r="AN17" s="53">
        <v>40.175673921509237</v>
      </c>
      <c r="AO17" s="53">
        <v>34.13356653877981</v>
      </c>
      <c r="AP17" s="53"/>
      <c r="AQ17" s="53">
        <v>13.416543446116377</v>
      </c>
      <c r="AR17" s="53">
        <v>5.6</v>
      </c>
      <c r="AS17" s="53">
        <v>28.267287351580684</v>
      </c>
      <c r="AT17" s="53">
        <v>29.735362628509378</v>
      </c>
      <c r="AU17" s="53">
        <v>8.5716937354988385</v>
      </c>
      <c r="AV17" s="53"/>
      <c r="AW17" s="53"/>
      <c r="AX17" s="53"/>
      <c r="AY17" s="53"/>
      <c r="AZ17" s="53"/>
      <c r="BA17" s="52">
        <v>783.97544968400587</v>
      </c>
      <c r="BB17" s="53">
        <v>603.75501665101183</v>
      </c>
      <c r="BC17" s="53">
        <v>989.93373748766385</v>
      </c>
      <c r="BD17" s="53">
        <v>556.21687874317593</v>
      </c>
      <c r="BE17" s="53">
        <v>995</v>
      </c>
      <c r="BF17" s="53">
        <v>12.207537222535315</v>
      </c>
      <c r="BG17" s="54">
        <v>7.0178346512624463</v>
      </c>
      <c r="BH17" s="53"/>
      <c r="BI17" s="53"/>
      <c r="BJ17" s="53"/>
      <c r="BK17" s="53">
        <v>74.938645361231039</v>
      </c>
      <c r="BL17" s="53">
        <v>1.4277269225946294</v>
      </c>
      <c r="BM17" s="53">
        <v>3.5000000000000004</v>
      </c>
      <c r="BN17" s="53">
        <v>6.9182642175342908</v>
      </c>
      <c r="BO17" s="53">
        <v>16.786561224848342</v>
      </c>
      <c r="BP17" s="53">
        <v>0.43829048820193561</v>
      </c>
      <c r="BQ17" s="53">
        <v>5.0705690700762496</v>
      </c>
      <c r="BR17" s="53">
        <v>14.447999412197374</v>
      </c>
      <c r="BS17" s="53"/>
      <c r="BT17" s="53"/>
      <c r="BU17" s="53">
        <v>20.88401</v>
      </c>
      <c r="BV17" s="53">
        <v>5.0089242711845197</v>
      </c>
      <c r="BW17" s="53">
        <v>6.4602346229442498</v>
      </c>
      <c r="BX17" s="53">
        <v>8.2433336378343487</v>
      </c>
      <c r="BY17" s="53">
        <v>2.0388798684555609</v>
      </c>
      <c r="BZ17" s="53">
        <v>0.50154264143826632</v>
      </c>
      <c r="CA17" s="53">
        <v>5.5971215813621811</v>
      </c>
      <c r="CB17" s="53">
        <v>3.19401920713829</v>
      </c>
      <c r="CC17" s="53">
        <v>1.1925634958288271</v>
      </c>
      <c r="CD17" s="53">
        <v>7.5758870556618039</v>
      </c>
      <c r="CE17" s="58">
        <v>18.05227</v>
      </c>
      <c r="CF17" s="58">
        <v>27.405860000000001</v>
      </c>
      <c r="CG17" s="53">
        <v>7.8332129999999998</v>
      </c>
      <c r="CH17" s="53">
        <v>8.7184919999999995</v>
      </c>
      <c r="CI17" s="53">
        <v>4.7472380000000003</v>
      </c>
      <c r="CJ17" s="55">
        <v>127.26020759480758</v>
      </c>
      <c r="CK17" s="58">
        <v>26.429449999999999</v>
      </c>
      <c r="CL17" s="58"/>
      <c r="CM17" s="58"/>
      <c r="CN17" s="58"/>
      <c r="CO17" s="53">
        <v>38.68</v>
      </c>
      <c r="CP17" s="53">
        <v>3.47</v>
      </c>
      <c r="CQ17" s="53">
        <v>19.5</v>
      </c>
      <c r="CR17" s="55">
        <v>36.124490000000002</v>
      </c>
      <c r="CS17" s="53">
        <v>8.9456720000000001</v>
      </c>
      <c r="CT17" s="53">
        <v>22.421849999999999</v>
      </c>
      <c r="CU17" s="53">
        <v>27.619689999999999</v>
      </c>
      <c r="CV17" s="55"/>
      <c r="CW17" s="55"/>
      <c r="CX17" s="55"/>
      <c r="CY17" s="88">
        <v>7364.79903308955</v>
      </c>
      <c r="CZ17" s="88">
        <v>4248.2394583328196</v>
      </c>
      <c r="DA17" s="88">
        <v>1430.8794691858959</v>
      </c>
      <c r="DB17" s="88">
        <v>313.99923535143</v>
      </c>
      <c r="DC17" s="88">
        <v>808.77099143645057</v>
      </c>
      <c r="DD17" s="53">
        <v>51.9</v>
      </c>
      <c r="DE17" s="58"/>
      <c r="DF17" s="58"/>
      <c r="DG17" s="58"/>
      <c r="DH17" s="58"/>
      <c r="DI17" s="88">
        <v>95365.308062693322</v>
      </c>
      <c r="DJ17" s="53">
        <v>92.173095014111013</v>
      </c>
      <c r="DK17" s="53">
        <v>55.888994264553126</v>
      </c>
      <c r="DL17" s="53">
        <v>13.6</v>
      </c>
      <c r="DM17" s="53">
        <v>21.5</v>
      </c>
      <c r="DN17" s="53"/>
      <c r="DO17" s="53"/>
      <c r="DP17" s="53"/>
      <c r="DQ17" s="53"/>
      <c r="DR17" s="53"/>
      <c r="DS17" s="88">
        <v>75363.369933748472</v>
      </c>
      <c r="DT17" s="53">
        <v>9.1513528488318414</v>
      </c>
      <c r="DU17" s="53">
        <v>10.007393554560084</v>
      </c>
      <c r="DV17" s="53">
        <v>13.416543446116377</v>
      </c>
      <c r="DW17" s="53">
        <v>9.7175322935091391</v>
      </c>
      <c r="DX17" s="53"/>
      <c r="DY17" s="53"/>
      <c r="DZ17" s="53"/>
      <c r="EA17" s="53"/>
      <c r="EB17" s="53"/>
      <c r="EC17" s="53">
        <v>20.942028985507246</v>
      </c>
      <c r="ED17" s="53">
        <v>8.5716937354988385</v>
      </c>
      <c r="EE17" s="53">
        <v>27.002258576043186</v>
      </c>
      <c r="EF17" s="53">
        <v>1.853298754753866</v>
      </c>
      <c r="EG17" s="53">
        <v>2345.0421723925119</v>
      </c>
      <c r="EH17" s="53">
        <v>1254.4254658385094</v>
      </c>
      <c r="EI17" s="53">
        <v>1463.3648721022164</v>
      </c>
      <c r="EJ17" s="53"/>
      <c r="EK17" s="53"/>
      <c r="EL17" s="53"/>
      <c r="EM17" s="88">
        <v>50607.9263740522</v>
      </c>
      <c r="EN17" s="53">
        <v>75.175726927939309</v>
      </c>
      <c r="EO17" s="53">
        <v>13.87398024903392</v>
      </c>
      <c r="EP17" s="53">
        <v>56.186850632511295</v>
      </c>
      <c r="EQ17" s="53">
        <v>11.834718167527509</v>
      </c>
      <c r="ER17" s="53">
        <v>9.9406568029859557</v>
      </c>
      <c r="ES17" s="53">
        <v>23.158734379154481</v>
      </c>
      <c r="ET17" s="53">
        <v>934.81341521020317</v>
      </c>
      <c r="EU17" s="53"/>
      <c r="EV17" s="53"/>
      <c r="EW17" s="53">
        <v>51.558856285308828</v>
      </c>
      <c r="EX17" s="53">
        <v>28.938199969535379</v>
      </c>
      <c r="EY17" s="53">
        <v>20.992020911752995</v>
      </c>
      <c r="EZ17" s="53">
        <v>13.109130182110521</v>
      </c>
      <c r="FA17" s="53">
        <v>56.708932342303498</v>
      </c>
      <c r="FB17" s="53">
        <v>5.1909223415760808</v>
      </c>
      <c r="FC17" s="53">
        <v>97.715756643229</v>
      </c>
      <c r="FD17" s="53">
        <v>46.914823116991847</v>
      </c>
      <c r="FE17" s="53">
        <v>81.801826736783838</v>
      </c>
      <c r="FF17" s="53">
        <f t="shared" si="0"/>
        <v>808.77099143645057</v>
      </c>
      <c r="FG17" s="53">
        <v>14.090742390108451</v>
      </c>
      <c r="FH17" s="53">
        <v>4.0261627906976747</v>
      </c>
      <c r="FI17" s="53">
        <v>4.266968980655121</v>
      </c>
      <c r="FJ17" s="53">
        <v>0.78373685733577703</v>
      </c>
      <c r="FK17" s="53">
        <v>86.649946947043503</v>
      </c>
      <c r="FL17" s="53"/>
      <c r="FM17" s="53"/>
      <c r="FN17" s="53"/>
      <c r="FO17" s="53"/>
      <c r="FP17" s="53"/>
      <c r="FQ17" s="53"/>
      <c r="FR17" s="53"/>
      <c r="FS17" s="53"/>
      <c r="FT17" s="53"/>
      <c r="FU17" s="53"/>
      <c r="FV17" s="53"/>
      <c r="FW17" s="52"/>
      <c r="FX17" s="53"/>
      <c r="FY17" s="53"/>
      <c r="FZ17" s="53"/>
      <c r="GA17" s="53"/>
      <c r="GB17" s="53"/>
      <c r="GC17" s="53"/>
      <c r="GD17" s="53"/>
      <c r="GE17" s="53"/>
      <c r="GF17" s="53"/>
      <c r="GG17" s="53"/>
      <c r="GH17" s="53"/>
      <c r="GI17" s="53"/>
      <c r="GJ17" s="53"/>
      <c r="GK17" s="53"/>
      <c r="GL17" s="53"/>
      <c r="GM17" s="64"/>
      <c r="GN17" s="58"/>
      <c r="GO17" s="58"/>
      <c r="GP17" s="58"/>
      <c r="GQ17" s="58"/>
      <c r="GR17" s="53"/>
      <c r="GS17" s="52"/>
      <c r="GT17" s="53"/>
      <c r="GU17" s="53"/>
      <c r="GV17" s="53"/>
      <c r="GW17" s="53"/>
      <c r="GX17" s="53"/>
      <c r="GY17" s="53"/>
      <c r="GZ17" s="53"/>
      <c r="HA17" s="53"/>
      <c r="HB17" s="53"/>
      <c r="HC17" s="53"/>
      <c r="HD17" s="53"/>
      <c r="HE17" s="59"/>
      <c r="HF17" s="59"/>
      <c r="HG17" s="59"/>
      <c r="HH17" s="59"/>
      <c r="HI17" s="59"/>
      <c r="HJ17" s="59"/>
      <c r="HK17" s="59"/>
      <c r="HL17" s="59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</row>
    <row r="18" spans="1:235" ht="20.25" customHeight="1">
      <c r="A18" s="19">
        <v>15</v>
      </c>
      <c r="B18" s="47" t="s">
        <v>69</v>
      </c>
      <c r="C18" s="112">
        <v>13742.843649673909</v>
      </c>
      <c r="D18" s="53">
        <v>15.75169</v>
      </c>
      <c r="E18" s="53">
        <v>14.67404</v>
      </c>
      <c r="F18" s="53">
        <v>15.33906</v>
      </c>
      <c r="G18" s="53">
        <v>2.1414610000000001</v>
      </c>
      <c r="H18" s="53">
        <v>8.5099830000000001</v>
      </c>
      <c r="I18" s="57">
        <v>16.855399999999999</v>
      </c>
      <c r="J18" s="53">
        <v>17.762410003789313</v>
      </c>
      <c r="K18" s="52">
        <v>11.30452</v>
      </c>
      <c r="L18" s="52"/>
      <c r="M18" s="52">
        <v>303</v>
      </c>
      <c r="N18" s="52">
        <v>2.4698402347570916</v>
      </c>
      <c r="O18" s="52">
        <v>53.333333333333336</v>
      </c>
      <c r="P18" s="52">
        <v>2.8571428571428572</v>
      </c>
      <c r="Q18" s="52">
        <v>43.209876543209873</v>
      </c>
      <c r="R18" s="52">
        <v>64.044943820224717</v>
      </c>
      <c r="S18" s="52">
        <v>13.333333333333334</v>
      </c>
      <c r="T18" s="67">
        <v>459</v>
      </c>
      <c r="U18" s="52"/>
      <c r="V18" s="52"/>
      <c r="W18" s="67">
        <v>1238</v>
      </c>
      <c r="X18" s="52">
        <v>10.034041173609992</v>
      </c>
      <c r="Y18" s="52">
        <v>3.2005120819330983</v>
      </c>
      <c r="Z18" s="52">
        <v>0.12608469925090854</v>
      </c>
      <c r="AA18" s="52">
        <v>2</v>
      </c>
      <c r="AB18" s="67">
        <v>9</v>
      </c>
      <c r="AC18" s="67">
        <v>32</v>
      </c>
      <c r="AD18" s="67">
        <v>43</v>
      </c>
      <c r="AE18" s="67">
        <v>0</v>
      </c>
      <c r="AF18" s="52"/>
      <c r="AG18" s="53">
        <v>3.2</v>
      </c>
      <c r="AH18" s="53">
        <v>18.5</v>
      </c>
      <c r="AI18" s="52">
        <v>56.050955414012741</v>
      </c>
      <c r="AJ18" s="53">
        <v>54.716981132075468</v>
      </c>
      <c r="AK18" s="53">
        <v>18.71345029239766</v>
      </c>
      <c r="AL18" s="53">
        <v>46.925069557708916</v>
      </c>
      <c r="AM18" s="53">
        <v>25.736738703339885</v>
      </c>
      <c r="AN18" s="53">
        <v>18.918918918918919</v>
      </c>
      <c r="AO18" s="53">
        <v>14.94473810667948</v>
      </c>
      <c r="AP18" s="53"/>
      <c r="AQ18" s="53">
        <v>25.736738703339885</v>
      </c>
      <c r="AR18" s="53">
        <v>7.9</v>
      </c>
      <c r="AS18" s="53">
        <v>23.711115945181639</v>
      </c>
      <c r="AT18" s="53">
        <v>34.536857941113261</v>
      </c>
      <c r="AU18" s="53">
        <v>13.937621832358674</v>
      </c>
      <c r="AV18" s="53"/>
      <c r="AW18" s="53"/>
      <c r="AX18" s="53"/>
      <c r="AY18" s="53"/>
      <c r="AZ18" s="53"/>
      <c r="BA18" s="52">
        <v>502.40213523131672</v>
      </c>
      <c r="BB18" s="53">
        <v>488.17708333333331</v>
      </c>
      <c r="BC18" s="53">
        <v>540.47109207708775</v>
      </c>
      <c r="BD18" s="53">
        <v>830.4295690072247</v>
      </c>
      <c r="BE18" s="53">
        <v>898</v>
      </c>
      <c r="BF18" s="53">
        <v>11.197663096397275</v>
      </c>
      <c r="BG18" s="54">
        <v>8.5135218723656347</v>
      </c>
      <c r="BH18" s="53"/>
      <c r="BI18" s="53"/>
      <c r="BJ18" s="53"/>
      <c r="BK18" s="53">
        <v>76.224398931433655</v>
      </c>
      <c r="BL18" s="53">
        <v>3.829029385574354</v>
      </c>
      <c r="BM18" s="53">
        <v>88.9</v>
      </c>
      <c r="BN18" s="53">
        <v>6.913716814159292</v>
      </c>
      <c r="BO18" s="53">
        <v>27.044333349638599</v>
      </c>
      <c r="BP18" s="53">
        <v>0.23181169757489303</v>
      </c>
      <c r="BQ18" s="53">
        <v>1.781208252931572</v>
      </c>
      <c r="BR18" s="53">
        <v>16.985508619460806</v>
      </c>
      <c r="BS18" s="53"/>
      <c r="BT18" s="53"/>
      <c r="BU18" s="53">
        <v>29.690950000000001</v>
      </c>
      <c r="BV18" s="53">
        <v>9.6091610654717456</v>
      </c>
      <c r="BW18" s="53">
        <v>18.402891883010184</v>
      </c>
      <c r="BX18" s="53">
        <v>11.879723956621755</v>
      </c>
      <c r="BY18" s="53">
        <v>5.0197173841603684</v>
      </c>
      <c r="BZ18" s="53">
        <v>1.3227078540913573</v>
      </c>
      <c r="CA18" s="53">
        <v>8.3634571146894512</v>
      </c>
      <c r="CB18" s="53">
        <v>7.6897798225435423</v>
      </c>
      <c r="CC18" s="53">
        <v>5.2004600722970746</v>
      </c>
      <c r="CD18" s="53">
        <v>15.445284258954977</v>
      </c>
      <c r="CE18" s="58">
        <v>22.124490000000002</v>
      </c>
      <c r="CF18" s="58">
        <v>33.409880000000001</v>
      </c>
      <c r="CG18" s="53">
        <v>16.379840000000002</v>
      </c>
      <c r="CH18" s="53">
        <v>16.183720000000001</v>
      </c>
      <c r="CI18" s="53">
        <v>3.7560479999999998</v>
      </c>
      <c r="CJ18" s="55">
        <v>191.54265507588036</v>
      </c>
      <c r="CK18" s="58">
        <v>25.41281</v>
      </c>
      <c r="CL18" s="58"/>
      <c r="CM18" s="58"/>
      <c r="CN18" s="58"/>
      <c r="CO18" s="53">
        <v>33.43</v>
      </c>
      <c r="CP18" s="53">
        <v>4.74</v>
      </c>
      <c r="CQ18" s="53">
        <v>10</v>
      </c>
      <c r="CR18" s="55">
        <v>34.054659999999998</v>
      </c>
      <c r="CS18" s="53">
        <v>9.8650889999999993</v>
      </c>
      <c r="CT18" s="53">
        <v>22.442170000000001</v>
      </c>
      <c r="CU18" s="53">
        <v>30.967199999999998</v>
      </c>
      <c r="CV18" s="55"/>
      <c r="CW18" s="55"/>
      <c r="CX18" s="55"/>
      <c r="CY18" s="88">
        <v>12405.137186223001</v>
      </c>
      <c r="CZ18" s="88">
        <v>4750.4378283712786</v>
      </c>
      <c r="DA18" s="88">
        <v>2335.0846468184473</v>
      </c>
      <c r="DB18" s="88">
        <v>1021.5995329830706</v>
      </c>
      <c r="DC18" s="88">
        <v>1058.7529830030501</v>
      </c>
      <c r="DD18" s="53">
        <v>38.4</v>
      </c>
      <c r="DE18" s="58"/>
      <c r="DF18" s="58"/>
      <c r="DG18" s="58"/>
      <c r="DH18" s="58"/>
      <c r="DI18" s="88">
        <v>1820.3552393442662</v>
      </c>
      <c r="DJ18" s="53">
        <v>97.345132743362825</v>
      </c>
      <c r="DK18" s="53">
        <v>90.9967845659164</v>
      </c>
      <c r="DL18" s="53">
        <v>18.5</v>
      </c>
      <c r="DM18" s="53">
        <v>38.799999999999997</v>
      </c>
      <c r="DN18" s="53"/>
      <c r="DO18" s="53"/>
      <c r="DP18" s="53"/>
      <c r="DQ18" s="53"/>
      <c r="DR18" s="53"/>
      <c r="DS18" s="88">
        <v>1768.2465540959049</v>
      </c>
      <c r="DT18" s="53">
        <v>19.834710743801654</v>
      </c>
      <c r="DU18" s="53">
        <v>18.71345029239766</v>
      </c>
      <c r="DV18" s="53">
        <v>25.736738703339885</v>
      </c>
      <c r="DW18" s="53">
        <v>10.643564356435643</v>
      </c>
      <c r="DX18" s="53"/>
      <c r="DY18" s="53"/>
      <c r="DZ18" s="53"/>
      <c r="EA18" s="53"/>
      <c r="EB18" s="53"/>
      <c r="EC18" s="53">
        <v>39.620471535365155</v>
      </c>
      <c r="ED18" s="53">
        <v>13.937621832358674</v>
      </c>
      <c r="EE18" s="53">
        <v>46.635730594828004</v>
      </c>
      <c r="EF18" s="53">
        <v>1.5669100957389117</v>
      </c>
      <c r="EG18" s="53">
        <v>1905.0925925925926</v>
      </c>
      <c r="EH18" s="53">
        <v>907.76699029126212</v>
      </c>
      <c r="EI18" s="53">
        <v>2615.2939443052896</v>
      </c>
      <c r="EJ18" s="53"/>
      <c r="EK18" s="53"/>
      <c r="EL18" s="53"/>
      <c r="EM18" s="88">
        <v>4573.6025647731094</v>
      </c>
      <c r="EN18" s="53">
        <v>64.682981090100114</v>
      </c>
      <c r="EO18" s="53">
        <v>10.35556709057877</v>
      </c>
      <c r="EP18" s="53">
        <v>68.873496448117095</v>
      </c>
      <c r="EQ18" s="53">
        <v>12.832465039758706</v>
      </c>
      <c r="ER18" s="53">
        <v>19.233776387802969</v>
      </c>
      <c r="ES18" s="53">
        <v>19.131545338441892</v>
      </c>
      <c r="ET18" s="53">
        <v>718.89534883720933</v>
      </c>
      <c r="EU18" s="53"/>
      <c r="EV18" s="53"/>
      <c r="EW18" s="53">
        <v>5.0190943807965009</v>
      </c>
      <c r="EX18" s="53">
        <v>87.910626413086845</v>
      </c>
      <c r="EY18" s="53">
        <v>4.6089524331273939</v>
      </c>
      <c r="EZ18" s="53">
        <v>13.300609867026203</v>
      </c>
      <c r="FA18" s="53">
        <v>24.729961754044893</v>
      </c>
      <c r="FB18" s="53">
        <v>-9.6074496463461827</v>
      </c>
      <c r="FC18" s="53">
        <v>66.619572589210904</v>
      </c>
      <c r="FD18" s="53">
        <v>30.402274906386605</v>
      </c>
      <c r="FE18" s="53">
        <v>82.29317851959361</v>
      </c>
      <c r="FF18" s="53">
        <f t="shared" si="0"/>
        <v>1058.7529830030501</v>
      </c>
      <c r="FG18" s="53">
        <v>9.9688473520249214</v>
      </c>
      <c r="FH18" s="53">
        <v>3.5398230088495577</v>
      </c>
      <c r="FI18" s="53">
        <v>6.6150973592958131</v>
      </c>
      <c r="FJ18" s="53">
        <v>5.6960340697364922</v>
      </c>
      <c r="FK18" s="53">
        <v>84.508916688847478</v>
      </c>
      <c r="FL18" s="53"/>
      <c r="FM18" s="53"/>
      <c r="FN18" s="53"/>
      <c r="FO18" s="53"/>
      <c r="FP18" s="53"/>
      <c r="FQ18" s="53"/>
      <c r="FR18" s="53"/>
      <c r="FS18" s="53"/>
      <c r="FT18" s="53"/>
      <c r="FU18" s="53"/>
      <c r="FV18" s="53"/>
      <c r="FW18" s="52"/>
      <c r="FX18" s="53"/>
      <c r="FY18" s="53"/>
      <c r="FZ18" s="53"/>
      <c r="GA18" s="53"/>
      <c r="GB18" s="53"/>
      <c r="GC18" s="53"/>
      <c r="GD18" s="53"/>
      <c r="GE18" s="53"/>
      <c r="GF18" s="53"/>
      <c r="GG18" s="53"/>
      <c r="GH18" s="53"/>
      <c r="GI18" s="53"/>
      <c r="GJ18" s="53"/>
      <c r="GK18" s="53"/>
      <c r="GL18" s="53"/>
      <c r="GM18" s="64"/>
      <c r="GN18" s="58"/>
      <c r="GO18" s="58"/>
      <c r="GP18" s="58"/>
      <c r="GQ18" s="58"/>
      <c r="GR18" s="53"/>
      <c r="GS18" s="52"/>
      <c r="GT18" s="53"/>
      <c r="GU18" s="53"/>
      <c r="GV18" s="53"/>
      <c r="GW18" s="53"/>
      <c r="GX18" s="53"/>
      <c r="GY18" s="53"/>
      <c r="GZ18" s="53"/>
      <c r="HA18" s="53"/>
      <c r="HB18" s="53"/>
      <c r="HC18" s="53"/>
      <c r="HD18" s="53"/>
      <c r="HE18" s="59"/>
      <c r="HF18" s="59"/>
      <c r="HG18" s="59"/>
      <c r="HH18" s="59"/>
      <c r="HI18" s="59"/>
      <c r="HJ18" s="59"/>
      <c r="HK18" s="59"/>
      <c r="HL18" s="59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</row>
    <row r="19" spans="1:235" ht="20.25" customHeight="1">
      <c r="A19" s="19">
        <v>16</v>
      </c>
      <c r="B19" s="47" t="s">
        <v>70</v>
      </c>
      <c r="C19" s="112">
        <v>22728.659241658999</v>
      </c>
      <c r="D19" s="53">
        <v>13.41215</v>
      </c>
      <c r="E19" s="53">
        <v>10.751989999999999</v>
      </c>
      <c r="F19" s="53">
        <v>17.751749</v>
      </c>
      <c r="G19" s="53">
        <v>4.9716839999999998</v>
      </c>
      <c r="H19" s="53">
        <v>6.5536060000000003</v>
      </c>
      <c r="I19" s="57">
        <v>9.5541830000000001</v>
      </c>
      <c r="J19" s="53">
        <v>20.556004152728111</v>
      </c>
      <c r="K19" s="52">
        <v>11.71143</v>
      </c>
      <c r="L19" s="52"/>
      <c r="M19" s="52">
        <v>315</v>
      </c>
      <c r="N19" s="52">
        <v>1.521371649360058</v>
      </c>
      <c r="O19" s="52">
        <v>38.172043010752688</v>
      </c>
      <c r="P19" s="52">
        <v>4.666666666666667</v>
      </c>
      <c r="Q19" s="52">
        <v>45.238095238095241</v>
      </c>
      <c r="R19" s="52">
        <v>46.666666666666664</v>
      </c>
      <c r="S19" s="52">
        <v>5.343511450381679</v>
      </c>
      <c r="T19" s="67">
        <v>596</v>
      </c>
      <c r="U19" s="52"/>
      <c r="V19" s="52"/>
      <c r="W19" s="67">
        <v>2256</v>
      </c>
      <c r="X19" s="52">
        <v>10.850327048864955</v>
      </c>
      <c r="Y19" s="52">
        <v>6.1271234968505439</v>
      </c>
      <c r="Z19" s="52">
        <v>1.1193863443785399</v>
      </c>
      <c r="AA19" s="52">
        <v>7</v>
      </c>
      <c r="AB19" s="67">
        <v>25</v>
      </c>
      <c r="AC19" s="67">
        <v>67</v>
      </c>
      <c r="AD19" s="67">
        <v>99</v>
      </c>
      <c r="AE19" s="67">
        <v>0</v>
      </c>
      <c r="AF19" s="52"/>
      <c r="AG19" s="53">
        <v>3.6</v>
      </c>
      <c r="AH19" s="53">
        <v>18.899999999999999</v>
      </c>
      <c r="AI19" s="52">
        <v>34.642857142857139</v>
      </c>
      <c r="AJ19" s="53">
        <v>35.943060498220632</v>
      </c>
      <c r="AK19" s="53">
        <v>15.329218106995885</v>
      </c>
      <c r="AL19" s="53">
        <v>36.881446285780505</v>
      </c>
      <c r="AM19" s="53">
        <v>13.4375</v>
      </c>
      <c r="AN19" s="53">
        <v>19.731404958677686</v>
      </c>
      <c r="AO19" s="53">
        <v>20.259740259740262</v>
      </c>
      <c r="AP19" s="53"/>
      <c r="AQ19" s="53">
        <v>13.4375</v>
      </c>
      <c r="AR19" s="53">
        <v>1.5</v>
      </c>
      <c r="AS19" s="53">
        <v>30.188860128463237</v>
      </c>
      <c r="AT19" s="53">
        <v>34.72327520849128</v>
      </c>
      <c r="AU19" s="53">
        <v>6.1967833491012296</v>
      </c>
      <c r="AV19" s="53"/>
      <c r="AW19" s="53"/>
      <c r="AX19" s="53"/>
      <c r="AY19" s="53"/>
      <c r="AZ19" s="53"/>
      <c r="BA19" s="52">
        <v>704.54104718810595</v>
      </c>
      <c r="BB19" s="53">
        <v>604.72837022132796</v>
      </c>
      <c r="BC19" s="53">
        <v>836.46464646464642</v>
      </c>
      <c r="BD19" s="53">
        <v>476.78351044728834</v>
      </c>
      <c r="BE19" s="53">
        <v>973</v>
      </c>
      <c r="BF19" s="53">
        <v>9.5655989469065386</v>
      </c>
      <c r="BG19" s="54">
        <v>5.7636483792186111</v>
      </c>
      <c r="BH19" s="53"/>
      <c r="BI19" s="53"/>
      <c r="BJ19" s="53"/>
      <c r="BK19" s="53">
        <v>76.10251673978297</v>
      </c>
      <c r="BL19" s="53">
        <v>3.278688524590164</v>
      </c>
      <c r="BM19" s="53">
        <v>35.199999999999996</v>
      </c>
      <c r="BN19" s="53">
        <v>7.3037768809107888</v>
      </c>
      <c r="BO19" s="53">
        <v>16.467721503077261</v>
      </c>
      <c r="BP19" s="53">
        <v>9.2646207295888822E-2</v>
      </c>
      <c r="BQ19" s="53">
        <v>4.2363433667781498</v>
      </c>
      <c r="BR19" s="53">
        <v>10.586709226227828</v>
      </c>
      <c r="BS19" s="53"/>
      <c r="BT19" s="53"/>
      <c r="BU19" s="53">
        <v>26.82837</v>
      </c>
      <c r="BV19" s="53">
        <v>6.8569958847736627</v>
      </c>
      <c r="BW19" s="53">
        <v>11.851342726692524</v>
      </c>
      <c r="BX19" s="53">
        <v>9.33280966174088</v>
      </c>
      <c r="BY19" s="53">
        <v>3.7507977809416269</v>
      </c>
      <c r="BZ19" s="53">
        <v>0.9622465511316215</v>
      </c>
      <c r="CA19" s="53">
        <v>5.4543669301389368</v>
      </c>
      <c r="CB19" s="53">
        <v>5.1303451323089009</v>
      </c>
      <c r="CC19" s="53">
        <v>2.4498011684422409</v>
      </c>
      <c r="CD19" s="53">
        <v>10.044675732731111</v>
      </c>
      <c r="CE19" s="58">
        <v>21.595330000000001</v>
      </c>
      <c r="CF19" s="58">
        <v>29.351109999999998</v>
      </c>
      <c r="CG19" s="53">
        <v>13.253869999999999</v>
      </c>
      <c r="CH19" s="53">
        <v>14.80931</v>
      </c>
      <c r="CI19" s="53">
        <v>3.8534609999999998</v>
      </c>
      <c r="CJ19" s="55">
        <v>157.14093296816773</v>
      </c>
      <c r="CK19" s="58">
        <v>20.639510000000001</v>
      </c>
      <c r="CL19" s="58"/>
      <c r="CM19" s="58"/>
      <c r="CN19" s="58"/>
      <c r="CO19" s="53">
        <v>41.2</v>
      </c>
      <c r="CP19" s="53">
        <v>5.49</v>
      </c>
      <c r="CQ19" s="53">
        <v>17.600000000000001</v>
      </c>
      <c r="CR19" s="55">
        <v>35.973509999999997</v>
      </c>
      <c r="CS19" s="53">
        <v>7.8608500000000001</v>
      </c>
      <c r="CT19" s="53">
        <v>17.770879999999998</v>
      </c>
      <c r="CU19" s="53">
        <v>27.909680000000002</v>
      </c>
      <c r="CV19" s="55"/>
      <c r="CW19" s="55"/>
      <c r="CX19" s="55"/>
      <c r="CY19" s="88">
        <v>8587.4439461883412</v>
      </c>
      <c r="CZ19" s="88">
        <v>3578.4753363228701</v>
      </c>
      <c r="DA19" s="88">
        <v>1542.6008968609865</v>
      </c>
      <c r="DB19" s="88">
        <v>641.25560538116588</v>
      </c>
      <c r="DC19" s="88">
        <v>1015.0351282749801</v>
      </c>
      <c r="DD19" s="53">
        <v>34.5</v>
      </c>
      <c r="DE19" s="58"/>
      <c r="DF19" s="58"/>
      <c r="DG19" s="58"/>
      <c r="DH19" s="58"/>
      <c r="DI19" s="88">
        <v>3541.4036147924649</v>
      </c>
      <c r="DJ19" s="53">
        <v>100</v>
      </c>
      <c r="DK19" s="53">
        <v>76.46408839779005</v>
      </c>
      <c r="DL19" s="53">
        <v>18.899999999999999</v>
      </c>
      <c r="DM19" s="53">
        <v>26.9</v>
      </c>
      <c r="DN19" s="53"/>
      <c r="DO19" s="53"/>
      <c r="DP19" s="53"/>
      <c r="DQ19" s="53"/>
      <c r="DR19" s="53"/>
      <c r="DS19" s="88">
        <v>3036.3167680121705</v>
      </c>
      <c r="DT19" s="53">
        <v>9.0497737556561084</v>
      </c>
      <c r="DU19" s="53">
        <v>15.329218106995885</v>
      </c>
      <c r="DV19" s="53">
        <v>13.4375</v>
      </c>
      <c r="DW19" s="53">
        <v>4.6818727490996404</v>
      </c>
      <c r="DX19" s="53"/>
      <c r="DY19" s="53"/>
      <c r="DZ19" s="53"/>
      <c r="EA19" s="53"/>
      <c r="EB19" s="53"/>
      <c r="EC19" s="53">
        <v>28.012048192771083</v>
      </c>
      <c r="ED19" s="53">
        <v>6.1967833491012296</v>
      </c>
      <c r="EE19" s="53">
        <v>34.25590561719752</v>
      </c>
      <c r="EF19" s="53">
        <v>1.7830423960634991</v>
      </c>
      <c r="EG19" s="53">
        <v>2245.0859950859949</v>
      </c>
      <c r="EH19" s="53">
        <v>1093.75</v>
      </c>
      <c r="EI19" s="53">
        <v>2029.3629057603378</v>
      </c>
      <c r="EJ19" s="53"/>
      <c r="EK19" s="53"/>
      <c r="EL19" s="53"/>
      <c r="EM19" s="88">
        <v>5966.0148768425297</v>
      </c>
      <c r="EN19" s="53">
        <v>78.218169063486499</v>
      </c>
      <c r="EO19" s="53">
        <v>19.034148312790464</v>
      </c>
      <c r="EP19" s="53">
        <v>51.960983403391261</v>
      </c>
      <c r="EQ19" s="53">
        <v>9.3216630196936539</v>
      </c>
      <c r="ER19" s="53">
        <v>24.330357142857142</v>
      </c>
      <c r="ES19" s="53">
        <v>16.743348669733944</v>
      </c>
      <c r="ET19" s="53">
        <v>884.65909090909088</v>
      </c>
      <c r="EU19" s="53"/>
      <c r="EV19" s="53"/>
      <c r="EW19" s="53">
        <v>74.234198533782433</v>
      </c>
      <c r="EX19" s="53">
        <v>98.976135745299885</v>
      </c>
      <c r="EY19" s="53">
        <v>10.925765406194579</v>
      </c>
      <c r="EZ19" s="53">
        <v>4.7239606578312836</v>
      </c>
      <c r="FA19" s="53">
        <v>36.461187355817103</v>
      </c>
      <c r="FB19" s="53">
        <v>-7.9433152872564046</v>
      </c>
      <c r="FC19" s="53">
        <v>79.969918120412075</v>
      </c>
      <c r="FD19" s="53">
        <v>43.684861620422701</v>
      </c>
      <c r="FE19" s="53">
        <v>79.091995221027474</v>
      </c>
      <c r="FF19" s="53">
        <f t="shared" si="0"/>
        <v>1015.0351282749801</v>
      </c>
      <c r="FG19" s="53">
        <v>10.23728813559322</v>
      </c>
      <c r="FH19" s="53">
        <v>6.3775510204081636</v>
      </c>
      <c r="FI19" s="53">
        <v>8.5924815786187096</v>
      </c>
      <c r="FJ19" s="53">
        <v>7.4342023200698524</v>
      </c>
      <c r="FK19" s="53">
        <v>81.913433952850184</v>
      </c>
      <c r="FL19" s="53"/>
      <c r="FM19" s="53"/>
      <c r="FN19" s="53"/>
      <c r="FO19" s="53"/>
      <c r="FP19" s="53"/>
      <c r="FQ19" s="53"/>
      <c r="FR19" s="53"/>
      <c r="FS19" s="53"/>
      <c r="FT19" s="53"/>
      <c r="FU19" s="53"/>
      <c r="FV19" s="53"/>
      <c r="FW19" s="52"/>
      <c r="FX19" s="53"/>
      <c r="FY19" s="53"/>
      <c r="FZ19" s="53"/>
      <c r="GA19" s="53"/>
      <c r="GB19" s="53"/>
      <c r="GC19" s="53"/>
      <c r="GD19" s="53"/>
      <c r="GE19" s="53"/>
      <c r="GF19" s="53"/>
      <c r="GG19" s="53"/>
      <c r="GH19" s="53"/>
      <c r="GI19" s="53"/>
      <c r="GJ19" s="53"/>
      <c r="GK19" s="53"/>
      <c r="GL19" s="53"/>
      <c r="GM19" s="64"/>
      <c r="GN19" s="58"/>
      <c r="GO19" s="58"/>
      <c r="GP19" s="58"/>
      <c r="GQ19" s="58"/>
      <c r="GR19" s="53"/>
      <c r="GS19" s="52"/>
      <c r="GT19" s="53"/>
      <c r="GU19" s="53"/>
      <c r="GV19" s="53"/>
      <c r="GW19" s="53"/>
      <c r="GX19" s="53"/>
      <c r="GY19" s="53"/>
      <c r="GZ19" s="53"/>
      <c r="HA19" s="53"/>
      <c r="HB19" s="53"/>
      <c r="HC19" s="53"/>
      <c r="HD19" s="53"/>
      <c r="HE19" s="59"/>
      <c r="HF19" s="59"/>
      <c r="HG19" s="59"/>
      <c r="HH19" s="59"/>
      <c r="HI19" s="59"/>
      <c r="HJ19" s="59"/>
      <c r="HK19" s="59"/>
      <c r="HL19" s="59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</row>
    <row r="20" spans="1:235" ht="20.25" customHeight="1">
      <c r="A20" s="19">
        <v>17</v>
      </c>
      <c r="B20" s="47" t="s">
        <v>71</v>
      </c>
      <c r="C20" s="112">
        <v>15798.567716041649</v>
      </c>
      <c r="D20" s="53">
        <v>12.33089</v>
      </c>
      <c r="E20" s="53">
        <v>8.6714889999999993</v>
      </c>
      <c r="F20" s="53">
        <v>20.052596999999999</v>
      </c>
      <c r="G20" s="53">
        <v>7.0757199999999996</v>
      </c>
      <c r="H20" s="53">
        <v>5.1429340000000003</v>
      </c>
      <c r="I20" s="57">
        <v>11.79101</v>
      </c>
      <c r="J20" s="53">
        <v>24.825685098102806</v>
      </c>
      <c r="K20" s="52">
        <v>10.11003</v>
      </c>
      <c r="L20" s="52"/>
      <c r="M20" s="52">
        <v>204</v>
      </c>
      <c r="N20" s="52">
        <v>1.3754045307443366</v>
      </c>
      <c r="O20" s="52">
        <v>50.434782608695649</v>
      </c>
      <c r="P20" s="52">
        <v>6.3492063492063489</v>
      </c>
      <c r="Q20" s="52">
        <v>36.283185840707965</v>
      </c>
      <c r="R20" s="52">
        <v>42.222222222222221</v>
      </c>
      <c r="S20" s="52">
        <v>5.5555555555555554</v>
      </c>
      <c r="T20" s="67">
        <v>492</v>
      </c>
      <c r="U20" s="52"/>
      <c r="V20" s="52"/>
      <c r="W20" s="67">
        <v>1171</v>
      </c>
      <c r="X20" s="52">
        <v>7.8977540972550031</v>
      </c>
      <c r="Y20" s="52">
        <v>2.7981835180980426</v>
      </c>
      <c r="Z20" s="52">
        <v>0.17375116351225567</v>
      </c>
      <c r="AA20" s="52">
        <v>0</v>
      </c>
      <c r="AB20" s="67">
        <v>7</v>
      </c>
      <c r="AC20" s="67">
        <v>61</v>
      </c>
      <c r="AD20" s="67">
        <v>68</v>
      </c>
      <c r="AE20" s="67">
        <v>0</v>
      </c>
      <c r="AF20" s="52"/>
      <c r="AG20" s="53">
        <v>1.2</v>
      </c>
      <c r="AH20" s="53">
        <v>10.1</v>
      </c>
      <c r="AI20" s="52">
        <v>45.405405405405411</v>
      </c>
      <c r="AJ20" s="53">
        <v>46.236559139784951</v>
      </c>
      <c r="AK20" s="53">
        <v>12.170087976539589</v>
      </c>
      <c r="AL20" s="53">
        <v>38.588907014681894</v>
      </c>
      <c r="AM20" s="53">
        <v>9.024745269286754</v>
      </c>
      <c r="AN20" s="53">
        <v>22.063037249283667</v>
      </c>
      <c r="AO20" s="53">
        <v>21.7542638357118</v>
      </c>
      <c r="AP20" s="53"/>
      <c r="AQ20" s="53">
        <v>9.024745269286754</v>
      </c>
      <c r="AR20" s="53">
        <v>1.3</v>
      </c>
      <c r="AS20" s="53">
        <v>39.022425137639317</v>
      </c>
      <c r="AT20" s="53">
        <v>30.421486504454194</v>
      </c>
      <c r="AU20" s="53">
        <v>5.4298642533936654</v>
      </c>
      <c r="AV20" s="53"/>
      <c r="AW20" s="53"/>
      <c r="AX20" s="53"/>
      <c r="AY20" s="53"/>
      <c r="AZ20" s="53"/>
      <c r="BA20" s="52">
        <v>689.10427807486633</v>
      </c>
      <c r="BB20" s="53">
        <v>583.16944024205748</v>
      </c>
      <c r="BC20" s="53">
        <v>834.81012658227849</v>
      </c>
      <c r="BD20" s="53">
        <v>355.97957746989641</v>
      </c>
      <c r="BE20" s="53">
        <v>985</v>
      </c>
      <c r="BF20" s="53">
        <v>10.540915395284326</v>
      </c>
      <c r="BG20" s="54">
        <v>5.3485861198797062</v>
      </c>
      <c r="BH20" s="53"/>
      <c r="BI20" s="53"/>
      <c r="BJ20" s="53"/>
      <c r="BK20" s="53">
        <v>76.741935483870975</v>
      </c>
      <c r="BL20" s="53">
        <v>1.806451612903226</v>
      </c>
      <c r="BM20" s="53">
        <v>53.800000000000004</v>
      </c>
      <c r="BN20" s="53">
        <v>5.0246665448565686</v>
      </c>
      <c r="BO20" s="53">
        <v>11.760390057043452</v>
      </c>
      <c r="BP20" s="53">
        <v>0.19308125502815768</v>
      </c>
      <c r="BQ20" s="53">
        <v>1.9864671922527779</v>
      </c>
      <c r="BR20" s="53">
        <v>8.8702614863480669</v>
      </c>
      <c r="BS20" s="53"/>
      <c r="BT20" s="53"/>
      <c r="BU20" s="53">
        <v>21.937650000000001</v>
      </c>
      <c r="BV20" s="53">
        <v>6.2491500067999457</v>
      </c>
      <c r="BW20" s="53">
        <v>11.796944577652942</v>
      </c>
      <c r="BX20" s="53">
        <v>10.426800027402891</v>
      </c>
      <c r="BY20" s="53">
        <v>4.0967322052476538</v>
      </c>
      <c r="BZ20" s="53">
        <v>0.76728094814002878</v>
      </c>
      <c r="CA20" s="53">
        <v>6.295814208398987</v>
      </c>
      <c r="CB20" s="53">
        <v>5.8368157840652195</v>
      </c>
      <c r="CC20" s="53">
        <v>2.9184078920326098</v>
      </c>
      <c r="CD20" s="53">
        <v>10.570665205179147</v>
      </c>
      <c r="CE20" s="58">
        <v>12.965579999999999</v>
      </c>
      <c r="CF20" s="58">
        <v>25.818339999999999</v>
      </c>
      <c r="CG20" s="53">
        <v>15.78166</v>
      </c>
      <c r="CH20" s="53">
        <v>14.47151</v>
      </c>
      <c r="CI20" s="53">
        <v>1.0254909999999999</v>
      </c>
      <c r="CJ20" s="55">
        <v>144.21871081013293</v>
      </c>
      <c r="CK20" s="58">
        <v>18.753170000000001</v>
      </c>
      <c r="CL20" s="58"/>
      <c r="CM20" s="58"/>
      <c r="CN20" s="58"/>
      <c r="CO20" s="53">
        <v>43.56</v>
      </c>
      <c r="CP20" s="53">
        <v>8.1300000000000008</v>
      </c>
      <c r="CQ20" s="53">
        <v>12.2</v>
      </c>
      <c r="CR20" s="55">
        <v>37.964950000000002</v>
      </c>
      <c r="CS20" s="53">
        <v>6.6402390000000002</v>
      </c>
      <c r="CT20" s="53">
        <v>21.339020000000001</v>
      </c>
      <c r="CU20" s="53">
        <v>27.338159999999998</v>
      </c>
      <c r="CV20" s="55"/>
      <c r="CW20" s="55"/>
      <c r="CX20" s="55"/>
      <c r="CY20" s="88">
        <v>6039.3790230973118</v>
      </c>
      <c r="CZ20" s="88">
        <v>2738.8615423450715</v>
      </c>
      <c r="DA20" s="88">
        <v>1148.5548403382556</v>
      </c>
      <c r="DB20" s="88">
        <v>542.72371576423075</v>
      </c>
      <c r="DC20" s="88">
        <v>667.03833582839206</v>
      </c>
      <c r="DD20" s="53">
        <v>30.900000000000006</v>
      </c>
      <c r="DE20" s="58"/>
      <c r="DF20" s="58"/>
      <c r="DG20" s="58"/>
      <c r="DH20" s="58"/>
      <c r="DI20" s="88">
        <v>2380.8239189753085</v>
      </c>
      <c r="DJ20" s="53">
        <v>100</v>
      </c>
      <c r="DK20" s="53">
        <v>84.69860896445131</v>
      </c>
      <c r="DL20" s="53">
        <v>10.1</v>
      </c>
      <c r="DM20" s="53">
        <v>24.4</v>
      </c>
      <c r="DN20" s="53"/>
      <c r="DO20" s="53"/>
      <c r="DP20" s="53"/>
      <c r="DQ20" s="53"/>
      <c r="DR20" s="53"/>
      <c r="DS20" s="88">
        <v>1985.9781811681867</v>
      </c>
      <c r="DT20" s="53">
        <v>12.703583061889251</v>
      </c>
      <c r="DU20" s="53">
        <v>12.170087976539589</v>
      </c>
      <c r="DV20" s="53">
        <v>9.024745269286754</v>
      </c>
      <c r="DW20" s="53">
        <v>1.8487394957983194</v>
      </c>
      <c r="DX20" s="53"/>
      <c r="DY20" s="53"/>
      <c r="DZ20" s="53"/>
      <c r="EA20" s="53"/>
      <c r="EB20" s="53"/>
      <c r="EC20" s="53">
        <v>27.465437788018431</v>
      </c>
      <c r="ED20" s="53">
        <v>5.4298642533936654</v>
      </c>
      <c r="EE20" s="53">
        <v>59.139864693985317</v>
      </c>
      <c r="EF20" s="53">
        <v>1.9453988718187334</v>
      </c>
      <c r="EG20" s="53">
        <v>2253.9370078740158</v>
      </c>
      <c r="EH20" s="53">
        <v>1078.3333333333333</v>
      </c>
      <c r="EI20" s="53">
        <v>1348.1314271381991</v>
      </c>
      <c r="EJ20" s="53"/>
      <c r="EK20" s="53"/>
      <c r="EL20" s="53"/>
      <c r="EM20" s="88">
        <v>4474.0035672814774</v>
      </c>
      <c r="EN20" s="53">
        <v>78.716674197921378</v>
      </c>
      <c r="EO20" s="53">
        <v>22.495894909688012</v>
      </c>
      <c r="EP20" s="53">
        <v>51.631608362878822</v>
      </c>
      <c r="EQ20" s="53">
        <v>8.6621180658558306</v>
      </c>
      <c r="ER20" s="53">
        <v>26.737821565407771</v>
      </c>
      <c r="ES20" s="53">
        <v>16.17409994626545</v>
      </c>
      <c r="ET20" s="53">
        <v>836.88524590163934</v>
      </c>
      <c r="EU20" s="53"/>
      <c r="EV20" s="53"/>
      <c r="EW20" s="53">
        <v>80.740740740740733</v>
      </c>
      <c r="EX20" s="53">
        <v>100.25118058259004</v>
      </c>
      <c r="EY20" s="53">
        <v>15.560702039570426</v>
      </c>
      <c r="EZ20" s="53">
        <v>-0.21506856705916386</v>
      </c>
      <c r="FA20" s="53">
        <v>45.675328371467273</v>
      </c>
      <c r="FB20" s="53">
        <v>-11.929797307108815</v>
      </c>
      <c r="FC20" s="53">
        <v>90.113885080857088</v>
      </c>
      <c r="FD20" s="53">
        <v>55.765048313308633</v>
      </c>
      <c r="FE20" s="53">
        <v>76.214405360134009</v>
      </c>
      <c r="FF20" s="53">
        <f t="shared" si="0"/>
        <v>667.03833582839206</v>
      </c>
      <c r="FG20" s="53">
        <v>6.4960629921259834</v>
      </c>
      <c r="FH20" s="53">
        <v>4.4444444444444446</v>
      </c>
      <c r="FI20" s="53">
        <v>10.904495396280916</v>
      </c>
      <c r="FJ20" s="53">
        <v>9.9675558759913478</v>
      </c>
      <c r="FK20" s="53">
        <v>79.90266762797404</v>
      </c>
      <c r="FL20" s="53"/>
      <c r="FM20" s="53"/>
      <c r="FN20" s="53"/>
      <c r="FO20" s="53"/>
      <c r="FP20" s="53"/>
      <c r="FQ20" s="53"/>
      <c r="FR20" s="53"/>
      <c r="FS20" s="53"/>
      <c r="FT20" s="53"/>
      <c r="FU20" s="53"/>
      <c r="FV20" s="53"/>
      <c r="FW20" s="52"/>
      <c r="FX20" s="53"/>
      <c r="FY20" s="53"/>
      <c r="FZ20" s="53"/>
      <c r="GA20" s="53"/>
      <c r="GB20" s="53"/>
      <c r="GC20" s="53"/>
      <c r="GD20" s="53"/>
      <c r="GE20" s="53"/>
      <c r="GF20" s="53"/>
      <c r="GG20" s="53"/>
      <c r="GH20" s="53"/>
      <c r="GI20" s="53"/>
      <c r="GJ20" s="53"/>
      <c r="GK20" s="53"/>
      <c r="GL20" s="53"/>
      <c r="GM20" s="64"/>
      <c r="GN20" s="58"/>
      <c r="GO20" s="58"/>
      <c r="GP20" s="58"/>
      <c r="GQ20" s="58"/>
      <c r="GR20" s="53"/>
      <c r="GS20" s="52"/>
      <c r="GT20" s="53"/>
      <c r="GU20" s="53"/>
      <c r="GV20" s="53"/>
      <c r="GW20" s="53"/>
      <c r="GX20" s="53"/>
      <c r="GY20" s="53"/>
      <c r="GZ20" s="53"/>
      <c r="HA20" s="53"/>
      <c r="HB20" s="53"/>
      <c r="HC20" s="53"/>
      <c r="HD20" s="53"/>
      <c r="HE20" s="59"/>
      <c r="HF20" s="59"/>
      <c r="HG20" s="59"/>
      <c r="HH20" s="59"/>
      <c r="HI20" s="59"/>
      <c r="HJ20" s="59"/>
      <c r="HK20" s="59"/>
      <c r="HL20" s="59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</row>
    <row r="21" spans="1:235" ht="20.25" customHeight="1">
      <c r="A21" s="19">
        <v>18</v>
      </c>
      <c r="B21" s="47" t="s">
        <v>72</v>
      </c>
      <c r="C21" s="112">
        <v>163410.96713120217</v>
      </c>
      <c r="D21" s="53">
        <v>15.549200000000001</v>
      </c>
      <c r="E21" s="53">
        <v>16.898340000000001</v>
      </c>
      <c r="F21" s="53">
        <v>17.491379999999999</v>
      </c>
      <c r="G21" s="53"/>
      <c r="H21" s="53">
        <v>9.6465610000000002</v>
      </c>
      <c r="I21" s="57">
        <v>4.7623870000000004</v>
      </c>
      <c r="J21" s="53">
        <v>13.247716847285702</v>
      </c>
      <c r="K21" s="52">
        <v>18.534109999999998</v>
      </c>
      <c r="L21" s="52"/>
      <c r="M21" s="52">
        <v>1441</v>
      </c>
      <c r="N21" s="52">
        <v>1.0181658882631828</v>
      </c>
      <c r="O21" s="52">
        <v>32.427184466019412</v>
      </c>
      <c r="P21" s="52">
        <v>14.461315979754158</v>
      </c>
      <c r="Q21" s="52">
        <v>75.46948356807512</v>
      </c>
      <c r="R21" s="52">
        <v>54.193548387096783</v>
      </c>
      <c r="S21" s="52">
        <v>7.5555555555555554</v>
      </c>
      <c r="T21" s="67">
        <v>715</v>
      </c>
      <c r="U21" s="52"/>
      <c r="V21" s="52"/>
      <c r="W21" s="67">
        <v>46685</v>
      </c>
      <c r="X21" s="52">
        <v>32.800303517856264</v>
      </c>
      <c r="Y21" s="52">
        <v>33.800597854756461</v>
      </c>
      <c r="Z21" s="52">
        <v>5.1948576428619502</v>
      </c>
      <c r="AA21" s="52">
        <v>212</v>
      </c>
      <c r="AB21" s="67">
        <v>344</v>
      </c>
      <c r="AC21" s="67">
        <v>990</v>
      </c>
      <c r="AD21" s="67">
        <v>1546</v>
      </c>
      <c r="AE21" s="67">
        <v>76.275754884547069</v>
      </c>
      <c r="AF21" s="52"/>
      <c r="AG21" s="53">
        <v>3.8</v>
      </c>
      <c r="AH21" s="53">
        <v>7.8</v>
      </c>
      <c r="AI21" s="52">
        <v>27.48735244519392</v>
      </c>
      <c r="AJ21" s="53">
        <v>33.079526226734345</v>
      </c>
      <c r="AK21" s="53">
        <v>4.6264142489078077</v>
      </c>
      <c r="AL21" s="53">
        <v>20.186504382183308</v>
      </c>
      <c r="AM21" s="53">
        <v>9.3091072229699421</v>
      </c>
      <c r="AN21" s="53">
        <v>53.038920486227283</v>
      </c>
      <c r="AO21" s="53">
        <v>56.607081679127788</v>
      </c>
      <c r="AP21" s="53"/>
      <c r="AQ21" s="53">
        <v>9.3091072229699421</v>
      </c>
      <c r="AR21" s="53">
        <v>4.7</v>
      </c>
      <c r="AS21" s="53">
        <v>49.225025746652932</v>
      </c>
      <c r="AT21" s="53">
        <v>17.745585659306233</v>
      </c>
      <c r="AU21" s="53">
        <v>9.8602050326188255</v>
      </c>
      <c r="AV21" s="53"/>
      <c r="AW21" s="53"/>
      <c r="AX21" s="53"/>
      <c r="AY21" s="53"/>
      <c r="AZ21" s="53"/>
      <c r="BA21" s="52">
        <v>879.81200598162786</v>
      </c>
      <c r="BB21" s="53">
        <v>773.14189189189187</v>
      </c>
      <c r="BC21" s="53">
        <v>997.12856210572113</v>
      </c>
      <c r="BD21" s="53">
        <v>634.64457520273129</v>
      </c>
      <c r="BE21" s="53">
        <v>1018</v>
      </c>
      <c r="BF21" s="53">
        <v>8.4599841869454444</v>
      </c>
      <c r="BG21" s="54">
        <v>5.4035540912688074</v>
      </c>
      <c r="BH21" s="53"/>
      <c r="BI21" s="53"/>
      <c r="BJ21" s="53"/>
      <c r="BK21" s="53">
        <v>59.859503145833685</v>
      </c>
      <c r="BL21" s="53">
        <v>4.2677624511926888</v>
      </c>
      <c r="BM21" s="53">
        <v>2.6</v>
      </c>
      <c r="BN21" s="53">
        <v>12.880094208689069</v>
      </c>
      <c r="BO21" s="53">
        <v>11.907762192043917</v>
      </c>
      <c r="BP21" s="53">
        <v>0.27570713775145511</v>
      </c>
      <c r="BQ21" s="53">
        <v>6.925795053003533</v>
      </c>
      <c r="BR21" s="53">
        <v>11.326100837578759</v>
      </c>
      <c r="BS21" s="53"/>
      <c r="BT21" s="53"/>
      <c r="BU21" s="53">
        <v>18.502970000000001</v>
      </c>
      <c r="BV21" s="53">
        <v>6.4534165146253901</v>
      </c>
      <c r="BW21" s="53">
        <v>7.7619542319568291</v>
      </c>
      <c r="BX21" s="53">
        <v>9.0944506969093588</v>
      </c>
      <c r="BY21" s="53">
        <v>2.4831904885579892</v>
      </c>
      <c r="BZ21" s="53">
        <v>0.83614694254465705</v>
      </c>
      <c r="CA21" s="53">
        <v>4.5695899344934059</v>
      </c>
      <c r="CB21" s="53">
        <v>3.3647880414394136</v>
      </c>
      <c r="CC21" s="53">
        <v>1.2286093556113467</v>
      </c>
      <c r="CD21" s="53">
        <v>11.827980261449225</v>
      </c>
      <c r="CE21" s="58">
        <v>20.649090000000001</v>
      </c>
      <c r="CF21" s="58">
        <v>25.34028</v>
      </c>
      <c r="CG21" s="53">
        <v>15.88552</v>
      </c>
      <c r="CH21" s="53">
        <v>9.3652300000000004</v>
      </c>
      <c r="CI21" s="53">
        <v>6.4596109999999998</v>
      </c>
      <c r="CJ21" s="55">
        <v>250.50904723059037</v>
      </c>
      <c r="CK21" s="58">
        <v>23.974989999999998</v>
      </c>
      <c r="CL21" s="58"/>
      <c r="CM21" s="58"/>
      <c r="CN21" s="58"/>
      <c r="CO21" s="53">
        <v>42.75</v>
      </c>
      <c r="CP21" s="53">
        <v>5.0599999999999996</v>
      </c>
      <c r="CQ21" s="53">
        <v>11.5</v>
      </c>
      <c r="CR21" s="55">
        <v>30.579969999999999</v>
      </c>
      <c r="CS21" s="53">
        <v>9.5280609999999992</v>
      </c>
      <c r="CT21" s="53">
        <v>16.38297</v>
      </c>
      <c r="CU21" s="53">
        <v>15.733879999999999</v>
      </c>
      <c r="CV21" s="55"/>
      <c r="CW21" s="55"/>
      <c r="CX21" s="55"/>
      <c r="CY21" s="88">
        <v>11925.88286041147</v>
      </c>
      <c r="CZ21" s="88">
        <v>8376.9371667198047</v>
      </c>
      <c r="DA21" s="88">
        <v>1268.4183217369016</v>
      </c>
      <c r="DB21" s="88">
        <v>670.78011790226492</v>
      </c>
      <c r="DC21" s="88">
        <v>440.67909266117795</v>
      </c>
      <c r="DD21" s="53">
        <v>48.2</v>
      </c>
      <c r="DE21" s="58"/>
      <c r="DF21" s="58"/>
      <c r="DG21" s="58"/>
      <c r="DH21" s="58"/>
      <c r="DI21" s="88">
        <v>22291.360832992148</v>
      </c>
      <c r="DJ21" s="53">
        <v>95.203836930455637</v>
      </c>
      <c r="DK21" s="53">
        <v>73.626286619160737</v>
      </c>
      <c r="DL21" s="53">
        <v>7.8</v>
      </c>
      <c r="DM21" s="53">
        <v>13.1</v>
      </c>
      <c r="DN21" s="53"/>
      <c r="DO21" s="53"/>
      <c r="DP21" s="53"/>
      <c r="DQ21" s="53"/>
      <c r="DR21" s="53"/>
      <c r="DS21" s="88">
        <v>24183.477730457736</v>
      </c>
      <c r="DT21" s="53">
        <v>2.2363465160075329</v>
      </c>
      <c r="DU21" s="53">
        <v>4.6264142489078077</v>
      </c>
      <c r="DV21" s="53">
        <v>9.3091072229699421</v>
      </c>
      <c r="DW21" s="53">
        <v>9.5905468535311904</v>
      </c>
      <c r="DX21" s="53"/>
      <c r="DY21" s="53"/>
      <c r="DZ21" s="53"/>
      <c r="EA21" s="53"/>
      <c r="EB21" s="53"/>
      <c r="EC21" s="53">
        <v>26.178034261825783</v>
      </c>
      <c r="ED21" s="53">
        <v>9.8602050326188255</v>
      </c>
      <c r="EE21" s="53">
        <v>6.1025060411001713</v>
      </c>
      <c r="EF21" s="53">
        <v>1.2050829992607075</v>
      </c>
      <c r="EG21" s="53">
        <v>3060.9960828203693</v>
      </c>
      <c r="EH21" s="53">
        <v>1327.7083333333333</v>
      </c>
      <c r="EI21" s="53">
        <v>1134.3563523313401</v>
      </c>
      <c r="EJ21" s="53"/>
      <c r="EK21" s="53"/>
      <c r="EL21" s="53"/>
      <c r="EM21" s="88">
        <v>24301.450237983729</v>
      </c>
      <c r="EN21" s="53">
        <v>75.026886285164423</v>
      </c>
      <c r="EO21" s="53">
        <v>11.49430999353973</v>
      </c>
      <c r="EP21" s="53">
        <v>54.626369496462679</v>
      </c>
      <c r="EQ21" s="53">
        <v>14.160614021531964</v>
      </c>
      <c r="ER21" s="53">
        <v>9.3428699150648189</v>
      </c>
      <c r="ES21" s="53">
        <v>30.269275474622237</v>
      </c>
      <c r="ET21" s="53">
        <v>1041.0667539267015</v>
      </c>
      <c r="EU21" s="53"/>
      <c r="EV21" s="53"/>
      <c r="EW21" s="53">
        <v>53.031497412345338</v>
      </c>
      <c r="EX21" s="53">
        <v>16.987981284715797</v>
      </c>
      <c r="EY21" s="53">
        <v>7.3816471174915268</v>
      </c>
      <c r="EZ21" s="53">
        <v>12.745799619486398</v>
      </c>
      <c r="FA21" s="53">
        <v>21.048152894560836</v>
      </c>
      <c r="FB21" s="53">
        <v>0.62887076284485333</v>
      </c>
      <c r="FC21" s="53">
        <v>63.425020741836455</v>
      </c>
      <c r="FD21" s="53">
        <v>38.491749453024802</v>
      </c>
      <c r="FE21" s="53">
        <v>80.118076054870642</v>
      </c>
      <c r="FF21" s="53">
        <f t="shared" si="0"/>
        <v>440.67909266117795</v>
      </c>
      <c r="FG21" s="53">
        <v>36.070169093046388</v>
      </c>
      <c r="FH21" s="53">
        <v>8.7251356238698001</v>
      </c>
      <c r="FI21" s="53">
        <v>20.42438366245554</v>
      </c>
      <c r="FJ21" s="53">
        <v>3.3592237767378039</v>
      </c>
      <c r="FK21" s="53">
        <v>71.783500355278946</v>
      </c>
      <c r="FL21" s="53"/>
      <c r="FM21" s="53"/>
      <c r="FN21" s="53"/>
      <c r="FO21" s="53"/>
      <c r="FP21" s="53"/>
      <c r="FQ21" s="53"/>
      <c r="FR21" s="53"/>
      <c r="FS21" s="53"/>
      <c r="FT21" s="53"/>
      <c r="FU21" s="53"/>
      <c r="FV21" s="53"/>
      <c r="FW21" s="52"/>
      <c r="FX21" s="53"/>
      <c r="FY21" s="53"/>
      <c r="FZ21" s="53"/>
      <c r="GA21" s="53"/>
      <c r="GB21" s="53"/>
      <c r="GC21" s="53"/>
      <c r="GD21" s="53"/>
      <c r="GE21" s="53"/>
      <c r="GF21" s="53"/>
      <c r="GG21" s="53"/>
      <c r="GH21" s="53"/>
      <c r="GI21" s="53"/>
      <c r="GJ21" s="53"/>
      <c r="GK21" s="53"/>
      <c r="GL21" s="53"/>
      <c r="GM21" s="64"/>
      <c r="GN21" s="58"/>
      <c r="GO21" s="58"/>
      <c r="GP21" s="58"/>
      <c r="GQ21" s="58"/>
      <c r="GR21" s="53"/>
      <c r="GS21" s="52"/>
      <c r="GT21" s="53"/>
      <c r="GU21" s="53"/>
      <c r="GV21" s="53"/>
      <c r="GW21" s="53"/>
      <c r="GX21" s="53"/>
      <c r="GY21" s="53"/>
      <c r="GZ21" s="53"/>
      <c r="HA21" s="53"/>
      <c r="HB21" s="53"/>
      <c r="HC21" s="53"/>
      <c r="HD21" s="53"/>
      <c r="HE21" s="59"/>
      <c r="HF21" s="59"/>
      <c r="HG21" s="59"/>
      <c r="HH21" s="59"/>
      <c r="HI21" s="59"/>
      <c r="HJ21" s="59"/>
      <c r="HK21" s="59"/>
      <c r="HL21" s="59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</row>
    <row r="22" spans="1:235" ht="20.25" customHeight="1">
      <c r="A22" s="19">
        <v>19</v>
      </c>
      <c r="B22" s="47" t="s">
        <v>73</v>
      </c>
      <c r="C22" s="112">
        <v>50980.546521272547</v>
      </c>
      <c r="D22" s="53">
        <v>13.18684</v>
      </c>
      <c r="E22" s="53">
        <v>13.53973</v>
      </c>
      <c r="F22" s="53">
        <v>13.741910000000001</v>
      </c>
      <c r="G22" s="53">
        <v>5.8119719999999999</v>
      </c>
      <c r="H22" s="53">
        <v>5.4972859999999999</v>
      </c>
      <c r="I22" s="57">
        <v>10.58033</v>
      </c>
      <c r="J22" s="53">
        <v>21.020235642204259</v>
      </c>
      <c r="K22" s="52">
        <v>13.016109999999999</v>
      </c>
      <c r="L22" s="52"/>
      <c r="M22" s="52">
        <v>1684</v>
      </c>
      <c r="N22" s="52">
        <v>3.8653996235596564</v>
      </c>
      <c r="O22" s="52">
        <v>55.08982035928144</v>
      </c>
      <c r="P22" s="52">
        <v>2.7670527670527671</v>
      </c>
      <c r="Q22" s="52">
        <v>32.307692307692307</v>
      </c>
      <c r="R22" s="52">
        <v>47.272727272727273</v>
      </c>
      <c r="S22" s="52">
        <v>10.507880910683012</v>
      </c>
      <c r="T22" s="67">
        <v>465</v>
      </c>
      <c r="U22" s="52"/>
      <c r="V22" s="52"/>
      <c r="W22" s="67">
        <v>5770</v>
      </c>
      <c r="X22" s="52">
        <v>12.954065825512998</v>
      </c>
      <c r="Y22" s="52">
        <v>4.3852640923213499</v>
      </c>
      <c r="Z22" s="52">
        <v>0.38591809504259472</v>
      </c>
      <c r="AA22" s="52">
        <v>13</v>
      </c>
      <c r="AB22" s="67">
        <v>39</v>
      </c>
      <c r="AC22" s="67">
        <v>135</v>
      </c>
      <c r="AD22" s="67">
        <v>187</v>
      </c>
      <c r="AE22" s="67">
        <v>0</v>
      </c>
      <c r="AF22" s="52"/>
      <c r="AG22" s="53">
        <v>3.8</v>
      </c>
      <c r="AH22" s="53">
        <v>15.8</v>
      </c>
      <c r="AI22" s="52">
        <v>38.445807770961146</v>
      </c>
      <c r="AJ22" s="53">
        <v>38.036809815950924</v>
      </c>
      <c r="AK22" s="53">
        <v>18.274415817855001</v>
      </c>
      <c r="AL22" s="53">
        <v>40.344056242011078</v>
      </c>
      <c r="AM22" s="53">
        <v>17.928528164748634</v>
      </c>
      <c r="AN22" s="53">
        <v>19.45945945945946</v>
      </c>
      <c r="AO22" s="53">
        <v>19.949937421777221</v>
      </c>
      <c r="AP22" s="53"/>
      <c r="AQ22" s="53">
        <v>17.928528164748634</v>
      </c>
      <c r="AR22" s="53">
        <v>5.5</v>
      </c>
      <c r="AS22" s="53">
        <v>31.254996003197444</v>
      </c>
      <c r="AT22" s="53">
        <v>29.066891216251779</v>
      </c>
      <c r="AU22" s="53">
        <v>9.8939057488280291</v>
      </c>
      <c r="AV22" s="53"/>
      <c r="AW22" s="53"/>
      <c r="AX22" s="53"/>
      <c r="AY22" s="53"/>
      <c r="AZ22" s="53"/>
      <c r="BA22" s="52">
        <v>603.0308596620132</v>
      </c>
      <c r="BB22" s="53">
        <v>544.84143763213535</v>
      </c>
      <c r="BC22" s="53">
        <v>686.74242424242425</v>
      </c>
      <c r="BD22" s="53">
        <v>788.04980203426499</v>
      </c>
      <c r="BE22" s="53">
        <v>963</v>
      </c>
      <c r="BF22" s="53">
        <v>9.9902534113060426</v>
      </c>
      <c r="BG22" s="54">
        <v>6.6495952501910942</v>
      </c>
      <c r="BH22" s="53"/>
      <c r="BI22" s="53"/>
      <c r="BJ22" s="53"/>
      <c r="BK22" s="53">
        <v>77.928534438114966</v>
      </c>
      <c r="BL22" s="53">
        <v>3.2107716209218018</v>
      </c>
      <c r="BM22" s="53">
        <v>37.6</v>
      </c>
      <c r="BN22" s="53">
        <v>7.2765072765072762</v>
      </c>
      <c r="BO22" s="53">
        <v>20.324633856460785</v>
      </c>
      <c r="BP22" s="53">
        <v>0.12424289485945023</v>
      </c>
      <c r="BQ22" s="53">
        <v>4.392356478725806</v>
      </c>
      <c r="BR22" s="53">
        <v>14.928282424511371</v>
      </c>
      <c r="BS22" s="53"/>
      <c r="BT22" s="53"/>
      <c r="BU22" s="53">
        <v>23.64479</v>
      </c>
      <c r="BV22" s="53">
        <v>7.4791294342301766</v>
      </c>
      <c r="BW22" s="53">
        <v>15.15289821999087</v>
      </c>
      <c r="BX22" s="53">
        <v>10.219078046554085</v>
      </c>
      <c r="BY22" s="53">
        <v>4.9657690552259242</v>
      </c>
      <c r="BZ22" s="53">
        <v>0.76905522592423547</v>
      </c>
      <c r="CA22" s="53">
        <v>6.2939297124600637</v>
      </c>
      <c r="CB22" s="53">
        <v>7.0789593792788681</v>
      </c>
      <c r="CC22" s="53">
        <v>3.9000456412596987</v>
      </c>
      <c r="CD22" s="53">
        <v>11.668188041989959</v>
      </c>
      <c r="CE22" s="58">
        <v>19.013529999999999</v>
      </c>
      <c r="CF22" s="58">
        <v>27.580660000000002</v>
      </c>
      <c r="CG22" s="53">
        <v>24.834289999999999</v>
      </c>
      <c r="CH22" s="53">
        <v>12.42346</v>
      </c>
      <c r="CI22" s="53">
        <v>1.351955</v>
      </c>
      <c r="CJ22" s="55">
        <v>227.73948229935542</v>
      </c>
      <c r="CK22" s="58">
        <v>19.55274</v>
      </c>
      <c r="CL22" s="58"/>
      <c r="CM22" s="58"/>
      <c r="CN22" s="58"/>
      <c r="CO22" s="53">
        <v>44.83</v>
      </c>
      <c r="CP22" s="53">
        <v>6.7</v>
      </c>
      <c r="CQ22" s="53">
        <v>19.600000000000001</v>
      </c>
      <c r="CR22" s="55">
        <v>32.158479999999997</v>
      </c>
      <c r="CS22" s="53">
        <v>6.7445279999999999</v>
      </c>
      <c r="CT22" s="53">
        <v>19.17792</v>
      </c>
      <c r="CU22" s="53">
        <v>29.228999999999999</v>
      </c>
      <c r="CV22" s="55"/>
      <c r="CW22" s="55"/>
      <c r="CX22" s="55"/>
      <c r="CY22" s="88">
        <v>12172.716603941564</v>
      </c>
      <c r="CZ22" s="88">
        <v>4360.4062967909031</v>
      </c>
      <c r="DA22" s="88">
        <v>2788.2319614746471</v>
      </c>
      <c r="DB22" s="88">
        <v>689.97612399336333</v>
      </c>
      <c r="DC22" s="88">
        <v>1524.6364468984714</v>
      </c>
      <c r="DD22" s="53">
        <v>40</v>
      </c>
      <c r="DE22" s="58"/>
      <c r="DF22" s="58"/>
      <c r="DG22" s="58"/>
      <c r="DH22" s="58"/>
      <c r="DI22" s="88">
        <v>7315.5740491880661</v>
      </c>
      <c r="DJ22" s="53">
        <v>0</v>
      </c>
      <c r="DK22" s="53">
        <v>0</v>
      </c>
      <c r="DL22" s="53">
        <v>15.8</v>
      </c>
      <c r="DM22" s="53">
        <v>34.1</v>
      </c>
      <c r="DN22" s="53"/>
      <c r="DO22" s="53"/>
      <c r="DP22" s="53"/>
      <c r="DQ22" s="53"/>
      <c r="DR22" s="53"/>
      <c r="DS22" s="88">
        <v>5836.3479161597152</v>
      </c>
      <c r="DT22" s="53">
        <v>15.286624203821656</v>
      </c>
      <c r="DU22" s="53">
        <v>18.274415817855001</v>
      </c>
      <c r="DV22" s="53">
        <v>17.928528164748634</v>
      </c>
      <c r="DW22" s="53">
        <v>7.0021881838074398</v>
      </c>
      <c r="DX22" s="53"/>
      <c r="DY22" s="53"/>
      <c r="DZ22" s="53"/>
      <c r="EA22" s="53"/>
      <c r="EB22" s="53"/>
      <c r="EC22" s="53">
        <v>31.835516498093185</v>
      </c>
      <c r="ED22" s="53">
        <v>9.8939057488280291</v>
      </c>
      <c r="EE22" s="53">
        <v>41.916025540777895</v>
      </c>
      <c r="EF22" s="53">
        <v>1.8895660764248992</v>
      </c>
      <c r="EG22" s="53">
        <v>2157.2847682119204</v>
      </c>
      <c r="EH22" s="53">
        <v>979.62264150943395</v>
      </c>
      <c r="EI22" s="53">
        <v>4093.2105166839506</v>
      </c>
      <c r="EJ22" s="53"/>
      <c r="EK22" s="53"/>
      <c r="EL22" s="53"/>
      <c r="EM22" s="88">
        <v>17252.008629672739</v>
      </c>
      <c r="EN22" s="53">
        <v>72.060036285667167</v>
      </c>
      <c r="EO22" s="53">
        <v>13.844810016013975</v>
      </c>
      <c r="EP22" s="53">
        <v>59.09456816793508</v>
      </c>
      <c r="EQ22" s="53">
        <v>9.1096360723277634</v>
      </c>
      <c r="ER22" s="53">
        <v>25.029188558085231</v>
      </c>
      <c r="ES22" s="53">
        <v>15.389036568719018</v>
      </c>
      <c r="ET22" s="53">
        <v>793.07324840764329</v>
      </c>
      <c r="EU22" s="53"/>
      <c r="EV22" s="53"/>
      <c r="EW22" s="53">
        <v>58.652947672443112</v>
      </c>
      <c r="EX22" s="53">
        <v>92.37213175434249</v>
      </c>
      <c r="EY22" s="53">
        <v>6.2984760588816986</v>
      </c>
      <c r="EZ22" s="53">
        <v>8.5811954354273912</v>
      </c>
      <c r="FA22" s="53">
        <v>33.469623969174378</v>
      </c>
      <c r="FB22" s="53">
        <v>-3.5791920284749126</v>
      </c>
      <c r="FC22" s="53">
        <v>61.524299758924613</v>
      </c>
      <c r="FD22" s="53">
        <v>42.321133000109057</v>
      </c>
      <c r="FE22" s="53">
        <v>80.457380457380452</v>
      </c>
      <c r="FF22" s="53">
        <f t="shared" si="0"/>
        <v>1524.6364468984714</v>
      </c>
      <c r="FG22" s="53">
        <v>9.5499451152579589</v>
      </c>
      <c r="FH22" s="53">
        <v>6.0669456066945608</v>
      </c>
      <c r="FI22" s="53">
        <v>5.9002770083102494</v>
      </c>
      <c r="FJ22" s="53">
        <v>4.7945205479452051</v>
      </c>
      <c r="FK22" s="53">
        <v>85.166735851667369</v>
      </c>
      <c r="FL22" s="53"/>
      <c r="FM22" s="53"/>
      <c r="FN22" s="53"/>
      <c r="FO22" s="53"/>
      <c r="FP22" s="53"/>
      <c r="FQ22" s="53"/>
      <c r="FR22" s="53"/>
      <c r="FS22" s="53"/>
      <c r="FT22" s="53"/>
      <c r="FU22" s="53"/>
      <c r="FV22" s="53"/>
      <c r="FW22" s="52"/>
      <c r="FX22" s="53"/>
      <c r="FY22" s="53"/>
      <c r="FZ22" s="53"/>
      <c r="GA22" s="53"/>
      <c r="GB22" s="53"/>
      <c r="GC22" s="53"/>
      <c r="GD22" s="53"/>
      <c r="GE22" s="53"/>
      <c r="GF22" s="53"/>
      <c r="GG22" s="53"/>
      <c r="GH22" s="53"/>
      <c r="GI22" s="53"/>
      <c r="GJ22" s="53"/>
      <c r="GK22" s="53"/>
      <c r="GL22" s="53"/>
      <c r="GM22" s="64"/>
      <c r="GN22" s="58"/>
      <c r="GO22" s="58"/>
      <c r="GP22" s="58"/>
      <c r="GQ22" s="58"/>
      <c r="GR22" s="53"/>
      <c r="GS22" s="52"/>
      <c r="GT22" s="53"/>
      <c r="GU22" s="53"/>
      <c r="GV22" s="53"/>
      <c r="GW22" s="53"/>
      <c r="GX22" s="53"/>
      <c r="GY22" s="53"/>
      <c r="GZ22" s="53"/>
      <c r="HA22" s="53"/>
      <c r="HB22" s="53"/>
      <c r="HC22" s="53"/>
      <c r="HD22" s="53"/>
      <c r="HE22" s="59"/>
      <c r="HF22" s="59"/>
      <c r="HG22" s="59"/>
      <c r="HH22" s="59"/>
      <c r="HI22" s="59"/>
      <c r="HJ22" s="59"/>
      <c r="HK22" s="59"/>
      <c r="HL22" s="59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</row>
    <row r="23" spans="1:235" ht="20.25" customHeight="1">
      <c r="A23" s="19">
        <v>20</v>
      </c>
      <c r="B23" s="47" t="s">
        <v>74</v>
      </c>
      <c r="C23" s="112">
        <v>145704.07302802877</v>
      </c>
      <c r="D23" s="53">
        <v>22.30735</v>
      </c>
      <c r="E23" s="53">
        <v>16.249179999999999</v>
      </c>
      <c r="F23" s="53">
        <v>20.013263000000002</v>
      </c>
      <c r="G23" s="53">
        <v>6.8220179999999999</v>
      </c>
      <c r="H23" s="53">
        <v>10.481389999999999</v>
      </c>
      <c r="I23" s="57">
        <v>9.4760609999999996</v>
      </c>
      <c r="J23" s="53">
        <v>11.116213252865268</v>
      </c>
      <c r="K23" s="52">
        <v>16.504960000000001</v>
      </c>
      <c r="L23" s="52"/>
      <c r="M23" s="52">
        <v>1803</v>
      </c>
      <c r="N23" s="52">
        <v>1.376314865421902</v>
      </c>
      <c r="O23" s="52">
        <v>38.311688311688314</v>
      </c>
      <c r="P23" s="52">
        <v>5.4254711593375218</v>
      </c>
      <c r="Q23" s="52">
        <v>50.215982721382289</v>
      </c>
      <c r="R23" s="52">
        <v>46.271510516252391</v>
      </c>
      <c r="S23" s="52">
        <v>10.427807486631016</v>
      </c>
      <c r="T23" s="67">
        <v>614</v>
      </c>
      <c r="U23" s="52"/>
      <c r="V23" s="52"/>
      <c r="W23" s="67">
        <v>29805</v>
      </c>
      <c r="X23" s="52">
        <v>22.506739562173877</v>
      </c>
      <c r="Y23" s="52">
        <v>11.887280874383123</v>
      </c>
      <c r="Z23" s="52">
        <v>1.0496765531551324</v>
      </c>
      <c r="AA23" s="52">
        <v>39</v>
      </c>
      <c r="AB23" s="67">
        <v>155</v>
      </c>
      <c r="AC23" s="67">
        <v>293</v>
      </c>
      <c r="AD23" s="67">
        <v>487</v>
      </c>
      <c r="AE23" s="67">
        <v>7.5673949615850322</v>
      </c>
      <c r="AF23" s="52"/>
      <c r="AG23" s="53">
        <v>3.9</v>
      </c>
      <c r="AH23" s="53">
        <v>12</v>
      </c>
      <c r="AI23" s="52">
        <v>36.363636363636367</v>
      </c>
      <c r="AJ23" s="53">
        <v>37.537180249851275</v>
      </c>
      <c r="AK23" s="53">
        <v>12.460847065232194</v>
      </c>
      <c r="AL23" s="53">
        <v>29.593132046375615</v>
      </c>
      <c r="AM23" s="53">
        <v>13.479623824451412</v>
      </c>
      <c r="AN23" s="53">
        <v>35.760869565217391</v>
      </c>
      <c r="AO23" s="53">
        <v>27.25740029297145</v>
      </c>
      <c r="AP23" s="53"/>
      <c r="AQ23" s="53">
        <v>13.479623824451412</v>
      </c>
      <c r="AR23" s="53">
        <v>5.2</v>
      </c>
      <c r="AS23" s="53">
        <v>31.048261315191393</v>
      </c>
      <c r="AT23" s="53">
        <v>25.809877854487517</v>
      </c>
      <c r="AU23" s="53">
        <v>6.4293701080879622</v>
      </c>
      <c r="AV23" s="53"/>
      <c r="AW23" s="53"/>
      <c r="AX23" s="53"/>
      <c r="AY23" s="53"/>
      <c r="AZ23" s="53"/>
      <c r="BA23" s="52">
        <v>805.38799414348466</v>
      </c>
      <c r="BB23" s="53">
        <v>667.23666210670319</v>
      </c>
      <c r="BC23" s="53">
        <v>1004.109472970683</v>
      </c>
      <c r="BD23" s="53">
        <v>616.92726711839543</v>
      </c>
      <c r="BE23" s="53">
        <v>1003</v>
      </c>
      <c r="BF23" s="53">
        <v>8.5907492561536376</v>
      </c>
      <c r="BG23" s="54">
        <v>5.6930460676993633</v>
      </c>
      <c r="BH23" s="53"/>
      <c r="BI23" s="53"/>
      <c r="BJ23" s="53"/>
      <c r="BK23" s="53">
        <v>69.796269727403157</v>
      </c>
      <c r="BL23" s="53">
        <v>2.7297943567670973</v>
      </c>
      <c r="BM23" s="53">
        <v>3.1</v>
      </c>
      <c r="BN23" s="53">
        <v>9.0744101633393832</v>
      </c>
      <c r="BO23" s="53">
        <v>16.778196018272375</v>
      </c>
      <c r="BP23" s="53">
        <v>0.13956867543591314</v>
      </c>
      <c r="BQ23" s="53">
        <v>5.6360881958056019</v>
      </c>
      <c r="BR23" s="53">
        <v>15.631958089293175</v>
      </c>
      <c r="BS23" s="53"/>
      <c r="BT23" s="53"/>
      <c r="BU23" s="53">
        <v>34.042839999999998</v>
      </c>
      <c r="BV23" s="53">
        <v>5.8246754286263149</v>
      </c>
      <c r="BW23" s="53">
        <v>10.097161512509448</v>
      </c>
      <c r="BX23" s="53">
        <v>11.220713244976352</v>
      </c>
      <c r="BY23" s="53">
        <v>3.4072758155879166</v>
      </c>
      <c r="BZ23" s="53">
        <v>0.84617002875108116</v>
      </c>
      <c r="CA23" s="53">
        <v>5.5639964781873577</v>
      </c>
      <c r="CB23" s="53">
        <v>4.55965654535113</v>
      </c>
      <c r="CC23" s="53">
        <v>2.2533367616465254</v>
      </c>
      <c r="CD23" s="53">
        <v>12.591259359684596</v>
      </c>
      <c r="CE23" s="58">
        <v>27.239439999999998</v>
      </c>
      <c r="CF23" s="58">
        <v>33.351559999999999</v>
      </c>
      <c r="CG23" s="53">
        <v>14.7074</v>
      </c>
      <c r="CH23" s="53">
        <v>17.707630000000002</v>
      </c>
      <c r="CI23" s="53">
        <v>3.9223629999999998</v>
      </c>
      <c r="CJ23" s="55">
        <v>313.66837970677608</v>
      </c>
      <c r="CK23" s="58">
        <v>30.022680000000001</v>
      </c>
      <c r="CL23" s="58"/>
      <c r="CM23" s="58"/>
      <c r="CN23" s="58"/>
      <c r="CO23" s="53">
        <v>41.54</v>
      </c>
      <c r="CP23" s="53">
        <v>7.65</v>
      </c>
      <c r="CQ23" s="53">
        <v>15.6</v>
      </c>
      <c r="CR23" s="55">
        <v>39.690930000000002</v>
      </c>
      <c r="CS23" s="53">
        <v>12.70828</v>
      </c>
      <c r="CT23" s="53">
        <v>17.714880000000001</v>
      </c>
      <c r="CU23" s="53">
        <v>30.410209999999999</v>
      </c>
      <c r="CV23" s="55"/>
      <c r="CW23" s="55"/>
      <c r="CX23" s="55"/>
      <c r="CY23" s="88">
        <v>12553.331258859731</v>
      </c>
      <c r="CZ23" s="88">
        <v>6594.0600905853471</v>
      </c>
      <c r="DA23" s="88">
        <v>1868.4092244926183</v>
      </c>
      <c r="DB23" s="88">
        <v>797.28935449296409</v>
      </c>
      <c r="DC23" s="88">
        <v>891.11776499843972</v>
      </c>
      <c r="DD23" s="53">
        <v>53.9</v>
      </c>
      <c r="DE23" s="58"/>
      <c r="DF23" s="58"/>
      <c r="DG23" s="58"/>
      <c r="DH23" s="58"/>
      <c r="DI23" s="88">
        <v>25669.971033243241</v>
      </c>
      <c r="DJ23" s="53">
        <v>97.62470308788599</v>
      </c>
      <c r="DK23" s="53">
        <v>77.37684559127915</v>
      </c>
      <c r="DL23" s="53">
        <v>12</v>
      </c>
      <c r="DM23" s="53">
        <v>33.299999999999997</v>
      </c>
      <c r="DN23" s="53"/>
      <c r="DO23" s="53"/>
      <c r="DP23" s="53"/>
      <c r="DQ23" s="53"/>
      <c r="DR23" s="53"/>
      <c r="DS23" s="88">
        <v>22909.490905567221</v>
      </c>
      <c r="DT23" s="53">
        <v>6.5564583917063599</v>
      </c>
      <c r="DU23" s="53">
        <v>12.460847065232194</v>
      </c>
      <c r="DV23" s="53">
        <v>13.479623824451412</v>
      </c>
      <c r="DW23" s="53">
        <v>7.6535586610334745</v>
      </c>
      <c r="DX23" s="53"/>
      <c r="DY23" s="53"/>
      <c r="DZ23" s="53"/>
      <c r="EA23" s="53"/>
      <c r="EB23" s="53"/>
      <c r="EC23" s="53">
        <v>31.840691623300323</v>
      </c>
      <c r="ED23" s="53">
        <v>6.4293701080879622</v>
      </c>
      <c r="EE23" s="53">
        <v>19.395801880075204</v>
      </c>
      <c r="EF23" s="53">
        <v>1.8886407792584872</v>
      </c>
      <c r="EG23" s="53">
        <v>2646.7348544453184</v>
      </c>
      <c r="EH23" s="53">
        <v>1236.4551083591332</v>
      </c>
      <c r="EI23" s="53">
        <v>2136.1656841191379</v>
      </c>
      <c r="EJ23" s="53"/>
      <c r="EK23" s="53"/>
      <c r="EL23" s="53"/>
      <c r="EM23" s="88">
        <v>25458.85102476435</v>
      </c>
      <c r="EN23" s="53">
        <v>77.140867950800654</v>
      </c>
      <c r="EO23" s="53">
        <v>13.921568627450981</v>
      </c>
      <c r="EP23" s="53">
        <v>60.175535750210877</v>
      </c>
      <c r="EQ23" s="53">
        <v>14.943204073638855</v>
      </c>
      <c r="ER23" s="53">
        <v>12.758008779303259</v>
      </c>
      <c r="ES23" s="53">
        <v>19.753764474346653</v>
      </c>
      <c r="ET23" s="53">
        <v>998.24945295404814</v>
      </c>
      <c r="EU23" s="53"/>
      <c r="EV23" s="53"/>
      <c r="EW23" s="53">
        <v>79.9388760310961</v>
      </c>
      <c r="EX23" s="53">
        <v>64.629006941779636</v>
      </c>
      <c r="EY23" s="53">
        <v>11.756895141381856</v>
      </c>
      <c r="EZ23" s="53">
        <v>19.944136254515357</v>
      </c>
      <c r="FA23" s="53">
        <v>45.513727221484366</v>
      </c>
      <c r="FB23" s="53">
        <v>2.8</v>
      </c>
      <c r="FC23" s="53">
        <v>78.979676041678601</v>
      </c>
      <c r="FD23" s="53">
        <v>46.31533026263039</v>
      </c>
      <c r="FE23" s="53">
        <v>79.939329992086513</v>
      </c>
      <c r="FF23" s="53">
        <f t="shared" si="0"/>
        <v>891.11776499843972</v>
      </c>
      <c r="FG23" s="53">
        <v>10.043588812204868</v>
      </c>
      <c r="FH23" s="53">
        <v>5.3621560920830991</v>
      </c>
      <c r="FI23" s="53">
        <v>4.5076177435830562</v>
      </c>
      <c r="FJ23" s="53">
        <v>1.6486738927384497</v>
      </c>
      <c r="FK23" s="53">
        <v>87.629515389795159</v>
      </c>
      <c r="FL23" s="53"/>
      <c r="FM23" s="53"/>
      <c r="FN23" s="53"/>
      <c r="FO23" s="53"/>
      <c r="FP23" s="53"/>
      <c r="FQ23" s="53"/>
      <c r="FR23" s="53"/>
      <c r="FS23" s="53"/>
      <c r="FT23" s="53"/>
      <c r="FU23" s="53"/>
      <c r="FV23" s="53"/>
      <c r="FW23" s="52"/>
      <c r="FX23" s="53"/>
      <c r="FY23" s="53"/>
      <c r="FZ23" s="53"/>
      <c r="GA23" s="53"/>
      <c r="GB23" s="53"/>
      <c r="GC23" s="53"/>
      <c r="GD23" s="53"/>
      <c r="GE23" s="53"/>
      <c r="GF23" s="53"/>
      <c r="GG23" s="53"/>
      <c r="GH23" s="53"/>
      <c r="GI23" s="53"/>
      <c r="GJ23" s="53"/>
      <c r="GK23" s="53"/>
      <c r="GL23" s="53"/>
      <c r="GM23" s="64"/>
      <c r="GN23" s="58"/>
      <c r="GO23" s="58"/>
      <c r="GP23" s="58"/>
      <c r="GQ23" s="58"/>
      <c r="GR23" s="53"/>
      <c r="GS23" s="52"/>
      <c r="GT23" s="53"/>
      <c r="GU23" s="53"/>
      <c r="GV23" s="53"/>
      <c r="GW23" s="53"/>
      <c r="GX23" s="53"/>
      <c r="GY23" s="53"/>
      <c r="GZ23" s="53"/>
      <c r="HA23" s="53"/>
      <c r="HB23" s="53"/>
      <c r="HC23" s="53"/>
      <c r="HD23" s="53"/>
      <c r="HE23" s="59"/>
      <c r="HF23" s="59"/>
      <c r="HG23" s="59"/>
      <c r="HH23" s="59"/>
      <c r="HI23" s="59"/>
      <c r="HJ23" s="59"/>
      <c r="HK23" s="59"/>
      <c r="HL23" s="59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</row>
    <row r="24" spans="1:235" ht="20.25" customHeight="1">
      <c r="A24" s="19">
        <v>21</v>
      </c>
      <c r="B24" s="47" t="s">
        <v>75</v>
      </c>
      <c r="C24" s="112">
        <v>10399.195213643032</v>
      </c>
      <c r="D24" s="53">
        <v>15.36289</v>
      </c>
      <c r="E24" s="53">
        <v>15.06978</v>
      </c>
      <c r="F24" s="53">
        <v>11.210380000000001</v>
      </c>
      <c r="G24" s="53">
        <v>4.0927290000000003</v>
      </c>
      <c r="H24" s="53">
        <v>4.8529470000000003</v>
      </c>
      <c r="I24" s="57">
        <v>13.97953</v>
      </c>
      <c r="J24" s="53">
        <v>25.027282648235722</v>
      </c>
      <c r="K24" s="52">
        <v>12.94214</v>
      </c>
      <c r="L24" s="52"/>
      <c r="M24" s="52">
        <v>264</v>
      </c>
      <c r="N24" s="52">
        <v>2.7391575015563396</v>
      </c>
      <c r="O24" s="52">
        <v>55.08982035928144</v>
      </c>
      <c r="P24" s="52">
        <v>1.2396694214876034</v>
      </c>
      <c r="Q24" s="52">
        <v>32.307692307692307</v>
      </c>
      <c r="R24" s="52">
        <v>47.272727272727273</v>
      </c>
      <c r="S24" s="52">
        <v>12.222222222222221</v>
      </c>
      <c r="T24" s="67">
        <v>465</v>
      </c>
      <c r="U24" s="52"/>
      <c r="V24" s="52"/>
      <c r="W24" s="67">
        <v>611</v>
      </c>
      <c r="X24" s="52">
        <v>6.2551187551187581</v>
      </c>
      <c r="Y24" s="52">
        <v>2.6933631466612411</v>
      </c>
      <c r="Z24" s="52">
        <v>0.15913133015070674</v>
      </c>
      <c r="AA24" s="52">
        <v>2</v>
      </c>
      <c r="AB24" s="67">
        <v>2</v>
      </c>
      <c r="AC24" s="67">
        <v>12</v>
      </c>
      <c r="AD24" s="67">
        <v>16</v>
      </c>
      <c r="AE24" s="67">
        <v>0</v>
      </c>
      <c r="AF24" s="52"/>
      <c r="AG24" s="53">
        <v>4.2</v>
      </c>
      <c r="AH24" s="53">
        <v>12.5</v>
      </c>
      <c r="AI24" s="52">
        <v>44.186046511627907</v>
      </c>
      <c r="AJ24" s="53">
        <v>39.285714285714292</v>
      </c>
      <c r="AK24" s="53">
        <v>21</v>
      </c>
      <c r="AL24" s="53">
        <v>47.716923076923081</v>
      </c>
      <c r="AM24" s="53">
        <v>17.994858611825194</v>
      </c>
      <c r="AN24" s="53">
        <v>16.290726817042607</v>
      </c>
      <c r="AO24" s="53">
        <v>17.235294117647058</v>
      </c>
      <c r="AP24" s="53"/>
      <c r="AQ24" s="53">
        <v>17.994858611825194</v>
      </c>
      <c r="AR24" s="53">
        <v>2.7</v>
      </c>
      <c r="AS24" s="53">
        <v>35.298229263746506</v>
      </c>
      <c r="AT24" s="53">
        <v>30.387881569887536</v>
      </c>
      <c r="AU24" s="53">
        <v>7.5854700854700852</v>
      </c>
      <c r="AV24" s="53"/>
      <c r="AW24" s="53"/>
      <c r="AX24" s="53"/>
      <c r="AY24" s="53"/>
      <c r="AZ24" s="53"/>
      <c r="BA24" s="52">
        <v>591.33136094674558</v>
      </c>
      <c r="BB24" s="53">
        <v>521.6</v>
      </c>
      <c r="BC24" s="53">
        <v>691.33522727272725</v>
      </c>
      <c r="BD24" s="53">
        <v>291.49466916285996</v>
      </c>
      <c r="BE24" s="53">
        <v>952</v>
      </c>
      <c r="BF24" s="53">
        <v>9.1903719912472646</v>
      </c>
      <c r="BG24" s="54">
        <v>5.6735159584845603</v>
      </c>
      <c r="BH24" s="53"/>
      <c r="BI24" s="53"/>
      <c r="BJ24" s="53"/>
      <c r="BK24" s="53">
        <v>78.26805096743746</v>
      </c>
      <c r="BL24" s="53">
        <v>2.1000471920717318</v>
      </c>
      <c r="BM24" s="53">
        <v>78.600000000000009</v>
      </c>
      <c r="BN24" s="53">
        <v>4.3902176255117435</v>
      </c>
      <c r="BO24" s="53">
        <v>13.027098898315813</v>
      </c>
      <c r="BP24" s="53">
        <v>0</v>
      </c>
      <c r="BQ24" s="53">
        <v>1.8719580681392738</v>
      </c>
      <c r="BR24" s="53">
        <v>10.074459207091726</v>
      </c>
      <c r="BS24" s="53"/>
      <c r="BT24" s="53"/>
      <c r="BU24" s="53">
        <v>26.24409</v>
      </c>
      <c r="BV24" s="53">
        <v>7.027968445855957</v>
      </c>
      <c r="BW24" s="53">
        <v>16.208590239314454</v>
      </c>
      <c r="BX24" s="53">
        <v>12.20608214024454</v>
      </c>
      <c r="BY24" s="53">
        <v>5.047549378200439</v>
      </c>
      <c r="BZ24" s="53">
        <v>1.3899049012435991</v>
      </c>
      <c r="CA24" s="53">
        <v>7.8691608318528585</v>
      </c>
      <c r="CB24" s="53">
        <v>6.7823179015571107</v>
      </c>
      <c r="CC24" s="53">
        <v>3.2396279653046296</v>
      </c>
      <c r="CD24" s="53">
        <v>10.659421047131362</v>
      </c>
      <c r="CE24" s="58">
        <v>13.64324</v>
      </c>
      <c r="CF24" s="58">
        <v>24.748930000000001</v>
      </c>
      <c r="CG24" s="53">
        <v>20.85772</v>
      </c>
      <c r="CH24" s="53">
        <v>13.02407</v>
      </c>
      <c r="CI24" s="53">
        <v>2.8611409999999999</v>
      </c>
      <c r="CJ24" s="55">
        <v>124.76007677543187</v>
      </c>
      <c r="CK24" s="58">
        <v>21.236450000000001</v>
      </c>
      <c r="CL24" s="58"/>
      <c r="CM24" s="58"/>
      <c r="CN24" s="58"/>
      <c r="CO24" s="53">
        <v>33.479999999999997</v>
      </c>
      <c r="CP24" s="53">
        <v>2.95</v>
      </c>
      <c r="CQ24" s="53">
        <v>2.2999999999999998</v>
      </c>
      <c r="CR24" s="55">
        <v>40.323610000000002</v>
      </c>
      <c r="CS24" s="53">
        <v>7.9620930000000003</v>
      </c>
      <c r="CT24" s="53">
        <v>22.880669999999999</v>
      </c>
      <c r="CU24" s="53">
        <v>33.391309999999997</v>
      </c>
      <c r="CV24" s="55"/>
      <c r="CW24" s="55"/>
      <c r="CX24" s="55"/>
      <c r="CY24" s="88">
        <v>8554.4021530180707</v>
      </c>
      <c r="CZ24" s="88">
        <v>3287.1972318339099</v>
      </c>
      <c r="DA24" s="88">
        <v>1557.0934256055364</v>
      </c>
      <c r="DB24" s="88">
        <v>692.0415224913495</v>
      </c>
      <c r="DC24" s="88">
        <v>944.15944192090387</v>
      </c>
      <c r="DD24" s="53">
        <v>31.200000000000003</v>
      </c>
      <c r="DE24" s="58"/>
      <c r="DF24" s="58"/>
      <c r="DG24" s="58"/>
      <c r="DH24" s="58"/>
      <c r="DI24" s="88">
        <v>1532.165369363232</v>
      </c>
      <c r="DJ24" s="53">
        <v>90.909090909090907</v>
      </c>
      <c r="DK24" s="53">
        <v>81.688311688311686</v>
      </c>
      <c r="DL24" s="53">
        <v>12.5</v>
      </c>
      <c r="DM24" s="53">
        <v>26.7</v>
      </c>
      <c r="DN24" s="53"/>
      <c r="DO24" s="53"/>
      <c r="DP24" s="53"/>
      <c r="DQ24" s="53"/>
      <c r="DR24" s="53"/>
      <c r="DS24" s="88">
        <v>1129.0698696318318</v>
      </c>
      <c r="DT24" s="53">
        <v>18.333333333333332</v>
      </c>
      <c r="DU24" s="53">
        <v>21</v>
      </c>
      <c r="DV24" s="53">
        <v>17.994858611825194</v>
      </c>
      <c r="DW24" s="53">
        <v>6.1728395061728394</v>
      </c>
      <c r="DX24" s="53"/>
      <c r="DY24" s="53"/>
      <c r="DZ24" s="53"/>
      <c r="EA24" s="53"/>
      <c r="EB24" s="53"/>
      <c r="EC24" s="53">
        <v>28.474320241691842</v>
      </c>
      <c r="ED24" s="53">
        <v>7.5854700854700852</v>
      </c>
      <c r="EE24" s="53">
        <v>73.409394262238351</v>
      </c>
      <c r="EF24" s="53">
        <v>2.1431974439847958</v>
      </c>
      <c r="EG24" s="53">
        <v>2131.0160427807486</v>
      </c>
      <c r="EH24" s="53">
        <v>964.40677966101703</v>
      </c>
      <c r="EI24" s="53">
        <v>2034.5489443378119</v>
      </c>
      <c r="EJ24" s="53"/>
      <c r="EK24" s="53"/>
      <c r="EL24" s="53"/>
      <c r="EM24" s="88">
        <v>3343.4996415089977</v>
      </c>
      <c r="EN24" s="53">
        <v>77.124645892351268</v>
      </c>
      <c r="EO24" s="53">
        <v>16.152263374485596</v>
      </c>
      <c r="EP24" s="53">
        <v>61.761633659635095</v>
      </c>
      <c r="EQ24" s="53">
        <v>8.9715536105032836</v>
      </c>
      <c r="ER24" s="53">
        <v>27.492344334807754</v>
      </c>
      <c r="ES24" s="53">
        <v>15.987882867721307</v>
      </c>
      <c r="ET24" s="53">
        <v>785.9375</v>
      </c>
      <c r="EU24" s="53"/>
      <c r="EV24" s="53"/>
      <c r="EW24" s="53">
        <v>26.825396825396837</v>
      </c>
      <c r="EX24" s="53">
        <v>74.070765610701983</v>
      </c>
      <c r="EY24" s="53">
        <v>16.221886349793586</v>
      </c>
      <c r="EZ24" s="53">
        <v>-6.5899366313129466</v>
      </c>
      <c r="FA24" s="53">
        <v>41.921416712783625</v>
      </c>
      <c r="FB24" s="53">
        <v>-9.2034644859760988</v>
      </c>
      <c r="FC24" s="53">
        <v>82.969978484245246</v>
      </c>
      <c r="FD24" s="53">
        <v>46.102453594695106</v>
      </c>
      <c r="FE24" s="53">
        <v>78.94736842105263</v>
      </c>
      <c r="FF24" s="53">
        <f t="shared" si="0"/>
        <v>944.15944192090387</v>
      </c>
      <c r="FG24" s="53">
        <v>8</v>
      </c>
      <c r="FH24" s="53">
        <v>9.5238095238095237</v>
      </c>
      <c r="FI24" s="53">
        <v>8.7857559836544077</v>
      </c>
      <c r="FJ24" s="53">
        <v>7.5783972125435541</v>
      </c>
      <c r="FK24" s="53">
        <v>82.955865272938439</v>
      </c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2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64"/>
      <c r="GN24" s="58"/>
      <c r="GO24" s="58"/>
      <c r="GP24" s="58"/>
      <c r="GQ24" s="58"/>
      <c r="GR24" s="53"/>
      <c r="GS24" s="52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9"/>
      <c r="HF24" s="59"/>
      <c r="HG24" s="59"/>
      <c r="HH24" s="59"/>
      <c r="HI24" s="59"/>
      <c r="HJ24" s="59"/>
      <c r="HK24" s="59"/>
      <c r="HL24" s="59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</row>
    <row r="25" spans="1:235" ht="20.25" customHeight="1">
      <c r="A25" s="19">
        <v>22</v>
      </c>
      <c r="B25" s="47" t="s">
        <v>76</v>
      </c>
      <c r="C25" s="112">
        <v>159146.39713862125</v>
      </c>
      <c r="D25" s="53">
        <v>9.6489089999999997</v>
      </c>
      <c r="E25" s="53">
        <v>8.3253470000000007</v>
      </c>
      <c r="F25" s="53">
        <v>18.362807</v>
      </c>
      <c r="G25" s="53">
        <v>3.180739</v>
      </c>
      <c r="H25" s="53">
        <v>4.603612</v>
      </c>
      <c r="I25" s="57">
        <v>5.6338299999999997</v>
      </c>
      <c r="J25" s="53">
        <v>16.043747189438225</v>
      </c>
      <c r="K25" s="52">
        <v>17.336760000000002</v>
      </c>
      <c r="L25" s="52"/>
      <c r="M25" s="52">
        <v>413</v>
      </c>
      <c r="N25" s="52">
        <v>0.28667416323074146</v>
      </c>
      <c r="O25" s="52">
        <v>23.958333333333336</v>
      </c>
      <c r="P25" s="52">
        <v>17.705735660847878</v>
      </c>
      <c r="Q25" s="52">
        <v>62.361623616236159</v>
      </c>
      <c r="R25" s="52">
        <v>38.775510204081634</v>
      </c>
      <c r="S25" s="52">
        <v>7.5892857142857135</v>
      </c>
      <c r="T25" s="67">
        <v>838</v>
      </c>
      <c r="U25" s="52"/>
      <c r="V25" s="52"/>
      <c r="W25" s="67">
        <v>55031</v>
      </c>
      <c r="X25" s="52">
        <v>38.151062428507053</v>
      </c>
      <c r="Y25" s="52">
        <v>32.041117231402666</v>
      </c>
      <c r="Z25" s="52">
        <v>8.3234613351801556</v>
      </c>
      <c r="AA25" s="52">
        <v>185</v>
      </c>
      <c r="AB25" s="67">
        <v>359</v>
      </c>
      <c r="AC25" s="67">
        <v>1863</v>
      </c>
      <c r="AD25" s="67">
        <v>2407</v>
      </c>
      <c r="AE25" s="67">
        <v>0</v>
      </c>
      <c r="AF25" s="52"/>
      <c r="AG25" s="53">
        <v>3</v>
      </c>
      <c r="AH25" s="53">
        <v>9.3000000000000007</v>
      </c>
      <c r="AI25" s="52">
        <v>22.702702702702709</v>
      </c>
      <c r="AJ25" s="53">
        <v>19.00205058099796</v>
      </c>
      <c r="AK25" s="53">
        <v>2.8596568411790582</v>
      </c>
      <c r="AL25" s="53">
        <v>13.686224489795917</v>
      </c>
      <c r="AM25" s="53">
        <v>6.5764874078961837</v>
      </c>
      <c r="AN25" s="53">
        <v>59.514925373134332</v>
      </c>
      <c r="AO25" s="53">
        <v>64.276051925860884</v>
      </c>
      <c r="AP25" s="53"/>
      <c r="AQ25" s="53">
        <v>6.5764874078961837</v>
      </c>
      <c r="AR25" s="53">
        <v>4.0999999999999996</v>
      </c>
      <c r="AS25" s="53">
        <v>54.732089179958813</v>
      </c>
      <c r="AT25" s="53">
        <v>15.026170028964886</v>
      </c>
      <c r="AU25" s="53">
        <v>5.4992611357399195</v>
      </c>
      <c r="AV25" s="53"/>
      <c r="AW25" s="53"/>
      <c r="AX25" s="53"/>
      <c r="AY25" s="53"/>
      <c r="AZ25" s="53"/>
      <c r="BA25" s="52">
        <v>1020.9020489755122</v>
      </c>
      <c r="BB25" s="53">
        <v>857.87641427328117</v>
      </c>
      <c r="BC25" s="53">
        <v>1221.6363833008868</v>
      </c>
      <c r="BD25" s="53">
        <v>637.54961884802378</v>
      </c>
      <c r="BE25" s="53">
        <v>1075</v>
      </c>
      <c r="BF25" s="53">
        <v>8.5375154924206313</v>
      </c>
      <c r="BG25" s="54">
        <v>3.4967803858938251</v>
      </c>
      <c r="BH25" s="53"/>
      <c r="BI25" s="53"/>
      <c r="BJ25" s="53"/>
      <c r="BK25" s="53">
        <v>64.309752567612335</v>
      </c>
      <c r="BL25" s="53">
        <v>1.1979284730335316</v>
      </c>
      <c r="BM25" s="53">
        <v>1.2</v>
      </c>
      <c r="BN25" s="53">
        <v>15.660499837715028</v>
      </c>
      <c r="BO25" s="53">
        <v>10.433788555520975</v>
      </c>
      <c r="BP25" s="53">
        <v>0.20736403715127119</v>
      </c>
      <c r="BQ25" s="53">
        <v>3.7674521681317867</v>
      </c>
      <c r="BR25" s="53">
        <v>7.6362339766873362</v>
      </c>
      <c r="BS25" s="53"/>
      <c r="BT25" s="53"/>
      <c r="BU25" s="53">
        <v>19.718309999999999</v>
      </c>
      <c r="BV25" s="53">
        <v>4.6477491443678058</v>
      </c>
      <c r="BW25" s="53">
        <v>6.6323954978207231</v>
      </c>
      <c r="BX25" s="53">
        <v>7.5524555079172089</v>
      </c>
      <c r="BY25" s="53">
        <v>2.8575897840631956</v>
      </c>
      <c r="BZ25" s="53">
        <v>0.78141109049152824</v>
      </c>
      <c r="CA25" s="53">
        <v>3.9923778645222301</v>
      </c>
      <c r="CB25" s="53">
        <v>3.5913625278186618</v>
      </c>
      <c r="CC25" s="53">
        <v>1.0359562864842189</v>
      </c>
      <c r="CD25" s="53">
        <v>8.271296829561372</v>
      </c>
      <c r="CE25" s="58">
        <v>16.915220000000001</v>
      </c>
      <c r="CF25" s="58">
        <v>16.403089999999999</v>
      </c>
      <c r="CG25" s="53">
        <v>9.386946</v>
      </c>
      <c r="CH25" s="53">
        <v>8.7772059999999996</v>
      </c>
      <c r="CI25" s="53">
        <v>3.4317340000000001</v>
      </c>
      <c r="CJ25" s="55">
        <v>102.65434814488928</v>
      </c>
      <c r="CK25" s="58">
        <v>23.766940000000002</v>
      </c>
      <c r="CL25" s="58"/>
      <c r="CM25" s="58"/>
      <c r="CN25" s="58"/>
      <c r="CO25" s="53">
        <v>51.49</v>
      </c>
      <c r="CP25" s="53">
        <v>4.84</v>
      </c>
      <c r="CQ25" s="53">
        <v>11.3</v>
      </c>
      <c r="CR25" s="55">
        <v>27.165030000000002</v>
      </c>
      <c r="CS25" s="53">
        <v>3.6077900000000001</v>
      </c>
      <c r="CT25" s="53">
        <v>12.39968</v>
      </c>
      <c r="CU25" s="53">
        <v>17.99747</v>
      </c>
      <c r="CV25" s="55"/>
      <c r="CW25" s="55"/>
      <c r="CX25" s="55"/>
      <c r="CY25" s="88">
        <v>5301.8496557119533</v>
      </c>
      <c r="CZ25" s="88">
        <v>3685.0307655053803</v>
      </c>
      <c r="DA25" s="88">
        <v>755.63309884078308</v>
      </c>
      <c r="DB25" s="88">
        <v>219.17706153721974</v>
      </c>
      <c r="DC25" s="88">
        <v>340.30413548010506</v>
      </c>
      <c r="DD25" s="53">
        <v>37.9</v>
      </c>
      <c r="DE25" s="58"/>
      <c r="DF25" s="58"/>
      <c r="DG25" s="58"/>
      <c r="DH25" s="58"/>
      <c r="DI25" s="88">
        <v>24849.214172380249</v>
      </c>
      <c r="DJ25" s="53">
        <v>93.662952646239546</v>
      </c>
      <c r="DK25" s="53">
        <v>74.253603294440623</v>
      </c>
      <c r="DL25" s="53">
        <v>9.3000000000000007</v>
      </c>
      <c r="DM25" s="53">
        <v>4.2</v>
      </c>
      <c r="DN25" s="53"/>
      <c r="DO25" s="53"/>
      <c r="DP25" s="53"/>
      <c r="DQ25" s="53"/>
      <c r="DR25" s="53"/>
      <c r="DS25" s="88">
        <v>29139.025190251868</v>
      </c>
      <c r="DT25" s="53">
        <v>1.3971598717361429</v>
      </c>
      <c r="DU25" s="53">
        <v>2.8596568411790582</v>
      </c>
      <c r="DV25" s="53">
        <v>6.5764874078961837</v>
      </c>
      <c r="DW25" s="53">
        <v>7.7183480027081917</v>
      </c>
      <c r="DX25" s="53"/>
      <c r="DY25" s="53"/>
      <c r="DZ25" s="53"/>
      <c r="EA25" s="53"/>
      <c r="EB25" s="53"/>
      <c r="EC25" s="53">
        <v>21.21011737477269</v>
      </c>
      <c r="ED25" s="53">
        <v>5.4992611357399195</v>
      </c>
      <c r="EE25" s="53">
        <v>4.6605824381068448</v>
      </c>
      <c r="EF25" s="53">
        <v>1.2622663091469011</v>
      </c>
      <c r="EG25" s="53">
        <v>3749.341238471673</v>
      </c>
      <c r="EH25" s="53">
        <v>1500.2997601918464</v>
      </c>
      <c r="EI25" s="53">
        <v>694.98906508030632</v>
      </c>
      <c r="EJ25" s="53"/>
      <c r="EK25" s="53"/>
      <c r="EL25" s="53"/>
      <c r="EM25" s="88">
        <v>24259.701717506679</v>
      </c>
      <c r="EN25" s="53">
        <v>81.53871810550892</v>
      </c>
      <c r="EO25" s="53">
        <v>19.637870855148343</v>
      </c>
      <c r="EP25" s="53">
        <v>43.364094589870355</v>
      </c>
      <c r="EQ25" s="53">
        <v>12.239776951672862</v>
      </c>
      <c r="ER25" s="53">
        <v>16.048735752652952</v>
      </c>
      <c r="ES25" s="53">
        <v>20.952835510044689</v>
      </c>
      <c r="ET25" s="53">
        <v>1348.8415545590433</v>
      </c>
      <c r="EU25" s="53"/>
      <c r="EV25" s="53"/>
      <c r="EW25" s="53">
        <v>75.905604053605828</v>
      </c>
      <c r="EX25" s="53">
        <v>13.561624844031602</v>
      </c>
      <c r="EY25" s="53">
        <v>10.27444909326868</v>
      </c>
      <c r="EZ25" s="53">
        <v>-4.5807501102618255</v>
      </c>
      <c r="FA25" s="53">
        <v>36.342822141259411</v>
      </c>
      <c r="FB25" s="53">
        <v>5.9882021039949782</v>
      </c>
      <c r="FC25" s="53">
        <v>66.566056926362521</v>
      </c>
      <c r="FD25" s="53">
        <v>32.775715576472656</v>
      </c>
      <c r="FE25" s="53">
        <v>79.629629629629633</v>
      </c>
      <c r="FF25" s="53">
        <f t="shared" si="0"/>
        <v>340.30413548010506</v>
      </c>
      <c r="FG25" s="53">
        <v>27.444359171143518</v>
      </c>
      <c r="FH25" s="53">
        <v>5.0404184498335711</v>
      </c>
      <c r="FI25" s="53">
        <v>16.315762512166383</v>
      </c>
      <c r="FJ25" s="53">
        <v>3.7430553777618476</v>
      </c>
      <c r="FK25" s="53">
        <v>76.238510970582965</v>
      </c>
      <c r="FL25" s="53"/>
      <c r="FM25" s="53"/>
      <c r="FN25" s="53"/>
      <c r="FO25" s="53"/>
      <c r="FP25" s="53"/>
      <c r="FQ25" s="53"/>
      <c r="FR25" s="53"/>
      <c r="FS25" s="53"/>
      <c r="FT25" s="53"/>
      <c r="FU25" s="53"/>
      <c r="FV25" s="53"/>
      <c r="FW25" s="52"/>
      <c r="FX25" s="53"/>
      <c r="FY25" s="53"/>
      <c r="FZ25" s="53"/>
      <c r="GA25" s="53"/>
      <c r="GB25" s="53"/>
      <c r="GC25" s="53"/>
      <c r="GD25" s="53"/>
      <c r="GE25" s="53"/>
      <c r="GF25" s="53"/>
      <c r="GG25" s="53"/>
      <c r="GH25" s="53"/>
      <c r="GI25" s="53"/>
      <c r="GJ25" s="53"/>
      <c r="GK25" s="53"/>
      <c r="GL25" s="53"/>
      <c r="GM25" s="64"/>
      <c r="GN25" s="58"/>
      <c r="GO25" s="58"/>
      <c r="GP25" s="58"/>
      <c r="GQ25" s="58"/>
      <c r="GR25" s="53"/>
      <c r="GS25" s="52"/>
      <c r="GT25" s="53"/>
      <c r="GU25" s="53"/>
      <c r="GV25" s="53"/>
      <c r="GW25" s="53"/>
      <c r="GX25" s="53"/>
      <c r="GY25" s="53"/>
      <c r="GZ25" s="53"/>
      <c r="HA25" s="53"/>
      <c r="HB25" s="53"/>
      <c r="HC25" s="53"/>
      <c r="HD25" s="53"/>
      <c r="HE25" s="59"/>
      <c r="HF25" s="59"/>
      <c r="HG25" s="59"/>
      <c r="HH25" s="59"/>
      <c r="HI25" s="59"/>
      <c r="HJ25" s="59"/>
      <c r="HK25" s="59"/>
      <c r="HL25" s="59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</row>
    <row r="26" spans="1:235" ht="20.25" customHeight="1">
      <c r="A26" s="19">
        <v>23</v>
      </c>
      <c r="B26" s="47" t="s">
        <v>77</v>
      </c>
      <c r="C26" s="112">
        <v>20038.195154877892</v>
      </c>
      <c r="D26" s="53">
        <v>12.937239999999999</v>
      </c>
      <c r="E26" s="53">
        <v>7.8066880000000003</v>
      </c>
      <c r="F26" s="53">
        <v>17.436474</v>
      </c>
      <c r="G26" s="53">
        <v>4.0727770000000003</v>
      </c>
      <c r="H26" s="53">
        <v>7.7363489999999997</v>
      </c>
      <c r="I26" s="57">
        <v>13.48676</v>
      </c>
      <c r="J26" s="53">
        <v>21.655486647259842</v>
      </c>
      <c r="K26" s="52">
        <v>14.153029999999999</v>
      </c>
      <c r="L26" s="52"/>
      <c r="M26" s="52">
        <v>575</v>
      </c>
      <c r="N26" s="52">
        <v>3.1468914185639227</v>
      </c>
      <c r="O26" s="52">
        <v>46.153846153846153</v>
      </c>
      <c r="P26" s="52">
        <v>2.8571428571428572</v>
      </c>
      <c r="Q26" s="52">
        <v>46.103896103896105</v>
      </c>
      <c r="R26" s="52">
        <v>45.806451612903224</v>
      </c>
      <c r="S26" s="52">
        <v>12.22707423580786</v>
      </c>
      <c r="T26" s="67">
        <v>580</v>
      </c>
      <c r="U26" s="52"/>
      <c r="V26" s="52"/>
      <c r="W26" s="67">
        <v>1747</v>
      </c>
      <c r="X26" s="52">
        <v>9.3783551642688536</v>
      </c>
      <c r="Y26" s="52">
        <v>3.1837299685886222</v>
      </c>
      <c r="Z26" s="52">
        <v>0.12901945216355698</v>
      </c>
      <c r="AA26" s="52">
        <v>0</v>
      </c>
      <c r="AB26" s="67">
        <v>9</v>
      </c>
      <c r="AC26" s="67">
        <v>35</v>
      </c>
      <c r="AD26" s="67">
        <v>44</v>
      </c>
      <c r="AE26" s="67">
        <v>0</v>
      </c>
      <c r="AF26" s="52"/>
      <c r="AG26" s="53">
        <v>1.6</v>
      </c>
      <c r="AH26" s="53">
        <v>12.4</v>
      </c>
      <c r="AI26" s="52">
        <v>50.331125827814574</v>
      </c>
      <c r="AJ26" s="53">
        <v>51.351351351351347</v>
      </c>
      <c r="AK26" s="53">
        <v>17.276166456494323</v>
      </c>
      <c r="AL26" s="53">
        <v>41.352613730884897</v>
      </c>
      <c r="AM26" s="53">
        <v>18.380462724935732</v>
      </c>
      <c r="AN26" s="53">
        <v>20.050441361916771</v>
      </c>
      <c r="AO26" s="53">
        <v>17.754130495659478</v>
      </c>
      <c r="AP26" s="53"/>
      <c r="AQ26" s="53">
        <v>18.380462724935732</v>
      </c>
      <c r="AR26" s="53">
        <v>2.5</v>
      </c>
      <c r="AS26" s="53">
        <v>30.639925805703687</v>
      </c>
      <c r="AT26" s="53">
        <v>32.642783564152452</v>
      </c>
      <c r="AU26" s="53">
        <v>8.926615553121577</v>
      </c>
      <c r="AV26" s="53"/>
      <c r="AW26" s="53"/>
      <c r="AX26" s="53"/>
      <c r="AY26" s="53"/>
      <c r="AZ26" s="53"/>
      <c r="BA26" s="52">
        <v>641.501976284585</v>
      </c>
      <c r="BB26" s="53">
        <v>546.51162790697674</v>
      </c>
      <c r="BC26" s="53">
        <v>788.87931034482756</v>
      </c>
      <c r="BD26" s="53">
        <v>563.20585500417337</v>
      </c>
      <c r="BE26" s="53">
        <v>952</v>
      </c>
      <c r="BF26" s="53">
        <v>11.559139784946236</v>
      </c>
      <c r="BG26" s="54">
        <v>6.961704830289646</v>
      </c>
      <c r="BH26" s="53"/>
      <c r="BI26" s="53"/>
      <c r="BJ26" s="53"/>
      <c r="BK26" s="53">
        <v>77.989062888391743</v>
      </c>
      <c r="BL26" s="53">
        <v>3.3929903057419839</v>
      </c>
      <c r="BM26" s="53">
        <v>53.2</v>
      </c>
      <c r="BN26" s="53">
        <v>5.4650868077556707</v>
      </c>
      <c r="BO26" s="53">
        <v>20.368468215428226</v>
      </c>
      <c r="BP26" s="53">
        <v>0.22463496817671283</v>
      </c>
      <c r="BQ26" s="53">
        <v>4.9136390708755204</v>
      </c>
      <c r="BR26" s="53">
        <v>12.455098614431028</v>
      </c>
      <c r="BS26" s="53"/>
      <c r="BT26" s="53"/>
      <c r="BU26" s="53">
        <v>25.670339999999999</v>
      </c>
      <c r="BV26" s="53">
        <v>7.3808991277119205</v>
      </c>
      <c r="BW26" s="53">
        <v>15.706146598005915</v>
      </c>
      <c r="BX26" s="53">
        <v>9.8444176618823267</v>
      </c>
      <c r="BY26" s="53">
        <v>4.3332968116577195</v>
      </c>
      <c r="BZ26" s="53">
        <v>1.0682590117234578</v>
      </c>
      <c r="CA26" s="53">
        <v>6.9080749424783612</v>
      </c>
      <c r="CB26" s="53">
        <v>5.7357291552536429</v>
      </c>
      <c r="CC26" s="53">
        <v>3.0952120083269419</v>
      </c>
      <c r="CD26" s="53">
        <v>11.581023337350718</v>
      </c>
      <c r="CE26" s="58">
        <v>20.097670000000001</v>
      </c>
      <c r="CF26" s="58">
        <v>32.000030000000002</v>
      </c>
      <c r="CG26" s="53">
        <v>16.854489999999998</v>
      </c>
      <c r="CH26" s="53">
        <v>16.46716</v>
      </c>
      <c r="CI26" s="53">
        <v>3.8758119999999998</v>
      </c>
      <c r="CJ26" s="55">
        <v>159.82419338727399</v>
      </c>
      <c r="CK26" s="58">
        <v>23.522310000000001</v>
      </c>
      <c r="CL26" s="58"/>
      <c r="CM26" s="58"/>
      <c r="CN26" s="58"/>
      <c r="CO26" s="53">
        <v>38.32</v>
      </c>
      <c r="CP26" s="53">
        <v>4.26</v>
      </c>
      <c r="CQ26" s="53">
        <v>18.2</v>
      </c>
      <c r="CR26" s="55">
        <v>40.093069999999997</v>
      </c>
      <c r="CS26" s="53">
        <v>7.0728869999999997</v>
      </c>
      <c r="CT26" s="53">
        <v>20.64752</v>
      </c>
      <c r="CU26" s="53">
        <v>33.072839999999999</v>
      </c>
      <c r="CV26" s="55"/>
      <c r="CW26" s="55"/>
      <c r="CX26" s="55"/>
      <c r="CY26" s="88">
        <v>12085.769980506822</v>
      </c>
      <c r="CZ26" s="88">
        <v>5528.0651771879839</v>
      </c>
      <c r="DA26" s="88">
        <v>2219.2232718548507</v>
      </c>
      <c r="DB26" s="88">
        <v>689.75858449542659</v>
      </c>
      <c r="DC26" s="88">
        <v>1292.020787863142</v>
      </c>
      <c r="DD26" s="53">
        <v>37.700000000000003</v>
      </c>
      <c r="DE26" s="58"/>
      <c r="DF26" s="58"/>
      <c r="DG26" s="58"/>
      <c r="DH26" s="58"/>
      <c r="DI26" s="88">
        <v>2806.8884753978405</v>
      </c>
      <c r="DJ26" s="53">
        <v>100</v>
      </c>
      <c r="DK26" s="53">
        <v>87.18502519798416</v>
      </c>
      <c r="DL26" s="53">
        <v>12.4</v>
      </c>
      <c r="DM26" s="53">
        <v>20.399999999999999</v>
      </c>
      <c r="DN26" s="53"/>
      <c r="DO26" s="53"/>
      <c r="DP26" s="53"/>
      <c r="DQ26" s="53"/>
      <c r="DR26" s="53"/>
      <c r="DS26" s="88">
        <v>2406.3509458442968</v>
      </c>
      <c r="DT26" s="53">
        <v>19.364161849710982</v>
      </c>
      <c r="DU26" s="53">
        <v>17.276166456494323</v>
      </c>
      <c r="DV26" s="53">
        <v>18.380462724935732</v>
      </c>
      <c r="DW26" s="53">
        <v>7.044410413476264</v>
      </c>
      <c r="DX26" s="53"/>
      <c r="DY26" s="53"/>
      <c r="DZ26" s="53"/>
      <c r="EA26" s="53"/>
      <c r="EB26" s="53"/>
      <c r="EC26" s="53">
        <v>30.792227204783256</v>
      </c>
      <c r="ED26" s="53">
        <v>8.926615553121577</v>
      </c>
      <c r="EE26" s="53">
        <v>40.110944389588916</v>
      </c>
      <c r="EF26" s="53">
        <v>1.9317441664944306</v>
      </c>
      <c r="EG26" s="53">
        <v>2222.644376899696</v>
      </c>
      <c r="EH26" s="53">
        <v>964.44444444444446</v>
      </c>
      <c r="EI26" s="53">
        <v>2417.340924982519</v>
      </c>
      <c r="EJ26" s="53"/>
      <c r="EK26" s="53"/>
      <c r="EL26" s="53"/>
      <c r="EM26" s="88">
        <v>6076.807306842963</v>
      </c>
      <c r="EN26" s="53">
        <v>73.84234711912336</v>
      </c>
      <c r="EO26" s="53">
        <v>17.717028380634392</v>
      </c>
      <c r="EP26" s="53">
        <v>54.551672162897923</v>
      </c>
      <c r="EQ26" s="53">
        <v>9.2766934557979344</v>
      </c>
      <c r="ER26" s="53">
        <v>24.418848167539267</v>
      </c>
      <c r="ES26" s="53">
        <v>17.621509824198554</v>
      </c>
      <c r="ET26" s="53">
        <v>876.64233576642334</v>
      </c>
      <c r="EU26" s="53"/>
      <c r="EV26" s="53"/>
      <c r="EW26" s="53">
        <v>40.554272517321031</v>
      </c>
      <c r="EX26" s="53">
        <v>108.86383731211315</v>
      </c>
      <c r="EY26" s="53">
        <v>12.017975420722344</v>
      </c>
      <c r="EZ26" s="53">
        <v>17.063038885399433</v>
      </c>
      <c r="FA26" s="53">
        <v>59.220862396240904</v>
      </c>
      <c r="FB26" s="53">
        <v>5.2174509849826558</v>
      </c>
      <c r="FC26" s="53">
        <v>74.886761696121582</v>
      </c>
      <c r="FD26" s="53">
        <v>41.868636262423827</v>
      </c>
      <c r="FE26" s="53">
        <v>78.692493946731233</v>
      </c>
      <c r="FF26" s="53">
        <f t="shared" si="0"/>
        <v>1292.020787863142</v>
      </c>
      <c r="FG26" s="53">
        <v>9.5600676818950934</v>
      </c>
      <c r="FH26" s="53">
        <v>3.2941176470588238</v>
      </c>
      <c r="FI26" s="53">
        <v>5.8512978442586894</v>
      </c>
      <c r="FJ26" s="53">
        <v>5.1026392961876832</v>
      </c>
      <c r="FK26" s="53">
        <v>85.703812316715542</v>
      </c>
      <c r="FL26" s="53"/>
      <c r="FM26" s="53"/>
      <c r="FN26" s="53"/>
      <c r="FO26" s="53"/>
      <c r="FP26" s="53"/>
      <c r="FQ26" s="53"/>
      <c r="FR26" s="53"/>
      <c r="FS26" s="53"/>
      <c r="FT26" s="53"/>
      <c r="FU26" s="53"/>
      <c r="FV26" s="53"/>
      <c r="FW26" s="52"/>
      <c r="FX26" s="53"/>
      <c r="FY26" s="53"/>
      <c r="FZ26" s="53"/>
      <c r="GA26" s="53"/>
      <c r="GB26" s="53"/>
      <c r="GC26" s="53"/>
      <c r="GD26" s="53"/>
      <c r="GE26" s="53"/>
      <c r="GF26" s="53"/>
      <c r="GG26" s="53"/>
      <c r="GH26" s="53"/>
      <c r="GI26" s="53"/>
      <c r="GJ26" s="53"/>
      <c r="GK26" s="53"/>
      <c r="GL26" s="53"/>
      <c r="GM26" s="64"/>
      <c r="GN26" s="58"/>
      <c r="GO26" s="58"/>
      <c r="GP26" s="58"/>
      <c r="GQ26" s="58"/>
      <c r="GR26" s="53"/>
      <c r="GS26" s="52"/>
      <c r="GT26" s="53"/>
      <c r="GU26" s="53"/>
      <c r="GV26" s="53"/>
      <c r="GW26" s="53"/>
      <c r="GX26" s="53"/>
      <c r="GY26" s="53"/>
      <c r="GZ26" s="53"/>
      <c r="HA26" s="53"/>
      <c r="HB26" s="53"/>
      <c r="HC26" s="53"/>
      <c r="HD26" s="53"/>
      <c r="HE26" s="59"/>
      <c r="HF26" s="59"/>
      <c r="HG26" s="59"/>
      <c r="HH26" s="59"/>
      <c r="HI26" s="59"/>
      <c r="HJ26" s="59"/>
      <c r="HK26" s="59"/>
      <c r="HL26" s="59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</row>
    <row r="27" spans="1:235" ht="20.25" customHeight="1">
      <c r="A27" s="19">
        <v>24</v>
      </c>
      <c r="B27" s="47" t="s">
        <v>78</v>
      </c>
      <c r="C27" s="112">
        <v>27276.407679077969</v>
      </c>
      <c r="D27" s="53">
        <v>12.848660000000001</v>
      </c>
      <c r="E27" s="53">
        <v>19.402930000000001</v>
      </c>
      <c r="F27" s="53">
        <v>15.70905</v>
      </c>
      <c r="G27" s="53">
        <v>8.6003989999999995</v>
      </c>
      <c r="H27" s="53">
        <v>6.3909580000000004</v>
      </c>
      <c r="I27" s="57">
        <v>10.854229999999999</v>
      </c>
      <c r="J27" s="53">
        <v>17.220198945480242</v>
      </c>
      <c r="K27" s="52">
        <v>13.83869</v>
      </c>
      <c r="L27" s="52"/>
      <c r="M27" s="52">
        <v>377</v>
      </c>
      <c r="N27" s="52">
        <v>1.6071276323642254</v>
      </c>
      <c r="O27" s="52">
        <v>35.5</v>
      </c>
      <c r="P27" s="52">
        <v>6.4432989690721643</v>
      </c>
      <c r="Q27" s="52">
        <v>18.888888888888889</v>
      </c>
      <c r="R27" s="52">
        <v>21.551724137931032</v>
      </c>
      <c r="S27" s="52">
        <v>4.1666666666666661</v>
      </c>
      <c r="T27" s="67">
        <v>762</v>
      </c>
      <c r="U27" s="52"/>
      <c r="V27" s="52"/>
      <c r="W27" s="67">
        <v>2303</v>
      </c>
      <c r="X27" s="52">
        <v>9.7177096080003338</v>
      </c>
      <c r="Y27" s="52">
        <v>3.1712029569892479</v>
      </c>
      <c r="Z27" s="52">
        <v>0.14408645187112268</v>
      </c>
      <c r="AA27" s="52">
        <v>0</v>
      </c>
      <c r="AB27" s="67">
        <v>11</v>
      </c>
      <c r="AC27" s="67">
        <v>26</v>
      </c>
      <c r="AD27" s="67">
        <v>37</v>
      </c>
      <c r="AE27" s="67">
        <v>0</v>
      </c>
      <c r="AF27" s="52"/>
      <c r="AG27" s="53">
        <v>1.7</v>
      </c>
      <c r="AH27" s="53">
        <v>12.6</v>
      </c>
      <c r="AI27" s="52">
        <v>43.75</v>
      </c>
      <c r="AJ27" s="53">
        <v>45.205479452054796</v>
      </c>
      <c r="AK27" s="53">
        <v>14.043355325164939</v>
      </c>
      <c r="AL27" s="53">
        <v>33.375294182037109</v>
      </c>
      <c r="AM27" s="53">
        <v>11.920529801324504</v>
      </c>
      <c r="AN27" s="53">
        <v>31.865042174320525</v>
      </c>
      <c r="AO27" s="53">
        <v>21.900305920460681</v>
      </c>
      <c r="AP27" s="53"/>
      <c r="AQ27" s="53">
        <v>11.920529801324504</v>
      </c>
      <c r="AR27" s="53">
        <v>2.9</v>
      </c>
      <c r="AS27" s="53">
        <v>30.064229249011859</v>
      </c>
      <c r="AT27" s="53">
        <v>26.646486132700648</v>
      </c>
      <c r="AU27" s="53">
        <v>5.7917261055634803</v>
      </c>
      <c r="AV27" s="53"/>
      <c r="AW27" s="53"/>
      <c r="AX27" s="53"/>
      <c r="AY27" s="53"/>
      <c r="AZ27" s="53"/>
      <c r="BA27" s="52">
        <v>783.38888888888891</v>
      </c>
      <c r="BB27" s="53">
        <v>613.20441988950279</v>
      </c>
      <c r="BC27" s="53">
        <v>1018.9688715953307</v>
      </c>
      <c r="BD27" s="53">
        <v>0</v>
      </c>
      <c r="BE27" s="53">
        <v>1040</v>
      </c>
      <c r="BF27" s="53">
        <v>9.472687085569941</v>
      </c>
      <c r="BG27" s="54">
        <v>5.1143098329257546</v>
      </c>
      <c r="BH27" s="53"/>
      <c r="BI27" s="53"/>
      <c r="BJ27" s="53"/>
      <c r="BK27" s="53">
        <v>91.215638362858897</v>
      </c>
      <c r="BL27" s="53">
        <v>8.5522296884544893E-2</v>
      </c>
      <c r="BM27" s="53">
        <v>57.099999999999994</v>
      </c>
      <c r="BN27" s="53">
        <v>6.4811439219022153</v>
      </c>
      <c r="BO27" s="53">
        <v>15.521282533037562</v>
      </c>
      <c r="BP27" s="53">
        <v>3.679175864606328E-2</v>
      </c>
      <c r="BQ27" s="53">
        <v>0.92051548867365718</v>
      </c>
      <c r="BR27" s="53">
        <v>5.4146877272235034</v>
      </c>
      <c r="BS27" s="53"/>
      <c r="BT27" s="53"/>
      <c r="BU27" s="53">
        <v>21.258949999999999</v>
      </c>
      <c r="BV27" s="53">
        <v>4.9202845229335299</v>
      </c>
      <c r="BW27" s="53">
        <v>9.6536157652574008</v>
      </c>
      <c r="BX27" s="53">
        <v>11.329108429551177</v>
      </c>
      <c r="BY27" s="53">
        <v>3.1339526000520883</v>
      </c>
      <c r="BZ27" s="53">
        <v>0.63373556732355241</v>
      </c>
      <c r="CA27" s="53">
        <v>4.5490059901033071</v>
      </c>
      <c r="CB27" s="53">
        <v>4.0194461324767774</v>
      </c>
      <c r="CC27" s="53">
        <v>1.8708221199756923</v>
      </c>
      <c r="CD27" s="53">
        <v>10.65630697109124</v>
      </c>
      <c r="CE27" s="58">
        <v>16.98752</v>
      </c>
      <c r="CF27" s="58">
        <v>25.306519999999999</v>
      </c>
      <c r="CG27" s="53">
        <v>14.68614</v>
      </c>
      <c r="CH27" s="53">
        <v>10.042920000000001</v>
      </c>
      <c r="CI27" s="53">
        <v>4.7536959999999997</v>
      </c>
      <c r="CJ27" s="55">
        <v>61.972267410333878</v>
      </c>
      <c r="CK27" s="58">
        <v>17.823550000000001</v>
      </c>
      <c r="CL27" s="58"/>
      <c r="CM27" s="58"/>
      <c r="CN27" s="58"/>
      <c r="CO27" s="53">
        <v>35.06</v>
      </c>
      <c r="CP27" s="53">
        <v>5.23</v>
      </c>
      <c r="CQ27" s="53">
        <v>16.100000000000001</v>
      </c>
      <c r="CR27" s="55">
        <v>37.864069999999998</v>
      </c>
      <c r="CS27" s="53">
        <v>6.8773730000000004</v>
      </c>
      <c r="CT27" s="53">
        <v>20.439299999999999</v>
      </c>
      <c r="CU27" s="53">
        <v>30.440159999999999</v>
      </c>
      <c r="CV27" s="55"/>
      <c r="CW27" s="55"/>
      <c r="CX27" s="55"/>
      <c r="CY27" s="88">
        <v>3105.8966473022742</v>
      </c>
      <c r="CZ27" s="88">
        <v>2046.5504803128679</v>
      </c>
      <c r="DA27" s="88">
        <v>489.80521699510194</v>
      </c>
      <c r="DB27" s="88">
        <v>129.09594866537572</v>
      </c>
      <c r="DC27" s="88">
        <v>262.13171597689546</v>
      </c>
      <c r="DD27" s="53">
        <v>33.299999999999997</v>
      </c>
      <c r="DE27" s="58"/>
      <c r="DF27" s="58"/>
      <c r="DG27" s="58"/>
      <c r="DH27" s="58"/>
      <c r="DI27" s="88">
        <v>5734.7508649134343</v>
      </c>
      <c r="DJ27" s="53">
        <v>97.368421052631575</v>
      </c>
      <c r="DK27" s="53">
        <v>79.82158028887001</v>
      </c>
      <c r="DL27" s="53">
        <v>12.6</v>
      </c>
      <c r="DM27" s="53">
        <v>8.3000000000000007</v>
      </c>
      <c r="DN27" s="53"/>
      <c r="DO27" s="53"/>
      <c r="DP27" s="53"/>
      <c r="DQ27" s="53"/>
      <c r="DR27" s="53"/>
      <c r="DS27" s="88">
        <v>4644.5952968755801</v>
      </c>
      <c r="DT27" s="53">
        <v>5.4347826086956523</v>
      </c>
      <c r="DU27" s="53">
        <v>14.043355325164939</v>
      </c>
      <c r="DV27" s="53">
        <v>11.920529801324504</v>
      </c>
      <c r="DW27" s="53">
        <v>5.6167400881057272</v>
      </c>
      <c r="DX27" s="53"/>
      <c r="DY27" s="53"/>
      <c r="DZ27" s="53"/>
      <c r="EA27" s="53"/>
      <c r="EB27" s="53"/>
      <c r="EC27" s="53">
        <v>17.401446232796829</v>
      </c>
      <c r="ED27" s="53">
        <v>5.7917261055634803</v>
      </c>
      <c r="EE27" s="53">
        <v>28.020046340947275</v>
      </c>
      <c r="EF27" s="53">
        <v>1.9490890819529385</v>
      </c>
      <c r="EG27" s="53">
        <v>2553.9305301645336</v>
      </c>
      <c r="EH27" s="53">
        <v>1189.8148148148148</v>
      </c>
      <c r="EI27" s="53">
        <v>875.35827717096606</v>
      </c>
      <c r="EJ27" s="53"/>
      <c r="EK27" s="53"/>
      <c r="EL27" s="53"/>
      <c r="EM27" s="88">
        <v>4380.4305603967532</v>
      </c>
      <c r="EN27" s="53">
        <v>80.847255369928405</v>
      </c>
      <c r="EO27" s="53">
        <v>18.888888888888889</v>
      </c>
      <c r="EP27" s="53">
        <v>56.27300709400437</v>
      </c>
      <c r="EQ27" s="53">
        <v>3.8372093023255816</v>
      </c>
      <c r="ER27" s="53">
        <v>19.788182831661093</v>
      </c>
      <c r="ES27" s="53">
        <v>15.964767409854113</v>
      </c>
      <c r="ET27" s="53">
        <v>975.67567567567562</v>
      </c>
      <c r="EU27" s="53"/>
      <c r="EV27" s="53"/>
      <c r="EW27" s="53">
        <v>149.66588706982961</v>
      </c>
      <c r="EX27" s="53">
        <v>104.44511278195489</v>
      </c>
      <c r="EY27" s="53">
        <v>9.1107736003861177</v>
      </c>
      <c r="EZ27" s="53">
        <v>19.755868544600933</v>
      </c>
      <c r="FA27" s="53">
        <v>66.612305132141785</v>
      </c>
      <c r="FB27" s="53">
        <v>3.5465979819636693</v>
      </c>
      <c r="FC27" s="53">
        <v>81.071304313038311</v>
      </c>
      <c r="FD27" s="53">
        <v>54.223255972732076</v>
      </c>
      <c r="FE27" s="53">
        <v>74.89986648865154</v>
      </c>
      <c r="FF27" s="53">
        <f t="shared" si="0"/>
        <v>262.13171597689546</v>
      </c>
      <c r="FG27" s="53">
        <v>3.9232053422370621</v>
      </c>
      <c r="FH27" s="53">
        <v>1.3888888888888888</v>
      </c>
      <c r="FI27" s="53">
        <v>2.7367703838292075</v>
      </c>
      <c r="FJ27" s="53">
        <v>2.0984573502722323</v>
      </c>
      <c r="FK27" s="53">
        <v>89.462341197822141</v>
      </c>
      <c r="FL27" s="53"/>
      <c r="FM27" s="53"/>
      <c r="FN27" s="53"/>
      <c r="FO27" s="53"/>
      <c r="FP27" s="53"/>
      <c r="FQ27" s="53"/>
      <c r="FR27" s="53"/>
      <c r="FS27" s="53"/>
      <c r="FT27" s="53"/>
      <c r="FU27" s="53"/>
      <c r="FV27" s="53"/>
      <c r="FW27" s="52"/>
      <c r="FX27" s="53"/>
      <c r="FY27" s="53"/>
      <c r="FZ27" s="53"/>
      <c r="GA27" s="53"/>
      <c r="GB27" s="53"/>
      <c r="GC27" s="53"/>
      <c r="GD27" s="53"/>
      <c r="GE27" s="53"/>
      <c r="GF27" s="53"/>
      <c r="GG27" s="53"/>
      <c r="GH27" s="53"/>
      <c r="GI27" s="53"/>
      <c r="GJ27" s="53"/>
      <c r="GK27" s="53"/>
      <c r="GL27" s="53"/>
      <c r="GM27" s="64"/>
      <c r="GN27" s="58"/>
      <c r="GO27" s="58"/>
      <c r="GP27" s="58"/>
      <c r="GQ27" s="58"/>
      <c r="GR27" s="53"/>
      <c r="GS27" s="52"/>
      <c r="GT27" s="53"/>
      <c r="GU27" s="53"/>
      <c r="GV27" s="53"/>
      <c r="GW27" s="53"/>
      <c r="GX27" s="53"/>
      <c r="GY27" s="53"/>
      <c r="GZ27" s="53"/>
      <c r="HA27" s="53"/>
      <c r="HB27" s="53"/>
      <c r="HC27" s="53"/>
      <c r="HD27" s="53"/>
      <c r="HE27" s="59"/>
      <c r="HF27" s="59"/>
      <c r="HG27" s="59"/>
      <c r="HH27" s="59"/>
      <c r="HI27" s="59"/>
      <c r="HJ27" s="59"/>
      <c r="HK27" s="59"/>
      <c r="HL27" s="59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</row>
    <row r="28" spans="1:235" ht="20.25" customHeight="1">
      <c r="A28" s="19">
        <v>25</v>
      </c>
      <c r="B28" s="47" t="s">
        <v>79</v>
      </c>
      <c r="C28" s="112">
        <v>129865.15902027726</v>
      </c>
      <c r="D28" s="53">
        <v>16.024319999999999</v>
      </c>
      <c r="E28" s="53">
        <v>17.714269999999999</v>
      </c>
      <c r="F28" s="53">
        <v>17.253585999999999</v>
      </c>
      <c r="G28" s="53">
        <v>3.163208</v>
      </c>
      <c r="H28" s="53">
        <v>8.4207730000000005</v>
      </c>
      <c r="I28" s="57">
        <v>8.4096469999999997</v>
      </c>
      <c r="J28" s="53">
        <v>16.314918382138181</v>
      </c>
      <c r="K28" s="52">
        <v>17.261040000000001</v>
      </c>
      <c r="L28" s="52"/>
      <c r="M28" s="52">
        <v>2738</v>
      </c>
      <c r="N28" s="52">
        <v>2.4352930712443297</v>
      </c>
      <c r="O28" s="52">
        <v>44.486452425960934</v>
      </c>
      <c r="P28" s="52">
        <v>4.3281896876176136</v>
      </c>
      <c r="Q28" s="52">
        <v>52.759381898454748</v>
      </c>
      <c r="R28" s="52">
        <v>46.549391069012181</v>
      </c>
      <c r="S28" s="52">
        <v>9.5463137996219274</v>
      </c>
      <c r="T28" s="67">
        <v>596</v>
      </c>
      <c r="U28" s="52"/>
      <c r="V28" s="52"/>
      <c r="W28" s="67">
        <v>11754</v>
      </c>
      <c r="X28" s="52">
        <v>10.259767466219756</v>
      </c>
      <c r="Y28" s="52">
        <v>6.8956489868579496</v>
      </c>
      <c r="Z28" s="52">
        <v>0.93274059438544499</v>
      </c>
      <c r="AA28" s="52">
        <v>119</v>
      </c>
      <c r="AB28" s="67">
        <v>93</v>
      </c>
      <c r="AC28" s="67">
        <v>554</v>
      </c>
      <c r="AD28" s="67">
        <v>766</v>
      </c>
      <c r="AE28" s="67">
        <v>0</v>
      </c>
      <c r="AF28" s="52"/>
      <c r="AG28" s="53">
        <v>3.2</v>
      </c>
      <c r="AH28" s="53">
        <v>12.1</v>
      </c>
      <c r="AI28" s="52">
        <v>43.2</v>
      </c>
      <c r="AJ28" s="53">
        <v>42.645971914264599</v>
      </c>
      <c r="AK28" s="53">
        <v>13.419976635514018</v>
      </c>
      <c r="AL28" s="53">
        <v>34.686431263206046</v>
      </c>
      <c r="AM28" s="53">
        <v>13.101838342573679</v>
      </c>
      <c r="AN28" s="53">
        <v>33.420441347270611</v>
      </c>
      <c r="AO28" s="53">
        <v>28.464286977747904</v>
      </c>
      <c r="AP28" s="53"/>
      <c r="AQ28" s="53">
        <v>13.101838342573679</v>
      </c>
      <c r="AR28" s="53">
        <v>4.0999999999999996</v>
      </c>
      <c r="AS28" s="53">
        <v>33.085897991619703</v>
      </c>
      <c r="AT28" s="53">
        <v>27.010845209285648</v>
      </c>
      <c r="AU28" s="53">
        <v>7.008977791778233</v>
      </c>
      <c r="AV28" s="53"/>
      <c r="AW28" s="53"/>
      <c r="AX28" s="53"/>
      <c r="AY28" s="53"/>
      <c r="AZ28" s="53"/>
      <c r="BA28" s="52">
        <v>739.69844480971051</v>
      </c>
      <c r="BB28" s="53">
        <v>635.92724288840259</v>
      </c>
      <c r="BC28" s="53">
        <v>888.73863888273104</v>
      </c>
      <c r="BD28" s="53">
        <v>644.69669813188023</v>
      </c>
      <c r="BE28" s="53">
        <v>985</v>
      </c>
      <c r="BF28" s="53">
        <v>7.8716142618546217</v>
      </c>
      <c r="BG28" s="54">
        <v>6.3257921231338905</v>
      </c>
      <c r="BH28" s="53"/>
      <c r="BI28" s="53"/>
      <c r="BJ28" s="53"/>
      <c r="BK28" s="53">
        <v>71.489185778319339</v>
      </c>
      <c r="BL28" s="53">
        <v>3.7621306410200619</v>
      </c>
      <c r="BM28" s="53">
        <v>28.9</v>
      </c>
      <c r="BN28" s="53">
        <v>6.5873353166170849</v>
      </c>
      <c r="BO28" s="53">
        <v>16.825398706807722</v>
      </c>
      <c r="BP28" s="53">
        <v>0.20445894507884721</v>
      </c>
      <c r="BQ28" s="53">
        <v>4.7006717597471024</v>
      </c>
      <c r="BR28" s="53">
        <v>16.352039091140288</v>
      </c>
      <c r="BS28" s="53"/>
      <c r="BT28" s="53"/>
      <c r="BU28" s="53">
        <v>21.617370000000001</v>
      </c>
      <c r="BV28" s="53">
        <v>6.4075465789885708</v>
      </c>
      <c r="BW28" s="53">
        <v>12.806760198342349</v>
      </c>
      <c r="BX28" s="53">
        <v>11.577469605205138</v>
      </c>
      <c r="BY28" s="53">
        <v>3.8300591247378981</v>
      </c>
      <c r="BZ28" s="53">
        <v>0.8468246326076978</v>
      </c>
      <c r="CA28" s="53">
        <v>5.440015838590365</v>
      </c>
      <c r="CB28" s="53">
        <v>5.1007460336030093</v>
      </c>
      <c r="CC28" s="53">
        <v>2.313694081226771</v>
      </c>
      <c r="CD28" s="53">
        <v>13.764274979526823</v>
      </c>
      <c r="CE28" s="58">
        <v>18.686879999999999</v>
      </c>
      <c r="CF28" s="58">
        <v>21.885929999999998</v>
      </c>
      <c r="CG28" s="53">
        <v>15.064080000000001</v>
      </c>
      <c r="CH28" s="53">
        <v>9.5885649999999991</v>
      </c>
      <c r="CI28" s="53">
        <v>2.8864049999999999</v>
      </c>
      <c r="CJ28" s="55">
        <v>200.52506966031538</v>
      </c>
      <c r="CK28" s="58">
        <v>21.54017</v>
      </c>
      <c r="CL28" s="58"/>
      <c r="CM28" s="58"/>
      <c r="CN28" s="58"/>
      <c r="CO28" s="53">
        <v>43.31</v>
      </c>
      <c r="CP28" s="53">
        <v>8.24</v>
      </c>
      <c r="CQ28" s="53">
        <v>14.3</v>
      </c>
      <c r="CR28" s="55">
        <v>35.05321</v>
      </c>
      <c r="CS28" s="53">
        <v>6.5919999999999996</v>
      </c>
      <c r="CT28" s="53">
        <v>16.190110000000001</v>
      </c>
      <c r="CU28" s="53">
        <v>28.744330000000001</v>
      </c>
      <c r="CV28" s="55"/>
      <c r="CW28" s="55"/>
      <c r="CX28" s="55"/>
      <c r="CY28" s="88">
        <v>10393.068637971464</v>
      </c>
      <c r="CZ28" s="88">
        <v>5049.878780652597</v>
      </c>
      <c r="DA28" s="88">
        <v>1915.6631294463655</v>
      </c>
      <c r="DB28" s="88">
        <v>438.77429354954097</v>
      </c>
      <c r="DC28" s="88">
        <v>920.68288901373774</v>
      </c>
      <c r="DD28" s="53">
        <v>44.7</v>
      </c>
      <c r="DE28" s="58"/>
      <c r="DF28" s="58"/>
      <c r="DG28" s="58"/>
      <c r="DH28" s="58"/>
      <c r="DI28" s="88">
        <v>23602.46448124959</v>
      </c>
      <c r="DJ28" s="53">
        <v>97.123391370174105</v>
      </c>
      <c r="DK28" s="53">
        <v>77.594131164928399</v>
      </c>
      <c r="DL28" s="53">
        <v>12.1</v>
      </c>
      <c r="DM28" s="53">
        <v>30</v>
      </c>
      <c r="DN28" s="53"/>
      <c r="DO28" s="53"/>
      <c r="DP28" s="53"/>
      <c r="DQ28" s="53"/>
      <c r="DR28" s="53"/>
      <c r="DS28" s="88">
        <v>21524.663307629191</v>
      </c>
      <c r="DT28" s="53">
        <v>9.8050797401063203</v>
      </c>
      <c r="DU28" s="53">
        <v>13.419976635514018</v>
      </c>
      <c r="DV28" s="53">
        <v>13.101838342573679</v>
      </c>
      <c r="DW28" s="53">
        <v>6.5989847715736047</v>
      </c>
      <c r="DX28" s="53"/>
      <c r="DY28" s="53"/>
      <c r="DZ28" s="53"/>
      <c r="EA28" s="53"/>
      <c r="EB28" s="53"/>
      <c r="EC28" s="53">
        <v>31.124476425733004</v>
      </c>
      <c r="ED28" s="53">
        <v>7.008977791778233</v>
      </c>
      <c r="EE28" s="53">
        <v>28.101604322886619</v>
      </c>
      <c r="EF28" s="53">
        <v>1.7286687948693136</v>
      </c>
      <c r="EG28" s="53">
        <v>2482.5403753819292</v>
      </c>
      <c r="EH28" s="53">
        <v>1121.7148488830487</v>
      </c>
      <c r="EI28" s="53">
        <v>2084.9775315283396</v>
      </c>
      <c r="EJ28" s="53"/>
      <c r="EK28" s="53"/>
      <c r="EL28" s="53"/>
      <c r="EM28" s="88">
        <v>27225.30971726172</v>
      </c>
      <c r="EN28" s="53">
        <v>76.339758525736073</v>
      </c>
      <c r="EO28" s="53">
        <v>12.644188110026619</v>
      </c>
      <c r="EP28" s="53">
        <v>59.19124581999732</v>
      </c>
      <c r="EQ28" s="53">
        <v>12.121502951197275</v>
      </c>
      <c r="ER28" s="53">
        <v>19.531495885976348</v>
      </c>
      <c r="ES28" s="53">
        <v>18.55364027119245</v>
      </c>
      <c r="ET28" s="53">
        <v>947.63779527559052</v>
      </c>
      <c r="EU28" s="53"/>
      <c r="EV28" s="53"/>
      <c r="EW28" s="53">
        <v>48.091027251447031</v>
      </c>
      <c r="EX28" s="53">
        <v>54.154671020836908</v>
      </c>
      <c r="EY28" s="53">
        <v>10.259454912083502</v>
      </c>
      <c r="EZ28" s="53">
        <v>17.232443199434851</v>
      </c>
      <c r="FA28" s="53">
        <v>38.127218263090278</v>
      </c>
      <c r="FB28" s="53">
        <v>-2.5423976738012399</v>
      </c>
      <c r="FC28" s="53">
        <v>70.854447114011734</v>
      </c>
      <c r="FD28" s="53">
        <v>47.406303750007922</v>
      </c>
      <c r="FE28" s="53">
        <v>81.77739430543572</v>
      </c>
      <c r="FF28" s="53">
        <f t="shared" si="0"/>
        <v>920.68288901373774</v>
      </c>
      <c r="FG28" s="53">
        <v>10.761830182347017</v>
      </c>
      <c r="FH28" s="53">
        <v>5.3105889925973608</v>
      </c>
      <c r="FI28" s="53">
        <v>4.9732376449127518</v>
      </c>
      <c r="FJ28" s="53">
        <v>3.0588743342449978</v>
      </c>
      <c r="FK28" s="53">
        <v>86.624922028693447</v>
      </c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2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53"/>
      <c r="GI28" s="53"/>
      <c r="GJ28" s="53"/>
      <c r="GK28" s="53"/>
      <c r="GL28" s="53"/>
      <c r="GM28" s="64"/>
      <c r="GN28" s="58"/>
      <c r="GO28" s="58"/>
      <c r="GP28" s="58"/>
      <c r="GQ28" s="58"/>
      <c r="GR28" s="53"/>
      <c r="GS28" s="52"/>
      <c r="GT28" s="53"/>
      <c r="GU28" s="53"/>
      <c r="GV28" s="53"/>
      <c r="GW28" s="53"/>
      <c r="GX28" s="53"/>
      <c r="GY28" s="53"/>
      <c r="GZ28" s="53"/>
      <c r="HA28" s="53"/>
      <c r="HB28" s="53"/>
      <c r="HC28" s="53"/>
      <c r="HD28" s="53"/>
      <c r="HE28" s="59"/>
      <c r="HF28" s="59"/>
      <c r="HG28" s="59"/>
      <c r="HH28" s="59"/>
      <c r="HI28" s="59"/>
      <c r="HJ28" s="59"/>
      <c r="HK28" s="59"/>
      <c r="HL28" s="59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</row>
    <row r="29" spans="1:235" ht="20.25" customHeight="1">
      <c r="A29" s="19">
        <v>26</v>
      </c>
      <c r="B29" s="47" t="s">
        <v>80</v>
      </c>
      <c r="C29" s="112">
        <v>167406.26221070404</v>
      </c>
      <c r="D29" s="53">
        <v>17.55283</v>
      </c>
      <c r="E29" s="53">
        <v>22.229109999999999</v>
      </c>
      <c r="F29" s="53">
        <v>16.646132000000001</v>
      </c>
      <c r="G29" s="53">
        <v>9.2988350000000004</v>
      </c>
      <c r="H29" s="53">
        <v>5.3109989999999998</v>
      </c>
      <c r="I29" s="57">
        <v>10.294930000000001</v>
      </c>
      <c r="J29" s="53">
        <v>7.6191411685739077</v>
      </c>
      <c r="K29" s="52">
        <v>15.488009999999999</v>
      </c>
      <c r="L29" s="52"/>
      <c r="M29" s="52">
        <v>614</v>
      </c>
      <c r="N29" s="52">
        <v>0.40859513811713505</v>
      </c>
      <c r="O29" s="52">
        <v>43.781094527363187</v>
      </c>
      <c r="P29" s="52">
        <v>3.33889816360601</v>
      </c>
      <c r="Q29" s="52">
        <v>71.13095238095238</v>
      </c>
      <c r="R29" s="52">
        <v>62.5</v>
      </c>
      <c r="S29" s="52">
        <v>15.228426395939088</v>
      </c>
      <c r="T29" s="67">
        <v>489</v>
      </c>
      <c r="U29" s="52"/>
      <c r="V29" s="52"/>
      <c r="W29" s="67">
        <v>92020</v>
      </c>
      <c r="X29" s="52">
        <v>61.358120182434057</v>
      </c>
      <c r="Y29" s="52">
        <v>68.717232444687355</v>
      </c>
      <c r="Z29" s="52">
        <v>14.378539644012944</v>
      </c>
      <c r="AA29" s="52">
        <v>1470</v>
      </c>
      <c r="AB29" s="67">
        <v>1387</v>
      </c>
      <c r="AC29" s="67">
        <v>2078</v>
      </c>
      <c r="AD29" s="67">
        <v>4935</v>
      </c>
      <c r="AE29" s="67">
        <v>560.63548973759418</v>
      </c>
      <c r="AF29" s="52"/>
      <c r="AG29" s="53">
        <v>6.7</v>
      </c>
      <c r="AH29" s="53">
        <v>16.100000000000001</v>
      </c>
      <c r="AI29" s="52">
        <v>41.706412294647585</v>
      </c>
      <c r="AJ29" s="53">
        <v>40.547798066595064</v>
      </c>
      <c r="AK29" s="53">
        <v>8.1360390830514842</v>
      </c>
      <c r="AL29" s="53">
        <v>30.634307867581366</v>
      </c>
      <c r="AM29" s="53">
        <v>13.187019320952917</v>
      </c>
      <c r="AN29" s="53">
        <v>47.088418894996735</v>
      </c>
      <c r="AO29" s="53">
        <v>36.871160372900285</v>
      </c>
      <c r="AP29" s="53"/>
      <c r="AQ29" s="53">
        <v>13.187019320952917</v>
      </c>
      <c r="AR29" s="53">
        <v>7.6</v>
      </c>
      <c r="AS29" s="53">
        <v>24.532173965918247</v>
      </c>
      <c r="AT29" s="53">
        <v>37.861982133221417</v>
      </c>
      <c r="AU29" s="53">
        <v>17.121865516690622</v>
      </c>
      <c r="AV29" s="53"/>
      <c r="AW29" s="53"/>
      <c r="AX29" s="53"/>
      <c r="AY29" s="53"/>
      <c r="AZ29" s="53"/>
      <c r="BA29" s="52">
        <v>618.54838709677415</v>
      </c>
      <c r="BB29" s="53">
        <v>481.97465072735127</v>
      </c>
      <c r="BC29" s="53">
        <v>789.8925487045592</v>
      </c>
      <c r="BD29" s="53">
        <v>1103.9893090178289</v>
      </c>
      <c r="BE29" s="53">
        <v>887</v>
      </c>
      <c r="BF29" s="53">
        <v>15.880327563744649</v>
      </c>
      <c r="BG29" s="54">
        <v>7.864102469135843</v>
      </c>
      <c r="BH29" s="53"/>
      <c r="BI29" s="53"/>
      <c r="BJ29" s="53"/>
      <c r="BK29" s="53">
        <v>62.528154265618213</v>
      </c>
      <c r="BL29" s="53">
        <v>3.8823250484055793</v>
      </c>
      <c r="BM29" s="53">
        <v>2.6</v>
      </c>
      <c r="BN29" s="53">
        <v>10.323468685478321</v>
      </c>
      <c r="BO29" s="53">
        <v>21.121839781538331</v>
      </c>
      <c r="BP29" s="53">
        <v>1.2715122124312497</v>
      </c>
      <c r="BQ29" s="53">
        <v>14.955090482722003</v>
      </c>
      <c r="BR29" s="53">
        <v>19.576341860352819</v>
      </c>
      <c r="BS29" s="53"/>
      <c r="BT29" s="53"/>
      <c r="BU29" s="53">
        <v>16.60399</v>
      </c>
      <c r="BV29" s="53">
        <v>6.8297347273097984</v>
      </c>
      <c r="BW29" s="53">
        <v>6.5687726225732144</v>
      </c>
      <c r="BX29" s="53">
        <v>6.9629538225293413</v>
      </c>
      <c r="BY29" s="53">
        <v>2.0545409674234945</v>
      </c>
      <c r="BZ29" s="53">
        <v>0.90764505868158385</v>
      </c>
      <c r="CA29" s="53">
        <v>6.6236152243062412</v>
      </c>
      <c r="CB29" s="53">
        <v>3.4948447954370958</v>
      </c>
      <c r="CC29" s="53">
        <v>1.2373862016014041</v>
      </c>
      <c r="CD29" s="53">
        <v>6.5118734232751994</v>
      </c>
      <c r="CE29" s="58">
        <v>20.706</v>
      </c>
      <c r="CF29" s="58">
        <v>22.379770000000001</v>
      </c>
      <c r="CG29" s="53">
        <v>7.9093980000000004</v>
      </c>
      <c r="CH29" s="53">
        <v>13.169499999999999</v>
      </c>
      <c r="CI29" s="53">
        <v>3.6613739999999999</v>
      </c>
      <c r="CJ29" s="55">
        <v>294.27566669922828</v>
      </c>
      <c r="CK29" s="58">
        <v>33.080750000000002</v>
      </c>
      <c r="CL29" s="58"/>
      <c r="CM29" s="58"/>
      <c r="CN29" s="58"/>
      <c r="CO29" s="53">
        <v>37.92</v>
      </c>
      <c r="CP29" s="53">
        <v>1.49</v>
      </c>
      <c r="CQ29" s="53">
        <v>15.3</v>
      </c>
      <c r="CR29" s="55">
        <v>34.165680000000002</v>
      </c>
      <c r="CS29" s="53">
        <v>11.82</v>
      </c>
      <c r="CT29" s="53">
        <v>19.967739999999999</v>
      </c>
      <c r="CU29" s="53">
        <v>17.005189999999999</v>
      </c>
      <c r="CV29" s="55"/>
      <c r="CW29" s="55"/>
      <c r="CX29" s="55"/>
      <c r="CY29" s="88">
        <v>13466.389317266196</v>
      </c>
      <c r="CZ29" s="88">
        <v>7780.1288718334945</v>
      </c>
      <c r="DA29" s="88">
        <v>2107.6163492689693</v>
      </c>
      <c r="DB29" s="88">
        <v>862.532726033784</v>
      </c>
      <c r="DC29" s="88">
        <v>959.36524411247319</v>
      </c>
      <c r="DD29" s="53">
        <v>63.7</v>
      </c>
      <c r="DE29" s="58"/>
      <c r="DF29" s="58"/>
      <c r="DG29" s="58"/>
      <c r="DH29" s="58"/>
      <c r="DI29" s="88">
        <v>28735.020559986253</v>
      </c>
      <c r="DJ29" s="53">
        <v>96.540540540540547</v>
      </c>
      <c r="DK29" s="53">
        <v>72.80913978494624</v>
      </c>
      <c r="DL29" s="53">
        <v>16.100000000000001</v>
      </c>
      <c r="DM29" s="53">
        <v>23.5</v>
      </c>
      <c r="DN29" s="53"/>
      <c r="DO29" s="53"/>
      <c r="DP29" s="53"/>
      <c r="DQ29" s="53"/>
      <c r="DR29" s="53"/>
      <c r="DS29" s="88">
        <v>28132.9661325251</v>
      </c>
      <c r="DT29" s="53">
        <v>7.8259092766653051</v>
      </c>
      <c r="DU29" s="53">
        <v>8.1360390830514842</v>
      </c>
      <c r="DV29" s="53">
        <v>13.187019320952917</v>
      </c>
      <c r="DW29" s="53">
        <v>11.116631474351012</v>
      </c>
      <c r="DX29" s="53"/>
      <c r="DY29" s="53"/>
      <c r="DZ29" s="53"/>
      <c r="EA29" s="53"/>
      <c r="EB29" s="53"/>
      <c r="EC29" s="53">
        <v>28.44053851907255</v>
      </c>
      <c r="ED29" s="53">
        <v>17.121865516690622</v>
      </c>
      <c r="EE29" s="53">
        <v>18.736718927677767</v>
      </c>
      <c r="EF29" s="53">
        <v>1.3700007539165771</v>
      </c>
      <c r="EG29" s="53">
        <v>1985.7211231652841</v>
      </c>
      <c r="EH29" s="53">
        <v>1134.6385542168675</v>
      </c>
      <c r="EI29" s="53">
        <v>1618.5161668457556</v>
      </c>
      <c r="EJ29" s="53"/>
      <c r="EK29" s="53"/>
      <c r="EL29" s="53"/>
      <c r="EM29" s="88">
        <v>24123.950007114665</v>
      </c>
      <c r="EN29" s="53">
        <v>63.774678500271683</v>
      </c>
      <c r="EO29" s="53">
        <v>10.000429941098069</v>
      </c>
      <c r="EP29" s="53">
        <v>74.117215442441264</v>
      </c>
      <c r="EQ29" s="53">
        <v>16.30593607305936</v>
      </c>
      <c r="ER29" s="53">
        <v>7.4737068040352002</v>
      </c>
      <c r="ES29" s="53">
        <v>29.517586660443801</v>
      </c>
      <c r="ET29" s="53">
        <v>707.39389920424401</v>
      </c>
      <c r="EU29" s="53"/>
      <c r="EV29" s="53"/>
      <c r="EW29" s="53">
        <v>24.768182800012344</v>
      </c>
      <c r="EX29" s="53">
        <v>18.494389962122778</v>
      </c>
      <c r="EY29" s="53">
        <v>25.809366215567518</v>
      </c>
      <c r="EZ29" s="53">
        <v>14.561579461609739</v>
      </c>
      <c r="FA29" s="53">
        <v>55.737016030214981</v>
      </c>
      <c r="FB29" s="53">
        <v>4.7254139563873165</v>
      </c>
      <c r="FC29" s="53">
        <v>101.12055308148872</v>
      </c>
      <c r="FD29" s="53">
        <v>41.5620960661117</v>
      </c>
      <c r="FE29" s="53">
        <v>83.044164037854898</v>
      </c>
      <c r="FF29" s="53">
        <f t="shared" si="0"/>
        <v>959.36524411247319</v>
      </c>
      <c r="FG29" s="53">
        <v>22.73502884537255</v>
      </c>
      <c r="FH29" s="53">
        <v>7.1575342465753424</v>
      </c>
      <c r="FI29" s="53">
        <v>7.915637978220512</v>
      </c>
      <c r="FJ29" s="53">
        <v>1.3333078276838319</v>
      </c>
      <c r="FK29" s="53">
        <v>80.467135970617491</v>
      </c>
      <c r="FL29" s="53"/>
      <c r="FM29" s="53"/>
      <c r="FN29" s="53"/>
      <c r="FO29" s="53"/>
      <c r="FP29" s="53"/>
      <c r="FQ29" s="53"/>
      <c r="FR29" s="53"/>
      <c r="FS29" s="53"/>
      <c r="FT29" s="53"/>
      <c r="FU29" s="53"/>
      <c r="FV29" s="53"/>
      <c r="FW29" s="52"/>
      <c r="FX29" s="53"/>
      <c r="FY29" s="53"/>
      <c r="FZ29" s="53"/>
      <c r="GA29" s="53"/>
      <c r="GB29" s="53"/>
      <c r="GC29" s="53"/>
      <c r="GD29" s="53"/>
      <c r="GE29" s="53"/>
      <c r="GF29" s="53"/>
      <c r="GG29" s="53"/>
      <c r="GH29" s="53"/>
      <c r="GI29" s="53"/>
      <c r="GJ29" s="53"/>
      <c r="GK29" s="53"/>
      <c r="GL29" s="53"/>
      <c r="GM29" s="64"/>
      <c r="GN29" s="58"/>
      <c r="GO29" s="58"/>
      <c r="GP29" s="58"/>
      <c r="GQ29" s="58"/>
      <c r="GR29" s="53"/>
      <c r="GS29" s="52"/>
      <c r="GT29" s="53"/>
      <c r="GU29" s="53"/>
      <c r="GV29" s="53"/>
      <c r="GW29" s="53"/>
      <c r="GX29" s="53"/>
      <c r="GY29" s="53"/>
      <c r="GZ29" s="53"/>
      <c r="HA29" s="53"/>
      <c r="HB29" s="53"/>
      <c r="HC29" s="53"/>
      <c r="HD29" s="53"/>
      <c r="HE29" s="59"/>
      <c r="HF29" s="59"/>
      <c r="HG29" s="59"/>
      <c r="HH29" s="59"/>
      <c r="HI29" s="59"/>
      <c r="HJ29" s="59"/>
      <c r="HK29" s="59"/>
      <c r="HL29" s="59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</row>
    <row r="30" spans="1:235" ht="20.25" customHeight="1">
      <c r="A30" s="19">
        <v>27</v>
      </c>
      <c r="B30" s="47" t="s">
        <v>81</v>
      </c>
      <c r="C30" s="112">
        <v>301372.98530260409</v>
      </c>
      <c r="D30" s="53">
        <v>13.057309999999999</v>
      </c>
      <c r="E30" s="53">
        <v>13.438420000000001</v>
      </c>
      <c r="F30" s="53">
        <v>15.823194000000001</v>
      </c>
      <c r="G30" s="53">
        <v>3.966936</v>
      </c>
      <c r="H30" s="53">
        <v>6.1975540000000002</v>
      </c>
      <c r="I30" s="57">
        <v>7.7019820000000001</v>
      </c>
      <c r="J30" s="53">
        <v>14.970225071821314</v>
      </c>
      <c r="K30" s="52">
        <v>15.055210000000001</v>
      </c>
      <c r="L30" s="52"/>
      <c r="M30" s="52">
        <v>3562</v>
      </c>
      <c r="N30" s="52">
        <v>1.3901627060168833</v>
      </c>
      <c r="O30" s="52">
        <v>40.744186046511629</v>
      </c>
      <c r="P30" s="52">
        <v>7.4605032182562896</v>
      </c>
      <c r="Q30" s="52">
        <v>54.445057979017122</v>
      </c>
      <c r="R30" s="52">
        <v>45.436702649656524</v>
      </c>
      <c r="S30" s="52">
        <v>9.5477386934673358</v>
      </c>
      <c r="T30" s="67">
        <v>625</v>
      </c>
      <c r="U30" s="52"/>
      <c r="V30" s="52"/>
      <c r="W30" s="67">
        <v>47844</v>
      </c>
      <c r="X30" s="52">
        <v>18.522074422782111</v>
      </c>
      <c r="Y30" s="52">
        <v>12.383599992223807</v>
      </c>
      <c r="Z30" s="52">
        <v>1.241067376972371</v>
      </c>
      <c r="AA30" s="52">
        <v>211</v>
      </c>
      <c r="AB30" s="67">
        <v>353</v>
      </c>
      <c r="AC30" s="67">
        <v>2049</v>
      </c>
      <c r="AD30" s="67">
        <v>2613</v>
      </c>
      <c r="AE30" s="67">
        <v>51</v>
      </c>
      <c r="AF30" s="52"/>
      <c r="AG30" s="53">
        <v>3</v>
      </c>
      <c r="AH30" s="53">
        <v>12.2</v>
      </c>
      <c r="AI30" s="52">
        <v>33.99029714978775</v>
      </c>
      <c r="AJ30" s="53">
        <v>35.221674876847288</v>
      </c>
      <c r="AK30" s="53">
        <v>9.4312854675548987</v>
      </c>
      <c r="AL30" s="53">
        <v>28.434422720137004</v>
      </c>
      <c r="AM30" s="53">
        <v>11.171628396360711</v>
      </c>
      <c r="AN30" s="53">
        <v>41.818181818181813</v>
      </c>
      <c r="AO30" s="53">
        <v>36.513186781020401</v>
      </c>
      <c r="AP30" s="53"/>
      <c r="AQ30" s="53">
        <v>11.171628396360711</v>
      </c>
      <c r="AR30" s="53">
        <v>4.5999999999999996</v>
      </c>
      <c r="AS30" s="53">
        <v>34.817909135166545</v>
      </c>
      <c r="AT30" s="53">
        <v>24.864148442677269</v>
      </c>
      <c r="AU30" s="53">
        <v>7.1217624495060932</v>
      </c>
      <c r="AV30" s="53"/>
      <c r="AW30" s="53"/>
      <c r="AX30" s="53"/>
      <c r="AY30" s="53"/>
      <c r="AZ30" s="53"/>
      <c r="BA30" s="52">
        <v>769.34179104477607</v>
      </c>
      <c r="BB30" s="53">
        <v>647.81017097764141</v>
      </c>
      <c r="BC30" s="53">
        <v>955.42765051225967</v>
      </c>
      <c r="BD30" s="53">
        <v>634.57928298444233</v>
      </c>
      <c r="BE30" s="53">
        <v>1007</v>
      </c>
      <c r="BF30" s="53">
        <v>8.5689537833323026</v>
      </c>
      <c r="BG30" s="54">
        <v>6.007505942120539</v>
      </c>
      <c r="BH30" s="53"/>
      <c r="BI30" s="53"/>
      <c r="BJ30" s="53"/>
      <c r="BK30" s="53">
        <v>69.797158255756983</v>
      </c>
      <c r="BL30" s="53">
        <v>3.2836844683978441</v>
      </c>
      <c r="BM30" s="53">
        <v>25.7</v>
      </c>
      <c r="BN30" s="53">
        <v>8.5765365287978348</v>
      </c>
      <c r="BO30" s="53">
        <v>16.477198948024359</v>
      </c>
      <c r="BP30" s="53">
        <v>0.16734354357293144</v>
      </c>
      <c r="BQ30" s="53">
        <v>5.7036184404698664</v>
      </c>
      <c r="BR30" s="53">
        <v>14.567916872579175</v>
      </c>
      <c r="BS30" s="53"/>
      <c r="BT30" s="53"/>
      <c r="BU30" s="53">
        <v>17.397279999999999</v>
      </c>
      <c r="BV30" s="53">
        <v>6.4678242541108473</v>
      </c>
      <c r="BW30" s="53">
        <v>10.038792053022465</v>
      </c>
      <c r="BX30" s="53">
        <v>10.64364445545306</v>
      </c>
      <c r="BY30" s="53">
        <v>3.4769025484501155</v>
      </c>
      <c r="BZ30" s="53">
        <v>0.9895768829726459</v>
      </c>
      <c r="CA30" s="53">
        <v>5.2594992589159801</v>
      </c>
      <c r="CB30" s="53">
        <v>4.726158468133387</v>
      </c>
      <c r="CC30" s="53">
        <v>2.0750352564230612</v>
      </c>
      <c r="CD30" s="53">
        <v>12.060692983472428</v>
      </c>
      <c r="CE30" s="58">
        <v>18.46499</v>
      </c>
      <c r="CF30" s="58">
        <v>20.673929999999999</v>
      </c>
      <c r="CG30" s="53">
        <v>15.459009999999999</v>
      </c>
      <c r="CH30" s="53">
        <v>5.9228699999999996</v>
      </c>
      <c r="CI30" s="53">
        <v>3.952394</v>
      </c>
      <c r="CJ30" s="55">
        <v>248.22406641938551</v>
      </c>
      <c r="CK30" s="58">
        <v>18.692489999999999</v>
      </c>
      <c r="CL30" s="58"/>
      <c r="CM30" s="58"/>
      <c r="CN30" s="58"/>
      <c r="CO30" s="53">
        <v>47.13</v>
      </c>
      <c r="CP30" s="53">
        <v>6.89</v>
      </c>
      <c r="CQ30" s="53">
        <v>15.6</v>
      </c>
      <c r="CR30" s="55">
        <v>36.069090000000003</v>
      </c>
      <c r="CS30" s="53">
        <v>8.5604510000000005</v>
      </c>
      <c r="CT30" s="53">
        <v>17.414560000000002</v>
      </c>
      <c r="CU30" s="53">
        <v>21.22974</v>
      </c>
      <c r="CV30" s="55"/>
      <c r="CW30" s="55"/>
      <c r="CX30" s="55"/>
      <c r="CY30" s="88">
        <v>8862.2589055997796</v>
      </c>
      <c r="CZ30" s="88">
        <v>4803.4120145735842</v>
      </c>
      <c r="DA30" s="88">
        <v>1330.616614577038</v>
      </c>
      <c r="DB30" s="88">
        <v>521.81720857147786</v>
      </c>
      <c r="DC30" s="88">
        <v>636.24539711286479</v>
      </c>
      <c r="DD30" s="53">
        <v>45.2</v>
      </c>
      <c r="DE30" s="58"/>
      <c r="DF30" s="58"/>
      <c r="DG30" s="58"/>
      <c r="DH30" s="58"/>
      <c r="DI30" s="88">
        <v>52222.097883774863</v>
      </c>
      <c r="DJ30" s="53">
        <v>92.321924144310813</v>
      </c>
      <c r="DK30" s="53">
        <v>73.879105546966329</v>
      </c>
      <c r="DL30" s="53">
        <v>12.2</v>
      </c>
      <c r="DM30" s="53">
        <v>19.600000000000001</v>
      </c>
      <c r="DN30" s="53"/>
      <c r="DO30" s="53"/>
      <c r="DP30" s="53"/>
      <c r="DQ30" s="53"/>
      <c r="DR30" s="53"/>
      <c r="DS30" s="88">
        <v>47659.451725605897</v>
      </c>
      <c r="DT30" s="53">
        <v>6.1601642710472273</v>
      </c>
      <c r="DU30" s="53">
        <v>9.4312854675548987</v>
      </c>
      <c r="DV30" s="53">
        <v>11.171628396360711</v>
      </c>
      <c r="DW30" s="53">
        <v>7.1710526315789478</v>
      </c>
      <c r="DX30" s="53"/>
      <c r="DY30" s="53"/>
      <c r="DZ30" s="53"/>
      <c r="EA30" s="53"/>
      <c r="EB30" s="53"/>
      <c r="EC30" s="53">
        <v>28.332690267193982</v>
      </c>
      <c r="ED30" s="53">
        <v>7.1217624495060932</v>
      </c>
      <c r="EE30" s="53">
        <v>17.302262938939656</v>
      </c>
      <c r="EF30" s="53">
        <v>1.7599252901520537</v>
      </c>
      <c r="EG30" s="53">
        <v>2721.1953912626022</v>
      </c>
      <c r="EH30" s="53">
        <v>1194.567438692098</v>
      </c>
      <c r="EI30" s="53">
        <v>1798.0333016276002</v>
      </c>
      <c r="EJ30" s="53"/>
      <c r="EK30" s="53"/>
      <c r="EL30" s="53"/>
      <c r="EM30" s="88">
        <v>61887.793342968456</v>
      </c>
      <c r="EN30" s="53">
        <v>76.721651489127268</v>
      </c>
      <c r="EO30" s="53">
        <v>12.059694278291341</v>
      </c>
      <c r="EP30" s="53">
        <v>56.053056873034222</v>
      </c>
      <c r="EQ30" s="53">
        <v>11.776338664812238</v>
      </c>
      <c r="ER30" s="53">
        <v>17.350151362260345</v>
      </c>
      <c r="ES30" s="53">
        <v>18.702054316854962</v>
      </c>
      <c r="ET30" s="53">
        <v>1007.3529411764706</v>
      </c>
      <c r="EU30" s="53"/>
      <c r="EV30" s="53"/>
      <c r="EW30" s="53">
        <v>68.043648675875403</v>
      </c>
      <c r="EX30" s="53">
        <v>34.344691409646231</v>
      </c>
      <c r="EY30" s="53">
        <v>10.124835026403408</v>
      </c>
      <c r="EZ30" s="53">
        <v>14.434469194798192</v>
      </c>
      <c r="FA30" s="53">
        <v>45.210833755391128</v>
      </c>
      <c r="FB30" s="53">
        <v>2.3765094291074687</v>
      </c>
      <c r="FC30" s="53">
        <v>74.786633636954463</v>
      </c>
      <c r="FD30" s="53">
        <v>45.853905411085869</v>
      </c>
      <c r="FE30" s="53">
        <v>81.373967821571469</v>
      </c>
      <c r="FF30" s="53">
        <f t="shared" si="0"/>
        <v>636.24539711286479</v>
      </c>
      <c r="FG30" s="53">
        <v>12.268620268620269</v>
      </c>
      <c r="FH30" s="53">
        <v>5.1724137931034484</v>
      </c>
      <c r="FI30" s="53">
        <v>5.960094159847551</v>
      </c>
      <c r="FJ30" s="53">
        <v>2.8251121076233185</v>
      </c>
      <c r="FK30" s="53">
        <v>86.123318385650222</v>
      </c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2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64"/>
      <c r="GN30" s="58"/>
      <c r="GO30" s="58"/>
      <c r="GP30" s="58"/>
      <c r="GQ30" s="58"/>
      <c r="GR30" s="53"/>
      <c r="GS30" s="52"/>
      <c r="GT30" s="53"/>
      <c r="GU30" s="53"/>
      <c r="GV30" s="53"/>
      <c r="GW30" s="53"/>
      <c r="GX30" s="53"/>
      <c r="GY30" s="53"/>
      <c r="GZ30" s="53"/>
      <c r="HA30" s="53"/>
      <c r="HB30" s="53"/>
      <c r="HC30" s="53"/>
      <c r="HD30" s="53"/>
      <c r="HE30" s="59"/>
      <c r="HF30" s="59"/>
      <c r="HG30" s="59"/>
      <c r="HH30" s="59"/>
      <c r="HI30" s="59"/>
      <c r="HJ30" s="59"/>
      <c r="HK30" s="59"/>
      <c r="HL30" s="59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</row>
    <row r="31" spans="1:235" ht="20.25" customHeight="1">
      <c r="A31" s="19">
        <v>28</v>
      </c>
      <c r="B31" s="47" t="s">
        <v>82</v>
      </c>
      <c r="C31" s="112">
        <v>71925.274724948918</v>
      </c>
      <c r="D31" s="53">
        <v>13.29182</v>
      </c>
      <c r="E31" s="53">
        <v>18.75151</v>
      </c>
      <c r="F31" s="53">
        <v>17.928166999999998</v>
      </c>
      <c r="G31" s="53">
        <v>6.9495480000000001</v>
      </c>
      <c r="H31" s="53">
        <v>6.9847720000000004</v>
      </c>
      <c r="I31" s="57">
        <v>9.3470040000000001</v>
      </c>
      <c r="J31" s="53">
        <v>15.672602658320622</v>
      </c>
      <c r="K31" s="52">
        <v>13.7166</v>
      </c>
      <c r="L31" s="52"/>
      <c r="M31" s="52">
        <v>2687</v>
      </c>
      <c r="N31" s="52">
        <v>4.3945440272144447</v>
      </c>
      <c r="O31" s="52">
        <v>53.716216216216218</v>
      </c>
      <c r="P31" s="52">
        <v>2.9019607843137254</v>
      </c>
      <c r="Q31" s="52">
        <v>57.260726072607262</v>
      </c>
      <c r="R31" s="52">
        <v>54.45945945945946</v>
      </c>
      <c r="S31" s="52">
        <v>10.158013544018059</v>
      </c>
      <c r="T31" s="67">
        <v>517</v>
      </c>
      <c r="U31" s="52"/>
      <c r="V31" s="52"/>
      <c r="W31" s="67">
        <v>11905</v>
      </c>
      <c r="X31" s="52">
        <v>18.842093601126891</v>
      </c>
      <c r="Y31" s="52">
        <v>19.180942438191053</v>
      </c>
      <c r="Z31" s="52">
        <v>2.7920302884123434</v>
      </c>
      <c r="AA31" s="52">
        <v>166</v>
      </c>
      <c r="AB31" s="67">
        <v>182</v>
      </c>
      <c r="AC31" s="67">
        <v>445</v>
      </c>
      <c r="AD31" s="67">
        <v>793</v>
      </c>
      <c r="AE31" s="67">
        <v>21</v>
      </c>
      <c r="AF31" s="52"/>
      <c r="AG31" s="53">
        <v>2.6</v>
      </c>
      <c r="AH31" s="53">
        <v>20</v>
      </c>
      <c r="AI31" s="52">
        <v>48.383084577114431</v>
      </c>
      <c r="AJ31" s="53">
        <v>50.498753117206988</v>
      </c>
      <c r="AK31" s="53">
        <v>14.899061700312766</v>
      </c>
      <c r="AL31" s="53">
        <v>37.891521769508714</v>
      </c>
      <c r="AM31" s="53">
        <v>17.217787913340935</v>
      </c>
      <c r="AN31" s="53">
        <v>27.023203169213357</v>
      </c>
      <c r="AO31" s="53">
        <v>24.247535028541776</v>
      </c>
      <c r="AP31" s="53"/>
      <c r="AQ31" s="53">
        <v>17.217787913340935</v>
      </c>
      <c r="AR31" s="53">
        <v>2.8</v>
      </c>
      <c r="AS31" s="53">
        <v>32.411107348459197</v>
      </c>
      <c r="AT31" s="53">
        <v>30.185390056656274</v>
      </c>
      <c r="AU31" s="53">
        <v>10.765149399609047</v>
      </c>
      <c r="AV31" s="53"/>
      <c r="AW31" s="53"/>
      <c r="AX31" s="53"/>
      <c r="AY31" s="53"/>
      <c r="AZ31" s="53"/>
      <c r="BA31" s="52">
        <v>712.30053191489355</v>
      </c>
      <c r="BB31" s="53">
        <v>623.79108424631659</v>
      </c>
      <c r="BC31" s="53">
        <v>833.38362881931346</v>
      </c>
      <c r="BD31" s="53">
        <v>830.250383216964</v>
      </c>
      <c r="BE31" s="53">
        <v>944</v>
      </c>
      <c r="BF31" s="53">
        <v>10.483762296186498</v>
      </c>
      <c r="BG31" s="54">
        <v>6.4928497219630428</v>
      </c>
      <c r="BH31" s="53"/>
      <c r="BI31" s="53"/>
      <c r="BJ31" s="53"/>
      <c r="BK31" s="53">
        <v>69.250134125706737</v>
      </c>
      <c r="BL31" s="53">
        <v>4.4034501258718173</v>
      </c>
      <c r="BM31" s="53">
        <v>29.799999999999997</v>
      </c>
      <c r="BN31" s="53">
        <v>5.1785714285714288</v>
      </c>
      <c r="BO31" s="53">
        <v>19.400969285751273</v>
      </c>
      <c r="BP31" s="53">
        <v>0.45688413253755916</v>
      </c>
      <c r="BQ31" s="53">
        <v>6.1107537570902295</v>
      </c>
      <c r="BR31" s="53">
        <v>19.07572916925319</v>
      </c>
      <c r="BS31" s="53"/>
      <c r="BT31" s="53"/>
      <c r="BU31" s="53">
        <v>25.169779999999999</v>
      </c>
      <c r="BV31" s="53">
        <v>6.6056945642795517</v>
      </c>
      <c r="BW31" s="53">
        <v>12.383668812647706</v>
      </c>
      <c r="BX31" s="53">
        <v>10.861380490587564</v>
      </c>
      <c r="BY31" s="53">
        <v>3.6525140575340229</v>
      </c>
      <c r="BZ31" s="53">
        <v>0.94205851193871726</v>
      </c>
      <c r="CA31" s="53">
        <v>6.0598158259310573</v>
      </c>
      <c r="CB31" s="53">
        <v>5.3915736288811011</v>
      </c>
      <c r="CC31" s="53">
        <v>2.3779643060875233</v>
      </c>
      <c r="CD31" s="53">
        <v>11.260695949800342</v>
      </c>
      <c r="CE31" s="58">
        <v>19.30115</v>
      </c>
      <c r="CF31" s="58">
        <v>26.593530000000001</v>
      </c>
      <c r="CG31" s="53">
        <v>18.897500000000001</v>
      </c>
      <c r="CH31" s="53">
        <v>14.763859999999999</v>
      </c>
      <c r="CI31" s="53">
        <v>3.7301060000000001</v>
      </c>
      <c r="CJ31" s="55">
        <v>221.30614016055546</v>
      </c>
      <c r="CK31" s="58">
        <v>24.35117</v>
      </c>
      <c r="CL31" s="58"/>
      <c r="CM31" s="58"/>
      <c r="CN31" s="58"/>
      <c r="CO31" s="53">
        <v>33.369999999999997</v>
      </c>
      <c r="CP31" s="53">
        <v>4.24</v>
      </c>
      <c r="CQ31" s="53">
        <v>12</v>
      </c>
      <c r="CR31" s="55">
        <v>38.62903</v>
      </c>
      <c r="CS31" s="53">
        <v>7.7103739999999998</v>
      </c>
      <c r="CT31" s="53">
        <v>24.23359</v>
      </c>
      <c r="CU31" s="53">
        <v>32.791759999999996</v>
      </c>
      <c r="CV31" s="55"/>
      <c r="CW31" s="55"/>
      <c r="CX31" s="55"/>
      <c r="CY31" s="88">
        <v>15638.148667601683</v>
      </c>
      <c r="CZ31" s="88">
        <v>6214.0424192117243</v>
      </c>
      <c r="DA31" s="88">
        <v>2271.2310730743911</v>
      </c>
      <c r="DB31" s="88">
        <v>877.29341385923237</v>
      </c>
      <c r="DC31" s="88">
        <v>1146.4515332542107</v>
      </c>
      <c r="DD31" s="53">
        <v>49.4</v>
      </c>
      <c r="DE31" s="58"/>
      <c r="DF31" s="58"/>
      <c r="DG31" s="58"/>
      <c r="DH31" s="58"/>
      <c r="DI31" s="88">
        <v>13187.693941871003</v>
      </c>
      <c r="DJ31" s="53">
        <v>95.813397129186612</v>
      </c>
      <c r="DK31" s="53">
        <v>73.781132075471703</v>
      </c>
      <c r="DL31" s="53">
        <v>20</v>
      </c>
      <c r="DM31" s="53">
        <v>28.5</v>
      </c>
      <c r="DN31" s="53"/>
      <c r="DO31" s="53"/>
      <c r="DP31" s="53"/>
      <c r="DQ31" s="53"/>
      <c r="DR31" s="53"/>
      <c r="DS31" s="88">
        <v>11068.51089351032</v>
      </c>
      <c r="DT31" s="53">
        <v>13.801308744794765</v>
      </c>
      <c r="DU31" s="53">
        <v>14.899061700312766</v>
      </c>
      <c r="DV31" s="53">
        <v>17.217787913340935</v>
      </c>
      <c r="DW31" s="53">
        <v>8.1387119603680116</v>
      </c>
      <c r="DX31" s="53"/>
      <c r="DY31" s="53"/>
      <c r="DZ31" s="53"/>
      <c r="EA31" s="53"/>
      <c r="EB31" s="53"/>
      <c r="EC31" s="53">
        <v>29.656910253925179</v>
      </c>
      <c r="ED31" s="53">
        <v>10.765149399609047</v>
      </c>
      <c r="EE31" s="53">
        <v>50.266793273556715</v>
      </c>
      <c r="EF31" s="53">
        <v>1.8318684952052038</v>
      </c>
      <c r="EG31" s="53">
        <v>2295.1189499589827</v>
      </c>
      <c r="EH31" s="53">
        <v>1050.8312020460357</v>
      </c>
      <c r="EI31" s="53">
        <v>2982.5703334056557</v>
      </c>
      <c r="EJ31" s="53"/>
      <c r="EK31" s="53"/>
      <c r="EL31" s="53"/>
      <c r="EM31" s="88">
        <v>15176.566619488463</v>
      </c>
      <c r="EN31" s="53">
        <v>76.327844496719081</v>
      </c>
      <c r="EO31" s="53">
        <v>15.928613126511552</v>
      </c>
      <c r="EP31" s="53">
        <v>55.546160151762571</v>
      </c>
      <c r="EQ31" s="53">
        <v>13.243831640058055</v>
      </c>
      <c r="ER31" s="53">
        <v>19.282848545636909</v>
      </c>
      <c r="ES31" s="53">
        <v>20.329353643474683</v>
      </c>
      <c r="ET31" s="53">
        <v>911.91588785046724</v>
      </c>
      <c r="EU31" s="53"/>
      <c r="EV31" s="53"/>
      <c r="EW31" s="53">
        <v>41.881647609747915</v>
      </c>
      <c r="EX31" s="53">
        <v>62.94008625160842</v>
      </c>
      <c r="EY31" s="53">
        <v>10.65199644182796</v>
      </c>
      <c r="EZ31" s="53">
        <v>8.4493313923071192</v>
      </c>
      <c r="FA31" s="53">
        <v>31.571905027988272</v>
      </c>
      <c r="FB31" s="53">
        <v>-3.6084379513442961</v>
      </c>
      <c r="FC31" s="53">
        <v>90.779397500011328</v>
      </c>
      <c r="FD31" s="53">
        <v>50.947249684350261</v>
      </c>
      <c r="FE31" s="53">
        <v>81.182620058804318</v>
      </c>
      <c r="FF31" s="53">
        <f t="shared" si="0"/>
        <v>1146.4515332542107</v>
      </c>
      <c r="FG31" s="53">
        <v>12.315768221280033</v>
      </c>
      <c r="FH31" s="53">
        <v>6.3855421686746991</v>
      </c>
      <c r="FI31" s="53">
        <v>5.0736023817399927</v>
      </c>
      <c r="FJ31" s="53">
        <v>3.852991028980115</v>
      </c>
      <c r="FK31" s="53">
        <v>85.530613088593981</v>
      </c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2"/>
      <c r="FX31" s="53"/>
      <c r="FY31" s="53"/>
      <c r="FZ31" s="53"/>
      <c r="GA31" s="53"/>
      <c r="GB31" s="53"/>
      <c r="GC31" s="53"/>
      <c r="GD31" s="53"/>
      <c r="GE31" s="53"/>
      <c r="GF31" s="53"/>
      <c r="GG31" s="53"/>
      <c r="GH31" s="53"/>
      <c r="GI31" s="53"/>
      <c r="GJ31" s="53"/>
      <c r="GK31" s="53"/>
      <c r="GL31" s="53"/>
      <c r="GM31" s="64"/>
      <c r="GN31" s="58"/>
      <c r="GO31" s="58"/>
      <c r="GP31" s="58"/>
      <c r="GQ31" s="58"/>
      <c r="GR31" s="53"/>
      <c r="GS31" s="52"/>
      <c r="GT31" s="53"/>
      <c r="GU31" s="53"/>
      <c r="GV31" s="53"/>
      <c r="GW31" s="53"/>
      <c r="GX31" s="53"/>
      <c r="GY31" s="53"/>
      <c r="GZ31" s="53"/>
      <c r="HA31" s="53"/>
      <c r="HB31" s="53"/>
      <c r="HC31" s="53"/>
      <c r="HD31" s="53"/>
      <c r="HE31" s="59"/>
      <c r="HF31" s="59"/>
      <c r="HG31" s="59"/>
      <c r="HH31" s="59"/>
      <c r="HI31" s="59"/>
      <c r="HJ31" s="59"/>
      <c r="HK31" s="59"/>
      <c r="HL31" s="59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</row>
    <row r="32" spans="1:235" ht="20.25" customHeight="1">
      <c r="A32" s="19">
        <v>29</v>
      </c>
      <c r="B32" s="47" t="s">
        <v>83</v>
      </c>
      <c r="C32" s="112">
        <v>17245.910799671157</v>
      </c>
      <c r="D32" s="53">
        <v>16.09299</v>
      </c>
      <c r="E32" s="53">
        <v>16.626010000000001</v>
      </c>
      <c r="F32" s="53">
        <v>15.81498</v>
      </c>
      <c r="G32" s="53"/>
      <c r="H32" s="53">
        <v>5.7813140000000001</v>
      </c>
      <c r="I32" s="57">
        <v>5.2664629999999999</v>
      </c>
      <c r="J32" s="53">
        <v>22.977842520892434</v>
      </c>
      <c r="K32" s="52">
        <v>14.6205</v>
      </c>
      <c r="L32" s="52"/>
      <c r="M32" s="52">
        <v>181</v>
      </c>
      <c r="N32" s="52">
        <v>1.1875861163965618</v>
      </c>
      <c r="O32" s="52">
        <v>38.383838383838381</v>
      </c>
      <c r="P32" s="52">
        <v>7.2727272727272725</v>
      </c>
      <c r="Q32" s="52">
        <v>32.222222222222221</v>
      </c>
      <c r="R32" s="52">
        <v>33.333333333333329</v>
      </c>
      <c r="S32" s="52">
        <v>5.0847457627118651</v>
      </c>
      <c r="T32" s="67">
        <v>537</v>
      </c>
      <c r="U32" s="52"/>
      <c r="V32" s="52"/>
      <c r="W32" s="67">
        <v>2326</v>
      </c>
      <c r="X32" s="52">
        <v>15.280515044015246</v>
      </c>
      <c r="Y32" s="52">
        <v>5.2672802036420592</v>
      </c>
      <c r="Z32" s="52">
        <v>0.30715490243314864</v>
      </c>
      <c r="AA32" s="52">
        <v>0</v>
      </c>
      <c r="AB32" s="67">
        <v>9</v>
      </c>
      <c r="AC32" s="67">
        <v>14</v>
      </c>
      <c r="AD32" s="67">
        <v>23</v>
      </c>
      <c r="AE32" s="67">
        <v>0</v>
      </c>
      <c r="AF32" s="52"/>
      <c r="AG32" s="53">
        <v>3.1</v>
      </c>
      <c r="AH32" s="53">
        <v>12.2</v>
      </c>
      <c r="AI32" s="52">
        <v>24.324324324324323</v>
      </c>
      <c r="AJ32" s="53">
        <v>29.729729729729726</v>
      </c>
      <c r="AK32" s="53">
        <v>15.839243498817968</v>
      </c>
      <c r="AL32" s="53">
        <v>29.809398873369858</v>
      </c>
      <c r="AM32" s="53">
        <v>16.745283018867923</v>
      </c>
      <c r="AN32" s="53">
        <v>25.415676959619955</v>
      </c>
      <c r="AO32" s="53">
        <v>29.822012350163458</v>
      </c>
      <c r="AP32" s="53"/>
      <c r="AQ32" s="53">
        <v>16.745283018867923</v>
      </c>
      <c r="AR32" s="53">
        <v>2.7</v>
      </c>
      <c r="AS32" s="53">
        <v>40.817198177676538</v>
      </c>
      <c r="AT32" s="53">
        <v>21.936758893280633</v>
      </c>
      <c r="AU32" s="53">
        <v>7.8014184397163122</v>
      </c>
      <c r="AV32" s="53"/>
      <c r="AW32" s="53"/>
      <c r="AX32" s="53"/>
      <c r="AY32" s="53"/>
      <c r="AZ32" s="53"/>
      <c r="BA32" s="52">
        <v>665.36388140161728</v>
      </c>
      <c r="BB32" s="53">
        <v>582.48959778085987</v>
      </c>
      <c r="BC32" s="53">
        <v>789.90683229813658</v>
      </c>
      <c r="BD32" s="53">
        <v>271.80784332184714</v>
      </c>
      <c r="BE32" s="53">
        <v>1006</v>
      </c>
      <c r="BF32" s="53">
        <v>10.205351586807716</v>
      </c>
      <c r="BG32" s="54">
        <v>5.4795598271215642</v>
      </c>
      <c r="BH32" s="53"/>
      <c r="BI32" s="53"/>
      <c r="BJ32" s="53"/>
      <c r="BK32" s="53">
        <v>82.751966750779275</v>
      </c>
      <c r="BL32" s="53">
        <v>1.8108950571470981</v>
      </c>
      <c r="BM32" s="53">
        <v>35.6</v>
      </c>
      <c r="BN32" s="53">
        <v>10.658740166936889</v>
      </c>
      <c r="BO32" s="53">
        <v>15.227529268009423</v>
      </c>
      <c r="BP32" s="53">
        <v>0.14760147601476015</v>
      </c>
      <c r="BQ32" s="53">
        <v>2.3484072981272957</v>
      </c>
      <c r="BR32" s="53">
        <v>8.3778786867955226</v>
      </c>
      <c r="BS32" s="53"/>
      <c r="BT32" s="53"/>
      <c r="BU32" s="53">
        <v>24.364830000000001</v>
      </c>
      <c r="BV32" s="53">
        <v>6.5090463490232828</v>
      </c>
      <c r="BW32" s="53">
        <v>13.668583656546742</v>
      </c>
      <c r="BX32" s="53">
        <v>10.766350140430655</v>
      </c>
      <c r="BY32" s="53">
        <v>4.7813294101912529</v>
      </c>
      <c r="BZ32" s="53">
        <v>1.0632606660425303</v>
      </c>
      <c r="CA32" s="53">
        <v>5.697472248227899</v>
      </c>
      <c r="CB32" s="53">
        <v>6.5400561722616022</v>
      </c>
      <c r="CC32" s="53">
        <v>3.5642637421425705</v>
      </c>
      <c r="CD32" s="53">
        <v>12.431456466497258</v>
      </c>
      <c r="CE32" s="58">
        <v>20.002510000000001</v>
      </c>
      <c r="CF32" s="58">
        <v>26.846029999999999</v>
      </c>
      <c r="CG32" s="53">
        <v>19.800730000000001</v>
      </c>
      <c r="CH32" s="53">
        <v>11.023619999999999</v>
      </c>
      <c r="CI32" s="53">
        <v>4.8761479999999997</v>
      </c>
      <c r="CJ32" s="55">
        <v>113.97720455908818</v>
      </c>
      <c r="CK32" s="58">
        <v>23.082339999999999</v>
      </c>
      <c r="CL32" s="58"/>
      <c r="CM32" s="58"/>
      <c r="CN32" s="58"/>
      <c r="CO32" s="53">
        <v>41.06</v>
      </c>
      <c r="CP32" s="53">
        <v>7.07</v>
      </c>
      <c r="CQ32" s="53">
        <v>4.5999999999999996</v>
      </c>
      <c r="CR32" s="55">
        <v>28.45655</v>
      </c>
      <c r="CS32" s="53">
        <v>5.89771</v>
      </c>
      <c r="CT32" s="53">
        <v>15.360889999999999</v>
      </c>
      <c r="CU32" s="53">
        <v>21.541370000000001</v>
      </c>
      <c r="CV32" s="55"/>
      <c r="CW32" s="55"/>
      <c r="CX32" s="55"/>
      <c r="CY32" s="88">
        <v>4939.3723252496429</v>
      </c>
      <c r="CZ32" s="88">
        <v>3554.4460294816927</v>
      </c>
      <c r="DA32" s="88">
        <v>671.65953399904902</v>
      </c>
      <c r="DB32" s="88">
        <v>53.495007132667617</v>
      </c>
      <c r="DC32" s="88">
        <v>271.52184751752208</v>
      </c>
      <c r="DD32" s="53">
        <v>30.799999999999997</v>
      </c>
      <c r="DE32" s="58"/>
      <c r="DF32" s="58"/>
      <c r="DG32" s="58"/>
      <c r="DH32" s="58"/>
      <c r="DI32" s="88">
        <v>2151.321511447758</v>
      </c>
      <c r="DJ32" s="53">
        <v>98.230088495575217</v>
      </c>
      <c r="DK32" s="53">
        <v>81.601731601731601</v>
      </c>
      <c r="DL32" s="53">
        <v>12.2</v>
      </c>
      <c r="DM32" s="53">
        <v>16.8</v>
      </c>
      <c r="DN32" s="53"/>
      <c r="DO32" s="53"/>
      <c r="DP32" s="53"/>
      <c r="DQ32" s="53"/>
      <c r="DR32" s="53"/>
      <c r="DS32" s="88">
        <v>1873.8655795711436</v>
      </c>
      <c r="DT32" s="53">
        <v>7.3684210526315779</v>
      </c>
      <c r="DU32" s="53">
        <v>15.839243498817968</v>
      </c>
      <c r="DV32" s="53">
        <v>16.745283018867923</v>
      </c>
      <c r="DW32" s="53">
        <v>7.6704545454545459</v>
      </c>
      <c r="DX32" s="53"/>
      <c r="DY32" s="53"/>
      <c r="DZ32" s="53"/>
      <c r="EA32" s="53"/>
      <c r="EB32" s="53"/>
      <c r="EC32" s="53">
        <v>29.774730656219393</v>
      </c>
      <c r="ED32" s="53">
        <v>7.8014184397163122</v>
      </c>
      <c r="EE32" s="53">
        <v>23.554196634178702</v>
      </c>
      <c r="EF32" s="53">
        <v>1.5128085511769971</v>
      </c>
      <c r="EG32" s="53">
        <v>2226.1363636363635</v>
      </c>
      <c r="EH32" s="53">
        <v>1051.8292682926829</v>
      </c>
      <c r="EI32" s="53">
        <v>1217.7564487102579</v>
      </c>
      <c r="EJ32" s="53"/>
      <c r="EK32" s="53"/>
      <c r="EL32" s="53"/>
      <c r="EM32" s="88">
        <v>5396.207258378714</v>
      </c>
      <c r="EN32" s="53">
        <v>74.666142969363705</v>
      </c>
      <c r="EO32" s="53">
        <v>16.953610712577714</v>
      </c>
      <c r="EP32" s="53">
        <v>50.498431018728581</v>
      </c>
      <c r="EQ32" s="53">
        <v>7.2594825420748545</v>
      </c>
      <c r="ER32" s="53">
        <v>26.787849796699355</v>
      </c>
      <c r="ES32" s="53">
        <v>13.682472281198397</v>
      </c>
      <c r="ET32" s="53">
        <v>885.24590163934431</v>
      </c>
      <c r="EU32" s="53"/>
      <c r="EV32" s="53"/>
      <c r="EW32" s="53">
        <v>111.94805194805195</v>
      </c>
      <c r="EX32" s="53">
        <v>52.059748427672979</v>
      </c>
      <c r="EY32" s="53">
        <v>12.868378267772213</v>
      </c>
      <c r="EZ32" s="53">
        <v>4.1238249133611857</v>
      </c>
      <c r="FA32" s="53">
        <v>43.216821257143543</v>
      </c>
      <c r="FB32" s="53">
        <v>-2.9421369545811125</v>
      </c>
      <c r="FC32" s="53">
        <v>54.016308914613461</v>
      </c>
      <c r="FD32" s="53">
        <v>44.826527696438312</v>
      </c>
      <c r="FE32" s="53">
        <v>75.69786535303777</v>
      </c>
      <c r="FF32" s="53">
        <f t="shared" si="0"/>
        <v>271.52184751752208</v>
      </c>
      <c r="FG32" s="53">
        <v>7.8369905956112857</v>
      </c>
      <c r="FH32" s="53">
        <v>4.5774647887323949</v>
      </c>
      <c r="FI32" s="53">
        <v>7.3738973083012889</v>
      </c>
      <c r="FJ32" s="53">
        <v>6.3844238170704104</v>
      </c>
      <c r="FK32" s="53">
        <v>84.582295675798065</v>
      </c>
      <c r="FL32" s="53"/>
      <c r="FM32" s="53"/>
      <c r="FN32" s="53"/>
      <c r="FO32" s="53"/>
      <c r="FP32" s="53"/>
      <c r="FQ32" s="53"/>
      <c r="FR32" s="53"/>
      <c r="FS32" s="53"/>
      <c r="FT32" s="53"/>
      <c r="FU32" s="53"/>
      <c r="FV32" s="53"/>
      <c r="FW32" s="52"/>
      <c r="FX32" s="53"/>
      <c r="FY32" s="53"/>
      <c r="FZ32" s="53"/>
      <c r="GA32" s="53"/>
      <c r="GB32" s="53"/>
      <c r="GC32" s="53"/>
      <c r="GD32" s="53"/>
      <c r="GE32" s="53"/>
      <c r="GF32" s="53"/>
      <c r="GG32" s="53"/>
      <c r="GH32" s="53"/>
      <c r="GI32" s="53"/>
      <c r="GJ32" s="53"/>
      <c r="GK32" s="53"/>
      <c r="GL32" s="53"/>
      <c r="GM32" s="64"/>
      <c r="GN32" s="58"/>
      <c r="GO32" s="58"/>
      <c r="GP32" s="58"/>
      <c r="GQ32" s="58"/>
      <c r="GR32" s="53"/>
      <c r="GS32" s="52"/>
      <c r="GT32" s="53"/>
      <c r="GU32" s="53"/>
      <c r="GV32" s="53"/>
      <c r="GW32" s="53"/>
      <c r="GX32" s="53"/>
      <c r="GY32" s="53"/>
      <c r="GZ32" s="53"/>
      <c r="HA32" s="53"/>
      <c r="HB32" s="53"/>
      <c r="HC32" s="53"/>
      <c r="HD32" s="53"/>
      <c r="HE32" s="59"/>
      <c r="HF32" s="59"/>
      <c r="HG32" s="59"/>
      <c r="HH32" s="59"/>
      <c r="HI32" s="59"/>
      <c r="HJ32" s="59"/>
      <c r="HK32" s="59"/>
      <c r="HL32" s="59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</row>
    <row r="33" spans="1:235" ht="20.25" customHeight="1">
      <c r="A33" s="19">
        <v>30</v>
      </c>
      <c r="B33" s="47" t="s">
        <v>84</v>
      </c>
      <c r="C33" s="112">
        <v>5456.8107048054189</v>
      </c>
      <c r="D33" s="53">
        <v>12.081189999999999</v>
      </c>
      <c r="E33" s="53">
        <v>11.665760000000001</v>
      </c>
      <c r="F33" s="53">
        <v>15.340730000000001</v>
      </c>
      <c r="G33" s="53">
        <v>6.2040059999999997</v>
      </c>
      <c r="H33" s="53">
        <v>9.0612460000000006</v>
      </c>
      <c r="I33" s="57">
        <v>11.349069999999999</v>
      </c>
      <c r="J33" s="53">
        <v>30.983716261432075</v>
      </c>
      <c r="K33" s="52">
        <v>13.78729</v>
      </c>
      <c r="L33" s="52"/>
      <c r="M33" s="52">
        <v>88</v>
      </c>
      <c r="N33" s="52">
        <v>1.6575626294970804</v>
      </c>
      <c r="O33" s="52">
        <v>48.07692307692308</v>
      </c>
      <c r="P33" s="52">
        <v>5.8823529411764701</v>
      </c>
      <c r="Q33" s="52">
        <v>33.333333333333329</v>
      </c>
      <c r="R33" s="52">
        <v>48</v>
      </c>
      <c r="S33" s="52">
        <v>0</v>
      </c>
      <c r="T33" s="67">
        <v>405</v>
      </c>
      <c r="U33" s="52"/>
      <c r="V33" s="52"/>
      <c r="W33" s="67">
        <v>604</v>
      </c>
      <c r="X33" s="52">
        <v>11.379050489826682</v>
      </c>
      <c r="Y33" s="52">
        <v>7.5951752732755295</v>
      </c>
      <c r="Z33" s="52">
        <v>1.8778518778518778</v>
      </c>
      <c r="AA33" s="52">
        <v>2</v>
      </c>
      <c r="AB33" s="67">
        <v>8</v>
      </c>
      <c r="AC33" s="67">
        <v>19</v>
      </c>
      <c r="AD33" s="67">
        <v>29</v>
      </c>
      <c r="AE33" s="67">
        <v>0</v>
      </c>
      <c r="AF33" s="52"/>
      <c r="AG33" s="53">
        <v>2.1</v>
      </c>
      <c r="AH33" s="53">
        <v>9.8000000000000007</v>
      </c>
      <c r="AI33" s="52">
        <v>45.762711864406782</v>
      </c>
      <c r="AJ33" s="53">
        <v>42.372881355932201</v>
      </c>
      <c r="AK33" s="53">
        <v>15.104166666666666</v>
      </c>
      <c r="AL33" s="53">
        <v>43.530478132789483</v>
      </c>
      <c r="AM33" s="53">
        <v>18.932038834951456</v>
      </c>
      <c r="AN33" s="53">
        <v>12.807881773399016</v>
      </c>
      <c r="AO33" s="53">
        <v>20.377358490566039</v>
      </c>
      <c r="AP33" s="53"/>
      <c r="AQ33" s="53">
        <v>18.932038834951456</v>
      </c>
      <c r="AR33" s="53">
        <v>2.8</v>
      </c>
      <c r="AS33" s="53">
        <v>39.097103918228285</v>
      </c>
      <c r="AT33" s="53">
        <v>30.723905723905727</v>
      </c>
      <c r="AU33" s="53">
        <v>11.538461538461538</v>
      </c>
      <c r="AV33" s="53"/>
      <c r="AW33" s="53"/>
      <c r="AX33" s="53"/>
      <c r="AY33" s="53"/>
      <c r="AZ33" s="53"/>
      <c r="BA33" s="52">
        <v>646.20253164556959</v>
      </c>
      <c r="BB33" s="53">
        <v>556.57327586206895</v>
      </c>
      <c r="BC33" s="53">
        <v>762.92613636363637</v>
      </c>
      <c r="BD33" s="53">
        <v>0</v>
      </c>
      <c r="BE33" s="53">
        <v>940</v>
      </c>
      <c r="BF33" s="53">
        <v>13.163481953290871</v>
      </c>
      <c r="BG33" s="54">
        <v>5.9558598892535519</v>
      </c>
      <c r="BH33" s="53"/>
      <c r="BI33" s="53"/>
      <c r="BJ33" s="53"/>
      <c r="BK33" s="53">
        <v>79.469632164242938</v>
      </c>
      <c r="BL33" s="53">
        <v>1.4114627887082978</v>
      </c>
      <c r="BM33" s="53">
        <v>87.5</v>
      </c>
      <c r="BN33" s="53">
        <v>2.5801420322559236</v>
      </c>
      <c r="BO33" s="53">
        <v>9.3096796558433077</v>
      </c>
      <c r="BP33" s="53">
        <v>0.43233895373973197</v>
      </c>
      <c r="BQ33" s="53">
        <v>5.627857896588111</v>
      </c>
      <c r="BR33" s="53">
        <v>9.9641575108764489</v>
      </c>
      <c r="BS33" s="53"/>
      <c r="BT33" s="53"/>
      <c r="BU33" s="53">
        <v>25.525780000000001</v>
      </c>
      <c r="BV33" s="53">
        <v>8.2940622054665418</v>
      </c>
      <c r="BW33" s="53">
        <v>15.963161933998466</v>
      </c>
      <c r="BX33" s="53">
        <v>11.051419800460476</v>
      </c>
      <c r="BY33" s="53">
        <v>4.5280122793553339</v>
      </c>
      <c r="BZ33" s="53">
        <v>1.3046815042210285</v>
      </c>
      <c r="CA33" s="53">
        <v>7.7897160399079057</v>
      </c>
      <c r="CB33" s="53">
        <v>6.4082885648503449</v>
      </c>
      <c r="CC33" s="53">
        <v>3.1849577897160399</v>
      </c>
      <c r="CD33" s="53">
        <v>11.435149654643132</v>
      </c>
      <c r="CE33" s="58">
        <v>18.53913</v>
      </c>
      <c r="CF33" s="58">
        <v>25.57105</v>
      </c>
      <c r="CG33" s="53">
        <v>18.708480000000002</v>
      </c>
      <c r="CH33" s="53">
        <v>14.997590000000001</v>
      </c>
      <c r="CI33" s="53">
        <v>2.3556409999999999</v>
      </c>
      <c r="CJ33" s="55">
        <v>53.966540744738261</v>
      </c>
      <c r="CK33" s="58">
        <v>25.658059999999999</v>
      </c>
      <c r="CL33" s="58"/>
      <c r="CM33" s="58"/>
      <c r="CN33" s="58"/>
      <c r="CO33" s="53">
        <v>36.86</v>
      </c>
      <c r="CP33" s="53">
        <v>6.21</v>
      </c>
      <c r="CQ33" s="53">
        <v>9.6</v>
      </c>
      <c r="CR33" s="55">
        <v>42.294069999999998</v>
      </c>
      <c r="CS33" s="53">
        <v>8.3800050000000006</v>
      </c>
      <c r="CT33" s="53">
        <v>25.448440000000002</v>
      </c>
      <c r="CU33" s="53">
        <v>33.165280000000003</v>
      </c>
      <c r="CV33" s="55"/>
      <c r="CW33" s="55"/>
      <c r="CX33" s="55"/>
      <c r="CY33" s="88">
        <v>6551.9765739385066</v>
      </c>
      <c r="CZ33" s="88">
        <v>2122.9868228404098</v>
      </c>
      <c r="DA33" s="88">
        <v>1610.5417276720352</v>
      </c>
      <c r="DB33" s="88">
        <v>347.73060029282578</v>
      </c>
      <c r="DC33" s="88">
        <v>885.0378427277376</v>
      </c>
      <c r="DD33" s="53">
        <v>25.700000000000003</v>
      </c>
      <c r="DE33" s="58"/>
      <c r="DF33" s="58"/>
      <c r="DG33" s="58"/>
      <c r="DH33" s="58"/>
      <c r="DI33" s="88">
        <v>772.85934726614687</v>
      </c>
      <c r="DJ33" s="53">
        <v>0</v>
      </c>
      <c r="DK33" s="53">
        <v>0</v>
      </c>
      <c r="DL33" s="53">
        <v>9.8000000000000007</v>
      </c>
      <c r="DM33" s="53">
        <v>23.2</v>
      </c>
      <c r="DN33" s="53"/>
      <c r="DO33" s="53"/>
      <c r="DP33" s="53"/>
      <c r="DQ33" s="53"/>
      <c r="DR33" s="53"/>
      <c r="DS33" s="88">
        <v>621.40069661482607</v>
      </c>
      <c r="DT33" s="53">
        <v>10.869565217391305</v>
      </c>
      <c r="DU33" s="53">
        <v>15.104166666666666</v>
      </c>
      <c r="DV33" s="53">
        <v>18.932038834951456</v>
      </c>
      <c r="DW33" s="53">
        <v>5.8139534883720927</v>
      </c>
      <c r="DX33" s="53"/>
      <c r="DY33" s="53"/>
      <c r="DZ33" s="53"/>
      <c r="EA33" s="53"/>
      <c r="EB33" s="53"/>
      <c r="EC33" s="53">
        <v>25.63739376770538</v>
      </c>
      <c r="ED33" s="53">
        <v>11.538461538461538</v>
      </c>
      <c r="EE33" s="53">
        <v>25.144682825076295</v>
      </c>
      <c r="EF33" s="53">
        <v>2.054337487786865</v>
      </c>
      <c r="EG33" s="53">
        <v>2080.7291666666665</v>
      </c>
      <c r="EH33" s="53">
        <v>907.69230769230774</v>
      </c>
      <c r="EI33" s="53">
        <v>1780.8958445763626</v>
      </c>
      <c r="EJ33" s="53"/>
      <c r="EK33" s="53"/>
      <c r="EL33" s="53"/>
      <c r="EM33" s="88">
        <v>1658.7665207386835</v>
      </c>
      <c r="EN33" s="53">
        <v>73.254281949934125</v>
      </c>
      <c r="EO33" s="53">
        <v>15.918653576437588</v>
      </c>
      <c r="EP33" s="53">
        <v>53.65432620400756</v>
      </c>
      <c r="EQ33" s="53">
        <v>6.9732937685459948</v>
      </c>
      <c r="ER33" s="53">
        <v>31.837307152875177</v>
      </c>
      <c r="ES33" s="53">
        <v>18.625429553264606</v>
      </c>
      <c r="ET33" s="53">
        <v>898.18181818181824</v>
      </c>
      <c r="EU33" s="53"/>
      <c r="EV33" s="53"/>
      <c r="EW33" s="53">
        <v>160.74766355140184</v>
      </c>
      <c r="EX33" s="53">
        <v>167.02872472682066</v>
      </c>
      <c r="EY33" s="53">
        <v>14.774477043587158</v>
      </c>
      <c r="EZ33" s="53">
        <v>-10.666645826929443</v>
      </c>
      <c r="FA33" s="53">
        <v>32.851959524936341</v>
      </c>
      <c r="FB33" s="53">
        <v>-11.258149540050331</v>
      </c>
      <c r="FC33" s="53">
        <v>95.722634578630249</v>
      </c>
      <c r="FD33" s="53">
        <v>36.895811422760325</v>
      </c>
      <c r="FE33" s="53">
        <v>75.806451612903231</v>
      </c>
      <c r="FF33" s="53">
        <f t="shared" si="0"/>
        <v>885.0378427277376</v>
      </c>
      <c r="FG33" s="53">
        <v>13.196480938416421</v>
      </c>
      <c r="FH33" s="53">
        <v>0</v>
      </c>
      <c r="FI33" s="53">
        <v>13.318657127132635</v>
      </c>
      <c r="FJ33" s="53">
        <v>12.417943107221006</v>
      </c>
      <c r="FK33" s="53">
        <v>78.501094091903724</v>
      </c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2"/>
      <c r="FX33" s="53"/>
      <c r="FY33" s="53"/>
      <c r="FZ33" s="53"/>
      <c r="GA33" s="53"/>
      <c r="GB33" s="53"/>
      <c r="GC33" s="53"/>
      <c r="GD33" s="53"/>
      <c r="GE33" s="53"/>
      <c r="GF33" s="53"/>
      <c r="GG33" s="53"/>
      <c r="GH33" s="53"/>
      <c r="GI33" s="53"/>
      <c r="GJ33" s="53"/>
      <c r="GK33" s="53"/>
      <c r="GL33" s="53"/>
      <c r="GM33" s="64"/>
      <c r="GN33" s="58"/>
      <c r="GO33" s="58"/>
      <c r="GP33" s="58"/>
      <c r="GQ33" s="58"/>
      <c r="GR33" s="53"/>
      <c r="GS33" s="52"/>
      <c r="GT33" s="53"/>
      <c r="GU33" s="53"/>
      <c r="GV33" s="53"/>
      <c r="GW33" s="53"/>
      <c r="GX33" s="53"/>
      <c r="GY33" s="53"/>
      <c r="GZ33" s="53"/>
      <c r="HA33" s="53"/>
      <c r="HB33" s="53"/>
      <c r="HC33" s="53"/>
      <c r="HD33" s="53"/>
      <c r="HE33" s="59"/>
      <c r="HF33" s="59"/>
      <c r="HG33" s="59"/>
      <c r="HH33" s="59"/>
      <c r="HI33" s="59"/>
      <c r="HJ33" s="59"/>
      <c r="HK33" s="59"/>
      <c r="HL33" s="59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</row>
    <row r="34" spans="1:235" ht="20.25" customHeight="1">
      <c r="A34" s="19">
        <v>31</v>
      </c>
      <c r="B34" s="47" t="s">
        <v>85</v>
      </c>
      <c r="C34" s="112">
        <v>96657.2093393533</v>
      </c>
      <c r="D34" s="53">
        <v>14.53406</v>
      </c>
      <c r="E34" s="53">
        <v>10.661899999999999</v>
      </c>
      <c r="F34" s="53">
        <v>16.894857000000002</v>
      </c>
      <c r="G34" s="53">
        <v>2.5945740000000002</v>
      </c>
      <c r="H34" s="53">
        <v>6.2705739999999999</v>
      </c>
      <c r="I34" s="57">
        <v>7.1405250000000002</v>
      </c>
      <c r="J34" s="53">
        <v>12.811070351118225</v>
      </c>
      <c r="K34" s="52">
        <v>14.15925</v>
      </c>
      <c r="L34" s="52"/>
      <c r="M34" s="52">
        <v>628</v>
      </c>
      <c r="N34" s="52">
        <v>0.72224586261227586</v>
      </c>
      <c r="O34" s="52">
        <v>36.854460093896712</v>
      </c>
      <c r="P34" s="52">
        <v>12.231404958677686</v>
      </c>
      <c r="Q34" s="52">
        <v>53.225806451612897</v>
      </c>
      <c r="R34" s="52">
        <v>40.22346368715084</v>
      </c>
      <c r="S34" s="52">
        <v>9.5541401273885356</v>
      </c>
      <c r="T34" s="67">
        <v>782</v>
      </c>
      <c r="U34" s="52"/>
      <c r="V34" s="52"/>
      <c r="W34" s="67">
        <v>27525</v>
      </c>
      <c r="X34" s="52">
        <v>31.53535052644844</v>
      </c>
      <c r="Y34" s="52">
        <v>28.406652052656341</v>
      </c>
      <c r="Z34" s="52">
        <v>3.3661111232780714</v>
      </c>
      <c r="AA34" s="52">
        <v>53</v>
      </c>
      <c r="AB34" s="67">
        <v>203</v>
      </c>
      <c r="AC34" s="67">
        <v>614</v>
      </c>
      <c r="AD34" s="67">
        <v>870</v>
      </c>
      <c r="AE34" s="67">
        <v>1.546384694382108</v>
      </c>
      <c r="AF34" s="52"/>
      <c r="AG34" s="53">
        <v>3.1</v>
      </c>
      <c r="AH34" s="53">
        <v>9.6999999999999993</v>
      </c>
      <c r="AI34" s="52">
        <v>27.622377622377627</v>
      </c>
      <c r="AJ34" s="53">
        <v>30.859835100117778</v>
      </c>
      <c r="AK34" s="53">
        <v>6.6651184393869025</v>
      </c>
      <c r="AL34" s="53">
        <v>24.046795610776652</v>
      </c>
      <c r="AM34" s="53">
        <v>11.667826490373463</v>
      </c>
      <c r="AN34" s="53">
        <v>46.16447823082239</v>
      </c>
      <c r="AO34" s="53">
        <v>47.861155698234349</v>
      </c>
      <c r="AP34" s="53"/>
      <c r="AQ34" s="53">
        <v>11.667826490373463</v>
      </c>
      <c r="AR34" s="53">
        <v>3.2</v>
      </c>
      <c r="AS34" s="53">
        <v>44.348496180956914</v>
      </c>
      <c r="AT34" s="53">
        <v>20.295659608937292</v>
      </c>
      <c r="AU34" s="53">
        <v>8.6215887363114891</v>
      </c>
      <c r="AV34" s="53"/>
      <c r="AW34" s="53"/>
      <c r="AX34" s="53"/>
      <c r="AY34" s="53"/>
      <c r="AZ34" s="53"/>
      <c r="BA34" s="52">
        <v>913.81341440243204</v>
      </c>
      <c r="BB34" s="53">
        <v>741.67976424361495</v>
      </c>
      <c r="BC34" s="53">
        <v>1129.5415959252971</v>
      </c>
      <c r="BD34" s="53">
        <v>669.11200299018719</v>
      </c>
      <c r="BE34" s="53">
        <v>1021</v>
      </c>
      <c r="BF34" s="53">
        <v>8.9930194564087333</v>
      </c>
      <c r="BG34" s="54">
        <v>5.0022135265925414</v>
      </c>
      <c r="BH34" s="53"/>
      <c r="BI34" s="53"/>
      <c r="BJ34" s="53"/>
      <c r="BK34" s="53">
        <v>69.138147704357479</v>
      </c>
      <c r="BL34" s="53">
        <v>2.846538270450361</v>
      </c>
      <c r="BM34" s="53">
        <v>5.0999999999999996</v>
      </c>
      <c r="BN34" s="53">
        <v>9.7519113746294277</v>
      </c>
      <c r="BO34" s="53">
        <v>12.213361793928531</v>
      </c>
      <c r="BP34" s="53">
        <v>0.2366967651442097</v>
      </c>
      <c r="BQ34" s="53">
        <v>3.2522996057818658</v>
      </c>
      <c r="BR34" s="53">
        <v>9.3744613977614488</v>
      </c>
      <c r="BS34" s="53"/>
      <c r="BT34" s="53"/>
      <c r="BU34" s="53">
        <v>15.39598</v>
      </c>
      <c r="BV34" s="53">
        <v>5.9389547439650618</v>
      </c>
      <c r="BW34" s="53">
        <v>8.1218573688062143</v>
      </c>
      <c r="BX34" s="53">
        <v>8.8111706522508904</v>
      </c>
      <c r="BY34" s="53">
        <v>2.7926630627227875</v>
      </c>
      <c r="BZ34" s="53">
        <v>0.80734637992493108</v>
      </c>
      <c r="CA34" s="53">
        <v>5.1344396968910084</v>
      </c>
      <c r="CB34" s="53">
        <v>3.8561412620098676</v>
      </c>
      <c r="CC34" s="53">
        <v>1.3892495455725784</v>
      </c>
      <c r="CD34" s="53">
        <v>9.0330728736337669</v>
      </c>
      <c r="CE34" s="58">
        <v>17.737200000000001</v>
      </c>
      <c r="CF34" s="58">
        <v>19.76118</v>
      </c>
      <c r="CG34" s="53">
        <v>12.49352</v>
      </c>
      <c r="CH34" s="53">
        <v>8.8979359999999996</v>
      </c>
      <c r="CI34" s="53">
        <v>5.1763139999999996</v>
      </c>
      <c r="CJ34" s="55">
        <v>173.88892444899614</v>
      </c>
      <c r="CK34" s="58">
        <v>21.86364</v>
      </c>
      <c r="CL34" s="58"/>
      <c r="CM34" s="58"/>
      <c r="CN34" s="58"/>
      <c r="CO34" s="53">
        <v>43.8</v>
      </c>
      <c r="CP34" s="53">
        <v>7.22</v>
      </c>
      <c r="CQ34" s="53">
        <v>16.8</v>
      </c>
      <c r="CR34" s="55">
        <v>33.226219999999998</v>
      </c>
      <c r="CS34" s="53">
        <v>6.1176149999999998</v>
      </c>
      <c r="CT34" s="53">
        <v>13.810930000000001</v>
      </c>
      <c r="CU34" s="53">
        <v>25.805129999999998</v>
      </c>
      <c r="CV34" s="55"/>
      <c r="CW34" s="55"/>
      <c r="CX34" s="55"/>
      <c r="CY34" s="88">
        <v>8288.9797454853451</v>
      </c>
      <c r="CZ34" s="88">
        <v>5704.0979578179076</v>
      </c>
      <c r="DA34" s="88">
        <v>974.5589911432246</v>
      </c>
      <c r="DB34" s="88">
        <v>319.97323099766817</v>
      </c>
      <c r="DC34" s="88">
        <v>456.26434591363784</v>
      </c>
      <c r="DD34" s="53">
        <v>39</v>
      </c>
      <c r="DE34" s="58"/>
      <c r="DF34" s="58"/>
      <c r="DG34" s="58"/>
      <c r="DH34" s="58"/>
      <c r="DI34" s="88">
        <v>17409.178825374693</v>
      </c>
      <c r="DJ34" s="53">
        <v>97.097378277153553</v>
      </c>
      <c r="DK34" s="53">
        <v>71.088664421997763</v>
      </c>
      <c r="DL34" s="53">
        <v>9.6999999999999993</v>
      </c>
      <c r="DM34" s="53">
        <v>11.5</v>
      </c>
      <c r="DN34" s="53"/>
      <c r="DO34" s="53"/>
      <c r="DP34" s="53"/>
      <c r="DQ34" s="53"/>
      <c r="DR34" s="53"/>
      <c r="DS34" s="88">
        <v>14421.51136305424</v>
      </c>
      <c r="DT34" s="53">
        <v>4.7029702970297027</v>
      </c>
      <c r="DU34" s="53">
        <v>6.6651184393869025</v>
      </c>
      <c r="DV34" s="53">
        <v>11.667826490373463</v>
      </c>
      <c r="DW34" s="53">
        <v>9.8000563221627708</v>
      </c>
      <c r="DX34" s="53"/>
      <c r="DY34" s="53"/>
      <c r="DZ34" s="53"/>
      <c r="EA34" s="53"/>
      <c r="EB34" s="53"/>
      <c r="EC34" s="53">
        <v>25.441016101096924</v>
      </c>
      <c r="ED34" s="53">
        <v>8.6215887363114891</v>
      </c>
      <c r="EE34" s="53">
        <v>15.05562383365351</v>
      </c>
      <c r="EF34" s="53">
        <v>1.634827450022758</v>
      </c>
      <c r="EG34" s="53">
        <v>3189.183987682833</v>
      </c>
      <c r="EH34" s="53">
        <v>1385.7142857142858</v>
      </c>
      <c r="EI34" s="53">
        <v>1096.6737075679021</v>
      </c>
      <c r="EJ34" s="53"/>
      <c r="EK34" s="53"/>
      <c r="EL34" s="53"/>
      <c r="EM34" s="88">
        <v>15887.672560787363</v>
      </c>
      <c r="EN34" s="53">
        <v>77.15214786924524</v>
      </c>
      <c r="EO34" s="53">
        <v>12.065115609018223</v>
      </c>
      <c r="EP34" s="53">
        <v>55.168558934384428</v>
      </c>
      <c r="EQ34" s="53">
        <v>12.253233492171544</v>
      </c>
      <c r="ER34" s="53">
        <v>12.480275426768038</v>
      </c>
      <c r="ES34" s="53">
        <v>25.413267115998583</v>
      </c>
      <c r="ET34" s="53">
        <v>1183.7811900191939</v>
      </c>
      <c r="EU34" s="53"/>
      <c r="EV34" s="53"/>
      <c r="EW34" s="53">
        <v>67.66069784809909</v>
      </c>
      <c r="EX34" s="53">
        <v>25.149080150256882</v>
      </c>
      <c r="EY34" s="53">
        <v>12.897543768338112</v>
      </c>
      <c r="EZ34" s="53">
        <v>9.6403621311644372</v>
      </c>
      <c r="FA34" s="53">
        <v>43.956480689943035</v>
      </c>
      <c r="FB34" s="53">
        <v>3.7145138443523686</v>
      </c>
      <c r="FC34" s="53">
        <v>77.613840731340403</v>
      </c>
      <c r="FD34" s="53">
        <v>39.914461007881414</v>
      </c>
      <c r="FE34" s="53">
        <v>80.297679112008069</v>
      </c>
      <c r="FF34" s="53">
        <f t="shared" si="0"/>
        <v>456.26434591363784</v>
      </c>
      <c r="FG34" s="53">
        <v>24.576693227091635</v>
      </c>
      <c r="FH34" s="53">
        <v>5.9719683120048748</v>
      </c>
      <c r="FI34" s="53">
        <v>11.286452190181803</v>
      </c>
      <c r="FJ34" s="53">
        <v>2.4136106475640036</v>
      </c>
      <c r="FK34" s="53">
        <v>80.821360250722449</v>
      </c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2"/>
      <c r="FX34" s="53"/>
      <c r="FY34" s="53"/>
      <c r="FZ34" s="53"/>
      <c r="GA34" s="53"/>
      <c r="GB34" s="53"/>
      <c r="GC34" s="53"/>
      <c r="GD34" s="53"/>
      <c r="GE34" s="53"/>
      <c r="GF34" s="53"/>
      <c r="GG34" s="53"/>
      <c r="GH34" s="53"/>
      <c r="GI34" s="53"/>
      <c r="GJ34" s="53"/>
      <c r="GK34" s="53"/>
      <c r="GL34" s="53"/>
      <c r="GM34" s="64"/>
      <c r="GN34" s="58"/>
      <c r="GO34" s="58"/>
      <c r="GP34" s="58"/>
      <c r="GQ34" s="58"/>
      <c r="GR34" s="53"/>
      <c r="GS34" s="52"/>
      <c r="GT34" s="53"/>
      <c r="GU34" s="53"/>
      <c r="GV34" s="53"/>
      <c r="GW34" s="53"/>
      <c r="GX34" s="53"/>
      <c r="GY34" s="53"/>
      <c r="GZ34" s="53"/>
      <c r="HA34" s="53"/>
      <c r="HB34" s="53"/>
      <c r="HC34" s="53"/>
      <c r="HD34" s="53"/>
      <c r="HE34" s="59"/>
      <c r="HF34" s="59"/>
      <c r="HG34" s="59"/>
      <c r="HH34" s="59"/>
      <c r="HI34" s="59"/>
      <c r="HJ34" s="59"/>
      <c r="HK34" s="59"/>
      <c r="HL34" s="59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</row>
    <row r="35" spans="1:235" ht="20.25" customHeight="1">
      <c r="A35" s="19">
        <v>32</v>
      </c>
      <c r="B35" s="47" t="s">
        <v>86</v>
      </c>
      <c r="C35" s="112">
        <v>20537.890209519803</v>
      </c>
      <c r="D35" s="53">
        <v>11.48429</v>
      </c>
      <c r="E35" s="53">
        <v>8.2979280000000006</v>
      </c>
      <c r="F35" s="53">
        <v>15.96898</v>
      </c>
      <c r="G35" s="53">
        <v>3.7587109999999999</v>
      </c>
      <c r="H35" s="53">
        <v>4.0236320000000001</v>
      </c>
      <c r="I35" s="57">
        <v>7.8846829999999999</v>
      </c>
      <c r="J35" s="53">
        <v>24.094387755102041</v>
      </c>
      <c r="K35" s="52">
        <v>12.974489999999999</v>
      </c>
      <c r="L35" s="52"/>
      <c r="M35" s="52">
        <v>359</v>
      </c>
      <c r="N35" s="52">
        <v>1.8859994746519571</v>
      </c>
      <c r="O35" s="52">
        <v>45.049504950495049</v>
      </c>
      <c r="P35" s="52">
        <v>3.5294117647058822</v>
      </c>
      <c r="Q35" s="52">
        <v>60.326086956521742</v>
      </c>
      <c r="R35" s="52">
        <v>56.074766355140184</v>
      </c>
      <c r="S35" s="52">
        <v>14.173228346456693</v>
      </c>
      <c r="T35" s="67">
        <v>610</v>
      </c>
      <c r="U35" s="52"/>
      <c r="V35" s="52"/>
      <c r="W35" s="67">
        <v>1468</v>
      </c>
      <c r="X35" s="52">
        <v>7.6299376299376291</v>
      </c>
      <c r="Y35" s="52">
        <v>4.8630172458439063</v>
      </c>
      <c r="Z35" s="52">
        <v>0.4454452004503402</v>
      </c>
      <c r="AA35" s="52">
        <v>5</v>
      </c>
      <c r="AB35" s="67">
        <v>15</v>
      </c>
      <c r="AC35" s="67">
        <v>82</v>
      </c>
      <c r="AD35" s="67">
        <v>102</v>
      </c>
      <c r="AE35" s="67">
        <v>0</v>
      </c>
      <c r="AF35" s="52"/>
      <c r="AG35" s="53">
        <v>2.6</v>
      </c>
      <c r="AH35" s="53">
        <v>12.6</v>
      </c>
      <c r="AI35" s="52">
        <v>39.914163090128753</v>
      </c>
      <c r="AJ35" s="53">
        <v>37.280701754385973</v>
      </c>
      <c r="AK35" s="53">
        <v>13.06005719733079</v>
      </c>
      <c r="AL35" s="53">
        <v>34.851217312894498</v>
      </c>
      <c r="AM35" s="53">
        <v>15.217391304347828</v>
      </c>
      <c r="AN35" s="53">
        <v>21.0576015108593</v>
      </c>
      <c r="AO35" s="53">
        <v>22.597114317425081</v>
      </c>
      <c r="AP35" s="53"/>
      <c r="AQ35" s="53">
        <v>15.217391304347828</v>
      </c>
      <c r="AR35" s="53">
        <v>2.2999999999999998</v>
      </c>
      <c r="AS35" s="53">
        <v>34.721074380165291</v>
      </c>
      <c r="AT35" s="53">
        <v>26.526854219948849</v>
      </c>
      <c r="AU35" s="53">
        <v>5.2977027660571965</v>
      </c>
      <c r="AV35" s="53"/>
      <c r="AW35" s="53"/>
      <c r="AX35" s="53"/>
      <c r="AY35" s="53"/>
      <c r="AZ35" s="53"/>
      <c r="BA35" s="52">
        <v>772.67818574514035</v>
      </c>
      <c r="BB35" s="53">
        <v>660.83650190114065</v>
      </c>
      <c r="BC35" s="53">
        <v>910.72261072261074</v>
      </c>
      <c r="BD35" s="53">
        <v>853.80980889094837</v>
      </c>
      <c r="BE35" s="53">
        <v>990</v>
      </c>
      <c r="BF35" s="53">
        <v>8.1651806663538249</v>
      </c>
      <c r="BG35" s="54">
        <v>6.2323831072321614</v>
      </c>
      <c r="BH35" s="53"/>
      <c r="BI35" s="53"/>
      <c r="BJ35" s="53"/>
      <c r="BK35" s="53">
        <v>72.648407485438099</v>
      </c>
      <c r="BL35" s="53">
        <v>4.0153674556946335</v>
      </c>
      <c r="BM35" s="53">
        <v>62.1</v>
      </c>
      <c r="BN35" s="53">
        <v>4.8042109953768168</v>
      </c>
      <c r="BO35" s="53">
        <v>20.127935686912135</v>
      </c>
      <c r="BP35" s="53">
        <v>9.93418601763318E-2</v>
      </c>
      <c r="BQ35" s="53">
        <v>4.649341751088925</v>
      </c>
      <c r="BR35" s="53">
        <v>13.768406899970095</v>
      </c>
      <c r="BS35" s="53"/>
      <c r="BT35" s="53"/>
      <c r="BU35" s="53">
        <v>22.783819999999999</v>
      </c>
      <c r="BV35" s="53">
        <v>6.3954434499593162</v>
      </c>
      <c r="BW35" s="53">
        <v>12.496011911092204</v>
      </c>
      <c r="BX35" s="53">
        <v>10.459427842178028</v>
      </c>
      <c r="BY35" s="53">
        <v>4.0784855897054131</v>
      </c>
      <c r="BZ35" s="53">
        <v>0.68595129214080608</v>
      </c>
      <c r="CA35" s="53">
        <v>5.7641178347335957</v>
      </c>
      <c r="CB35" s="53">
        <v>5.5939593746676595</v>
      </c>
      <c r="CC35" s="53">
        <v>2.5576943528661062</v>
      </c>
      <c r="CD35" s="53">
        <v>10.980538126129959</v>
      </c>
      <c r="CE35" s="58">
        <v>14.17554</v>
      </c>
      <c r="CF35" s="58">
        <v>25.870799999999999</v>
      </c>
      <c r="CG35" s="53">
        <v>16.67943</v>
      </c>
      <c r="CH35" s="53">
        <v>11.62373</v>
      </c>
      <c r="CI35" s="53">
        <v>3.7233900000000002</v>
      </c>
      <c r="CJ35" s="55">
        <v>241.20108294363772</v>
      </c>
      <c r="CK35" s="58">
        <v>17.659949999999998</v>
      </c>
      <c r="CL35" s="58"/>
      <c r="CM35" s="58"/>
      <c r="CN35" s="58"/>
      <c r="CO35" s="53">
        <v>40.11</v>
      </c>
      <c r="CP35" s="53">
        <v>4.0199999999999996</v>
      </c>
      <c r="CQ35" s="53">
        <v>14.5</v>
      </c>
      <c r="CR35" s="55">
        <v>36.180419999999998</v>
      </c>
      <c r="CS35" s="53">
        <v>5.4097220000000004</v>
      </c>
      <c r="CT35" s="53">
        <v>19.471530000000001</v>
      </c>
      <c r="CU35" s="53">
        <v>33.831960000000002</v>
      </c>
      <c r="CV35" s="55"/>
      <c r="CW35" s="55"/>
      <c r="CX35" s="55"/>
      <c r="CY35" s="88">
        <v>12068.119356105222</v>
      </c>
      <c r="CZ35" s="88">
        <v>4377.6992540243427</v>
      </c>
      <c r="DA35" s="88">
        <v>2851.3937966234785</v>
      </c>
      <c r="DB35" s="88">
        <v>613.46682371417353</v>
      </c>
      <c r="DC35" s="88">
        <v>1597.2151503141174</v>
      </c>
      <c r="DD35" s="53">
        <v>45.6</v>
      </c>
      <c r="DE35" s="58"/>
      <c r="DF35" s="58"/>
      <c r="DG35" s="58"/>
      <c r="DH35" s="58"/>
      <c r="DI35" s="88">
        <v>3673.0808136413784</v>
      </c>
      <c r="DJ35" s="53">
        <v>96.120689655172413</v>
      </c>
      <c r="DK35" s="53">
        <v>88.561320754716974</v>
      </c>
      <c r="DL35" s="53">
        <v>12.6</v>
      </c>
      <c r="DM35" s="53">
        <v>27.6</v>
      </c>
      <c r="DN35" s="53"/>
      <c r="DO35" s="53"/>
      <c r="DP35" s="53"/>
      <c r="DQ35" s="53"/>
      <c r="DR35" s="53"/>
      <c r="DS35" s="88">
        <v>3086.0217799139482</v>
      </c>
      <c r="DT35" s="53">
        <v>13.793103448275861</v>
      </c>
      <c r="DU35" s="53">
        <v>13.06005719733079</v>
      </c>
      <c r="DV35" s="53">
        <v>15.217391304347828</v>
      </c>
      <c r="DW35" s="53">
        <v>6.0470324748040314</v>
      </c>
      <c r="DX35" s="53"/>
      <c r="DY35" s="53"/>
      <c r="DZ35" s="53"/>
      <c r="EA35" s="53"/>
      <c r="EB35" s="53"/>
      <c r="EC35" s="53">
        <v>28.7</v>
      </c>
      <c r="ED35" s="53">
        <v>5.2977027660571965</v>
      </c>
      <c r="EE35" s="53">
        <v>36.693814925779861</v>
      </c>
      <c r="EF35" s="53">
        <v>1.974373290285675</v>
      </c>
      <c r="EG35" s="53">
        <v>2390.102827763496</v>
      </c>
      <c r="EH35" s="53">
        <v>1027.9017857142858</v>
      </c>
      <c r="EI35" s="53">
        <v>3435.8848141767166</v>
      </c>
      <c r="EJ35" s="53"/>
      <c r="EK35" s="53"/>
      <c r="EL35" s="53"/>
      <c r="EM35" s="88">
        <v>4720.973706615634</v>
      </c>
      <c r="EN35" s="53">
        <v>81.133603238866385</v>
      </c>
      <c r="EO35" s="53">
        <v>17.87558396852717</v>
      </c>
      <c r="EP35" s="53">
        <v>54.543832692640912</v>
      </c>
      <c r="EQ35" s="53">
        <v>13.236842105263158</v>
      </c>
      <c r="ER35" s="53">
        <v>28.451469498641639</v>
      </c>
      <c r="ES35" s="53">
        <v>17.066601371204701</v>
      </c>
      <c r="ET35" s="53">
        <v>999.38650306748468</v>
      </c>
      <c r="EU35" s="53"/>
      <c r="EV35" s="53"/>
      <c r="EW35" s="53">
        <v>38.824321017861514</v>
      </c>
      <c r="EX35" s="53">
        <v>76.934922731215011</v>
      </c>
      <c r="EY35" s="53">
        <v>12.678853494800588</v>
      </c>
      <c r="EZ35" s="53">
        <v>7.9452626626212153</v>
      </c>
      <c r="FA35" s="53">
        <v>33.170085033882408</v>
      </c>
      <c r="FB35" s="53">
        <v>-6.1348634853230166</v>
      </c>
      <c r="FC35" s="53">
        <v>81.736053045114417</v>
      </c>
      <c r="FD35" s="53">
        <v>44.230951093280474</v>
      </c>
      <c r="FE35" s="53">
        <v>79.930394431554518</v>
      </c>
      <c r="FF35" s="53">
        <f t="shared" si="0"/>
        <v>1597.2151503141174</v>
      </c>
      <c r="FG35" s="53">
        <v>10.515740120562626</v>
      </c>
      <c r="FH35" s="53">
        <v>8.3155650319829419</v>
      </c>
      <c r="FI35" s="53">
        <v>6.3849154746423924</v>
      </c>
      <c r="FJ35" s="53">
        <v>4.8322321544241476</v>
      </c>
      <c r="FK35" s="53">
        <v>85.516258582717967</v>
      </c>
      <c r="FL35" s="53"/>
      <c r="FM35" s="53"/>
      <c r="FN35" s="53"/>
      <c r="FO35" s="53"/>
      <c r="FP35" s="53"/>
      <c r="FQ35" s="53"/>
      <c r="FR35" s="53"/>
      <c r="FS35" s="53"/>
      <c r="FT35" s="53"/>
      <c r="FU35" s="53"/>
      <c r="FV35" s="53"/>
      <c r="FW35" s="52"/>
      <c r="FX35" s="53"/>
      <c r="FY35" s="53"/>
      <c r="FZ35" s="53"/>
      <c r="GA35" s="53"/>
      <c r="GB35" s="53"/>
      <c r="GC35" s="53"/>
      <c r="GD35" s="53"/>
      <c r="GE35" s="53"/>
      <c r="GF35" s="53"/>
      <c r="GG35" s="53"/>
      <c r="GH35" s="53"/>
      <c r="GI35" s="53"/>
      <c r="GJ35" s="53"/>
      <c r="GK35" s="53"/>
      <c r="GL35" s="53"/>
      <c r="GM35" s="64"/>
      <c r="GN35" s="58"/>
      <c r="GO35" s="58"/>
      <c r="GP35" s="58"/>
      <c r="GQ35" s="58"/>
      <c r="GR35" s="53"/>
      <c r="GS35" s="52"/>
      <c r="GT35" s="53"/>
      <c r="GU35" s="53"/>
      <c r="GV35" s="53"/>
      <c r="GW35" s="53"/>
      <c r="GX35" s="53"/>
      <c r="GY35" s="53"/>
      <c r="GZ35" s="53"/>
      <c r="HA35" s="53"/>
      <c r="HB35" s="53"/>
      <c r="HC35" s="53"/>
      <c r="HD35" s="53"/>
      <c r="HE35" s="59"/>
      <c r="HF35" s="59"/>
      <c r="HG35" s="59"/>
      <c r="HH35" s="59"/>
      <c r="HI35" s="59"/>
      <c r="HJ35" s="59"/>
      <c r="HK35" s="59"/>
      <c r="HL35" s="59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</row>
    <row r="36" spans="1:235" ht="20.25" customHeight="1">
      <c r="A36" s="19">
        <v>33</v>
      </c>
      <c r="B36" s="47" t="s">
        <v>87</v>
      </c>
      <c r="C36" s="112">
        <v>281460.97771134536</v>
      </c>
      <c r="D36" s="53">
        <v>18.318850000000001</v>
      </c>
      <c r="E36" s="53">
        <v>24.338280000000001</v>
      </c>
      <c r="F36" s="53">
        <v>19.578175000000002</v>
      </c>
      <c r="G36" s="53">
        <v>4.2133430000000001</v>
      </c>
      <c r="H36" s="53">
        <v>6.0807700000000002</v>
      </c>
      <c r="I36" s="57">
        <v>11.38287</v>
      </c>
      <c r="J36" s="53">
        <v>7.7567366618601294</v>
      </c>
      <c r="K36" s="52">
        <v>17.69502</v>
      </c>
      <c r="L36" s="52"/>
      <c r="M36" s="52">
        <v>1864</v>
      </c>
      <c r="N36" s="52">
        <v>0.80751019135045687</v>
      </c>
      <c r="O36" s="52">
        <v>39.893143365983974</v>
      </c>
      <c r="P36" s="52">
        <v>4.0376106194690262</v>
      </c>
      <c r="Q36" s="52">
        <v>47.655398037077425</v>
      </c>
      <c r="R36" s="52">
        <v>49.625468164794007</v>
      </c>
      <c r="S36" s="52">
        <v>9.1877496671105181</v>
      </c>
      <c r="T36" s="67">
        <v>645</v>
      </c>
      <c r="U36" s="52"/>
      <c r="V36" s="52"/>
      <c r="W36" s="67">
        <v>97211</v>
      </c>
      <c r="X36" s="52">
        <v>41.983631691463863</v>
      </c>
      <c r="Y36" s="52">
        <v>51.927330794099554</v>
      </c>
      <c r="Z36" s="52">
        <v>6.6399891759361385</v>
      </c>
      <c r="AA36" s="52">
        <v>1185</v>
      </c>
      <c r="AB36" s="67">
        <v>1052</v>
      </c>
      <c r="AC36" s="67">
        <v>2193</v>
      </c>
      <c r="AD36" s="67">
        <v>4430</v>
      </c>
      <c r="AE36" s="67">
        <v>243.56173652310346</v>
      </c>
      <c r="AF36" s="52"/>
      <c r="AG36" s="53">
        <v>5.9</v>
      </c>
      <c r="AH36" s="53">
        <v>17.8</v>
      </c>
      <c r="AI36" s="52">
        <v>48.65951742627346</v>
      </c>
      <c r="AJ36" s="53">
        <v>49.432955303535685</v>
      </c>
      <c r="AK36" s="53">
        <v>10.299131553554197</v>
      </c>
      <c r="AL36" s="53">
        <v>29.519686546494476</v>
      </c>
      <c r="AM36" s="53">
        <v>16.088328075709779</v>
      </c>
      <c r="AN36" s="53">
        <v>40.626595201633485</v>
      </c>
      <c r="AO36" s="53">
        <v>32.592447168038589</v>
      </c>
      <c r="AP36" s="53"/>
      <c r="AQ36" s="53">
        <v>16.088328075709779</v>
      </c>
      <c r="AR36" s="53">
        <v>7.9</v>
      </c>
      <c r="AS36" s="53">
        <v>27.311024798326862</v>
      </c>
      <c r="AT36" s="53">
        <v>30.097766739597496</v>
      </c>
      <c r="AU36" s="53">
        <v>17.85301260552793</v>
      </c>
      <c r="AV36" s="53"/>
      <c r="AW36" s="53"/>
      <c r="AX36" s="53"/>
      <c r="AY36" s="53"/>
      <c r="AZ36" s="53"/>
      <c r="BA36" s="52">
        <v>665.1596958174905</v>
      </c>
      <c r="BB36" s="53">
        <v>512.50790838921932</v>
      </c>
      <c r="BC36" s="53">
        <v>863.83622193788528</v>
      </c>
      <c r="BD36" s="53">
        <v>756.82659837795757</v>
      </c>
      <c r="BE36" s="53">
        <v>941</v>
      </c>
      <c r="BF36" s="53">
        <v>15.425931273462314</v>
      </c>
      <c r="BG36" s="54">
        <v>8.0224264775904768</v>
      </c>
      <c r="BH36" s="53"/>
      <c r="BI36" s="53"/>
      <c r="BJ36" s="53"/>
      <c r="BK36" s="53">
        <v>73.195418985402057</v>
      </c>
      <c r="BL36" s="53">
        <v>2.4222383525553135</v>
      </c>
      <c r="BM36" s="53">
        <v>19.5</v>
      </c>
      <c r="BN36" s="53">
        <v>7.1706039116491258</v>
      </c>
      <c r="BO36" s="53">
        <v>26.048002685327205</v>
      </c>
      <c r="BP36" s="53">
        <v>0.64297891190249268</v>
      </c>
      <c r="BQ36" s="53">
        <v>4.7028434367248204</v>
      </c>
      <c r="BR36" s="53">
        <v>16.972244804528362</v>
      </c>
      <c r="BS36" s="53"/>
      <c r="BT36" s="53"/>
      <c r="BU36" s="53">
        <v>23.957550000000001</v>
      </c>
      <c r="BV36" s="53">
        <v>6.7336656192436877</v>
      </c>
      <c r="BW36" s="53">
        <v>7.1895657910572837</v>
      </c>
      <c r="BX36" s="53">
        <v>8.1902834549498742</v>
      </c>
      <c r="BY36" s="53">
        <v>2.0152537008723406</v>
      </c>
      <c r="BZ36" s="53">
        <v>0.53490476466419123</v>
      </c>
      <c r="CA36" s="53">
        <v>5.9285278083614532</v>
      </c>
      <c r="CB36" s="53">
        <v>3.3226500965057344</v>
      </c>
      <c r="CC36" s="53">
        <v>1.2663870303424727</v>
      </c>
      <c r="CD36" s="53">
        <v>7.5590958326461291</v>
      </c>
      <c r="CE36" s="58">
        <v>20.8507</v>
      </c>
      <c r="CF36" s="58">
        <v>26.376200000000001</v>
      </c>
      <c r="CG36" s="53">
        <v>7.6420529999999998</v>
      </c>
      <c r="CH36" s="53">
        <v>14.24935</v>
      </c>
      <c r="CI36" s="53">
        <v>5.1609389999999999</v>
      </c>
      <c r="CJ36" s="55">
        <v>168.59234902802515</v>
      </c>
      <c r="CK36" s="58">
        <v>25.755009999999999</v>
      </c>
      <c r="CL36" s="58"/>
      <c r="CM36" s="58"/>
      <c r="CN36" s="58"/>
      <c r="CO36" s="53">
        <v>36.01</v>
      </c>
      <c r="CP36" s="53">
        <v>2.33</v>
      </c>
      <c r="CQ36" s="53">
        <v>17.399999999999999</v>
      </c>
      <c r="CR36" s="55">
        <v>45.461919999999999</v>
      </c>
      <c r="CS36" s="53">
        <v>13.33301</v>
      </c>
      <c r="CT36" s="53">
        <v>21.534739999999999</v>
      </c>
      <c r="CU36" s="53">
        <v>23.579889999999999</v>
      </c>
      <c r="CV36" s="55"/>
      <c r="CW36" s="55"/>
      <c r="CX36" s="55"/>
      <c r="CY36" s="88">
        <v>8536.3385092139015</v>
      </c>
      <c r="CZ36" s="88">
        <v>5090.0043796856198</v>
      </c>
      <c r="DA36" s="88">
        <v>1438.6715198981262</v>
      </c>
      <c r="DB36" s="88">
        <v>444.96133731308129</v>
      </c>
      <c r="DC36" s="88">
        <v>771.5455881345182</v>
      </c>
      <c r="DD36" s="53">
        <v>58.8</v>
      </c>
      <c r="DE36" s="58"/>
      <c r="DF36" s="58"/>
      <c r="DG36" s="58"/>
      <c r="DH36" s="58"/>
      <c r="DI36" s="88">
        <v>62400.457137356861</v>
      </c>
      <c r="DJ36" s="53">
        <v>103.31625775141549</v>
      </c>
      <c r="DK36" s="53">
        <v>73.410460197410586</v>
      </c>
      <c r="DL36" s="53">
        <v>17.8</v>
      </c>
      <c r="DM36" s="53">
        <v>17.899999999999999</v>
      </c>
      <c r="DN36" s="53"/>
      <c r="DO36" s="53"/>
      <c r="DP36" s="53"/>
      <c r="DQ36" s="53"/>
      <c r="DR36" s="53"/>
      <c r="DS36" s="88">
        <v>49634.044240813615</v>
      </c>
      <c r="DT36" s="53">
        <v>7.7153762268266091</v>
      </c>
      <c r="DU36" s="53">
        <v>10.299131553554197</v>
      </c>
      <c r="DV36" s="53">
        <v>16.088328075709779</v>
      </c>
      <c r="DW36" s="53">
        <v>11.603269936603269</v>
      </c>
      <c r="DX36" s="53"/>
      <c r="DY36" s="53"/>
      <c r="DZ36" s="53"/>
      <c r="EA36" s="53"/>
      <c r="EB36" s="53"/>
      <c r="EC36" s="53">
        <v>23.442369298494125</v>
      </c>
      <c r="ED36" s="53">
        <v>17.85301260552793</v>
      </c>
      <c r="EE36" s="53">
        <v>30.187045430295601</v>
      </c>
      <c r="EF36" s="53">
        <v>1.8819578412221938</v>
      </c>
      <c r="EG36" s="53">
        <v>2139.3508583690987</v>
      </c>
      <c r="EH36" s="53">
        <v>1187.8519710378118</v>
      </c>
      <c r="EI36" s="53">
        <v>1383.3706291577232</v>
      </c>
      <c r="EJ36" s="53"/>
      <c r="EK36" s="53"/>
      <c r="EL36" s="53"/>
      <c r="EM36" s="88">
        <v>32391.151842180712</v>
      </c>
      <c r="EN36" s="53">
        <v>64.095794833113331</v>
      </c>
      <c r="EO36" s="53">
        <v>11.582719490344417</v>
      </c>
      <c r="EP36" s="53">
        <v>61.807002410853961</v>
      </c>
      <c r="EQ36" s="53">
        <v>13.384180095952761</v>
      </c>
      <c r="ER36" s="53">
        <v>8.0033530257065308</v>
      </c>
      <c r="ES36" s="53">
        <v>29.75324264473268</v>
      </c>
      <c r="ET36" s="53">
        <v>786.88752783964367</v>
      </c>
      <c r="EU36" s="53"/>
      <c r="EV36" s="53"/>
      <c r="EW36" s="53">
        <v>70.179580670652086</v>
      </c>
      <c r="EX36" s="53">
        <v>26.448365315533419</v>
      </c>
      <c r="EY36" s="53">
        <v>24.66627172594416</v>
      </c>
      <c r="EZ36" s="53">
        <v>21.028865123179706</v>
      </c>
      <c r="FA36" s="53">
        <v>63.945875026008345</v>
      </c>
      <c r="FB36" s="53">
        <v>3.5139216285146531</v>
      </c>
      <c r="FC36" s="53">
        <v>113.96949728121004</v>
      </c>
      <c r="FD36" s="53">
        <v>53.511453048312099</v>
      </c>
      <c r="FE36" s="53">
        <v>82.699637445384397</v>
      </c>
      <c r="FF36" s="53">
        <f t="shared" si="0"/>
        <v>771.5455881345182</v>
      </c>
      <c r="FG36" s="53">
        <v>18.384192096048025</v>
      </c>
      <c r="FH36" s="53">
        <v>5.3267198619797282</v>
      </c>
      <c r="FI36" s="53">
        <v>5.5956457091410092</v>
      </c>
      <c r="FJ36" s="53">
        <v>0.93129167291618375</v>
      </c>
      <c r="FK36" s="53">
        <v>85.245231050327931</v>
      </c>
      <c r="FL36" s="53"/>
      <c r="FM36" s="53"/>
      <c r="FN36" s="53"/>
      <c r="FO36" s="53"/>
      <c r="FP36" s="53"/>
      <c r="FQ36" s="53"/>
      <c r="FR36" s="53"/>
      <c r="FS36" s="53"/>
      <c r="FT36" s="53"/>
      <c r="FU36" s="53"/>
      <c r="FV36" s="53"/>
      <c r="FW36" s="52"/>
      <c r="FX36" s="53"/>
      <c r="FY36" s="53"/>
      <c r="FZ36" s="53"/>
      <c r="GA36" s="53"/>
      <c r="GB36" s="53"/>
      <c r="GC36" s="53"/>
      <c r="GD36" s="53"/>
      <c r="GE36" s="53"/>
      <c r="GF36" s="53"/>
      <c r="GG36" s="53"/>
      <c r="GH36" s="53"/>
      <c r="GI36" s="53"/>
      <c r="GJ36" s="53"/>
      <c r="GK36" s="53"/>
      <c r="GL36" s="53"/>
      <c r="GM36" s="64"/>
      <c r="GN36" s="58"/>
      <c r="GO36" s="58"/>
      <c r="GP36" s="58"/>
      <c r="GQ36" s="58"/>
      <c r="GR36" s="53"/>
      <c r="GS36" s="52"/>
      <c r="GT36" s="53"/>
      <c r="GU36" s="53"/>
      <c r="GV36" s="53"/>
      <c r="GW36" s="53"/>
      <c r="GX36" s="53"/>
      <c r="GY36" s="53"/>
      <c r="GZ36" s="53"/>
      <c r="HA36" s="53"/>
      <c r="HB36" s="53"/>
      <c r="HC36" s="53"/>
      <c r="HD36" s="53"/>
      <c r="HE36" s="59"/>
      <c r="HF36" s="59"/>
      <c r="HG36" s="59"/>
      <c r="HH36" s="59"/>
      <c r="HI36" s="59"/>
      <c r="HJ36" s="59"/>
      <c r="HK36" s="59"/>
      <c r="HL36" s="59"/>
      <c r="HM36" s="17"/>
      <c r="HN36" s="17"/>
      <c r="HO36" s="17"/>
      <c r="HP36" s="17"/>
      <c r="HQ36" s="17"/>
      <c r="HR36" s="17"/>
      <c r="HS36" s="17"/>
      <c r="HT36" s="17"/>
      <c r="HU36" s="17"/>
      <c r="HV36" s="17"/>
      <c r="HW36" s="17"/>
      <c r="HX36" s="17"/>
      <c r="HY36" s="17"/>
      <c r="HZ36" s="17"/>
      <c r="IA36" s="17"/>
    </row>
    <row r="37" spans="1:235" ht="20.25" customHeight="1">
      <c r="A37" s="19">
        <v>34</v>
      </c>
      <c r="B37" s="47" t="s">
        <v>88</v>
      </c>
      <c r="C37" s="112">
        <v>17998.302916805569</v>
      </c>
      <c r="D37" s="53">
        <v>11.127370000000001</v>
      </c>
      <c r="E37" s="53">
        <v>7.2944839999999997</v>
      </c>
      <c r="F37" s="53">
        <v>11.521369999999999</v>
      </c>
      <c r="G37" s="53">
        <v>2.6950720000000001</v>
      </c>
      <c r="H37" s="53">
        <v>4.426641</v>
      </c>
      <c r="I37" s="57">
        <v>9.0666449999999994</v>
      </c>
      <c r="J37" s="53">
        <v>25.705447412102007</v>
      </c>
      <c r="K37" s="52">
        <v>10.873100000000001</v>
      </c>
      <c r="L37" s="52"/>
      <c r="M37" s="52">
        <v>277</v>
      </c>
      <c r="N37" s="52">
        <v>1.7145333003218619</v>
      </c>
      <c r="O37" s="52">
        <v>43.125</v>
      </c>
      <c r="P37" s="52">
        <v>6.8965517241379306</v>
      </c>
      <c r="Q37" s="52">
        <v>36.567164179104481</v>
      </c>
      <c r="R37" s="52">
        <v>40.74074074074074</v>
      </c>
      <c r="S37" s="52">
        <v>5.6074766355140184</v>
      </c>
      <c r="T37" s="67">
        <v>579</v>
      </c>
      <c r="U37" s="52"/>
      <c r="V37" s="52"/>
      <c r="W37" s="67">
        <v>1479</v>
      </c>
      <c r="X37" s="52">
        <v>9.0897916538627044</v>
      </c>
      <c r="Y37" s="52">
        <v>2.2858547376182798</v>
      </c>
      <c r="Z37" s="52">
        <v>0.10939659143251958</v>
      </c>
      <c r="AA37" s="52">
        <v>0</v>
      </c>
      <c r="AB37" s="67">
        <v>13</v>
      </c>
      <c r="AC37" s="67">
        <v>6</v>
      </c>
      <c r="AD37" s="67">
        <v>19</v>
      </c>
      <c r="AE37" s="67">
        <v>0</v>
      </c>
      <c r="AF37" s="52"/>
      <c r="AG37" s="53">
        <v>0</v>
      </c>
      <c r="AH37" s="53">
        <v>11.9</v>
      </c>
      <c r="AI37" s="52">
        <v>42.105263157894733</v>
      </c>
      <c r="AJ37" s="53">
        <v>48.421052631578945</v>
      </c>
      <c r="AK37" s="53">
        <v>12.244897959183673</v>
      </c>
      <c r="AL37" s="53">
        <v>34.171797567202283</v>
      </c>
      <c r="AM37" s="53">
        <v>8.662900188323917</v>
      </c>
      <c r="AN37" s="53">
        <v>32.293577981651381</v>
      </c>
      <c r="AO37" s="53">
        <v>27.589483687044662</v>
      </c>
      <c r="AP37" s="53"/>
      <c r="AQ37" s="53">
        <v>8.662900188323917</v>
      </c>
      <c r="AR37" s="53">
        <v>3</v>
      </c>
      <c r="AS37" s="53">
        <v>39.118255998051396</v>
      </c>
      <c r="AT37" s="53">
        <v>24.882572564133447</v>
      </c>
      <c r="AU37" s="53">
        <v>4.6162104133118627</v>
      </c>
      <c r="AV37" s="53"/>
      <c r="AW37" s="53"/>
      <c r="AX37" s="53"/>
      <c r="AY37" s="53"/>
      <c r="AZ37" s="53"/>
      <c r="BA37" s="52">
        <v>777.65817223198599</v>
      </c>
      <c r="BB37" s="53">
        <v>681.00303951367778</v>
      </c>
      <c r="BC37" s="53">
        <v>919.01528013582345</v>
      </c>
      <c r="BD37" s="53">
        <v>0</v>
      </c>
      <c r="BE37" s="53">
        <v>1029</v>
      </c>
      <c r="BF37" s="53">
        <v>7.71830985915493</v>
      </c>
      <c r="BG37" s="54">
        <v>4.1948399440206847</v>
      </c>
      <c r="BH37" s="53"/>
      <c r="BI37" s="53"/>
      <c r="BJ37" s="53"/>
      <c r="BK37" s="53">
        <v>82.381025720006164</v>
      </c>
      <c r="BL37" s="53">
        <v>1.6017249345448945</v>
      </c>
      <c r="BM37" s="53">
        <v>30.8</v>
      </c>
      <c r="BN37" s="53">
        <v>6.3508629028152521</v>
      </c>
      <c r="BO37" s="53">
        <v>13.498351292103813</v>
      </c>
      <c r="BP37" s="53">
        <v>0.26254826254826252</v>
      </c>
      <c r="BQ37" s="53">
        <v>0.69112480562114842</v>
      </c>
      <c r="BR37" s="53">
        <v>7.377837564265227</v>
      </c>
      <c r="BS37" s="53"/>
      <c r="BT37" s="53"/>
      <c r="BU37" s="53">
        <v>19.492000000000001</v>
      </c>
      <c r="BV37" s="53">
        <v>5.2720972892180171</v>
      </c>
      <c r="BW37" s="53">
        <v>11.903559707144661</v>
      </c>
      <c r="BX37" s="53">
        <v>10.773794496339308</v>
      </c>
      <c r="BY37" s="53">
        <v>4.1845493562231759</v>
      </c>
      <c r="BZ37" s="53">
        <v>0.87730371118404438</v>
      </c>
      <c r="CA37" s="53">
        <v>4.9924261550113602</v>
      </c>
      <c r="CB37" s="53">
        <v>5.5541529916687704</v>
      </c>
      <c r="CC37" s="53">
        <v>2.493057308760414</v>
      </c>
      <c r="CD37" s="53">
        <v>10.123706134814441</v>
      </c>
      <c r="CE37" s="58">
        <v>14.03816</v>
      </c>
      <c r="CF37" s="58">
        <v>23.866389999999999</v>
      </c>
      <c r="CG37" s="53">
        <v>18.233499999999999</v>
      </c>
      <c r="CH37" s="53">
        <v>11.402749999999999</v>
      </c>
      <c r="CI37" s="53">
        <v>1.086241</v>
      </c>
      <c r="CJ37" s="55">
        <v>39.633110632997393</v>
      </c>
      <c r="CK37" s="58">
        <v>17.149830000000001</v>
      </c>
      <c r="CL37" s="58"/>
      <c r="CM37" s="58"/>
      <c r="CN37" s="58"/>
      <c r="CO37" s="53">
        <v>47.16</v>
      </c>
      <c r="CP37" s="53">
        <v>11.3</v>
      </c>
      <c r="CQ37" s="53">
        <v>8.8000000000000007</v>
      </c>
      <c r="CR37" s="55">
        <v>33.51155</v>
      </c>
      <c r="CS37" s="53">
        <v>4.9054710000000004</v>
      </c>
      <c r="CT37" s="53">
        <v>16.21406</v>
      </c>
      <c r="CU37" s="53">
        <v>28.59394</v>
      </c>
      <c r="CV37" s="55"/>
      <c r="CW37" s="55"/>
      <c r="CX37" s="55"/>
      <c r="CY37" s="88">
        <v>8074.6572504368814</v>
      </c>
      <c r="CZ37" s="88">
        <v>5150.1011884386953</v>
      </c>
      <c r="DA37" s="88">
        <v>1089.9526185886464</v>
      </c>
      <c r="DB37" s="88">
        <v>420.36740110856891</v>
      </c>
      <c r="DC37" s="88">
        <v>350.29472145097986</v>
      </c>
      <c r="DD37" s="53">
        <v>27.799999999999997</v>
      </c>
      <c r="DE37" s="58"/>
      <c r="DF37" s="58"/>
      <c r="DG37" s="58"/>
      <c r="DH37" s="58"/>
      <c r="DI37" s="88">
        <v>2934.481555216747</v>
      </c>
      <c r="DJ37" s="53">
        <v>86.274509803921575</v>
      </c>
      <c r="DK37" s="53">
        <v>85.693745506829629</v>
      </c>
      <c r="DL37" s="53">
        <v>11.9</v>
      </c>
      <c r="DM37" s="53">
        <v>11.6</v>
      </c>
      <c r="DN37" s="53"/>
      <c r="DO37" s="53"/>
      <c r="DP37" s="53"/>
      <c r="DQ37" s="53"/>
      <c r="DR37" s="53"/>
      <c r="DS37" s="88">
        <v>2300.9671821676261</v>
      </c>
      <c r="DT37" s="53">
        <v>6.2271062271062272</v>
      </c>
      <c r="DU37" s="53">
        <v>12.244897959183673</v>
      </c>
      <c r="DV37" s="53">
        <v>8.662900188323917</v>
      </c>
      <c r="DW37" s="53">
        <v>3.870967741935484</v>
      </c>
      <c r="DX37" s="53"/>
      <c r="DY37" s="53"/>
      <c r="DZ37" s="53"/>
      <c r="EA37" s="53"/>
      <c r="EB37" s="53"/>
      <c r="EC37" s="53">
        <v>23.177189409368633</v>
      </c>
      <c r="ED37" s="53">
        <v>4.6162104133118627</v>
      </c>
      <c r="EE37" s="53">
        <v>35.337816402135886</v>
      </c>
      <c r="EF37" s="53">
        <v>2.2537977589250593</v>
      </c>
      <c r="EG37" s="53">
        <v>2548.5865724381624</v>
      </c>
      <c r="EH37" s="53">
        <v>1208.9041095890411</v>
      </c>
      <c r="EI37" s="53">
        <v>990.82776582493489</v>
      </c>
      <c r="EJ37" s="53"/>
      <c r="EK37" s="53"/>
      <c r="EL37" s="53"/>
      <c r="EM37" s="88">
        <v>4643.9075528245103</v>
      </c>
      <c r="EN37" s="53">
        <v>81.873233750504653</v>
      </c>
      <c r="EO37" s="53">
        <v>20.401250651380927</v>
      </c>
      <c r="EP37" s="53">
        <v>50.065596128973155</v>
      </c>
      <c r="EQ37" s="53">
        <v>8.2468443197755974</v>
      </c>
      <c r="ER37" s="53">
        <v>28.668941979522184</v>
      </c>
      <c r="ES37" s="53">
        <v>15.950284826514761</v>
      </c>
      <c r="ET37" s="53">
        <v>1044.1616766467066</v>
      </c>
      <c r="EU37" s="53"/>
      <c r="EV37" s="53"/>
      <c r="EW37" s="53">
        <v>102.16437554840599</v>
      </c>
      <c r="EX37" s="53">
        <v>118.24686940966012</v>
      </c>
      <c r="EY37" s="53">
        <v>3.595733307803394</v>
      </c>
      <c r="EZ37" s="53">
        <v>11.789709204589901</v>
      </c>
      <c r="FA37" s="53">
        <v>38.45755693581782</v>
      </c>
      <c r="FB37" s="53">
        <v>-7.6260453667196302</v>
      </c>
      <c r="FC37" s="53">
        <v>62.197833784519553</v>
      </c>
      <c r="FD37" s="53">
        <v>48.245426959638607</v>
      </c>
      <c r="FE37" s="53">
        <v>79.232111692844683</v>
      </c>
      <c r="FF37" s="53">
        <f t="shared" si="0"/>
        <v>350.29472145097986</v>
      </c>
      <c r="FG37" s="53">
        <v>6.4692127825409198</v>
      </c>
      <c r="FH37" s="53">
        <v>2.6717557251908395</v>
      </c>
      <c r="FI37" s="53">
        <v>6.6913871565818308</v>
      </c>
      <c r="FJ37" s="53">
        <v>5.9869193359047461</v>
      </c>
      <c r="FK37" s="53">
        <v>86.181452289116208</v>
      </c>
      <c r="FL37" s="53"/>
      <c r="FM37" s="53"/>
      <c r="FN37" s="53"/>
      <c r="FO37" s="53"/>
      <c r="FP37" s="53"/>
      <c r="FQ37" s="53"/>
      <c r="FR37" s="53"/>
      <c r="FS37" s="53"/>
      <c r="FT37" s="53"/>
      <c r="FU37" s="53"/>
      <c r="FV37" s="53"/>
      <c r="FW37" s="52"/>
      <c r="FX37" s="53"/>
      <c r="FY37" s="53"/>
      <c r="FZ37" s="53"/>
      <c r="GA37" s="53"/>
      <c r="GB37" s="53"/>
      <c r="GC37" s="53"/>
      <c r="GD37" s="53"/>
      <c r="GE37" s="53"/>
      <c r="GF37" s="53"/>
      <c r="GG37" s="53"/>
      <c r="GH37" s="53"/>
      <c r="GI37" s="53"/>
      <c r="GJ37" s="53"/>
      <c r="GK37" s="53"/>
      <c r="GL37" s="53"/>
      <c r="GM37" s="64"/>
      <c r="GN37" s="58"/>
      <c r="GO37" s="58"/>
      <c r="GP37" s="58"/>
      <c r="GQ37" s="58"/>
      <c r="GR37" s="53"/>
      <c r="GS37" s="52"/>
      <c r="GT37" s="53"/>
      <c r="GU37" s="53"/>
      <c r="GV37" s="53"/>
      <c r="GW37" s="53"/>
      <c r="GX37" s="53"/>
      <c r="GY37" s="53"/>
      <c r="GZ37" s="53"/>
      <c r="HA37" s="53"/>
      <c r="HB37" s="53"/>
      <c r="HC37" s="53"/>
      <c r="HD37" s="53"/>
      <c r="HE37" s="59"/>
      <c r="HF37" s="59"/>
      <c r="HG37" s="59"/>
      <c r="HH37" s="59"/>
      <c r="HI37" s="59"/>
      <c r="HJ37" s="59"/>
      <c r="HK37" s="59"/>
      <c r="HL37" s="59"/>
      <c r="HM37" s="17"/>
      <c r="HN37" s="17"/>
      <c r="HO37" s="17"/>
      <c r="HP37" s="17"/>
      <c r="HQ37" s="17"/>
      <c r="HR37" s="17"/>
      <c r="HS37" s="17"/>
      <c r="HT37" s="17"/>
      <c r="HU37" s="17"/>
      <c r="HV37" s="17"/>
      <c r="HW37" s="17"/>
      <c r="HX37" s="17"/>
      <c r="HY37" s="17"/>
      <c r="HZ37" s="17"/>
      <c r="IA37" s="17"/>
    </row>
    <row r="38" spans="1:235" ht="20.25" customHeight="1">
      <c r="A38" s="19">
        <v>35</v>
      </c>
      <c r="B38" s="47" t="s">
        <v>89</v>
      </c>
      <c r="C38" s="112">
        <v>167262.74858698001</v>
      </c>
      <c r="D38" s="53">
        <v>12.18469</v>
      </c>
      <c r="E38" s="53">
        <v>12.35375</v>
      </c>
      <c r="F38" s="53">
        <v>18.065176999999998</v>
      </c>
      <c r="G38" s="53">
        <v>5.7537370000000001</v>
      </c>
      <c r="H38" s="53">
        <v>5.6696</v>
      </c>
      <c r="I38" s="57">
        <v>8.107507</v>
      </c>
      <c r="J38" s="53">
        <v>12.597146133265383</v>
      </c>
      <c r="K38" s="52">
        <v>12.4038</v>
      </c>
      <c r="L38" s="52"/>
      <c r="M38" s="52">
        <v>723</v>
      </c>
      <c r="N38" s="52">
        <v>0.47335651012511537</v>
      </c>
      <c r="O38" s="52">
        <v>29.508196721311474</v>
      </c>
      <c r="P38" s="52">
        <v>12.156295224312592</v>
      </c>
      <c r="Q38" s="52">
        <v>46.666666666666664</v>
      </c>
      <c r="R38" s="52">
        <v>36.697247706422019</v>
      </c>
      <c r="S38" s="52">
        <v>7.3654390934844187</v>
      </c>
      <c r="T38" s="67">
        <v>808</v>
      </c>
      <c r="U38" s="52"/>
      <c r="V38" s="52"/>
      <c r="W38" s="67">
        <v>50499</v>
      </c>
      <c r="X38" s="52">
        <v>32.989064398541927</v>
      </c>
      <c r="Y38" s="52">
        <v>26.930812418519025</v>
      </c>
      <c r="Z38" s="52">
        <v>3.3251332772609707</v>
      </c>
      <c r="AA38" s="52">
        <v>132</v>
      </c>
      <c r="AB38" s="67">
        <v>256</v>
      </c>
      <c r="AC38" s="67">
        <v>962</v>
      </c>
      <c r="AD38" s="67">
        <v>1350</v>
      </c>
      <c r="AE38" s="67">
        <v>5.3645102624058199</v>
      </c>
      <c r="AF38" s="52"/>
      <c r="AG38" s="53">
        <v>2.4</v>
      </c>
      <c r="AH38" s="53">
        <v>7.7</v>
      </c>
      <c r="AI38" s="52">
        <v>25.191326530612244</v>
      </c>
      <c r="AJ38" s="53">
        <v>25.483870967741936</v>
      </c>
      <c r="AK38" s="53">
        <v>4.3115264797507793</v>
      </c>
      <c r="AL38" s="53">
        <v>21.929242454527284</v>
      </c>
      <c r="AM38" s="53">
        <v>8.1752371442835745</v>
      </c>
      <c r="AN38" s="53">
        <v>50.199104031856642</v>
      </c>
      <c r="AO38" s="53">
        <v>49.382990825234316</v>
      </c>
      <c r="AP38" s="53"/>
      <c r="AQ38" s="53">
        <v>8.1752371442835745</v>
      </c>
      <c r="AR38" s="53">
        <v>5.0999999999999996</v>
      </c>
      <c r="AS38" s="53">
        <v>42.703575316923001</v>
      </c>
      <c r="AT38" s="53">
        <v>19.75356228085445</v>
      </c>
      <c r="AU38" s="53">
        <v>7.2763652335171543</v>
      </c>
      <c r="AV38" s="53"/>
      <c r="AW38" s="53"/>
      <c r="AX38" s="53"/>
      <c r="AY38" s="53"/>
      <c r="AZ38" s="53"/>
      <c r="BA38" s="52">
        <v>878.19280689586844</v>
      </c>
      <c r="BB38" s="53">
        <v>718.92458100558656</v>
      </c>
      <c r="BC38" s="53">
        <v>1091.5118167057551</v>
      </c>
      <c r="BD38" s="53">
        <v>687.48419018651805</v>
      </c>
      <c r="BE38" s="53">
        <v>1044</v>
      </c>
      <c r="BF38" s="53">
        <v>8.4829607914987175</v>
      </c>
      <c r="BG38" s="54">
        <v>4.0236095943982795</v>
      </c>
      <c r="BH38" s="53"/>
      <c r="BI38" s="53"/>
      <c r="BJ38" s="53"/>
      <c r="BK38" s="53">
        <v>73.025265957446805</v>
      </c>
      <c r="BL38" s="53">
        <v>2.0046542553191489</v>
      </c>
      <c r="BM38" s="53">
        <v>0.89999999999999991</v>
      </c>
      <c r="BN38" s="53">
        <v>12.107145727835382</v>
      </c>
      <c r="BO38" s="53">
        <v>11.356150734587249</v>
      </c>
      <c r="BP38" s="53">
        <v>0.15273004963726614</v>
      </c>
      <c r="BQ38" s="53">
        <v>3.4401856688441863</v>
      </c>
      <c r="BR38" s="53">
        <v>8.2840073439237347</v>
      </c>
      <c r="BS38" s="53"/>
      <c r="BT38" s="53"/>
      <c r="BU38" s="53">
        <v>19.121700000000001</v>
      </c>
      <c r="BV38" s="53">
        <v>5.3275763131744318</v>
      </c>
      <c r="BW38" s="53">
        <v>8.2713141780499289</v>
      </c>
      <c r="BX38" s="53">
        <v>8.5761388870197166</v>
      </c>
      <c r="BY38" s="53">
        <v>3.2548280734809234</v>
      </c>
      <c r="BZ38" s="53">
        <v>0.86535226431599488</v>
      </c>
      <c r="CA38" s="53">
        <v>4.8731579301527486</v>
      </c>
      <c r="CB38" s="53">
        <v>4.2628356099858689</v>
      </c>
      <c r="CC38" s="53">
        <v>1.5086467936208869</v>
      </c>
      <c r="CD38" s="53">
        <v>8.6104569006123413</v>
      </c>
      <c r="CE38" s="58">
        <v>18.47063</v>
      </c>
      <c r="CF38" s="58">
        <v>21.64527</v>
      </c>
      <c r="CG38" s="53">
        <v>14.53323</v>
      </c>
      <c r="CH38" s="53">
        <v>9.6405049999999992</v>
      </c>
      <c r="CI38" s="53">
        <v>6.147284</v>
      </c>
      <c r="CJ38" s="55">
        <v>146.58816056289854</v>
      </c>
      <c r="CK38" s="58">
        <v>21.275030000000001</v>
      </c>
      <c r="CL38" s="58"/>
      <c r="CM38" s="58"/>
      <c r="CN38" s="58"/>
      <c r="CO38" s="53">
        <v>48.74</v>
      </c>
      <c r="CP38" s="53">
        <v>5.56</v>
      </c>
      <c r="CQ38" s="53">
        <v>12.7</v>
      </c>
      <c r="CR38" s="55">
        <v>28.83568</v>
      </c>
      <c r="CS38" s="53">
        <v>5.6206120000000004</v>
      </c>
      <c r="CT38" s="53">
        <v>12.19543</v>
      </c>
      <c r="CU38" s="53">
        <v>21.120570000000001</v>
      </c>
      <c r="CV38" s="55"/>
      <c r="CW38" s="55"/>
      <c r="CX38" s="55"/>
      <c r="CY38" s="88">
        <v>8074.6572504368814</v>
      </c>
      <c r="CZ38" s="88">
        <v>5150.1011884386953</v>
      </c>
      <c r="DA38" s="88">
        <v>1089.9526185886464</v>
      </c>
      <c r="DB38" s="88">
        <v>420.36740110856891</v>
      </c>
      <c r="DC38" s="88">
        <v>474.48140006895528</v>
      </c>
      <c r="DD38" s="53">
        <v>36.700000000000003</v>
      </c>
      <c r="DE38" s="58"/>
      <c r="DF38" s="58"/>
      <c r="DG38" s="58"/>
      <c r="DH38" s="58"/>
      <c r="DI38" s="88">
        <v>26914.57826229979</v>
      </c>
      <c r="DJ38" s="53">
        <v>98.751642575558478</v>
      </c>
      <c r="DK38" s="53">
        <v>75.75196668209162</v>
      </c>
      <c r="DL38" s="53">
        <v>7.7</v>
      </c>
      <c r="DM38" s="53">
        <v>8.9</v>
      </c>
      <c r="DN38" s="53"/>
      <c r="DO38" s="53"/>
      <c r="DP38" s="53"/>
      <c r="DQ38" s="53"/>
      <c r="DR38" s="53"/>
      <c r="DS38" s="88">
        <v>26366.245969439427</v>
      </c>
      <c r="DT38" s="53">
        <v>2.2364217252396164</v>
      </c>
      <c r="DU38" s="53">
        <v>4.3115264797507793</v>
      </c>
      <c r="DV38" s="53">
        <v>8.1752371442835745</v>
      </c>
      <c r="DW38" s="53">
        <v>6.8676470588235299</v>
      </c>
      <c r="DX38" s="53"/>
      <c r="DY38" s="53"/>
      <c r="DZ38" s="53"/>
      <c r="EA38" s="53"/>
      <c r="EB38" s="53"/>
      <c r="EC38" s="53">
        <v>24.558710667689944</v>
      </c>
      <c r="ED38" s="53">
        <v>7.2763652335171543</v>
      </c>
      <c r="EE38" s="53">
        <v>6.4689053575068876</v>
      </c>
      <c r="EF38" s="53">
        <v>1.5296154015224546</v>
      </c>
      <c r="EG38" s="53">
        <v>3114.7194465795542</v>
      </c>
      <c r="EH38" s="53">
        <v>1419.6556671449068</v>
      </c>
      <c r="EI38" s="53">
        <v>1113.4592362756835</v>
      </c>
      <c r="EJ38" s="53"/>
      <c r="EK38" s="53"/>
      <c r="EL38" s="53"/>
      <c r="EM38" s="88">
        <v>31344.706584673339</v>
      </c>
      <c r="EN38" s="53">
        <v>80.442111346561347</v>
      </c>
      <c r="EO38" s="53">
        <v>14.61535692429533</v>
      </c>
      <c r="EP38" s="53">
        <v>55.416055508694505</v>
      </c>
      <c r="EQ38" s="53">
        <v>10.670591833613702</v>
      </c>
      <c r="ER38" s="53">
        <v>12.710186152018146</v>
      </c>
      <c r="ES38" s="53">
        <v>21.031222123104371</v>
      </c>
      <c r="ET38" s="53">
        <v>1109.0664272890485</v>
      </c>
      <c r="EU38" s="53"/>
      <c r="EV38" s="53"/>
      <c r="EW38" s="53">
        <v>91.082835660859217</v>
      </c>
      <c r="EX38" s="53">
        <v>27.024583811695237</v>
      </c>
      <c r="EY38" s="53">
        <v>11.975255953047631</v>
      </c>
      <c r="EZ38" s="53">
        <v>3.8918163025181078</v>
      </c>
      <c r="FA38" s="53">
        <v>43.34856824776179</v>
      </c>
      <c r="FB38" s="53">
        <v>6.475545946784492</v>
      </c>
      <c r="FC38" s="53">
        <v>73.50630764498753</v>
      </c>
      <c r="FD38" s="53">
        <v>38.043492575898888</v>
      </c>
      <c r="FE38" s="53">
        <v>80.107126915637551</v>
      </c>
      <c r="FF38" s="53">
        <f t="shared" si="0"/>
        <v>474.48140006895528</v>
      </c>
      <c r="FG38" s="53">
        <v>17.471843509187906</v>
      </c>
      <c r="FH38" s="53">
        <v>5.1927616050354048</v>
      </c>
      <c r="FI38" s="53">
        <v>8.8415214952479726</v>
      </c>
      <c r="FJ38" s="53">
        <v>2.5152310035539012</v>
      </c>
      <c r="FK38" s="53">
        <v>83.539939075985785</v>
      </c>
      <c r="FL38" s="53"/>
      <c r="FM38" s="53"/>
      <c r="FN38" s="53"/>
      <c r="FO38" s="53"/>
      <c r="FP38" s="53"/>
      <c r="FQ38" s="53"/>
      <c r="FR38" s="53"/>
      <c r="FS38" s="53"/>
      <c r="FT38" s="53"/>
      <c r="FU38" s="53"/>
      <c r="FV38" s="53"/>
      <c r="FW38" s="52"/>
      <c r="FX38" s="53"/>
      <c r="FY38" s="53"/>
      <c r="FZ38" s="53"/>
      <c r="GA38" s="53"/>
      <c r="GB38" s="53"/>
      <c r="GC38" s="53"/>
      <c r="GD38" s="53"/>
      <c r="GE38" s="53"/>
      <c r="GF38" s="53"/>
      <c r="GG38" s="53"/>
      <c r="GH38" s="53"/>
      <c r="GI38" s="53"/>
      <c r="GJ38" s="53"/>
      <c r="GK38" s="53"/>
      <c r="GL38" s="53"/>
      <c r="GM38" s="64"/>
      <c r="GN38" s="58"/>
      <c r="GO38" s="58"/>
      <c r="GP38" s="58"/>
      <c r="GQ38" s="58"/>
      <c r="GR38" s="53"/>
      <c r="GS38" s="52"/>
      <c r="GT38" s="53"/>
      <c r="GU38" s="53"/>
      <c r="GV38" s="53"/>
      <c r="GW38" s="53"/>
      <c r="GX38" s="53"/>
      <c r="GY38" s="53"/>
      <c r="GZ38" s="53"/>
      <c r="HA38" s="53"/>
      <c r="HB38" s="53"/>
      <c r="HC38" s="53"/>
      <c r="HD38" s="53"/>
      <c r="HE38" s="59"/>
      <c r="HF38" s="59"/>
      <c r="HG38" s="59"/>
      <c r="HH38" s="59"/>
      <c r="HI38" s="59"/>
      <c r="HJ38" s="59"/>
      <c r="HK38" s="59"/>
      <c r="HL38" s="59"/>
      <c r="HM38" s="17"/>
      <c r="HN38" s="17"/>
      <c r="HO38" s="17"/>
      <c r="HP38" s="17"/>
      <c r="HQ38" s="17"/>
      <c r="HR38" s="17"/>
      <c r="HS38" s="17"/>
      <c r="HT38" s="17"/>
      <c r="HU38" s="17"/>
      <c r="HV38" s="17"/>
      <c r="HW38" s="17"/>
      <c r="HX38" s="17"/>
      <c r="HY38" s="17"/>
      <c r="HZ38" s="17"/>
      <c r="IA38" s="17"/>
    </row>
    <row r="39" spans="1:235" ht="20.25" customHeight="1">
      <c r="A39" s="19">
        <v>36</v>
      </c>
      <c r="B39" s="47" t="s">
        <v>90</v>
      </c>
      <c r="C39" s="112">
        <v>165051.77136145058</v>
      </c>
      <c r="D39" s="53">
        <v>16.911010000000001</v>
      </c>
      <c r="E39" s="53">
        <v>14.899889999999999</v>
      </c>
      <c r="F39" s="53">
        <v>19.629981000000001</v>
      </c>
      <c r="G39" s="53">
        <v>4.567113</v>
      </c>
      <c r="H39" s="53">
        <v>8.0436700000000005</v>
      </c>
      <c r="I39" s="57">
        <v>9.901904</v>
      </c>
      <c r="J39" s="53">
        <v>13.655569631209133</v>
      </c>
      <c r="K39" s="52">
        <v>15.341279999999999</v>
      </c>
      <c r="L39" s="52"/>
      <c r="M39" s="52">
        <v>1025</v>
      </c>
      <c r="N39" s="52">
        <v>0.66642826956210788</v>
      </c>
      <c r="O39" s="52">
        <v>36.825885978428353</v>
      </c>
      <c r="P39" s="52">
        <v>6.4451158106747233</v>
      </c>
      <c r="Q39" s="52">
        <v>49.621212121212125</v>
      </c>
      <c r="R39" s="52">
        <v>42.356687898089177</v>
      </c>
      <c r="S39" s="52">
        <v>7.5510204081632653</v>
      </c>
      <c r="T39" s="67">
        <v>667</v>
      </c>
      <c r="U39" s="52"/>
      <c r="V39" s="52"/>
      <c r="W39" s="67">
        <v>52607</v>
      </c>
      <c r="X39" s="52">
        <v>34.066154663074869</v>
      </c>
      <c r="Y39" s="52">
        <v>29.719420907625931</v>
      </c>
      <c r="Z39" s="52">
        <v>3.5473875414039964</v>
      </c>
      <c r="AA39" s="52">
        <v>54</v>
      </c>
      <c r="AB39" s="67">
        <v>365</v>
      </c>
      <c r="AC39" s="67">
        <v>738</v>
      </c>
      <c r="AD39" s="67">
        <v>1157</v>
      </c>
      <c r="AE39" s="67">
        <v>11</v>
      </c>
      <c r="AF39" s="52"/>
      <c r="AG39" s="53">
        <v>2.2999999999999998</v>
      </c>
      <c r="AH39" s="53">
        <v>9.3000000000000007</v>
      </c>
      <c r="AI39" s="52">
        <v>30.450132391879976</v>
      </c>
      <c r="AJ39" s="53">
        <v>31.471631205673759</v>
      </c>
      <c r="AK39" s="53">
        <v>6.7595072308516331</v>
      </c>
      <c r="AL39" s="53">
        <v>24.025789548446156</v>
      </c>
      <c r="AM39" s="53">
        <v>9.3364776503376579</v>
      </c>
      <c r="AN39" s="53">
        <v>45.182653279213838</v>
      </c>
      <c r="AO39" s="53">
        <v>44.616824271079594</v>
      </c>
      <c r="AP39" s="53"/>
      <c r="AQ39" s="53">
        <v>9.3364776503376579</v>
      </c>
      <c r="AR39" s="53">
        <v>3.7</v>
      </c>
      <c r="AS39" s="53">
        <v>37.005720280768365</v>
      </c>
      <c r="AT39" s="53">
        <v>22.915296307787774</v>
      </c>
      <c r="AU39" s="53">
        <v>7.4639835353304376</v>
      </c>
      <c r="AV39" s="53"/>
      <c r="AW39" s="53"/>
      <c r="AX39" s="53"/>
      <c r="AY39" s="53"/>
      <c r="AZ39" s="53"/>
      <c r="BA39" s="52">
        <v>797.54907247627261</v>
      </c>
      <c r="BB39" s="53">
        <v>644.07070031756643</v>
      </c>
      <c r="BC39" s="53">
        <v>1016.90156768164</v>
      </c>
      <c r="BD39" s="53">
        <v>637.23721743253054</v>
      </c>
      <c r="BE39" s="53">
        <v>1042</v>
      </c>
      <c r="BF39" s="53">
        <v>10.213976038413128</v>
      </c>
      <c r="BG39" s="54">
        <v>4.9378446124956348</v>
      </c>
      <c r="BH39" s="53"/>
      <c r="BI39" s="53"/>
      <c r="BJ39" s="53"/>
      <c r="BK39" s="53">
        <v>76.2008849089531</v>
      </c>
      <c r="BL39" s="53">
        <v>2.0694882687866878</v>
      </c>
      <c r="BM39" s="53">
        <v>3.3000000000000003</v>
      </c>
      <c r="BN39" s="53">
        <v>9.6460068593826556</v>
      </c>
      <c r="BO39" s="53">
        <v>12.065708614370937</v>
      </c>
      <c r="BP39" s="53">
        <v>0.12146604231947329</v>
      </c>
      <c r="BQ39" s="53">
        <v>2.6837116926867282</v>
      </c>
      <c r="BR39" s="53">
        <v>9.2142853146835861</v>
      </c>
      <c r="BS39" s="53"/>
      <c r="BT39" s="53"/>
      <c r="BU39" s="53">
        <v>22.743359999999999</v>
      </c>
      <c r="BV39" s="53">
        <v>5.034501943914834</v>
      </c>
      <c r="BW39" s="53">
        <v>8.781241467491558</v>
      </c>
      <c r="BX39" s="53">
        <v>9.3932512436651319</v>
      </c>
      <c r="BY39" s="53">
        <v>3.1046676567151259</v>
      </c>
      <c r="BZ39" s="53">
        <v>0.80446986900726547</v>
      </c>
      <c r="CA39" s="53">
        <v>5.6832333295596058</v>
      </c>
      <c r="CB39" s="53">
        <v>4.2128115822350676</v>
      </c>
      <c r="CC39" s="53">
        <v>1.552333828357563</v>
      </c>
      <c r="CD39" s="53">
        <v>9.1754849794553834</v>
      </c>
      <c r="CE39" s="58">
        <v>15.55199</v>
      </c>
      <c r="CF39" s="58">
        <v>22.50433</v>
      </c>
      <c r="CG39" s="53">
        <v>8.8976140000000008</v>
      </c>
      <c r="CH39" s="53">
        <v>8.830228</v>
      </c>
      <c r="CI39" s="53">
        <v>2.5685880000000001</v>
      </c>
      <c r="CJ39" s="55">
        <v>148.98062633680749</v>
      </c>
      <c r="CK39" s="58">
        <v>24.403420000000001</v>
      </c>
      <c r="CL39" s="58"/>
      <c r="CM39" s="58"/>
      <c r="CN39" s="58"/>
      <c r="CO39" s="53">
        <v>40.18</v>
      </c>
      <c r="CP39" s="53">
        <v>3.63</v>
      </c>
      <c r="CQ39" s="53">
        <v>14.9</v>
      </c>
      <c r="CR39" s="55">
        <v>35.956879999999998</v>
      </c>
      <c r="CS39" s="53">
        <v>7.7174560000000003</v>
      </c>
      <c r="CT39" s="53">
        <v>15.14706</v>
      </c>
      <c r="CU39" s="53">
        <v>28.978590000000001</v>
      </c>
      <c r="CV39" s="55"/>
      <c r="CW39" s="55"/>
      <c r="CX39" s="55"/>
      <c r="CY39" s="88">
        <v>7187.9095173359783</v>
      </c>
      <c r="CZ39" s="88">
        <v>4121.1987605785598</v>
      </c>
      <c r="DA39" s="88">
        <v>1262.0788477789617</v>
      </c>
      <c r="DB39" s="88">
        <v>513.1596673647598</v>
      </c>
      <c r="DC39" s="88">
        <v>439.88773893711897</v>
      </c>
      <c r="DD39" s="53">
        <v>52.6</v>
      </c>
      <c r="DE39" s="58"/>
      <c r="DF39" s="58"/>
      <c r="DG39" s="58"/>
      <c r="DH39" s="58"/>
      <c r="DI39" s="88">
        <v>27071.003957545494</v>
      </c>
      <c r="DJ39" s="53">
        <v>98.326055312954878</v>
      </c>
      <c r="DK39" s="53">
        <v>77.209489344591873</v>
      </c>
      <c r="DL39" s="53">
        <v>9.3000000000000007</v>
      </c>
      <c r="DM39" s="53">
        <v>11.5</v>
      </c>
      <c r="DN39" s="53"/>
      <c r="DO39" s="53"/>
      <c r="DP39" s="53"/>
      <c r="DQ39" s="53"/>
      <c r="DR39" s="53"/>
      <c r="DS39" s="88">
        <v>25847.365465968673</v>
      </c>
      <c r="DT39" s="53">
        <v>2.9234338747099771</v>
      </c>
      <c r="DU39" s="53">
        <v>6.7595072308516331</v>
      </c>
      <c r="DV39" s="53">
        <v>9.3364776503376579</v>
      </c>
      <c r="DW39" s="53">
        <v>7.5971731448763249</v>
      </c>
      <c r="DX39" s="53"/>
      <c r="DY39" s="53"/>
      <c r="DZ39" s="53"/>
      <c r="EA39" s="53"/>
      <c r="EB39" s="53"/>
      <c r="EC39" s="53">
        <v>23.592307158230923</v>
      </c>
      <c r="ED39" s="53">
        <v>7.4639835353304376</v>
      </c>
      <c r="EE39" s="53">
        <v>6.2888808813116137</v>
      </c>
      <c r="EF39" s="53">
        <v>1.4317855577766043</v>
      </c>
      <c r="EG39" s="53">
        <v>2771.0493245366006</v>
      </c>
      <c r="EH39" s="53">
        <v>1354.7476759628155</v>
      </c>
      <c r="EI39" s="53">
        <v>1238.2082761519728</v>
      </c>
      <c r="EJ39" s="53"/>
      <c r="EK39" s="53"/>
      <c r="EL39" s="53"/>
      <c r="EM39" s="88">
        <v>32190.632926337203</v>
      </c>
      <c r="EN39" s="53">
        <v>79.467099608442354</v>
      </c>
      <c r="EO39" s="53">
        <v>14.440700559114303</v>
      </c>
      <c r="EP39" s="53">
        <v>53.524887315598704</v>
      </c>
      <c r="EQ39" s="53">
        <v>8.3926254962852322</v>
      </c>
      <c r="ER39" s="53">
        <v>13.716043434755216</v>
      </c>
      <c r="ES39" s="53">
        <v>19.200822682532685</v>
      </c>
      <c r="ET39" s="53">
        <v>1061.4190251572327</v>
      </c>
      <c r="EU39" s="53"/>
      <c r="EV39" s="53"/>
      <c r="EW39" s="53">
        <v>63.079897482608658</v>
      </c>
      <c r="EX39" s="53">
        <v>24.65614744744402</v>
      </c>
      <c r="EY39" s="53">
        <v>13.703631260883315</v>
      </c>
      <c r="EZ39" s="53">
        <v>-2.343958668676128</v>
      </c>
      <c r="FA39" s="53">
        <v>50.820986906736401</v>
      </c>
      <c r="FB39" s="53">
        <v>7.8781230624383749</v>
      </c>
      <c r="FC39" s="53">
        <v>79.463829783822902</v>
      </c>
      <c r="FD39" s="53">
        <v>40.811737373784432</v>
      </c>
      <c r="FE39" s="53">
        <v>80.96569998527896</v>
      </c>
      <c r="FF39" s="53">
        <f t="shared" si="0"/>
        <v>439.88773893711897</v>
      </c>
      <c r="FG39" s="53">
        <v>11.339044183949504</v>
      </c>
      <c r="FH39" s="53">
        <v>3.1947652040030792</v>
      </c>
      <c r="FI39" s="53">
        <v>4.8540861697376858</v>
      </c>
      <c r="FJ39" s="53">
        <v>1.1894367153695402</v>
      </c>
      <c r="FK39" s="53">
        <v>87.498302190659132</v>
      </c>
      <c r="FL39" s="53"/>
      <c r="FM39" s="53"/>
      <c r="FN39" s="53"/>
      <c r="FO39" s="53"/>
      <c r="FP39" s="53"/>
      <c r="FQ39" s="53"/>
      <c r="FR39" s="53"/>
      <c r="FS39" s="53"/>
      <c r="FT39" s="53"/>
      <c r="FU39" s="53"/>
      <c r="FV39" s="53"/>
      <c r="FW39" s="52"/>
      <c r="FX39" s="53"/>
      <c r="FY39" s="53"/>
      <c r="FZ39" s="53"/>
      <c r="GA39" s="53"/>
      <c r="GB39" s="53"/>
      <c r="GC39" s="53"/>
      <c r="GD39" s="53"/>
      <c r="GE39" s="53"/>
      <c r="GF39" s="53"/>
      <c r="GG39" s="53"/>
      <c r="GH39" s="53"/>
      <c r="GI39" s="53"/>
      <c r="GJ39" s="53"/>
      <c r="GK39" s="53"/>
      <c r="GL39" s="53"/>
      <c r="GM39" s="64"/>
      <c r="GN39" s="58"/>
      <c r="GO39" s="58"/>
      <c r="GP39" s="58"/>
      <c r="GQ39" s="58"/>
      <c r="GR39" s="53"/>
      <c r="GS39" s="52"/>
      <c r="GT39" s="53"/>
      <c r="GU39" s="53"/>
      <c r="GV39" s="53"/>
      <c r="GW39" s="53"/>
      <c r="GX39" s="53"/>
      <c r="GY39" s="53"/>
      <c r="GZ39" s="53"/>
      <c r="HA39" s="53"/>
      <c r="HB39" s="53"/>
      <c r="HC39" s="53"/>
      <c r="HD39" s="53"/>
      <c r="HE39" s="59"/>
      <c r="HF39" s="59"/>
      <c r="HG39" s="59"/>
      <c r="HH39" s="59"/>
      <c r="HI39" s="59"/>
      <c r="HJ39" s="59"/>
      <c r="HK39" s="59"/>
      <c r="HL39" s="59"/>
      <c r="HM39" s="17"/>
      <c r="HN39" s="17"/>
      <c r="HO39" s="17"/>
      <c r="HP39" s="17"/>
      <c r="HQ39" s="17"/>
      <c r="HR39" s="17"/>
      <c r="HS39" s="17"/>
      <c r="HT39" s="17"/>
      <c r="HU39" s="17"/>
      <c r="HV39" s="17"/>
      <c r="HW39" s="17"/>
      <c r="HX39" s="17"/>
      <c r="HY39" s="17"/>
      <c r="HZ39" s="17"/>
      <c r="IA39" s="17"/>
    </row>
    <row r="40" spans="1:235" ht="20.25" customHeight="1">
      <c r="A40" s="19">
        <v>37</v>
      </c>
      <c r="B40" s="47" t="s">
        <v>91</v>
      </c>
      <c r="C40" s="112">
        <v>79650.285879103569</v>
      </c>
      <c r="D40" s="53">
        <v>20.358540000000001</v>
      </c>
      <c r="E40" s="53">
        <v>15.26013</v>
      </c>
      <c r="F40" s="53">
        <v>14.889104</v>
      </c>
      <c r="G40" s="53">
        <v>4.3724509999999999</v>
      </c>
      <c r="H40" s="53">
        <v>7.6744510000000004</v>
      </c>
      <c r="I40" s="57">
        <v>13.17465</v>
      </c>
      <c r="J40" s="53">
        <v>14.53260015710919</v>
      </c>
      <c r="K40" s="52">
        <v>13.8904</v>
      </c>
      <c r="L40" s="52"/>
      <c r="M40" s="52">
        <v>1663</v>
      </c>
      <c r="N40" s="52">
        <v>2.363693217351754</v>
      </c>
      <c r="O40" s="52">
        <v>47.524752475247524</v>
      </c>
      <c r="P40" s="52">
        <v>2.9690461149715732</v>
      </c>
      <c r="Q40" s="52">
        <v>52.955367913148379</v>
      </c>
      <c r="R40" s="52">
        <v>55.648535564853553</v>
      </c>
      <c r="S40" s="52">
        <v>18.327402135231317</v>
      </c>
      <c r="T40" s="67">
        <v>557</v>
      </c>
      <c r="U40" s="52"/>
      <c r="V40" s="52"/>
      <c r="W40" s="67">
        <v>9859</v>
      </c>
      <c r="X40" s="52">
        <v>13.838164081689939</v>
      </c>
      <c r="Y40" s="52">
        <v>7.1747627024008978</v>
      </c>
      <c r="Z40" s="52">
        <v>0.71522801934866398</v>
      </c>
      <c r="AA40" s="52">
        <v>17</v>
      </c>
      <c r="AB40" s="67">
        <v>60</v>
      </c>
      <c r="AC40" s="67">
        <v>358</v>
      </c>
      <c r="AD40" s="67">
        <v>435</v>
      </c>
      <c r="AE40" s="67">
        <v>0</v>
      </c>
      <c r="AF40" s="52"/>
      <c r="AG40" s="53">
        <v>4.4000000000000004</v>
      </c>
      <c r="AH40" s="53">
        <v>17.8</v>
      </c>
      <c r="AI40" s="52">
        <v>47.251308900523561</v>
      </c>
      <c r="AJ40" s="53">
        <v>50.134408602150536</v>
      </c>
      <c r="AK40" s="53">
        <v>18.592195868400918</v>
      </c>
      <c r="AL40" s="53">
        <v>39.459216486290238</v>
      </c>
      <c r="AM40" s="53">
        <v>19.846743295019156</v>
      </c>
      <c r="AN40" s="53">
        <v>25.183870149632259</v>
      </c>
      <c r="AO40" s="53">
        <v>19.329668380918601</v>
      </c>
      <c r="AP40" s="53"/>
      <c r="AQ40" s="53">
        <v>19.846743295019156</v>
      </c>
      <c r="AR40" s="53">
        <v>6.8</v>
      </c>
      <c r="AS40" s="53">
        <v>26.144559173947577</v>
      </c>
      <c r="AT40" s="53">
        <v>29.030430814740221</v>
      </c>
      <c r="AU40" s="53">
        <v>9.6945010183299392</v>
      </c>
      <c r="AV40" s="53"/>
      <c r="AW40" s="53"/>
      <c r="AX40" s="53"/>
      <c r="AY40" s="53"/>
      <c r="AZ40" s="53"/>
      <c r="BA40" s="52">
        <v>654.48447073737589</v>
      </c>
      <c r="BB40" s="53">
        <v>566.57079646017701</v>
      </c>
      <c r="BC40" s="53">
        <v>810.48951048951051</v>
      </c>
      <c r="BD40" s="53">
        <v>839.79046215864537</v>
      </c>
      <c r="BE40" s="53">
        <v>931</v>
      </c>
      <c r="BF40" s="53">
        <v>9.6566257592661469</v>
      </c>
      <c r="BG40" s="54">
        <v>8.1795061098571953</v>
      </c>
      <c r="BH40" s="53"/>
      <c r="BI40" s="53"/>
      <c r="BJ40" s="53"/>
      <c r="BK40" s="53">
        <v>72.652911324786317</v>
      </c>
      <c r="BL40" s="53">
        <v>4.8010149572649574</v>
      </c>
      <c r="BM40" s="53">
        <v>54.1</v>
      </c>
      <c r="BN40" s="53">
        <v>5.3800366300366305</v>
      </c>
      <c r="BO40" s="53">
        <v>22.936601505372355</v>
      </c>
      <c r="BP40" s="53">
        <v>0.21014009339559706</v>
      </c>
      <c r="BQ40" s="53">
        <v>5.0696429264255141</v>
      </c>
      <c r="BR40" s="53">
        <v>19.015378704437278</v>
      </c>
      <c r="BS40" s="53"/>
      <c r="BT40" s="53"/>
      <c r="BU40" s="53">
        <v>23.09027</v>
      </c>
      <c r="BV40" s="53">
        <v>7.6281055900621118</v>
      </c>
      <c r="BW40" s="53">
        <v>13.647778772046301</v>
      </c>
      <c r="BX40" s="53">
        <v>12.129434517795804</v>
      </c>
      <c r="BY40" s="53">
        <v>3.7655514822619285</v>
      </c>
      <c r="BZ40" s="53">
        <v>0.83133677799266814</v>
      </c>
      <c r="CA40" s="53">
        <v>7.2207949657939556</v>
      </c>
      <c r="CB40" s="53">
        <v>6.1397684958000172</v>
      </c>
      <c r="CC40" s="53">
        <v>3.4379239673238464</v>
      </c>
      <c r="CD40" s="53">
        <v>13.561181191005398</v>
      </c>
      <c r="CE40" s="58">
        <v>20.43806</v>
      </c>
      <c r="CF40" s="58">
        <v>29.347490000000001</v>
      </c>
      <c r="CG40" s="53">
        <v>13.90366</v>
      </c>
      <c r="CH40" s="53">
        <v>14.882070000000001</v>
      </c>
      <c r="CI40" s="53">
        <v>2.2237040000000001</v>
      </c>
      <c r="CJ40" s="55">
        <v>414.56611305883257</v>
      </c>
      <c r="CK40" s="58">
        <v>25.103770000000001</v>
      </c>
      <c r="CL40" s="58"/>
      <c r="CM40" s="58"/>
      <c r="CN40" s="58"/>
      <c r="CO40" s="53">
        <v>37.090000000000003</v>
      </c>
      <c r="CP40" s="53">
        <v>4.3099999999999996</v>
      </c>
      <c r="CQ40" s="53">
        <v>15.8</v>
      </c>
      <c r="CR40" s="55">
        <v>38.03031</v>
      </c>
      <c r="CS40" s="53">
        <v>15.194739999999999</v>
      </c>
      <c r="CT40" s="53">
        <v>20.70664</v>
      </c>
      <c r="CU40" s="53">
        <v>31.92061</v>
      </c>
      <c r="CV40" s="55"/>
      <c r="CW40" s="55"/>
      <c r="CX40" s="55"/>
      <c r="CY40" s="88">
        <v>17770.308833787811</v>
      </c>
      <c r="CZ40" s="88">
        <v>7939.628384805631</v>
      </c>
      <c r="DA40" s="88">
        <v>3522.1003234193672</v>
      </c>
      <c r="DB40" s="88">
        <v>1085.6744245037733</v>
      </c>
      <c r="DC40" s="88">
        <v>2018.1346880147548</v>
      </c>
      <c r="DD40" s="53">
        <v>52.6</v>
      </c>
      <c r="DE40" s="58"/>
      <c r="DF40" s="58"/>
      <c r="DG40" s="58"/>
      <c r="DH40" s="58"/>
      <c r="DI40" s="88">
        <v>13032.166521560121</v>
      </c>
      <c r="DJ40" s="53">
        <v>94.530321046373373</v>
      </c>
      <c r="DK40" s="53">
        <v>72.989949748743726</v>
      </c>
      <c r="DL40" s="53">
        <v>17.8</v>
      </c>
      <c r="DM40" s="53">
        <v>38.299999999999997</v>
      </c>
      <c r="DN40" s="53"/>
      <c r="DO40" s="53"/>
      <c r="DP40" s="53"/>
      <c r="DQ40" s="53"/>
      <c r="DR40" s="53"/>
      <c r="DS40" s="88">
        <v>11957.874717981569</v>
      </c>
      <c r="DT40" s="53">
        <v>15.912636505460217</v>
      </c>
      <c r="DU40" s="53">
        <v>18.592195868400918</v>
      </c>
      <c r="DV40" s="53">
        <v>19.846743295019156</v>
      </c>
      <c r="DW40" s="53">
        <v>9.9312929419113054</v>
      </c>
      <c r="DX40" s="53"/>
      <c r="DY40" s="53"/>
      <c r="DZ40" s="53"/>
      <c r="EA40" s="53"/>
      <c r="EB40" s="53"/>
      <c r="EC40" s="53">
        <v>35.141939404462192</v>
      </c>
      <c r="ED40" s="53">
        <v>9.6945010183299392</v>
      </c>
      <c r="EE40" s="53">
        <v>41.22298240097075</v>
      </c>
      <c r="EF40" s="53">
        <v>1.8775933668541351</v>
      </c>
      <c r="EG40" s="53">
        <v>2405.0121261115601</v>
      </c>
      <c r="EH40" s="53">
        <v>987.45762711864404</v>
      </c>
      <c r="EI40" s="53">
        <v>3912.7875732528087</v>
      </c>
      <c r="EJ40" s="53"/>
      <c r="EK40" s="53"/>
      <c r="EL40" s="53"/>
      <c r="EM40" s="88">
        <v>19042.262141525076</v>
      </c>
      <c r="EN40" s="53">
        <v>68.327702702702695</v>
      </c>
      <c r="EO40" s="53">
        <v>10.985406346231089</v>
      </c>
      <c r="EP40" s="53">
        <v>57.92379034603826</v>
      </c>
      <c r="EQ40" s="53">
        <v>13.281193424578175</v>
      </c>
      <c r="ER40" s="53">
        <v>17.757823493935536</v>
      </c>
      <c r="ES40" s="53">
        <v>20.959746182827683</v>
      </c>
      <c r="ET40" s="53">
        <v>807.95180722891564</v>
      </c>
      <c r="EU40" s="53"/>
      <c r="EV40" s="53"/>
      <c r="EW40" s="53">
        <v>31.398875218334314</v>
      </c>
      <c r="EX40" s="53">
        <v>67.645748204577131</v>
      </c>
      <c r="EY40" s="53">
        <v>9.1058868694328226</v>
      </c>
      <c r="EZ40" s="53">
        <v>29.07013034044466</v>
      </c>
      <c r="FA40" s="53">
        <v>47.999228416672999</v>
      </c>
      <c r="FB40" s="53">
        <v>8.0791074398207172</v>
      </c>
      <c r="FC40" s="53">
        <v>70.813115695868916</v>
      </c>
      <c r="FD40" s="53">
        <v>45.151445840433375</v>
      </c>
      <c r="FE40" s="53">
        <v>80.889987639060564</v>
      </c>
      <c r="FF40" s="53">
        <f t="shared" si="0"/>
        <v>2018.1346880147548</v>
      </c>
      <c r="FG40" s="53">
        <v>10.134998992544832</v>
      </c>
      <c r="FH40" s="53">
        <v>8.0437886720609235</v>
      </c>
      <c r="FI40" s="53">
        <v>3.4621807665675535</v>
      </c>
      <c r="FJ40" s="53">
        <v>2.1367521367521367</v>
      </c>
      <c r="FK40" s="53">
        <v>88.249898249898251</v>
      </c>
      <c r="FL40" s="53"/>
      <c r="FM40" s="53"/>
      <c r="FN40" s="53"/>
      <c r="FO40" s="53"/>
      <c r="FP40" s="53"/>
      <c r="FQ40" s="53"/>
      <c r="FR40" s="53"/>
      <c r="FS40" s="53"/>
      <c r="FT40" s="53"/>
      <c r="FU40" s="53"/>
      <c r="FV40" s="53"/>
      <c r="FW40" s="52"/>
      <c r="FX40" s="53"/>
      <c r="FY40" s="53"/>
      <c r="FZ40" s="53"/>
      <c r="GA40" s="53"/>
      <c r="GB40" s="53"/>
      <c r="GC40" s="53"/>
      <c r="GD40" s="53"/>
      <c r="GE40" s="53"/>
      <c r="GF40" s="53"/>
      <c r="GG40" s="53"/>
      <c r="GH40" s="53"/>
      <c r="GI40" s="53"/>
      <c r="GJ40" s="53"/>
      <c r="GK40" s="53"/>
      <c r="GL40" s="53"/>
      <c r="GM40" s="64"/>
      <c r="GN40" s="58"/>
      <c r="GO40" s="58"/>
      <c r="GP40" s="58"/>
      <c r="GQ40" s="58"/>
      <c r="GR40" s="53"/>
      <c r="GS40" s="52"/>
      <c r="GT40" s="53"/>
      <c r="GU40" s="53"/>
      <c r="GV40" s="53"/>
      <c r="GW40" s="53"/>
      <c r="GX40" s="53"/>
      <c r="GY40" s="53"/>
      <c r="GZ40" s="53"/>
      <c r="HA40" s="53"/>
      <c r="HB40" s="53"/>
      <c r="HC40" s="53"/>
      <c r="HD40" s="53"/>
      <c r="HE40" s="59"/>
      <c r="HF40" s="59"/>
      <c r="HG40" s="59"/>
      <c r="HH40" s="59"/>
      <c r="HI40" s="59"/>
      <c r="HJ40" s="59"/>
      <c r="HK40" s="59"/>
      <c r="HL40" s="59"/>
      <c r="HM40" s="17"/>
      <c r="HN40" s="17"/>
      <c r="HO40" s="17"/>
      <c r="HP40" s="17"/>
      <c r="HQ40" s="17"/>
      <c r="HR40" s="17"/>
      <c r="HS40" s="17"/>
      <c r="HT40" s="17"/>
      <c r="HU40" s="17"/>
      <c r="HV40" s="17"/>
      <c r="HW40" s="17"/>
      <c r="HX40" s="17"/>
      <c r="HY40" s="17"/>
      <c r="HZ40" s="17"/>
      <c r="IA40" s="17"/>
    </row>
    <row r="41" spans="1:235" ht="20.25" customHeight="1">
      <c r="A41" s="19">
        <v>38</v>
      </c>
      <c r="B41" s="47" t="s">
        <v>92</v>
      </c>
      <c r="C41" s="112">
        <v>7769.7182169697826</v>
      </c>
      <c r="D41" s="53">
        <v>13.960179999999999</v>
      </c>
      <c r="E41" s="53">
        <v>14.60084</v>
      </c>
      <c r="F41" s="53">
        <v>18.303795000000001</v>
      </c>
      <c r="G41" s="53">
        <v>8.8683160000000001</v>
      </c>
      <c r="H41" s="53">
        <v>5.5852199999999996</v>
      </c>
      <c r="I41" s="57">
        <v>16.350739999999998</v>
      </c>
      <c r="J41" s="53">
        <v>28.901136755080952</v>
      </c>
      <c r="K41" s="52">
        <v>12.39364</v>
      </c>
      <c r="L41" s="52"/>
      <c r="M41" s="52">
        <v>173</v>
      </c>
      <c r="N41" s="52">
        <v>2.5572801182557283</v>
      </c>
      <c r="O41" s="52">
        <v>54.022988505747129</v>
      </c>
      <c r="P41" s="52">
        <v>3.1645569620253164</v>
      </c>
      <c r="Q41" s="52">
        <v>16.25</v>
      </c>
      <c r="R41" s="52">
        <v>48.888888888888886</v>
      </c>
      <c r="S41" s="52">
        <v>16.363636363636363</v>
      </c>
      <c r="T41" s="67">
        <v>446</v>
      </c>
      <c r="U41" s="52"/>
      <c r="V41" s="52"/>
      <c r="W41" s="67">
        <v>686</v>
      </c>
      <c r="X41" s="52">
        <v>9.981085406663766</v>
      </c>
      <c r="Y41" s="52">
        <v>3.3506643558636711</v>
      </c>
      <c r="Z41" s="52">
        <v>0.24487691712849594</v>
      </c>
      <c r="AA41" s="52"/>
      <c r="AB41" s="67">
        <v>2</v>
      </c>
      <c r="AC41" s="67">
        <v>19</v>
      </c>
      <c r="AD41" s="67">
        <v>21</v>
      </c>
      <c r="AE41" s="67">
        <v>0</v>
      </c>
      <c r="AF41" s="52"/>
      <c r="AG41" s="53">
        <v>3.3</v>
      </c>
      <c r="AH41" s="53">
        <v>13.2</v>
      </c>
      <c r="AI41" s="52">
        <v>46.551724137931039</v>
      </c>
      <c r="AJ41" s="53">
        <v>47.27272727272728</v>
      </c>
      <c r="AK41" s="53">
        <v>15.879828326180256</v>
      </c>
      <c r="AL41" s="53">
        <v>43.933855526544825</v>
      </c>
      <c r="AM41" s="53">
        <v>20.689655172413794</v>
      </c>
      <c r="AN41" s="53">
        <v>21.794871794871796</v>
      </c>
      <c r="AO41" s="53">
        <v>20.427350427350426</v>
      </c>
      <c r="AP41" s="53"/>
      <c r="AQ41" s="53">
        <v>20.689655172413794</v>
      </c>
      <c r="AR41" s="53">
        <v>5.3</v>
      </c>
      <c r="AS41" s="53">
        <v>43.768595041322314</v>
      </c>
      <c r="AT41" s="53">
        <v>28.380579993483217</v>
      </c>
      <c r="AU41" s="53">
        <v>11.398176291793312</v>
      </c>
      <c r="AV41" s="53"/>
      <c r="AW41" s="53"/>
      <c r="AX41" s="53"/>
      <c r="AY41" s="53"/>
      <c r="AZ41" s="53"/>
      <c r="BA41" s="52">
        <v>555.00972762645915</v>
      </c>
      <c r="BB41" s="53">
        <v>496.25</v>
      </c>
      <c r="BC41" s="53">
        <v>634.86842105263156</v>
      </c>
      <c r="BD41" s="53">
        <v>0</v>
      </c>
      <c r="BE41" s="53">
        <v>948</v>
      </c>
      <c r="BF41" s="53">
        <v>14.653784219001611</v>
      </c>
      <c r="BG41" s="54">
        <v>5.9847730254154783</v>
      </c>
      <c r="BH41" s="53"/>
      <c r="BI41" s="53"/>
      <c r="BJ41" s="53"/>
      <c r="BK41" s="53">
        <v>82.793522267206484</v>
      </c>
      <c r="BL41" s="53">
        <v>1.4507422402159245</v>
      </c>
      <c r="BM41" s="53">
        <v>77.8</v>
      </c>
      <c r="BN41" s="53">
        <v>4.257051899015325</v>
      </c>
      <c r="BO41" s="53">
        <v>9.4228187919463089</v>
      </c>
      <c r="BP41" s="53">
        <v>0.23907103825136614</v>
      </c>
      <c r="BQ41" s="53">
        <v>2.8361479953590307</v>
      </c>
      <c r="BR41" s="53">
        <v>8.6540175819666896</v>
      </c>
      <c r="BS41" s="53"/>
      <c r="BT41" s="53"/>
      <c r="BU41" s="53">
        <v>28.601649999999999</v>
      </c>
      <c r="BV41" s="53">
        <v>8.3608031165717716</v>
      </c>
      <c r="BW41" s="53">
        <v>17.014351235389853</v>
      </c>
      <c r="BX41" s="53">
        <v>11.362627607634264</v>
      </c>
      <c r="BY41" s="53">
        <v>4.8231986980322539</v>
      </c>
      <c r="BZ41" s="53">
        <v>0.85811510578487937</v>
      </c>
      <c r="CA41" s="53">
        <v>7.2200029590176058</v>
      </c>
      <c r="CB41" s="53">
        <v>7.3679538393253443</v>
      </c>
      <c r="CC41" s="53">
        <v>4.1130344725551122</v>
      </c>
      <c r="CD41" s="53">
        <v>12.146767273265276</v>
      </c>
      <c r="CE41" s="58">
        <v>17.3733</v>
      </c>
      <c r="CF41" s="58">
        <v>25.089559999999999</v>
      </c>
      <c r="CG41" s="53">
        <v>14.2011</v>
      </c>
      <c r="CH41" s="53">
        <v>12.31894</v>
      </c>
      <c r="CI41" s="53">
        <v>3.266975</v>
      </c>
      <c r="CJ41" s="55">
        <v>90.357557764295848</v>
      </c>
      <c r="CK41" s="58">
        <v>20.160640000000001</v>
      </c>
      <c r="CL41" s="58"/>
      <c r="CM41" s="58"/>
      <c r="CN41" s="58"/>
      <c r="CO41" s="53">
        <v>32.92</v>
      </c>
      <c r="CP41" s="53">
        <v>4.4800000000000004</v>
      </c>
      <c r="CQ41" s="53">
        <v>9.1999999999999993</v>
      </c>
      <c r="CR41" s="55">
        <v>34.12762</v>
      </c>
      <c r="CS41" s="53">
        <v>9.6051979999999997</v>
      </c>
      <c r="CT41" s="53">
        <v>23.342960000000001</v>
      </c>
      <c r="CU41" s="53">
        <v>33.351799999999997</v>
      </c>
      <c r="CV41" s="55"/>
      <c r="CW41" s="55"/>
      <c r="CX41" s="55"/>
      <c r="CY41" s="88">
        <v>6666.666666666667</v>
      </c>
      <c r="CZ41" s="88">
        <v>3842.6821405544811</v>
      </c>
      <c r="DA41" s="88">
        <v>1057.3823339780786</v>
      </c>
      <c r="DB41" s="88">
        <v>141.84397163120568</v>
      </c>
      <c r="DC41" s="88">
        <v>477.84905334390731</v>
      </c>
      <c r="DD41" s="53">
        <v>22.200000000000003</v>
      </c>
      <c r="DE41" s="58"/>
      <c r="DF41" s="58"/>
      <c r="DG41" s="58"/>
      <c r="DH41" s="58"/>
      <c r="DI41" s="88">
        <v>1078.9335361547896</v>
      </c>
      <c r="DJ41" s="53">
        <v>111.32075471698113</v>
      </c>
      <c r="DK41" s="53">
        <v>87.473460721868364</v>
      </c>
      <c r="DL41" s="53">
        <v>13.2</v>
      </c>
      <c r="DM41" s="53">
        <v>48.8</v>
      </c>
      <c r="DN41" s="53"/>
      <c r="DO41" s="53"/>
      <c r="DP41" s="53"/>
      <c r="DQ41" s="53"/>
      <c r="DR41" s="53"/>
      <c r="DS41" s="88">
        <v>957.93104529332686</v>
      </c>
      <c r="DT41" s="53">
        <v>11.320754716981133</v>
      </c>
      <c r="DU41" s="53">
        <v>15.879828326180256</v>
      </c>
      <c r="DV41" s="53">
        <v>20.689655172413794</v>
      </c>
      <c r="DW41" s="53">
        <v>9.4444444444444446</v>
      </c>
      <c r="DX41" s="53"/>
      <c r="DY41" s="53"/>
      <c r="DZ41" s="53"/>
      <c r="EA41" s="53"/>
      <c r="EB41" s="53"/>
      <c r="EC41" s="53">
        <v>27.065217391304348</v>
      </c>
      <c r="ED41" s="53">
        <v>11.398176291793312</v>
      </c>
      <c r="EE41" s="53">
        <v>23.422785885024538</v>
      </c>
      <c r="EF41" s="53">
        <v>1.9914196982397185</v>
      </c>
      <c r="EG41" s="53">
        <v>1905.7971014492755</v>
      </c>
      <c r="EH41" s="53">
        <v>885</v>
      </c>
      <c r="EI41" s="53">
        <v>1458.6291467664903</v>
      </c>
      <c r="EJ41" s="53"/>
      <c r="EK41" s="53"/>
      <c r="EL41" s="53"/>
      <c r="EM41" s="88">
        <v>2438.4062730401861</v>
      </c>
      <c r="EN41" s="53">
        <v>69.460500963391141</v>
      </c>
      <c r="EO41" s="53">
        <v>22.750511247443765</v>
      </c>
      <c r="EP41" s="53">
        <v>53.723615071195752</v>
      </c>
      <c r="EQ41" s="53">
        <v>6.3230605738575987</v>
      </c>
      <c r="ER41" s="53">
        <v>28.746803069053705</v>
      </c>
      <c r="ES41" s="53">
        <v>16.364551863041289</v>
      </c>
      <c r="ET41" s="53">
        <v>705.88235294117646</v>
      </c>
      <c r="EU41" s="53"/>
      <c r="EV41" s="53"/>
      <c r="EW41" s="53">
        <v>153.69458128078824</v>
      </c>
      <c r="EX41" s="53">
        <v>135.85440497692156</v>
      </c>
      <c r="EY41" s="53">
        <v>12.305674727751036</v>
      </c>
      <c r="EZ41" s="53">
        <v>-11.862985972400489</v>
      </c>
      <c r="FA41" s="53">
        <v>34.36664335190995</v>
      </c>
      <c r="FB41" s="53">
        <v>-16.527501140359512</v>
      </c>
      <c r="FC41" s="53">
        <v>84.695350592854865</v>
      </c>
      <c r="FD41" s="53">
        <v>44.504187911094157</v>
      </c>
      <c r="FE41" s="53">
        <v>74.8</v>
      </c>
      <c r="FF41" s="53">
        <f t="shared" si="0"/>
        <v>477.84905334390731</v>
      </c>
      <c r="FG41" s="53">
        <v>6.6210045662100452</v>
      </c>
      <c r="FH41" s="53">
        <v>0</v>
      </c>
      <c r="FI41" s="53">
        <v>12.055427251732102</v>
      </c>
      <c r="FJ41" s="53">
        <v>11.274735388863323</v>
      </c>
      <c r="FK41" s="53">
        <v>78.739070409572022</v>
      </c>
      <c r="FL41" s="53"/>
      <c r="FM41" s="53"/>
      <c r="FN41" s="53"/>
      <c r="FO41" s="53"/>
      <c r="FP41" s="53"/>
      <c r="FQ41" s="53"/>
      <c r="FR41" s="53"/>
      <c r="FS41" s="53"/>
      <c r="FT41" s="53"/>
      <c r="FU41" s="53"/>
      <c r="FV41" s="53"/>
      <c r="FW41" s="52"/>
      <c r="FX41" s="53"/>
      <c r="FY41" s="53"/>
      <c r="FZ41" s="53"/>
      <c r="GA41" s="53"/>
      <c r="GB41" s="53"/>
      <c r="GC41" s="53"/>
      <c r="GD41" s="53"/>
      <c r="GE41" s="53"/>
      <c r="GF41" s="53"/>
      <c r="GG41" s="53"/>
      <c r="GH41" s="53"/>
      <c r="GI41" s="53"/>
      <c r="GJ41" s="53"/>
      <c r="GK41" s="53"/>
      <c r="GL41" s="53"/>
      <c r="GM41" s="64"/>
      <c r="GN41" s="58"/>
      <c r="GO41" s="58"/>
      <c r="GP41" s="58"/>
      <c r="GQ41" s="58"/>
      <c r="GR41" s="53"/>
      <c r="GS41" s="52"/>
      <c r="GT41" s="53"/>
      <c r="GU41" s="53"/>
      <c r="GV41" s="53"/>
      <c r="GW41" s="53"/>
      <c r="GX41" s="53"/>
      <c r="GY41" s="53"/>
      <c r="GZ41" s="53"/>
      <c r="HA41" s="53"/>
      <c r="HB41" s="53"/>
      <c r="HC41" s="53"/>
      <c r="HD41" s="53"/>
      <c r="HE41" s="59"/>
      <c r="HF41" s="59"/>
      <c r="HG41" s="59"/>
      <c r="HH41" s="59"/>
      <c r="HI41" s="59"/>
      <c r="HJ41" s="59"/>
      <c r="HK41" s="59"/>
      <c r="HL41" s="59"/>
      <c r="HM41" s="17"/>
      <c r="HN41" s="17"/>
      <c r="HO41" s="17"/>
      <c r="HP41" s="17"/>
      <c r="HQ41" s="17"/>
      <c r="HR41" s="17"/>
      <c r="HS41" s="17"/>
      <c r="HT41" s="17"/>
      <c r="HU41" s="17"/>
      <c r="HV41" s="17"/>
      <c r="HW41" s="17"/>
      <c r="HX41" s="17"/>
      <c r="HY41" s="17"/>
      <c r="HZ41" s="17"/>
      <c r="IA41" s="17"/>
    </row>
    <row r="42" spans="1:235" ht="20.25" customHeight="1">
      <c r="A42" s="19">
        <v>39</v>
      </c>
      <c r="B42" s="47" t="s">
        <v>93</v>
      </c>
      <c r="C42" s="112">
        <v>55194.929829771369</v>
      </c>
      <c r="D42" s="53">
        <v>7.6710799999999999</v>
      </c>
      <c r="E42" s="53">
        <v>9.5247550000000007</v>
      </c>
      <c r="F42" s="53">
        <v>14.796914000000001</v>
      </c>
      <c r="G42" s="53"/>
      <c r="H42" s="53">
        <v>4.6924720000000004</v>
      </c>
      <c r="I42" s="57">
        <v>9.4471159999999994</v>
      </c>
      <c r="J42" s="53">
        <v>20.333882086634429</v>
      </c>
      <c r="K42" s="52">
        <v>13.7828</v>
      </c>
      <c r="L42" s="52"/>
      <c r="M42" s="52">
        <v>481</v>
      </c>
      <c r="N42" s="52">
        <v>0.99042520333573558</v>
      </c>
      <c r="O42" s="52">
        <v>33.090909090909093</v>
      </c>
      <c r="P42" s="52">
        <v>7.6923076923076925</v>
      </c>
      <c r="Q42" s="52">
        <v>25</v>
      </c>
      <c r="R42" s="52">
        <v>23.913043478260871</v>
      </c>
      <c r="S42" s="52">
        <v>6.481481481481481</v>
      </c>
      <c r="T42" s="67">
        <v>793</v>
      </c>
      <c r="U42" s="52"/>
      <c r="V42" s="52"/>
      <c r="W42" s="67">
        <v>6751</v>
      </c>
      <c r="X42" s="52">
        <v>13.847068958444424</v>
      </c>
      <c r="Y42" s="52">
        <v>4.7388999201653945</v>
      </c>
      <c r="Z42" s="52">
        <v>0.29538652881961985</v>
      </c>
      <c r="AA42" s="52">
        <v>2</v>
      </c>
      <c r="AB42" s="67">
        <v>26</v>
      </c>
      <c r="AC42" s="67">
        <v>38</v>
      </c>
      <c r="AD42" s="67">
        <v>66</v>
      </c>
      <c r="AE42" s="67">
        <v>0</v>
      </c>
      <c r="AF42" s="52"/>
      <c r="AG42" s="53">
        <v>1.9</v>
      </c>
      <c r="AH42" s="53">
        <v>6.3</v>
      </c>
      <c r="AI42" s="52">
        <v>29.159519725557459</v>
      </c>
      <c r="AJ42" s="53">
        <v>30.344827586206904</v>
      </c>
      <c r="AK42" s="53">
        <v>9.6661684105630297</v>
      </c>
      <c r="AL42" s="53">
        <v>25.434003147006472</v>
      </c>
      <c r="AM42" s="53">
        <v>9.1135458167330672</v>
      </c>
      <c r="AN42" s="53">
        <v>39.644970414201183</v>
      </c>
      <c r="AO42" s="53">
        <v>35.269472481432103</v>
      </c>
      <c r="AP42" s="53"/>
      <c r="AQ42" s="53">
        <v>9.1135458167330672</v>
      </c>
      <c r="AR42" s="53">
        <v>1.9</v>
      </c>
      <c r="AS42" s="53">
        <v>40.692152917505034</v>
      </c>
      <c r="AT42" s="53">
        <v>19.864902673967784</v>
      </c>
      <c r="AU42" s="53">
        <v>4.6605122096486005</v>
      </c>
      <c r="AV42" s="53"/>
      <c r="AW42" s="53"/>
      <c r="AX42" s="53"/>
      <c r="AY42" s="53"/>
      <c r="AZ42" s="53"/>
      <c r="BA42" s="52">
        <v>865.90831918505944</v>
      </c>
      <c r="BB42" s="53">
        <v>688.82089552238801</v>
      </c>
      <c r="BC42" s="53">
        <v>1131.6351433801099</v>
      </c>
      <c r="BD42" s="53">
        <v>246.01715948358861</v>
      </c>
      <c r="BE42" s="53">
        <v>1063</v>
      </c>
      <c r="BF42" s="53">
        <v>9.2084515925575516</v>
      </c>
      <c r="BG42" s="54">
        <v>3.8318737002165713</v>
      </c>
      <c r="BH42" s="53"/>
      <c r="BI42" s="53"/>
      <c r="BJ42" s="53"/>
      <c r="BK42" s="53">
        <v>84.916451721430974</v>
      </c>
      <c r="BL42" s="53">
        <v>1.4186385555680161</v>
      </c>
      <c r="BM42" s="53">
        <v>7.6</v>
      </c>
      <c r="BN42" s="53">
        <v>7.752082788508238</v>
      </c>
      <c r="BO42" s="53">
        <v>13.12417752113508</v>
      </c>
      <c r="BP42" s="53">
        <v>7.2776129429547101E-2</v>
      </c>
      <c r="BQ42" s="53">
        <v>1.6129345692687382</v>
      </c>
      <c r="BR42" s="53">
        <v>6.5048085751113165</v>
      </c>
      <c r="BS42" s="53"/>
      <c r="BT42" s="53"/>
      <c r="BU42" s="53">
        <v>18.815519999999999</v>
      </c>
      <c r="BV42" s="53">
        <v>4.3994380707094356</v>
      </c>
      <c r="BW42" s="53">
        <v>9.6776229956651658</v>
      </c>
      <c r="BX42" s="53">
        <v>9.6081814738436933</v>
      </c>
      <c r="BY42" s="53">
        <v>3.6467320398973109</v>
      </c>
      <c r="BZ42" s="53">
        <v>0.87959260973864728</v>
      </c>
      <c r="CA42" s="53">
        <v>4.349564412272211</v>
      </c>
      <c r="CB42" s="53">
        <v>4.3474601237321666</v>
      </c>
      <c r="CC42" s="53">
        <v>2.0600984807036742</v>
      </c>
      <c r="CD42" s="53">
        <v>9.8564875215689582</v>
      </c>
      <c r="CE42" s="58">
        <v>17.150839999999999</v>
      </c>
      <c r="CF42" s="58">
        <v>21.610029999999998</v>
      </c>
      <c r="CG42" s="53">
        <v>16.47129</v>
      </c>
      <c r="CH42" s="53">
        <v>8.3440480000000008</v>
      </c>
      <c r="CI42" s="53">
        <v>2.5930719999999998</v>
      </c>
      <c r="CJ42" s="55">
        <v>85.034013605442169</v>
      </c>
      <c r="CK42" s="58">
        <v>18.477340000000002</v>
      </c>
      <c r="CL42" s="58"/>
      <c r="CM42" s="58"/>
      <c r="CN42" s="58"/>
      <c r="CO42" s="53">
        <v>49.32</v>
      </c>
      <c r="CP42" s="53">
        <v>5.04</v>
      </c>
      <c r="CQ42" s="53">
        <v>8.8000000000000007</v>
      </c>
      <c r="CR42" s="55">
        <v>33.365380000000002</v>
      </c>
      <c r="CS42" s="53">
        <v>6.6419509999999997</v>
      </c>
      <c r="CT42" s="53">
        <v>12.660489999999999</v>
      </c>
      <c r="CU42" s="53">
        <v>23.43272</v>
      </c>
      <c r="CV42" s="55"/>
      <c r="CW42" s="55"/>
      <c r="CX42" s="55"/>
      <c r="CY42" s="88">
        <v>4961.1075961144816</v>
      </c>
      <c r="CZ42" s="88">
        <v>2627.5633629833637</v>
      </c>
      <c r="DA42" s="88">
        <v>701.55197439428332</v>
      </c>
      <c r="DB42" s="88">
        <v>264.24504075328446</v>
      </c>
      <c r="DC42" s="88">
        <v>379.48858330475502</v>
      </c>
      <c r="DD42" s="53">
        <v>29.599999999999994</v>
      </c>
      <c r="DE42" s="58"/>
      <c r="DF42" s="58"/>
      <c r="DG42" s="58"/>
      <c r="DH42" s="58"/>
      <c r="DI42" s="88">
        <v>10432.143821358641</v>
      </c>
      <c r="DJ42" s="53">
        <v>101.80586907449209</v>
      </c>
      <c r="DK42" s="53">
        <v>81.4187643020595</v>
      </c>
      <c r="DL42" s="53">
        <v>6.3</v>
      </c>
      <c r="DM42" s="53">
        <v>10.5</v>
      </c>
      <c r="DN42" s="53"/>
      <c r="DO42" s="53"/>
      <c r="DP42" s="53"/>
      <c r="DQ42" s="53"/>
      <c r="DR42" s="53"/>
      <c r="DS42" s="88">
        <v>8582.3660748655402</v>
      </c>
      <c r="DT42" s="53">
        <v>4.5751633986928102</v>
      </c>
      <c r="DU42" s="53">
        <v>9.6661684105630297</v>
      </c>
      <c r="DV42" s="53">
        <v>9.1135458167330672</v>
      </c>
      <c r="DW42" s="53">
        <v>5.4503729202524376</v>
      </c>
      <c r="DX42" s="53"/>
      <c r="DY42" s="53"/>
      <c r="DZ42" s="53"/>
      <c r="EA42" s="53"/>
      <c r="EB42" s="53"/>
      <c r="EC42" s="53">
        <v>20.427581346176435</v>
      </c>
      <c r="ED42" s="53">
        <v>4.6605122096486005</v>
      </c>
      <c r="EE42" s="53">
        <v>9.1185496140809423</v>
      </c>
      <c r="EF42" s="53">
        <v>2.1185350594558381</v>
      </c>
      <c r="EG42" s="53">
        <v>3077.0528683914508</v>
      </c>
      <c r="EH42" s="53">
        <v>1368.7106918238994</v>
      </c>
      <c r="EI42" s="53">
        <v>988.28420256991683</v>
      </c>
      <c r="EJ42" s="53"/>
      <c r="EK42" s="53"/>
      <c r="EL42" s="53"/>
      <c r="EM42" s="88">
        <v>11371.773414704523</v>
      </c>
      <c r="EN42" s="53">
        <v>83.066554338668922</v>
      </c>
      <c r="EO42" s="53">
        <v>18.366234049514667</v>
      </c>
      <c r="EP42" s="53">
        <v>48.849021145787027</v>
      </c>
      <c r="EQ42" s="53">
        <v>6.8187080342671917</v>
      </c>
      <c r="ER42" s="53">
        <v>23.702573048408198</v>
      </c>
      <c r="ES42" s="53">
        <v>14.701113393146686</v>
      </c>
      <c r="ET42" s="53">
        <v>1194.9708454810495</v>
      </c>
      <c r="EU42" s="53"/>
      <c r="EV42" s="53"/>
      <c r="EW42" s="53">
        <v>62.996597892888495</v>
      </c>
      <c r="EX42" s="53">
        <v>62.198429992882694</v>
      </c>
      <c r="EY42" s="53">
        <v>10.236156798021424</v>
      </c>
      <c r="EZ42" s="53">
        <v>8.2682013365796081</v>
      </c>
      <c r="FA42" s="53">
        <v>68.676313495472797</v>
      </c>
      <c r="FB42" s="53">
        <v>4.9975848039275617</v>
      </c>
      <c r="FC42" s="53">
        <v>67.268311968807367</v>
      </c>
      <c r="FD42" s="53">
        <v>50.459389213775175</v>
      </c>
      <c r="FE42" s="53">
        <v>78.431372549019613</v>
      </c>
      <c r="FF42" s="53">
        <f t="shared" si="0"/>
        <v>379.48858330475502</v>
      </c>
      <c r="FG42" s="53">
        <v>7.5512876473155828</v>
      </c>
      <c r="FH42" s="53">
        <v>1.9925280199252802</v>
      </c>
      <c r="FI42" s="53">
        <v>5.5654116564820288</v>
      </c>
      <c r="FJ42" s="53">
        <v>3.3710080168221843</v>
      </c>
      <c r="FK42" s="53">
        <v>86.555394927060064</v>
      </c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3"/>
      <c r="FW42" s="52"/>
      <c r="FX42" s="53"/>
      <c r="FY42" s="53"/>
      <c r="FZ42" s="53"/>
      <c r="GA42" s="53"/>
      <c r="GB42" s="53"/>
      <c r="GC42" s="53"/>
      <c r="GD42" s="53"/>
      <c r="GE42" s="53"/>
      <c r="GF42" s="53"/>
      <c r="GG42" s="53"/>
      <c r="GH42" s="53"/>
      <c r="GI42" s="53"/>
      <c r="GJ42" s="53"/>
      <c r="GK42" s="53"/>
      <c r="GL42" s="53"/>
      <c r="GM42" s="64"/>
      <c r="GN42" s="58"/>
      <c r="GO42" s="58"/>
      <c r="GP42" s="58"/>
      <c r="GQ42" s="58"/>
      <c r="GR42" s="53"/>
      <c r="GS42" s="52"/>
      <c r="GT42" s="53"/>
      <c r="GU42" s="53"/>
      <c r="GV42" s="53"/>
      <c r="GW42" s="53"/>
      <c r="GX42" s="53"/>
      <c r="GY42" s="53"/>
      <c r="GZ42" s="53"/>
      <c r="HA42" s="53"/>
      <c r="HB42" s="53"/>
      <c r="HC42" s="53"/>
      <c r="HD42" s="53"/>
      <c r="HE42" s="59"/>
      <c r="HF42" s="59"/>
      <c r="HG42" s="59"/>
      <c r="HH42" s="59"/>
      <c r="HI42" s="59"/>
      <c r="HJ42" s="59"/>
      <c r="HK42" s="59"/>
      <c r="HL42" s="59"/>
      <c r="HM42" s="17"/>
      <c r="HN42" s="17"/>
      <c r="HO42" s="17"/>
      <c r="HP42" s="17"/>
      <c r="HQ42" s="17"/>
      <c r="HR42" s="17"/>
      <c r="HS42" s="17"/>
      <c r="HT42" s="17"/>
      <c r="HU42" s="17"/>
      <c r="HV42" s="17"/>
      <c r="HW42" s="17"/>
      <c r="HX42" s="17"/>
      <c r="HY42" s="17"/>
      <c r="HZ42" s="17"/>
      <c r="IA42" s="17"/>
    </row>
    <row r="43" spans="1:235" ht="20.25" customHeight="1">
      <c r="A43" s="19">
        <v>40</v>
      </c>
      <c r="B43" s="47" t="s">
        <v>94</v>
      </c>
      <c r="C43" s="112">
        <v>132130.95223842698</v>
      </c>
      <c r="D43" s="53">
        <v>13.917619999999999</v>
      </c>
      <c r="E43" s="53">
        <v>9.4067050000000005</v>
      </c>
      <c r="F43" s="53">
        <v>17.924505</v>
      </c>
      <c r="G43" s="53">
        <v>4.5872510000000002</v>
      </c>
      <c r="H43" s="53">
        <v>4.74322</v>
      </c>
      <c r="I43" s="57">
        <v>6.5730199999999996</v>
      </c>
      <c r="J43" s="53">
        <v>13.875560138002141</v>
      </c>
      <c r="K43" s="52">
        <v>16.12867</v>
      </c>
      <c r="L43" s="52"/>
      <c r="M43" s="52">
        <v>303</v>
      </c>
      <c r="N43" s="52">
        <v>0.24985775424881873</v>
      </c>
      <c r="O43" s="52">
        <v>50.392203131964472</v>
      </c>
      <c r="P43" s="52">
        <v>12.244897959183673</v>
      </c>
      <c r="Q43" s="52">
        <v>71.13095238095238</v>
      </c>
      <c r="R43" s="52">
        <v>62.5</v>
      </c>
      <c r="S43" s="52">
        <v>8.0536912751677843</v>
      </c>
      <c r="T43" s="67">
        <v>489</v>
      </c>
      <c r="U43" s="52"/>
      <c r="V43" s="52"/>
      <c r="W43" s="67">
        <v>54274</v>
      </c>
      <c r="X43" s="52">
        <v>44.841945238528012</v>
      </c>
      <c r="Y43" s="52">
        <v>47.722346322495248</v>
      </c>
      <c r="Z43" s="52">
        <v>6.7369687249398558</v>
      </c>
      <c r="AA43" s="52">
        <v>82</v>
      </c>
      <c r="AB43" s="67">
        <v>330</v>
      </c>
      <c r="AC43" s="67">
        <v>1100</v>
      </c>
      <c r="AD43" s="67">
        <v>1512</v>
      </c>
      <c r="AE43" s="67">
        <v>48</v>
      </c>
      <c r="AF43" s="52"/>
      <c r="AG43" s="53">
        <v>3.8</v>
      </c>
      <c r="AH43" s="53">
        <v>6.5</v>
      </c>
      <c r="AI43" s="52">
        <v>26.754047802621443</v>
      </c>
      <c r="AJ43" s="53">
        <v>22.420480993017847</v>
      </c>
      <c r="AK43" s="53">
        <v>2.6898290837769681</v>
      </c>
      <c r="AL43" s="53">
        <v>19.706473903259852</v>
      </c>
      <c r="AM43" s="53">
        <v>6.7283431455004203</v>
      </c>
      <c r="AN43" s="53">
        <v>56.682544130008402</v>
      </c>
      <c r="AO43" s="53">
        <v>61.085811868507193</v>
      </c>
      <c r="AP43" s="53"/>
      <c r="AQ43" s="53">
        <v>6.7283431455004203</v>
      </c>
      <c r="AR43" s="53">
        <v>3.9</v>
      </c>
      <c r="AS43" s="53">
        <v>48.287820434623498</v>
      </c>
      <c r="AT43" s="53">
        <v>18.182132604710684</v>
      </c>
      <c r="AU43" s="53">
        <v>10.817391304347826</v>
      </c>
      <c r="AV43" s="53"/>
      <c r="AW43" s="53"/>
      <c r="AX43" s="53"/>
      <c r="AY43" s="53"/>
      <c r="AZ43" s="53"/>
      <c r="BA43" s="52">
        <v>756.15593016255264</v>
      </c>
      <c r="BB43" s="53">
        <v>613.06370794559768</v>
      </c>
      <c r="BC43" s="53">
        <v>973.5502958579882</v>
      </c>
      <c r="BD43" s="53">
        <v>586.6703807898615</v>
      </c>
      <c r="BE43" s="53">
        <v>1056</v>
      </c>
      <c r="BF43" s="53">
        <v>12.922439466528552</v>
      </c>
      <c r="BG43" s="54">
        <v>4.1133435489003967</v>
      </c>
      <c r="BH43" s="53"/>
      <c r="BI43" s="53"/>
      <c r="BJ43" s="53"/>
      <c r="BK43" s="53">
        <v>77.014180374361885</v>
      </c>
      <c r="BL43" s="53">
        <v>0.57855927396483264</v>
      </c>
      <c r="BM43" s="53">
        <v>1</v>
      </c>
      <c r="BN43" s="53">
        <v>14.623397435897436</v>
      </c>
      <c r="BO43" s="53">
        <v>15.080049954316497</v>
      </c>
      <c r="BP43" s="53">
        <v>7.4738415545590436E-2</v>
      </c>
      <c r="BQ43" s="53">
        <v>1.4274716109578494</v>
      </c>
      <c r="BR43" s="53">
        <v>6.4862002680054331</v>
      </c>
      <c r="BS43" s="53"/>
      <c r="BT43" s="53"/>
      <c r="BU43" s="53">
        <v>17.6023</v>
      </c>
      <c r="BV43" s="53">
        <v>5.2714589567035581</v>
      </c>
      <c r="BW43" s="53">
        <v>8.3405925186694976</v>
      </c>
      <c r="BX43" s="53">
        <v>6.5298838812256328</v>
      </c>
      <c r="BY43" s="53">
        <v>3.3448634568381528</v>
      </c>
      <c r="BZ43" s="53">
        <v>1.2110858331712351</v>
      </c>
      <c r="CA43" s="53">
        <v>4.8849383885454278</v>
      </c>
      <c r="CB43" s="53">
        <v>4.2912356965857867</v>
      </c>
      <c r="CC43" s="53">
        <v>1.1349701034328192</v>
      </c>
      <c r="CD43" s="53">
        <v>6.157762535837823</v>
      </c>
      <c r="CE43" s="58">
        <v>16.206710000000001</v>
      </c>
      <c r="CF43" s="58">
        <v>20.009419999999999</v>
      </c>
      <c r="CG43" s="53">
        <v>10.02609</v>
      </c>
      <c r="CH43" s="53">
        <v>5.8945889999999999</v>
      </c>
      <c r="CI43" s="53">
        <v>3.3691949999999999</v>
      </c>
      <c r="CJ43" s="55">
        <v>72.579026205661165</v>
      </c>
      <c r="CK43" s="58">
        <v>19.731570000000001</v>
      </c>
      <c r="CL43" s="58"/>
      <c r="CM43" s="58"/>
      <c r="CN43" s="58"/>
      <c r="CO43" s="53">
        <v>45.11</v>
      </c>
      <c r="CP43" s="53">
        <v>5.73</v>
      </c>
      <c r="CQ43" s="53">
        <v>11.4</v>
      </c>
      <c r="CR43" s="55">
        <v>30.815860000000001</v>
      </c>
      <c r="CS43" s="53">
        <v>4.7812340000000004</v>
      </c>
      <c r="CT43" s="53">
        <v>15.704129999999999</v>
      </c>
      <c r="CU43" s="53">
        <v>14.49643</v>
      </c>
      <c r="CV43" s="55"/>
      <c r="CW43" s="55"/>
      <c r="CX43" s="55"/>
      <c r="CY43" s="88">
        <v>3846.3581788237793</v>
      </c>
      <c r="CZ43" s="88">
        <v>2720.835452068518</v>
      </c>
      <c r="DA43" s="88">
        <v>469.78999855799515</v>
      </c>
      <c r="DB43" s="88">
        <v>155.58473296347174</v>
      </c>
      <c r="DC43" s="88">
        <v>189.80460499216784</v>
      </c>
      <c r="DD43" s="53">
        <v>44.7</v>
      </c>
      <c r="DE43" s="58"/>
      <c r="DF43" s="58"/>
      <c r="DG43" s="58"/>
      <c r="DH43" s="58"/>
      <c r="DI43" s="88">
        <v>20877.305869753436</v>
      </c>
      <c r="DJ43" s="53">
        <v>96.5480043149946</v>
      </c>
      <c r="DK43" s="53">
        <v>81.082429230577375</v>
      </c>
      <c r="DL43" s="53">
        <v>6.5</v>
      </c>
      <c r="DM43" s="53">
        <v>4.7</v>
      </c>
      <c r="DN43" s="53"/>
      <c r="DO43" s="53"/>
      <c r="DP43" s="53"/>
      <c r="DQ43" s="53"/>
      <c r="DR43" s="53"/>
      <c r="DS43" s="88">
        <v>22144.299147400827</v>
      </c>
      <c r="DT43" s="53">
        <v>0.88603727467155524</v>
      </c>
      <c r="DU43" s="53">
        <v>2.6898290837769681</v>
      </c>
      <c r="DV43" s="53">
        <v>6.7283431455004203</v>
      </c>
      <c r="DW43" s="53">
        <v>8.0487386305131281</v>
      </c>
      <c r="DX43" s="53"/>
      <c r="DY43" s="53"/>
      <c r="DZ43" s="53"/>
      <c r="EA43" s="53"/>
      <c r="EB43" s="53"/>
      <c r="EC43" s="53">
        <v>21.253884610187811</v>
      </c>
      <c r="ED43" s="53">
        <v>10.817391304347826</v>
      </c>
      <c r="EE43" s="53">
        <v>2.9943668130207417</v>
      </c>
      <c r="EF43" s="53">
        <v>1.248350467289596</v>
      </c>
      <c r="EG43" s="53">
        <v>3040.4801786711332</v>
      </c>
      <c r="EH43" s="53">
        <v>1381.26423690205</v>
      </c>
      <c r="EI43" s="53">
        <v>787.5596460614297</v>
      </c>
      <c r="EJ43" s="53"/>
      <c r="EK43" s="53"/>
      <c r="EL43" s="53"/>
      <c r="EM43" s="88">
        <v>28848.744790197485</v>
      </c>
      <c r="EN43" s="53">
        <v>76.851627003399713</v>
      </c>
      <c r="EO43" s="53">
        <v>14.495101733232858</v>
      </c>
      <c r="EP43" s="53">
        <v>42.722829328047268</v>
      </c>
      <c r="EQ43" s="53">
        <v>6.6113050106310425</v>
      </c>
      <c r="ER43" s="53">
        <v>13.888888888888889</v>
      </c>
      <c r="ES43" s="53">
        <v>21.283214031405766</v>
      </c>
      <c r="ET43" s="53">
        <v>1102.3596938775511</v>
      </c>
      <c r="EU43" s="53"/>
      <c r="EV43" s="53"/>
      <c r="EW43" s="53">
        <v>96.770745116550245</v>
      </c>
      <c r="EX43" s="53">
        <v>12.670024163066563</v>
      </c>
      <c r="EY43" s="53">
        <v>16.373307763164782</v>
      </c>
      <c r="EZ43" s="53">
        <v>-10.424714749216994</v>
      </c>
      <c r="FA43" s="53">
        <v>54.078434272013553</v>
      </c>
      <c r="FB43" s="53">
        <v>8.3752326667950765</v>
      </c>
      <c r="FC43" s="53">
        <v>78.532954868899708</v>
      </c>
      <c r="FD43" s="53">
        <v>29.378461577060872</v>
      </c>
      <c r="FE43" s="53">
        <v>80.970544606908248</v>
      </c>
      <c r="FF43" s="53">
        <f t="shared" si="0"/>
        <v>189.80460499216784</v>
      </c>
      <c r="FG43" s="53">
        <v>17.038200923107137</v>
      </c>
      <c r="FH43" s="53">
        <v>3.8033937975424226</v>
      </c>
      <c r="FI43" s="53">
        <v>7.7499771432054372</v>
      </c>
      <c r="FJ43" s="53">
        <v>1.8048453859264668</v>
      </c>
      <c r="FK43" s="53">
        <v>84.027270513757003</v>
      </c>
      <c r="FL43" s="53"/>
      <c r="FM43" s="53"/>
      <c r="FN43" s="53"/>
      <c r="FO43" s="53"/>
      <c r="FP43" s="53"/>
      <c r="FQ43" s="53"/>
      <c r="FR43" s="53"/>
      <c r="FS43" s="53"/>
      <c r="FT43" s="53"/>
      <c r="FU43" s="53"/>
      <c r="FV43" s="53"/>
      <c r="FW43" s="52"/>
      <c r="FX43" s="53"/>
      <c r="FY43" s="53"/>
      <c r="FZ43" s="53"/>
      <c r="GA43" s="53"/>
      <c r="GB43" s="53"/>
      <c r="GC43" s="53"/>
      <c r="GD43" s="53"/>
      <c r="GE43" s="53"/>
      <c r="GF43" s="53"/>
      <c r="GG43" s="53"/>
      <c r="GH43" s="53"/>
      <c r="GI43" s="53"/>
      <c r="GJ43" s="53"/>
      <c r="GK43" s="53"/>
      <c r="GL43" s="53"/>
      <c r="GM43" s="64"/>
      <c r="GN43" s="58"/>
      <c r="GO43" s="58"/>
      <c r="GP43" s="58"/>
      <c r="GQ43" s="58"/>
      <c r="GR43" s="53"/>
      <c r="GS43" s="52"/>
      <c r="GT43" s="53"/>
      <c r="GU43" s="53"/>
      <c r="GV43" s="53"/>
      <c r="GW43" s="53"/>
      <c r="GX43" s="53"/>
      <c r="GY43" s="53"/>
      <c r="GZ43" s="53"/>
      <c r="HA43" s="53"/>
      <c r="HB43" s="53"/>
      <c r="HC43" s="53"/>
      <c r="HD43" s="53"/>
      <c r="HE43" s="59"/>
      <c r="HF43" s="59"/>
      <c r="HG43" s="59"/>
      <c r="HH43" s="59"/>
      <c r="HI43" s="59"/>
      <c r="HJ43" s="59"/>
      <c r="HK43" s="59"/>
      <c r="HL43" s="59"/>
      <c r="HM43" s="17"/>
      <c r="HN43" s="17"/>
      <c r="HO43" s="17"/>
      <c r="HP43" s="17"/>
      <c r="HQ43" s="17"/>
      <c r="HR43" s="17"/>
      <c r="HS43" s="17"/>
      <c r="HT43" s="17"/>
      <c r="HU43" s="17"/>
      <c r="HV43" s="17"/>
      <c r="HW43" s="17"/>
      <c r="HX43" s="17"/>
      <c r="HY43" s="17"/>
      <c r="HZ43" s="17"/>
      <c r="IA43" s="17"/>
    </row>
    <row r="44" spans="1:235" ht="20.25" customHeight="1">
      <c r="A44" s="19">
        <v>41</v>
      </c>
      <c r="B44" s="47" t="s">
        <v>95</v>
      </c>
      <c r="C44" s="112">
        <v>10959.096607762436</v>
      </c>
      <c r="D44" s="53">
        <v>9.5290579999999991</v>
      </c>
      <c r="E44" s="53">
        <v>6.9936129999999999</v>
      </c>
      <c r="F44" s="53">
        <v>16.555171999999999</v>
      </c>
      <c r="G44" s="53">
        <v>4.8329259999999996</v>
      </c>
      <c r="H44" s="53">
        <v>5.3083609999999997</v>
      </c>
      <c r="I44" s="57">
        <v>8.7062620000000006</v>
      </c>
      <c r="J44" s="53">
        <v>23.391057120703024</v>
      </c>
      <c r="K44" s="52">
        <v>7.3578130000000002</v>
      </c>
      <c r="L44" s="52"/>
      <c r="M44" s="52">
        <v>109</v>
      </c>
      <c r="N44" s="52">
        <v>1.1682743837084673</v>
      </c>
      <c r="O44" s="52">
        <v>45.945945945945951</v>
      </c>
      <c r="P44" s="52">
        <v>4.5871559633027523</v>
      </c>
      <c r="Q44" s="52">
        <v>29.411764705882355</v>
      </c>
      <c r="R44" s="52">
        <v>48.571428571428569</v>
      </c>
      <c r="S44" s="52">
        <v>6.5217391304347823</v>
      </c>
      <c r="T44" s="67">
        <v>746</v>
      </c>
      <c r="U44" s="52"/>
      <c r="V44" s="52"/>
      <c r="W44" s="67">
        <v>1151</v>
      </c>
      <c r="X44" s="52">
        <v>12.307527801539777</v>
      </c>
      <c r="Y44" s="52">
        <v>4.3215119983011334</v>
      </c>
      <c r="Z44" s="52">
        <v>0.21615248575358614</v>
      </c>
      <c r="AA44" s="52">
        <v>0</v>
      </c>
      <c r="AB44" s="67">
        <v>8</v>
      </c>
      <c r="AC44" s="67">
        <v>25</v>
      </c>
      <c r="AD44" s="67">
        <v>33</v>
      </c>
      <c r="AE44" s="67">
        <v>0</v>
      </c>
      <c r="AF44" s="52"/>
      <c r="AG44" s="53">
        <v>4.0999999999999996</v>
      </c>
      <c r="AH44" s="53">
        <v>11.6</v>
      </c>
      <c r="AI44" s="52">
        <v>19.47743467933492</v>
      </c>
      <c r="AJ44" s="53">
        <v>14.939759036144579</v>
      </c>
      <c r="AK44" s="53">
        <v>15.162454873646208</v>
      </c>
      <c r="AL44" s="53">
        <v>33.254932706128315</v>
      </c>
      <c r="AM44" s="53">
        <v>8.9552238805970141</v>
      </c>
      <c r="AN44" s="53">
        <v>27.67527675276753</v>
      </c>
      <c r="AO44" s="53">
        <v>26.940133037694014</v>
      </c>
      <c r="AP44" s="53"/>
      <c r="AQ44" s="53">
        <v>8.9552238805970141</v>
      </c>
      <c r="AR44" s="53">
        <v>2.6</v>
      </c>
      <c r="AS44" s="53">
        <v>35.281146637265707</v>
      </c>
      <c r="AT44" s="53">
        <v>25.765529308836392</v>
      </c>
      <c r="AU44" s="53">
        <v>5.5681818181818183</v>
      </c>
      <c r="AV44" s="53"/>
      <c r="AW44" s="53"/>
      <c r="AX44" s="53"/>
      <c r="AY44" s="53"/>
      <c r="AZ44" s="53"/>
      <c r="BA44" s="52">
        <v>716.15720524017468</v>
      </c>
      <c r="BB44" s="53">
        <v>625.72992700729924</v>
      </c>
      <c r="BC44" s="53">
        <v>847.54601226993861</v>
      </c>
      <c r="BD44" s="53">
        <v>265.84303036996971</v>
      </c>
      <c r="BE44" s="53">
        <v>1028</v>
      </c>
      <c r="BF44" s="53">
        <v>8.0078125</v>
      </c>
      <c r="BG44" s="54">
        <v>3.9693052773335826</v>
      </c>
      <c r="BH44" s="53"/>
      <c r="BI44" s="53"/>
      <c r="BJ44" s="53"/>
      <c r="BK44" s="53">
        <v>80.357142857142861</v>
      </c>
      <c r="BL44" s="53">
        <v>1.4392324093816631</v>
      </c>
      <c r="BM44" s="53">
        <v>9.5</v>
      </c>
      <c r="BN44" s="53">
        <v>8.4760522496371546</v>
      </c>
      <c r="BO44" s="53">
        <v>14.189505666663715</v>
      </c>
      <c r="BP44" s="53">
        <v>0.26652452025586354</v>
      </c>
      <c r="BQ44" s="53">
        <v>1.8669548983000885</v>
      </c>
      <c r="BR44" s="53">
        <v>6.6294614045821501</v>
      </c>
      <c r="BS44" s="53"/>
      <c r="BT44" s="53"/>
      <c r="BU44" s="53">
        <v>18.797049999999999</v>
      </c>
      <c r="BV44" s="53">
        <v>4.891373396010672</v>
      </c>
      <c r="BW44" s="53">
        <v>11.637554585152838</v>
      </c>
      <c r="BX44" s="53">
        <v>8.9956331877729259</v>
      </c>
      <c r="BY44" s="53">
        <v>4.4978165938864629</v>
      </c>
      <c r="BZ44" s="53">
        <v>0.73144104803493448</v>
      </c>
      <c r="CA44" s="53">
        <v>4.9235807860262009</v>
      </c>
      <c r="CB44" s="53">
        <v>5.64410480349345</v>
      </c>
      <c r="CC44" s="53">
        <v>2.4563318777292573</v>
      </c>
      <c r="CD44" s="53">
        <v>9.1921397379912655</v>
      </c>
      <c r="CE44" s="58">
        <v>13.73058</v>
      </c>
      <c r="CF44" s="58">
        <v>24.36814</v>
      </c>
      <c r="CG44" s="53">
        <v>23.277539999999998</v>
      </c>
      <c r="CH44" s="53">
        <v>9.8930699999999998</v>
      </c>
      <c r="CI44" s="53">
        <v>4.2395659999999999</v>
      </c>
      <c r="CJ44" s="55">
        <v>113.78721790252229</v>
      </c>
      <c r="CK44" s="58">
        <v>19.48272</v>
      </c>
      <c r="CL44" s="58"/>
      <c r="CM44" s="58"/>
      <c r="CN44" s="58"/>
      <c r="CO44" s="53">
        <v>44.4</v>
      </c>
      <c r="CP44" s="53">
        <v>7.66</v>
      </c>
      <c r="CQ44" s="53">
        <v>17</v>
      </c>
      <c r="CR44" s="55">
        <v>32.262050000000002</v>
      </c>
      <c r="CS44" s="53">
        <v>4.4081859999999997</v>
      </c>
      <c r="CT44" s="53">
        <v>17.944420000000001</v>
      </c>
      <c r="CU44" s="53">
        <v>26.75403</v>
      </c>
      <c r="CV44" s="55"/>
      <c r="CW44" s="55"/>
      <c r="CX44" s="55"/>
      <c r="CY44" s="88">
        <v>4034.5019476905954</v>
      </c>
      <c r="CZ44" s="88">
        <v>1762.196253014283</v>
      </c>
      <c r="DA44" s="88">
        <v>834.72454090150245</v>
      </c>
      <c r="DB44" s="88">
        <v>306.0656649972176</v>
      </c>
      <c r="DC44" s="88">
        <v>244.73218755836692</v>
      </c>
      <c r="DD44" s="53">
        <v>20.900000000000006</v>
      </c>
      <c r="DE44" s="58"/>
      <c r="DF44" s="58"/>
      <c r="DG44" s="58"/>
      <c r="DH44" s="58"/>
      <c r="DI44" s="88">
        <v>1705.523353592167</v>
      </c>
      <c r="DJ44" s="53">
        <v>98.648648648648646</v>
      </c>
      <c r="DK44" s="53">
        <v>89.07014681892332</v>
      </c>
      <c r="DL44" s="53">
        <v>11.6</v>
      </c>
      <c r="DM44" s="53">
        <v>1.9</v>
      </c>
      <c r="DN44" s="53"/>
      <c r="DO44" s="53"/>
      <c r="DP44" s="53"/>
      <c r="DQ44" s="53"/>
      <c r="DR44" s="53"/>
      <c r="DS44" s="88">
        <v>1536.7073904953243</v>
      </c>
      <c r="DT44" s="53">
        <v>7.2727272727272725</v>
      </c>
      <c r="DU44" s="53">
        <v>15.162454873646208</v>
      </c>
      <c r="DV44" s="53">
        <v>8.9552238805970141</v>
      </c>
      <c r="DW44" s="53">
        <v>4.2016806722689077</v>
      </c>
      <c r="DX44" s="53"/>
      <c r="DY44" s="53"/>
      <c r="DZ44" s="53"/>
      <c r="EA44" s="53"/>
      <c r="EB44" s="53"/>
      <c r="EC44" s="53">
        <v>25.519534497090607</v>
      </c>
      <c r="ED44" s="53">
        <v>5.5681818181818183</v>
      </c>
      <c r="EE44" s="53">
        <v>34.694714041443262</v>
      </c>
      <c r="EF44" s="53">
        <v>1.5688298332805684</v>
      </c>
      <c r="EG44" s="53">
        <v>2307.2289156626507</v>
      </c>
      <c r="EH44" s="53">
        <v>1147.7272727272727</v>
      </c>
      <c r="EI44" s="53">
        <v>1289.5884695619193</v>
      </c>
      <c r="EJ44" s="53"/>
      <c r="EK44" s="53"/>
      <c r="EL44" s="53"/>
      <c r="EM44" s="88">
        <v>3160.9639792420139</v>
      </c>
      <c r="EN44" s="53">
        <v>78.74617737003058</v>
      </c>
      <c r="EO44" s="53">
        <v>20.20533880903491</v>
      </c>
      <c r="EP44" s="53">
        <v>47.295698711457476</v>
      </c>
      <c r="EQ44" s="53">
        <v>5.9002169197396963</v>
      </c>
      <c r="ER44" s="53">
        <v>26.343865408288881</v>
      </c>
      <c r="ES44" s="53">
        <v>12.453760789149198</v>
      </c>
      <c r="ET44" s="53">
        <v>964.51612903225805</v>
      </c>
      <c r="EU44" s="53"/>
      <c r="EV44" s="53"/>
      <c r="EW44" s="53">
        <v>66.618075801749285</v>
      </c>
      <c r="EX44" s="53">
        <v>86.701737942323859</v>
      </c>
      <c r="EY44" s="53">
        <v>5.2761612117261869</v>
      </c>
      <c r="EZ44" s="53">
        <v>5.456683176756461</v>
      </c>
      <c r="FA44" s="53">
        <v>41.897493779046378</v>
      </c>
      <c r="FB44" s="53">
        <v>-1.7852162765053817E-2</v>
      </c>
      <c r="FC44" s="53">
        <v>62.556679891269816</v>
      </c>
      <c r="FD44" s="53">
        <v>46.433975581552509</v>
      </c>
      <c r="FE44" s="53">
        <v>76.375404530744333</v>
      </c>
      <c r="FF44" s="53">
        <f t="shared" si="0"/>
        <v>244.73218755836692</v>
      </c>
      <c r="FG44" s="53">
        <v>9.2592592592592595</v>
      </c>
      <c r="FH44" s="53">
        <v>5.3333333333333339</v>
      </c>
      <c r="FI44" s="53">
        <v>10.630520865062444</v>
      </c>
      <c r="FJ44" s="53">
        <v>9.2705167173252274</v>
      </c>
      <c r="FK44" s="53">
        <v>81.641337386018236</v>
      </c>
      <c r="FL44" s="53"/>
      <c r="FM44" s="53"/>
      <c r="FN44" s="53"/>
      <c r="FO44" s="53"/>
      <c r="FP44" s="53"/>
      <c r="FQ44" s="53"/>
      <c r="FR44" s="53"/>
      <c r="FS44" s="53"/>
      <c r="FT44" s="53"/>
      <c r="FU44" s="53"/>
      <c r="FV44" s="53"/>
      <c r="FW44" s="52"/>
      <c r="FX44" s="53"/>
      <c r="FY44" s="53"/>
      <c r="FZ44" s="53"/>
      <c r="GA44" s="53"/>
      <c r="GB44" s="53"/>
      <c r="GC44" s="53"/>
      <c r="GD44" s="53"/>
      <c r="GE44" s="53"/>
      <c r="GF44" s="53"/>
      <c r="GG44" s="53"/>
      <c r="GH44" s="53"/>
      <c r="GI44" s="53"/>
      <c r="GJ44" s="53"/>
      <c r="GK44" s="53"/>
      <c r="GL44" s="53"/>
      <c r="GM44" s="64"/>
      <c r="GN44" s="58"/>
      <c r="GO44" s="58"/>
      <c r="GP44" s="58"/>
      <c r="GQ44" s="58"/>
      <c r="GR44" s="53"/>
      <c r="GS44" s="52"/>
      <c r="GT44" s="53"/>
      <c r="GU44" s="53"/>
      <c r="GV44" s="53"/>
      <c r="GW44" s="53"/>
      <c r="GX44" s="53"/>
      <c r="GY44" s="53"/>
      <c r="GZ44" s="53"/>
      <c r="HA44" s="53"/>
      <c r="HB44" s="53"/>
      <c r="HC44" s="53"/>
      <c r="HD44" s="53"/>
      <c r="HE44" s="59"/>
      <c r="HF44" s="59"/>
      <c r="HG44" s="59"/>
      <c r="HH44" s="59"/>
      <c r="HI44" s="59"/>
      <c r="HJ44" s="59"/>
      <c r="HK44" s="59"/>
      <c r="HL44" s="59"/>
      <c r="HM44" s="17"/>
      <c r="HN44" s="17"/>
      <c r="HO44" s="17"/>
      <c r="HP44" s="17"/>
      <c r="HQ44" s="17"/>
      <c r="HR44" s="17"/>
      <c r="HS44" s="17"/>
      <c r="HT44" s="17"/>
      <c r="HU44" s="17"/>
      <c r="HV44" s="17"/>
      <c r="HW44" s="17"/>
      <c r="HX44" s="17"/>
      <c r="HY44" s="17"/>
      <c r="HZ44" s="17"/>
      <c r="IA44" s="17"/>
    </row>
    <row r="45" spans="1:235" ht="20.25" customHeight="1">
      <c r="A45" s="19">
        <v>42</v>
      </c>
      <c r="B45" s="47" t="s">
        <v>96</v>
      </c>
      <c r="C45" s="112">
        <v>100716.82290878569</v>
      </c>
      <c r="D45" s="53">
        <v>16.230340000000002</v>
      </c>
      <c r="E45" s="53">
        <v>13.54589</v>
      </c>
      <c r="F45" s="53">
        <v>15.878819999999999</v>
      </c>
      <c r="G45" s="53">
        <v>6.5459820000000004</v>
      </c>
      <c r="H45" s="53">
        <v>6.888039</v>
      </c>
      <c r="I45" s="57">
        <v>3.3730169999999999</v>
      </c>
      <c r="J45" s="53">
        <v>12.001362276779105</v>
      </c>
      <c r="K45" s="52">
        <v>19.586179999999999</v>
      </c>
      <c r="L45" s="52"/>
      <c r="M45" s="52">
        <v>637</v>
      </c>
      <c r="N45" s="52">
        <v>0.78976406263560517</v>
      </c>
      <c r="O45" s="52">
        <v>22.661122661122661</v>
      </c>
      <c r="P45" s="52">
        <v>21.112929623567922</v>
      </c>
      <c r="Q45" s="52">
        <v>66.586538461538453</v>
      </c>
      <c r="R45" s="52">
        <v>46.511627906976742</v>
      </c>
      <c r="S45" s="52">
        <v>6.4327485380116958</v>
      </c>
      <c r="T45" s="67">
        <v>873</v>
      </c>
      <c r="U45" s="52"/>
      <c r="V45" s="52"/>
      <c r="W45" s="67">
        <v>32406</v>
      </c>
      <c r="X45" s="52">
        <v>40.007901332115217</v>
      </c>
      <c r="Y45" s="52">
        <v>40.221809169764555</v>
      </c>
      <c r="Z45" s="52">
        <v>6.8537361076881549</v>
      </c>
      <c r="AA45" s="52">
        <v>120</v>
      </c>
      <c r="AB45" s="67">
        <v>317</v>
      </c>
      <c r="AC45" s="67">
        <v>1055</v>
      </c>
      <c r="AD45" s="67">
        <v>1492</v>
      </c>
      <c r="AE45" s="67">
        <v>91.334817975180158</v>
      </c>
      <c r="AF45" s="52"/>
      <c r="AG45" s="53">
        <v>4.4000000000000004</v>
      </c>
      <c r="AH45" s="53">
        <v>13.4</v>
      </c>
      <c r="AI45" s="52">
        <v>30.64182194616977</v>
      </c>
      <c r="AJ45" s="53">
        <v>30.648535564853546</v>
      </c>
      <c r="AK45" s="53">
        <v>4.6662841843564733</v>
      </c>
      <c r="AL45" s="53">
        <v>17.597827538619061</v>
      </c>
      <c r="AM45" s="53">
        <v>10.013453776667307</v>
      </c>
      <c r="AN45" s="53">
        <v>50.248091603053439</v>
      </c>
      <c r="AO45" s="53">
        <v>56.627592425608654</v>
      </c>
      <c r="AP45" s="53"/>
      <c r="AQ45" s="53">
        <v>10.013453776667307</v>
      </c>
      <c r="AR45" s="53">
        <v>4.2</v>
      </c>
      <c r="AS45" s="53">
        <v>48.281165385031947</v>
      </c>
      <c r="AT45" s="53">
        <v>19.655987959578585</v>
      </c>
      <c r="AU45" s="53">
        <v>9.1447736165455566</v>
      </c>
      <c r="AV45" s="53"/>
      <c r="AW45" s="53"/>
      <c r="AX45" s="53"/>
      <c r="AY45" s="53"/>
      <c r="AZ45" s="53"/>
      <c r="BA45" s="52">
        <v>965.13727658006269</v>
      </c>
      <c r="BB45" s="53">
        <v>842.4990505127231</v>
      </c>
      <c r="BC45" s="53">
        <v>1086.4854517611027</v>
      </c>
      <c r="BD45" s="53">
        <v>820.43238009837489</v>
      </c>
      <c r="BE45" s="53">
        <v>1010</v>
      </c>
      <c r="BF45" s="53">
        <v>8.2900477872428837</v>
      </c>
      <c r="BG45" s="54">
        <v>5.4360332682043007</v>
      </c>
      <c r="BH45" s="53"/>
      <c r="BI45" s="53"/>
      <c r="BJ45" s="53"/>
      <c r="BK45" s="53">
        <v>55.256819413500338</v>
      </c>
      <c r="BL45" s="53">
        <v>5.4495092430902625</v>
      </c>
      <c r="BM45" s="53">
        <v>2</v>
      </c>
      <c r="BN45" s="53">
        <v>9.9161661661661658</v>
      </c>
      <c r="BO45" s="53">
        <v>10.413636591961875</v>
      </c>
      <c r="BP45" s="53">
        <v>0.3730445246690734</v>
      </c>
      <c r="BQ45" s="53">
        <v>9.6353585972983442</v>
      </c>
      <c r="BR45" s="53">
        <v>11.021078842469143</v>
      </c>
      <c r="BS45" s="53"/>
      <c r="BT45" s="53"/>
      <c r="BU45" s="53">
        <v>23.13766</v>
      </c>
      <c r="BV45" s="53">
        <v>5.060925862568098</v>
      </c>
      <c r="BW45" s="53">
        <v>5.6667131289836155</v>
      </c>
      <c r="BX45" s="53">
        <v>9.1894015231192263</v>
      </c>
      <c r="BY45" s="53">
        <v>1.9805618561273237</v>
      </c>
      <c r="BZ45" s="53">
        <v>0.67919459685492356</v>
      </c>
      <c r="CA45" s="53">
        <v>4.2741107746113007</v>
      </c>
      <c r="CB45" s="53">
        <v>2.5076979611490553</v>
      </c>
      <c r="CC45" s="53">
        <v>0.9541670362532787</v>
      </c>
      <c r="CD45" s="53">
        <v>10.702383516859486</v>
      </c>
      <c r="CE45" s="58">
        <v>22.95382</v>
      </c>
      <c r="CF45" s="58">
        <v>22.75046</v>
      </c>
      <c r="CG45" s="53">
        <v>10.96787</v>
      </c>
      <c r="CH45" s="53">
        <v>11.77267</v>
      </c>
      <c r="CI45" s="53">
        <v>5.9137219999999999</v>
      </c>
      <c r="CJ45" s="55">
        <v>384.69083062705698</v>
      </c>
      <c r="CK45" s="58">
        <v>27.207660000000001</v>
      </c>
      <c r="CL45" s="58"/>
      <c r="CM45" s="58"/>
      <c r="CN45" s="58"/>
      <c r="CO45" s="53">
        <v>39.659999999999997</v>
      </c>
      <c r="CP45" s="53">
        <v>4.38</v>
      </c>
      <c r="CQ45" s="53">
        <v>16.100000000000001</v>
      </c>
      <c r="CR45" s="55">
        <v>37.186120000000003</v>
      </c>
      <c r="CS45" s="53">
        <v>6.6208450000000001</v>
      </c>
      <c r="CT45" s="53">
        <v>16.38758</v>
      </c>
      <c r="CU45" s="53">
        <v>17.769629999999999</v>
      </c>
      <c r="CV45" s="55"/>
      <c r="CW45" s="55"/>
      <c r="CX45" s="55"/>
      <c r="CY45" s="88">
        <v>13105.431242108836</v>
      </c>
      <c r="CZ45" s="88">
        <v>9133.0595961846557</v>
      </c>
      <c r="DA45" s="88">
        <v>1469.4804299158629</v>
      </c>
      <c r="DB45" s="88">
        <v>799.99151202639757</v>
      </c>
      <c r="DC45" s="88">
        <v>456.91860909248902</v>
      </c>
      <c r="DD45" s="53">
        <v>46.5</v>
      </c>
      <c r="DE45" s="58"/>
      <c r="DF45" s="58"/>
      <c r="DG45" s="58"/>
      <c r="DH45" s="58"/>
      <c r="DI45" s="88">
        <v>14080.132953263357</v>
      </c>
      <c r="DJ45" s="53">
        <v>94.480823199251645</v>
      </c>
      <c r="DK45" s="53">
        <v>75.427995971802616</v>
      </c>
      <c r="DL45" s="53">
        <v>13.4</v>
      </c>
      <c r="DM45" s="53">
        <v>11.3</v>
      </c>
      <c r="DN45" s="53"/>
      <c r="DO45" s="53"/>
      <c r="DP45" s="53"/>
      <c r="DQ45" s="53"/>
      <c r="DR45" s="53"/>
      <c r="DS45" s="88">
        <v>15058.302293505794</v>
      </c>
      <c r="DT45" s="53">
        <v>2.0408163265306123</v>
      </c>
      <c r="DU45" s="53">
        <v>4.6662841843564733</v>
      </c>
      <c r="DV45" s="53">
        <v>10.013453776667307</v>
      </c>
      <c r="DW45" s="53">
        <v>10.514073040241916</v>
      </c>
      <c r="DX45" s="53"/>
      <c r="DY45" s="53"/>
      <c r="DZ45" s="53"/>
      <c r="EA45" s="53"/>
      <c r="EB45" s="53"/>
      <c r="EC45" s="53">
        <v>26.916235446313063</v>
      </c>
      <c r="ED45" s="53">
        <v>9.1447736165455566</v>
      </c>
      <c r="EE45" s="53">
        <v>7.6974864373296539</v>
      </c>
      <c r="EF45" s="53">
        <v>1.1904580683764401</v>
      </c>
      <c r="EG45" s="53">
        <v>3118.2795698924733</v>
      </c>
      <c r="EH45" s="53">
        <v>1342.0087976539589</v>
      </c>
      <c r="EI45" s="53">
        <v>1218.3692596063731</v>
      </c>
      <c r="EJ45" s="53"/>
      <c r="EK45" s="53"/>
      <c r="EL45" s="53"/>
      <c r="EM45" s="88">
        <v>11484.234428855125</v>
      </c>
      <c r="EN45" s="53">
        <v>73.472614342179554</v>
      </c>
      <c r="EO45" s="53">
        <v>12.535046728971963</v>
      </c>
      <c r="EP45" s="53">
        <v>51.940771820300235</v>
      </c>
      <c r="EQ45" s="53">
        <v>21.264509755495183</v>
      </c>
      <c r="ER45" s="53">
        <v>8.9473684210526319</v>
      </c>
      <c r="ES45" s="53">
        <v>29.702970297029701</v>
      </c>
      <c r="ET45" s="53">
        <v>1016.5816326530612</v>
      </c>
      <c r="EU45" s="53"/>
      <c r="EV45" s="53"/>
      <c r="EW45" s="53">
        <v>34.719116672371989</v>
      </c>
      <c r="EX45" s="53">
        <v>10.803873928108009</v>
      </c>
      <c r="EY45" s="53">
        <v>8.2512822227667861</v>
      </c>
      <c r="EZ45" s="53">
        <v>8.4954825432073608</v>
      </c>
      <c r="FA45" s="53">
        <v>21.66523600038283</v>
      </c>
      <c r="FB45" s="53">
        <v>1.5787520702894215</v>
      </c>
      <c r="FC45" s="53">
        <v>61.749636310837296</v>
      </c>
      <c r="FD45" s="53">
        <v>38.112204980151581</v>
      </c>
      <c r="FE45" s="53">
        <v>82.432432432432435</v>
      </c>
      <c r="FF45" s="53">
        <f t="shared" si="0"/>
        <v>456.91860909248902</v>
      </c>
      <c r="FG45" s="53">
        <v>38.730352510300627</v>
      </c>
      <c r="FH45" s="53">
        <v>8.9349535382416008</v>
      </c>
      <c r="FI45" s="53">
        <v>20.36493971977843</v>
      </c>
      <c r="FJ45" s="53">
        <v>3.8838904042665794</v>
      </c>
      <c r="FK45" s="53">
        <v>70.992956886373818</v>
      </c>
      <c r="FL45" s="53"/>
      <c r="FM45" s="53"/>
      <c r="FN45" s="53"/>
      <c r="FO45" s="53"/>
      <c r="FP45" s="53"/>
      <c r="FQ45" s="53"/>
      <c r="FR45" s="53"/>
      <c r="FS45" s="53"/>
      <c r="FT45" s="53"/>
      <c r="FU45" s="53"/>
      <c r="FV45" s="53"/>
      <c r="FW45" s="52"/>
      <c r="FX45" s="53"/>
      <c r="FY45" s="53"/>
      <c r="FZ45" s="53"/>
      <c r="GA45" s="53"/>
      <c r="GB45" s="53"/>
      <c r="GC45" s="53"/>
      <c r="GD45" s="53"/>
      <c r="GE45" s="53"/>
      <c r="GF45" s="53"/>
      <c r="GG45" s="53"/>
      <c r="GH45" s="53"/>
      <c r="GI45" s="53"/>
      <c r="GJ45" s="53"/>
      <c r="GK45" s="53"/>
      <c r="GL45" s="53"/>
      <c r="GM45" s="64"/>
      <c r="GN45" s="58"/>
      <c r="GO45" s="58"/>
      <c r="GP45" s="58"/>
      <c r="GQ45" s="58"/>
      <c r="GR45" s="53"/>
      <c r="GS45" s="52"/>
      <c r="GT45" s="53"/>
      <c r="GU45" s="53"/>
      <c r="GV45" s="53"/>
      <c r="GW45" s="53"/>
      <c r="GX45" s="53"/>
      <c r="GY45" s="53"/>
      <c r="GZ45" s="53"/>
      <c r="HA45" s="53"/>
      <c r="HB45" s="53"/>
      <c r="HC45" s="53"/>
      <c r="HD45" s="53"/>
      <c r="HE45" s="59"/>
      <c r="HF45" s="59"/>
      <c r="HG45" s="59"/>
      <c r="HH45" s="59"/>
      <c r="HI45" s="59"/>
      <c r="HJ45" s="59"/>
      <c r="HK45" s="59"/>
      <c r="HL45" s="59"/>
      <c r="HM45" s="17"/>
      <c r="HN45" s="17"/>
      <c r="HO45" s="17"/>
      <c r="HP45" s="17"/>
      <c r="HQ45" s="17"/>
      <c r="HR45" s="17"/>
      <c r="HS45" s="17"/>
      <c r="HT45" s="17"/>
      <c r="HU45" s="17"/>
      <c r="HV45" s="17"/>
      <c r="HW45" s="17"/>
      <c r="HX45" s="17"/>
      <c r="HY45" s="17"/>
      <c r="HZ45" s="17"/>
      <c r="IA45" s="17"/>
    </row>
    <row r="46" spans="1:235" ht="20.25" customHeight="1">
      <c r="A46" s="19">
        <v>43</v>
      </c>
      <c r="B46" s="47" t="s">
        <v>97</v>
      </c>
      <c r="C46" s="112">
        <v>121236.93092692722</v>
      </c>
      <c r="D46" s="53">
        <v>15.160349999999999</v>
      </c>
      <c r="E46" s="53">
        <v>7.9737830000000001</v>
      </c>
      <c r="F46" s="53">
        <v>21.717167</v>
      </c>
      <c r="G46" s="53">
        <v>5.7806899999999999</v>
      </c>
      <c r="H46" s="53">
        <v>8.1967599999999994</v>
      </c>
      <c r="I46" s="57">
        <v>7.0304149999999996</v>
      </c>
      <c r="J46" s="53">
        <v>15.436412567973154</v>
      </c>
      <c r="K46" s="52">
        <v>16.383150000000001</v>
      </c>
      <c r="L46" s="52"/>
      <c r="M46" s="52">
        <v>735</v>
      </c>
      <c r="N46" s="52">
        <v>0.66023498975962047</v>
      </c>
      <c r="O46" s="52">
        <v>35.196687370600415</v>
      </c>
      <c r="P46" s="52">
        <v>9.3484419263456093</v>
      </c>
      <c r="Q46" s="52">
        <v>49.388753056234719</v>
      </c>
      <c r="R46" s="52">
        <v>38.785046728971963</v>
      </c>
      <c r="S46" s="52">
        <v>6.9069069069069062</v>
      </c>
      <c r="T46" s="67">
        <v>665</v>
      </c>
      <c r="U46" s="52"/>
      <c r="V46" s="52"/>
      <c r="W46" s="67">
        <v>29079</v>
      </c>
      <c r="X46" s="52">
        <v>26.030327986250356</v>
      </c>
      <c r="Y46" s="52">
        <v>20.483791196439</v>
      </c>
      <c r="Z46" s="52">
        <v>2.9997479203428283</v>
      </c>
      <c r="AA46" s="52">
        <v>121</v>
      </c>
      <c r="AB46" s="67">
        <v>184</v>
      </c>
      <c r="AC46" s="67">
        <v>417</v>
      </c>
      <c r="AD46" s="67">
        <v>722</v>
      </c>
      <c r="AE46" s="67">
        <v>0</v>
      </c>
      <c r="AF46" s="52"/>
      <c r="AG46" s="53">
        <v>3.1</v>
      </c>
      <c r="AH46" s="53">
        <v>6.8</v>
      </c>
      <c r="AI46" s="52">
        <v>29.010238907849825</v>
      </c>
      <c r="AJ46" s="53">
        <v>27.260367097212779</v>
      </c>
      <c r="AK46" s="53">
        <v>7.9808459696727851</v>
      </c>
      <c r="AL46" s="53">
        <v>23.162896829792416</v>
      </c>
      <c r="AM46" s="53">
        <v>9.5892600287677805</v>
      </c>
      <c r="AN46" s="53">
        <v>42.628973007506787</v>
      </c>
      <c r="AO46" s="53">
        <v>45.325602725366878</v>
      </c>
      <c r="AP46" s="53"/>
      <c r="AQ46" s="53">
        <v>9.5892600287677805</v>
      </c>
      <c r="AR46" s="53">
        <v>3.7</v>
      </c>
      <c r="AS46" s="53">
        <v>40.75907875442077</v>
      </c>
      <c r="AT46" s="53">
        <v>20.112785176805335</v>
      </c>
      <c r="AU46" s="53">
        <v>6.0781187724192911</v>
      </c>
      <c r="AV46" s="53"/>
      <c r="AW46" s="53"/>
      <c r="AX46" s="53"/>
      <c r="AY46" s="53"/>
      <c r="AZ46" s="53"/>
      <c r="BA46" s="52">
        <v>851.12330865458262</v>
      </c>
      <c r="BB46" s="53">
        <v>691.31899455817575</v>
      </c>
      <c r="BC46" s="53">
        <v>1069.108582266477</v>
      </c>
      <c r="BD46" s="53">
        <v>694.21855019092766</v>
      </c>
      <c r="BE46" s="53">
        <v>1041</v>
      </c>
      <c r="BF46" s="53">
        <v>9.7539922313336209</v>
      </c>
      <c r="BG46" s="54">
        <v>4.7757724941831379</v>
      </c>
      <c r="BH46" s="53"/>
      <c r="BI46" s="53"/>
      <c r="BJ46" s="53"/>
      <c r="BK46" s="53">
        <v>74.127763550501612</v>
      </c>
      <c r="BL46" s="53">
        <v>2.4528346216197168</v>
      </c>
      <c r="BM46" s="53">
        <v>2</v>
      </c>
      <c r="BN46" s="53">
        <v>10.300358452474146</v>
      </c>
      <c r="BO46" s="53">
        <v>14.766039314945949</v>
      </c>
      <c r="BP46" s="53">
        <v>0.258270526637083</v>
      </c>
      <c r="BQ46" s="53">
        <v>4.1200552817544134</v>
      </c>
      <c r="BR46" s="53">
        <v>10.206741360495609</v>
      </c>
      <c r="BS46" s="53"/>
      <c r="BT46" s="53"/>
      <c r="BU46" s="53">
        <v>23.812149999999999</v>
      </c>
      <c r="BV46" s="53">
        <v>5.2163987444116806</v>
      </c>
      <c r="BW46" s="53">
        <v>9.0795148744793011</v>
      </c>
      <c r="BX46" s="53">
        <v>9.6638035905186719</v>
      </c>
      <c r="BY46" s="53">
        <v>3.3002174954842043</v>
      </c>
      <c r="BZ46" s="53">
        <v>0.83864784163379646</v>
      </c>
      <c r="CA46" s="53">
        <v>4.6457404062373282</v>
      </c>
      <c r="CB46" s="53">
        <v>4.0089210012164997</v>
      </c>
      <c r="CC46" s="53">
        <v>1.6026468094518378</v>
      </c>
      <c r="CD46" s="53">
        <v>10.355918457625245</v>
      </c>
      <c r="CE46" s="58">
        <v>20.400770000000001</v>
      </c>
      <c r="CF46" s="58">
        <v>24.323530000000002</v>
      </c>
      <c r="CG46" s="53">
        <v>9.8120399999999997</v>
      </c>
      <c r="CH46" s="53">
        <v>11.0695</v>
      </c>
      <c r="CI46" s="53">
        <v>3.2437580000000001</v>
      </c>
      <c r="CJ46" s="55">
        <v>162.6445492787438</v>
      </c>
      <c r="CK46" s="58">
        <v>22</v>
      </c>
      <c r="CL46" s="58"/>
      <c r="CM46" s="58"/>
      <c r="CN46" s="58"/>
      <c r="CO46" s="53">
        <v>42.43</v>
      </c>
      <c r="CP46" s="53">
        <v>4.8899999999999997</v>
      </c>
      <c r="CQ46" s="53">
        <v>15.1</v>
      </c>
      <c r="CR46" s="55">
        <v>34.211860000000001</v>
      </c>
      <c r="CS46" s="53">
        <v>5.8085599999999999</v>
      </c>
      <c r="CT46" s="53">
        <v>15.719939999999999</v>
      </c>
      <c r="CU46" s="53">
        <v>24.08165</v>
      </c>
      <c r="CV46" s="55"/>
      <c r="CW46" s="55"/>
      <c r="CX46" s="55"/>
      <c r="CY46" s="88">
        <v>7621.8643698577343</v>
      </c>
      <c r="CZ46" s="88">
        <v>4326.624997905391</v>
      </c>
      <c r="DA46" s="88">
        <v>1179.6839653467835</v>
      </c>
      <c r="DB46" s="88">
        <v>377.86752015014162</v>
      </c>
      <c r="DC46" s="88">
        <v>613.39830448362488</v>
      </c>
      <c r="DD46" s="53">
        <v>53</v>
      </c>
      <c r="DE46" s="58"/>
      <c r="DF46" s="58"/>
      <c r="DG46" s="58"/>
      <c r="DH46" s="58"/>
      <c r="DI46" s="88">
        <v>21542.107030147854</v>
      </c>
      <c r="DJ46" s="53">
        <v>97.682119205298008</v>
      </c>
      <c r="DK46" s="53">
        <v>74.538183203199395</v>
      </c>
      <c r="DL46" s="53">
        <v>6.8</v>
      </c>
      <c r="DM46" s="53">
        <v>11.4</v>
      </c>
      <c r="DN46" s="53"/>
      <c r="DO46" s="53"/>
      <c r="DP46" s="53"/>
      <c r="DQ46" s="53"/>
      <c r="DR46" s="53"/>
      <c r="DS46" s="88">
        <v>19097.143636719968</v>
      </c>
      <c r="DT46" s="53">
        <v>3.4400544959128068</v>
      </c>
      <c r="DU46" s="53">
        <v>7.9808459696727851</v>
      </c>
      <c r="DV46" s="53">
        <v>9.5892600287677805</v>
      </c>
      <c r="DW46" s="53">
        <v>6.2162665177740557</v>
      </c>
      <c r="DX46" s="53"/>
      <c r="DY46" s="53"/>
      <c r="DZ46" s="53"/>
      <c r="EA46" s="53"/>
      <c r="EB46" s="53"/>
      <c r="EC46" s="53">
        <v>24.485729939732032</v>
      </c>
      <c r="ED46" s="53">
        <v>6.0781187724192911</v>
      </c>
      <c r="EE46" s="53">
        <v>10.456875842254385</v>
      </c>
      <c r="EF46" s="53">
        <v>1.5528970414359997</v>
      </c>
      <c r="EG46" s="53">
        <v>2932.5</v>
      </c>
      <c r="EH46" s="53">
        <v>1367.8952042628775</v>
      </c>
      <c r="EI46" s="53">
        <v>1200.674421377114</v>
      </c>
      <c r="EJ46" s="53"/>
      <c r="EK46" s="53"/>
      <c r="EL46" s="53"/>
      <c r="EM46" s="88">
        <v>21605.877760222404</v>
      </c>
      <c r="EN46" s="53">
        <v>80.939616252821665</v>
      </c>
      <c r="EO46" s="53">
        <v>14.289477843932769</v>
      </c>
      <c r="EP46" s="53">
        <v>54.753619044256894</v>
      </c>
      <c r="EQ46" s="53">
        <v>10.531639878610767</v>
      </c>
      <c r="ER46" s="53">
        <v>16.786507349053611</v>
      </c>
      <c r="ES46" s="53">
        <v>18.69872260878596</v>
      </c>
      <c r="ET46" s="53">
        <v>1103.9022842639595</v>
      </c>
      <c r="EU46" s="53"/>
      <c r="EV46" s="53"/>
      <c r="EW46" s="53">
        <v>55.1139864448552</v>
      </c>
      <c r="EX46" s="53">
        <v>27.558307586089942</v>
      </c>
      <c r="EY46" s="53">
        <v>12.439485421017181</v>
      </c>
      <c r="EZ46" s="53">
        <v>2.9162430195407825</v>
      </c>
      <c r="FA46" s="53">
        <v>48.244617301315103</v>
      </c>
      <c r="FB46" s="53">
        <v>6.5838118126342033</v>
      </c>
      <c r="FC46" s="53">
        <v>72.602103502107937</v>
      </c>
      <c r="FD46" s="53">
        <v>40.889964904283971</v>
      </c>
      <c r="FE46" s="53">
        <v>80.748880748880751</v>
      </c>
      <c r="FF46" s="53">
        <f t="shared" si="0"/>
        <v>613.39830448362488</v>
      </c>
      <c r="FG46" s="53">
        <v>15.398212707453599</v>
      </c>
      <c r="FH46" s="53">
        <v>3.7593984962406015</v>
      </c>
      <c r="FI46" s="53">
        <v>7.0653120464441219</v>
      </c>
      <c r="FJ46" s="53">
        <v>1.8477157360406091</v>
      </c>
      <c r="FK46" s="53">
        <v>85.586656997824505</v>
      </c>
      <c r="FL46" s="53"/>
      <c r="FM46" s="53"/>
      <c r="FN46" s="53"/>
      <c r="FO46" s="53"/>
      <c r="FP46" s="53"/>
      <c r="FQ46" s="53"/>
      <c r="FR46" s="53"/>
      <c r="FS46" s="53"/>
      <c r="FT46" s="53"/>
      <c r="FU46" s="53"/>
      <c r="FV46" s="53"/>
      <c r="FW46" s="52"/>
      <c r="FX46" s="53"/>
      <c r="FY46" s="53"/>
      <c r="FZ46" s="53"/>
      <c r="GA46" s="53"/>
      <c r="GB46" s="53"/>
      <c r="GC46" s="53"/>
      <c r="GD46" s="53"/>
      <c r="GE46" s="53"/>
      <c r="GF46" s="53"/>
      <c r="GG46" s="53"/>
      <c r="GH46" s="53"/>
      <c r="GI46" s="53"/>
      <c r="GJ46" s="53"/>
      <c r="GK46" s="53"/>
      <c r="GL46" s="53"/>
      <c r="GM46" s="64"/>
      <c r="GN46" s="58"/>
      <c r="GO46" s="58"/>
      <c r="GP46" s="58"/>
      <c r="GQ46" s="58"/>
      <c r="GR46" s="53"/>
      <c r="GS46" s="52"/>
      <c r="GT46" s="53"/>
      <c r="GU46" s="53"/>
      <c r="GV46" s="53"/>
      <c r="GW46" s="53"/>
      <c r="GX46" s="53"/>
      <c r="GY46" s="53"/>
      <c r="GZ46" s="53"/>
      <c r="HA46" s="53"/>
      <c r="HB46" s="53"/>
      <c r="HC46" s="53"/>
      <c r="HD46" s="53"/>
      <c r="HE46" s="59"/>
      <c r="HF46" s="59"/>
      <c r="HG46" s="59"/>
      <c r="HH46" s="59"/>
      <c r="HI46" s="59"/>
      <c r="HJ46" s="59"/>
      <c r="HK46" s="59"/>
      <c r="HL46" s="59"/>
      <c r="HM46" s="17"/>
      <c r="HN46" s="17"/>
      <c r="HO46" s="17"/>
      <c r="HP46" s="17"/>
      <c r="HQ46" s="17"/>
      <c r="HR46" s="17"/>
      <c r="HS46" s="17"/>
      <c r="HT46" s="17"/>
      <c r="HU46" s="17"/>
      <c r="HV46" s="17"/>
      <c r="HW46" s="17"/>
      <c r="HX46" s="17"/>
      <c r="HY46" s="17"/>
      <c r="HZ46" s="17"/>
      <c r="IA46" s="17"/>
    </row>
    <row r="47" spans="1:235" ht="20.25" customHeight="1">
      <c r="A47" s="19">
        <v>44</v>
      </c>
      <c r="B47" s="47" t="s">
        <v>98</v>
      </c>
      <c r="C47" s="112">
        <v>191549.11747712691</v>
      </c>
      <c r="D47" s="53">
        <v>16.140229999999999</v>
      </c>
      <c r="E47" s="53">
        <v>9.8036379999999994</v>
      </c>
      <c r="F47" s="53">
        <v>17.965768000000001</v>
      </c>
      <c r="G47" s="53">
        <v>4.5572489999999997</v>
      </c>
      <c r="H47" s="53">
        <v>5.8833890000000002</v>
      </c>
      <c r="I47" s="57">
        <v>5.8384</v>
      </c>
      <c r="J47" s="53">
        <v>15.25512272713096</v>
      </c>
      <c r="K47" s="52">
        <v>21.505769999999998</v>
      </c>
      <c r="L47" s="52"/>
      <c r="M47" s="52">
        <v>768</v>
      </c>
      <c r="N47" s="52">
        <v>0.55482910830004117</v>
      </c>
      <c r="O47" s="52">
        <v>17.113095238095237</v>
      </c>
      <c r="P47" s="52">
        <v>25.797872340425531</v>
      </c>
      <c r="Q47" s="52">
        <v>82.589285714285708</v>
      </c>
      <c r="R47" s="52">
        <v>45.588235294117645</v>
      </c>
      <c r="S47" s="52">
        <v>11.297071129707113</v>
      </c>
      <c r="T47" s="67">
        <v>754</v>
      </c>
      <c r="U47" s="52"/>
      <c r="V47" s="52"/>
      <c r="W47" s="67">
        <v>81919</v>
      </c>
      <c r="X47" s="52">
        <v>59.036040385987413</v>
      </c>
      <c r="Y47" s="52">
        <v>49.827858062462923</v>
      </c>
      <c r="Z47" s="52">
        <v>4.617184105871738</v>
      </c>
      <c r="AA47" s="52">
        <v>234</v>
      </c>
      <c r="AB47" s="67">
        <v>790</v>
      </c>
      <c r="AC47" s="67">
        <v>7306</v>
      </c>
      <c r="AD47" s="67">
        <v>8330</v>
      </c>
      <c r="AE47" s="67">
        <v>0</v>
      </c>
      <c r="AF47" s="52"/>
      <c r="AG47" s="53">
        <v>5.6</v>
      </c>
      <c r="AH47" s="53">
        <v>15.2</v>
      </c>
      <c r="AI47" s="52">
        <v>18.091809180918091</v>
      </c>
      <c r="AJ47" s="53">
        <v>17.422867513611621</v>
      </c>
      <c r="AK47" s="53">
        <v>2.5409590623262179</v>
      </c>
      <c r="AL47" s="53">
        <v>6.9795867524095723</v>
      </c>
      <c r="AM47" s="53">
        <v>5.4805061559507529</v>
      </c>
      <c r="AN47" s="53">
        <v>66.10530803666596</v>
      </c>
      <c r="AO47" s="53">
        <v>69.683817188847371</v>
      </c>
      <c r="AP47" s="53"/>
      <c r="AQ47" s="53">
        <v>5.4805061559507529</v>
      </c>
      <c r="AR47" s="53">
        <v>4.5</v>
      </c>
      <c r="AS47" s="53">
        <v>53.723314274114422</v>
      </c>
      <c r="AT47" s="53">
        <v>15.864571550169678</v>
      </c>
      <c r="AU47" s="53">
        <v>8.3154670750382849</v>
      </c>
      <c r="AV47" s="53"/>
      <c r="AW47" s="53"/>
      <c r="AX47" s="53"/>
      <c r="AY47" s="53"/>
      <c r="AZ47" s="53"/>
      <c r="BA47" s="52">
        <v>959.4909234411997</v>
      </c>
      <c r="BB47" s="53">
        <v>830.55555555555554</v>
      </c>
      <c r="BC47" s="53">
        <v>1093.496096861558</v>
      </c>
      <c r="BD47" s="53">
        <v>621.16579719754543</v>
      </c>
      <c r="BE47" s="53">
        <v>1017</v>
      </c>
      <c r="BF47" s="53">
        <v>8.8801997456070101</v>
      </c>
      <c r="BG47" s="54">
        <v>4.5158130269291927</v>
      </c>
      <c r="BH47" s="53"/>
      <c r="BI47" s="53"/>
      <c r="BJ47" s="53"/>
      <c r="BK47" s="53">
        <v>29.994711943860853</v>
      </c>
      <c r="BL47" s="53">
        <v>3.5887321528105303</v>
      </c>
      <c r="BM47" s="53">
        <v>1.4000000000000001</v>
      </c>
      <c r="BN47" s="53">
        <v>15.494636471990464</v>
      </c>
      <c r="BO47" s="53">
        <v>12.43042475549356</v>
      </c>
      <c r="BP47" s="53">
        <v>0.25168744994851844</v>
      </c>
      <c r="BQ47" s="53">
        <v>7.7937008716111444</v>
      </c>
      <c r="BR47" s="53">
        <v>7.1923561968409446</v>
      </c>
      <c r="BS47" s="53"/>
      <c r="BT47" s="53"/>
      <c r="BU47" s="53">
        <v>13.697419999999999</v>
      </c>
      <c r="BV47" s="53">
        <v>1.9846549026498321</v>
      </c>
      <c r="BW47" s="53">
        <v>3.3098312836223451</v>
      </c>
      <c r="BX47" s="53">
        <v>6.950205948315034</v>
      </c>
      <c r="BY47" s="53">
        <v>1.6006801424781225</v>
      </c>
      <c r="BZ47" s="53">
        <v>0.33054338107034492</v>
      </c>
      <c r="CA47" s="53">
        <v>2.0345641371425223</v>
      </c>
      <c r="CB47" s="53">
        <v>1.7238093842072089</v>
      </c>
      <c r="CC47" s="53">
        <v>0.55554741208718716</v>
      </c>
      <c r="CD47" s="53">
        <v>8.9158763430615213</v>
      </c>
      <c r="CE47" s="58">
        <v>23.90204</v>
      </c>
      <c r="CF47" s="58">
        <v>14.842930000000001</v>
      </c>
      <c r="CG47" s="53">
        <v>11.10671</v>
      </c>
      <c r="CH47" s="53">
        <v>6.1738799999999996</v>
      </c>
      <c r="CI47" s="53">
        <v>5.7536050000000003</v>
      </c>
      <c r="CJ47" s="55">
        <v>715.91242192608627</v>
      </c>
      <c r="CK47" s="58">
        <v>26.601559999999999</v>
      </c>
      <c r="CL47" s="58"/>
      <c r="CM47" s="58"/>
      <c r="CN47" s="58"/>
      <c r="CO47" s="53">
        <v>49.47</v>
      </c>
      <c r="CP47" s="53">
        <v>5.74</v>
      </c>
      <c r="CQ47" s="53">
        <v>17.100000000000001</v>
      </c>
      <c r="CR47" s="55">
        <v>30.170500000000001</v>
      </c>
      <c r="CS47" s="53">
        <v>7.1456059999999999</v>
      </c>
      <c r="CT47" s="53">
        <v>10.453200000000001</v>
      </c>
      <c r="CU47" s="53">
        <v>10.315569999999999</v>
      </c>
      <c r="CV47" s="55"/>
      <c r="CW47" s="55"/>
      <c r="CX47" s="55"/>
      <c r="CY47" s="88">
        <v>24165.57099181016</v>
      </c>
      <c r="CZ47" s="88">
        <v>15799.367412781641</v>
      </c>
      <c r="DA47" s="88">
        <v>3476.5895205960469</v>
      </c>
      <c r="DB47" s="88">
        <v>1386.0946979897667</v>
      </c>
      <c r="DC47" s="88">
        <v>714.06892111942477</v>
      </c>
      <c r="DD47" s="53">
        <v>33.5</v>
      </c>
      <c r="DE47" s="58"/>
      <c r="DF47" s="58"/>
      <c r="DG47" s="58"/>
      <c r="DH47" s="58"/>
      <c r="DI47" s="88">
        <v>11832.048146517151</v>
      </c>
      <c r="DJ47" s="53">
        <v>83.271375464684013</v>
      </c>
      <c r="DK47" s="53">
        <v>81.555209953343706</v>
      </c>
      <c r="DL47" s="53">
        <v>15.2</v>
      </c>
      <c r="DM47" s="53">
        <v>12</v>
      </c>
      <c r="DN47" s="53"/>
      <c r="DO47" s="53"/>
      <c r="DP47" s="53"/>
      <c r="DQ47" s="53"/>
      <c r="DR47" s="53"/>
      <c r="DS47" s="88">
        <v>45822.816317559853</v>
      </c>
      <c r="DT47" s="53">
        <v>0.78247261345852892</v>
      </c>
      <c r="DU47" s="53">
        <v>2.5409590623262179</v>
      </c>
      <c r="DV47" s="53">
        <v>5.4805061559507529</v>
      </c>
      <c r="DW47" s="53">
        <v>13.898994881914039</v>
      </c>
      <c r="DX47" s="53"/>
      <c r="DY47" s="53"/>
      <c r="DZ47" s="53"/>
      <c r="EA47" s="53"/>
      <c r="EB47" s="53"/>
      <c r="EC47" s="53">
        <v>31.728484347556567</v>
      </c>
      <c r="ED47" s="53">
        <v>8.3154670750382849</v>
      </c>
      <c r="EE47" s="53">
        <v>1.2778455882152682</v>
      </c>
      <c r="EF47" s="53">
        <v>0.56411778728605599</v>
      </c>
      <c r="EG47" s="53">
        <v>3192.7083333333335</v>
      </c>
      <c r="EH47" s="53">
        <v>1265.2671755725191</v>
      </c>
      <c r="EI47" s="53">
        <v>1205.213195336986</v>
      </c>
      <c r="EJ47" s="53"/>
      <c r="EK47" s="53"/>
      <c r="EL47" s="53"/>
      <c r="EM47" s="88">
        <v>13378.541983820178</v>
      </c>
      <c r="EN47" s="53">
        <v>73.647871116225545</v>
      </c>
      <c r="EO47" s="53">
        <v>22.768706801562658</v>
      </c>
      <c r="EP47" s="53">
        <v>32.178394366190325</v>
      </c>
      <c r="EQ47" s="53">
        <v>23.976156308643336</v>
      </c>
      <c r="ER47" s="53">
        <v>20.04026170105687</v>
      </c>
      <c r="ES47" s="53">
        <v>18.247371056584878</v>
      </c>
      <c r="ET47" s="53">
        <v>1344.3140794223827</v>
      </c>
      <c r="EU47" s="53"/>
      <c r="EV47" s="53"/>
      <c r="EW47" s="53">
        <v>36.579604020428626</v>
      </c>
      <c r="EX47" s="53">
        <v>7.7899299966275093</v>
      </c>
      <c r="EY47" s="53">
        <v>6.7645000106477378</v>
      </c>
      <c r="EZ47" s="53">
        <v>-8.0617395083400503</v>
      </c>
      <c r="FA47" s="53">
        <v>29.944858928079071</v>
      </c>
      <c r="FB47" s="53">
        <v>7.4251958348220182</v>
      </c>
      <c r="FC47" s="53">
        <v>38.746264873839586</v>
      </c>
      <c r="FD47" s="53">
        <v>28.930054561987244</v>
      </c>
      <c r="FE47" s="53">
        <v>81.199087650700548</v>
      </c>
      <c r="FF47" s="53">
        <f t="shared" si="0"/>
        <v>714.06892111942477</v>
      </c>
      <c r="FG47" s="53">
        <v>74.547554871005005</v>
      </c>
      <c r="FH47" s="53">
        <v>27.122464312546956</v>
      </c>
      <c r="FI47" s="53">
        <v>61.667004481679164</v>
      </c>
      <c r="FJ47" s="53">
        <v>24.635036496350367</v>
      </c>
      <c r="FK47" s="53">
        <v>30.542038388753717</v>
      </c>
      <c r="FL47" s="53"/>
      <c r="FM47" s="53"/>
      <c r="FN47" s="53"/>
      <c r="FO47" s="53"/>
      <c r="FP47" s="53"/>
      <c r="FQ47" s="53"/>
      <c r="FR47" s="53"/>
      <c r="FS47" s="53"/>
      <c r="FT47" s="53"/>
      <c r="FU47" s="53"/>
      <c r="FV47" s="53"/>
      <c r="FW47" s="52"/>
      <c r="FX47" s="53"/>
      <c r="FY47" s="53"/>
      <c r="FZ47" s="53"/>
      <c r="GA47" s="53"/>
      <c r="GB47" s="53"/>
      <c r="GC47" s="53"/>
      <c r="GD47" s="53"/>
      <c r="GE47" s="53"/>
      <c r="GF47" s="53"/>
      <c r="GG47" s="53"/>
      <c r="GH47" s="53"/>
      <c r="GI47" s="53"/>
      <c r="GJ47" s="53"/>
      <c r="GK47" s="53"/>
      <c r="GL47" s="53"/>
      <c r="GM47" s="64"/>
      <c r="GN47" s="58"/>
      <c r="GO47" s="58"/>
      <c r="GP47" s="58"/>
      <c r="GQ47" s="58"/>
      <c r="GR47" s="53"/>
      <c r="GS47" s="52"/>
      <c r="GT47" s="53"/>
      <c r="GU47" s="53"/>
      <c r="GV47" s="53"/>
      <c r="GW47" s="53"/>
      <c r="GX47" s="53"/>
      <c r="GY47" s="53"/>
      <c r="GZ47" s="53"/>
      <c r="HA47" s="53"/>
      <c r="HB47" s="53"/>
      <c r="HC47" s="53"/>
      <c r="HD47" s="53"/>
      <c r="HE47" s="59"/>
      <c r="HF47" s="59"/>
      <c r="HG47" s="59"/>
      <c r="HH47" s="59"/>
      <c r="HI47" s="59"/>
      <c r="HJ47" s="59"/>
      <c r="HK47" s="59"/>
      <c r="HL47" s="59"/>
      <c r="HM47" s="17"/>
      <c r="HN47" s="17"/>
      <c r="HO47" s="17"/>
      <c r="HP47" s="17"/>
      <c r="HQ47" s="17"/>
      <c r="HR47" s="17"/>
      <c r="HS47" s="17"/>
      <c r="HT47" s="17"/>
      <c r="HU47" s="17"/>
      <c r="HV47" s="17"/>
      <c r="HW47" s="17"/>
      <c r="HX47" s="17"/>
      <c r="HY47" s="17"/>
      <c r="HZ47" s="17"/>
      <c r="IA47" s="17"/>
    </row>
    <row r="48" spans="1:235" ht="20.25" customHeight="1">
      <c r="A48" s="19">
        <v>45</v>
      </c>
      <c r="B48" s="47" t="s">
        <v>99</v>
      </c>
      <c r="C48" s="112">
        <v>242862.00692563163</v>
      </c>
      <c r="D48" s="53">
        <v>18.718170000000001</v>
      </c>
      <c r="E48" s="53">
        <v>12.09613</v>
      </c>
      <c r="F48" s="53">
        <v>20.497484999999998</v>
      </c>
      <c r="G48" s="53">
        <v>3.9004219999999998</v>
      </c>
      <c r="H48" s="53">
        <v>9.1525350000000003</v>
      </c>
      <c r="I48" s="57">
        <v>11.81753</v>
      </c>
      <c r="J48" s="53">
        <v>8.3394515912790883</v>
      </c>
      <c r="K48" s="52">
        <v>18.956019999999999</v>
      </c>
      <c r="L48" s="52"/>
      <c r="M48" s="52">
        <v>2128</v>
      </c>
      <c r="N48" s="52">
        <v>1.2615229569908408</v>
      </c>
      <c r="O48" s="52">
        <v>53.635652853792024</v>
      </c>
      <c r="P48" s="52">
        <v>3.6597428288822944</v>
      </c>
      <c r="Q48" s="52">
        <v>50.26852846401718</v>
      </c>
      <c r="R48" s="52">
        <v>47.019867549668874</v>
      </c>
      <c r="S48" s="52">
        <v>13.343108504398826</v>
      </c>
      <c r="T48" s="67">
        <v>588</v>
      </c>
      <c r="U48" s="52"/>
      <c r="V48" s="52"/>
      <c r="W48" s="67">
        <v>63848</v>
      </c>
      <c r="X48" s="52">
        <v>37.478721281066932</v>
      </c>
      <c r="Y48" s="52">
        <v>41.76197262373806</v>
      </c>
      <c r="Z48" s="52">
        <v>3.4404336164506035</v>
      </c>
      <c r="AA48" s="52">
        <v>370</v>
      </c>
      <c r="AB48" s="67">
        <v>905</v>
      </c>
      <c r="AC48" s="67">
        <v>1661</v>
      </c>
      <c r="AD48" s="67">
        <v>2936</v>
      </c>
      <c r="AE48" s="67">
        <v>143.09943862024613</v>
      </c>
      <c r="AF48" s="52"/>
      <c r="AG48" s="53">
        <v>6.1</v>
      </c>
      <c r="AH48" s="53">
        <v>15.3</v>
      </c>
      <c r="AI48" s="52">
        <v>46.773360867320605</v>
      </c>
      <c r="AJ48" s="53">
        <v>48.996832101372753</v>
      </c>
      <c r="AK48" s="53">
        <v>12.139561707035755</v>
      </c>
      <c r="AL48" s="53">
        <v>27.45591741350686</v>
      </c>
      <c r="AM48" s="53">
        <v>14.518664047151278</v>
      </c>
      <c r="AN48" s="53">
        <v>37.943852098209916</v>
      </c>
      <c r="AO48" s="53">
        <v>32.6083362418943</v>
      </c>
      <c r="AP48" s="53"/>
      <c r="AQ48" s="53">
        <v>14.518664047151278</v>
      </c>
      <c r="AR48" s="53">
        <v>6</v>
      </c>
      <c r="AS48" s="53">
        <v>27.845602564908528</v>
      </c>
      <c r="AT48" s="53">
        <v>30.87905516519659</v>
      </c>
      <c r="AU48" s="53">
        <v>8.5190343546889515</v>
      </c>
      <c r="AV48" s="53"/>
      <c r="AW48" s="53"/>
      <c r="AX48" s="53"/>
      <c r="AY48" s="53"/>
      <c r="AZ48" s="53"/>
      <c r="BA48" s="52">
        <v>786.62714097496701</v>
      </c>
      <c r="BB48" s="53">
        <v>608.51121562952244</v>
      </c>
      <c r="BC48" s="53">
        <v>1010.0372111241677</v>
      </c>
      <c r="BD48" s="53">
        <v>598.41429618200561</v>
      </c>
      <c r="BE48" s="53">
        <v>985</v>
      </c>
      <c r="BF48" s="53">
        <v>12.447482731610055</v>
      </c>
      <c r="BG48" s="54">
        <v>7.3807345277719509</v>
      </c>
      <c r="BH48" s="53"/>
      <c r="BI48" s="53"/>
      <c r="BJ48" s="53"/>
      <c r="BK48" s="53">
        <v>75.820939751449259</v>
      </c>
      <c r="BL48" s="53">
        <v>0.90752504954345925</v>
      </c>
      <c r="BM48" s="53">
        <v>58.9</v>
      </c>
      <c r="BN48" s="53">
        <v>6.0128001304471894</v>
      </c>
      <c r="BO48" s="53">
        <v>20.709082206117539</v>
      </c>
      <c r="BP48" s="53">
        <v>0.31126097750768889</v>
      </c>
      <c r="BQ48" s="53">
        <v>3.1796413543372211</v>
      </c>
      <c r="BR48" s="53">
        <v>17.032199379202066</v>
      </c>
      <c r="BS48" s="53"/>
      <c r="BT48" s="53"/>
      <c r="BU48" s="53">
        <v>23.43571</v>
      </c>
      <c r="BV48" s="53">
        <v>5.2621529159042089</v>
      </c>
      <c r="BW48" s="53">
        <v>6.2642236276307965</v>
      </c>
      <c r="BX48" s="53">
        <v>9.167530563547027</v>
      </c>
      <c r="BY48" s="53">
        <v>1.8770587838376651</v>
      </c>
      <c r="BZ48" s="53">
        <v>0.3484213690260764</v>
      </c>
      <c r="CA48" s="53">
        <v>5.384582354420596</v>
      </c>
      <c r="CB48" s="53">
        <v>2.7683549972089487</v>
      </c>
      <c r="CC48" s="53">
        <v>1.2759092386870403</v>
      </c>
      <c r="CD48" s="53">
        <v>7.8670846087313908</v>
      </c>
      <c r="CE48" s="58">
        <v>21.897410000000001</v>
      </c>
      <c r="CF48" s="58">
        <v>22.55724</v>
      </c>
      <c r="CG48" s="53">
        <v>8.3285520000000002</v>
      </c>
      <c r="CH48" s="53">
        <v>10.182539999999999</v>
      </c>
      <c r="CI48" s="53">
        <v>4.5348090000000001</v>
      </c>
      <c r="CJ48" s="55">
        <v>147.03741447081089</v>
      </c>
      <c r="CK48" s="58">
        <v>24.209160000000001</v>
      </c>
      <c r="CL48" s="58"/>
      <c r="CM48" s="58"/>
      <c r="CN48" s="58"/>
      <c r="CO48" s="53">
        <v>35.549999999999997</v>
      </c>
      <c r="CP48" s="53">
        <v>3.02</v>
      </c>
      <c r="CQ48" s="53">
        <v>22.4</v>
      </c>
      <c r="CR48" s="55">
        <v>43.69502</v>
      </c>
      <c r="CS48" s="53">
        <v>11.729509999999999</v>
      </c>
      <c r="CT48" s="53">
        <v>23.749130000000001</v>
      </c>
      <c r="CU48" s="53">
        <v>30.912189999999999</v>
      </c>
      <c r="CV48" s="55"/>
      <c r="CW48" s="55"/>
      <c r="CX48" s="55"/>
      <c r="CY48" s="88">
        <v>7496.6886211463971</v>
      </c>
      <c r="CZ48" s="88">
        <v>4267.2407907254083</v>
      </c>
      <c r="DA48" s="88">
        <v>1218.4963836556713</v>
      </c>
      <c r="DB48" s="88">
        <v>329.54478213175418</v>
      </c>
      <c r="DC48" s="88">
        <v>718.42370603401355</v>
      </c>
      <c r="DD48" s="53">
        <v>57.9</v>
      </c>
      <c r="DE48" s="58"/>
      <c r="DF48" s="58"/>
      <c r="DG48" s="58"/>
      <c r="DH48" s="58"/>
      <c r="DI48" s="88">
        <v>55771.922542132117</v>
      </c>
      <c r="DJ48" s="53">
        <v>94.510948905109487</v>
      </c>
      <c r="DK48" s="53">
        <v>53.195876288659797</v>
      </c>
      <c r="DL48" s="53">
        <v>15.3</v>
      </c>
      <c r="DM48" s="53">
        <v>18</v>
      </c>
      <c r="DN48" s="53"/>
      <c r="DO48" s="53"/>
      <c r="DP48" s="53"/>
      <c r="DQ48" s="53"/>
      <c r="DR48" s="53"/>
      <c r="DS48" s="88">
        <v>44746.115479554399</v>
      </c>
      <c r="DT48" s="53">
        <v>10.018785222291797</v>
      </c>
      <c r="DU48" s="53">
        <v>12.139561707035755</v>
      </c>
      <c r="DV48" s="53">
        <v>14.518664047151278</v>
      </c>
      <c r="DW48" s="53">
        <v>10.442733397497594</v>
      </c>
      <c r="DX48" s="53"/>
      <c r="DY48" s="53"/>
      <c r="DZ48" s="53"/>
      <c r="EA48" s="53"/>
      <c r="EB48" s="53"/>
      <c r="EC48" s="53">
        <v>23.080538095517831</v>
      </c>
      <c r="ED48" s="53">
        <v>8.5190343546889515</v>
      </c>
      <c r="EE48" s="53">
        <v>31.437837730274428</v>
      </c>
      <c r="EF48" s="53">
        <v>2.0164762237847773</v>
      </c>
      <c r="EG48" s="53">
        <v>2365.4861416630006</v>
      </c>
      <c r="EH48" s="53">
        <v>1172.3627556512379</v>
      </c>
      <c r="EI48" s="53">
        <v>1569.8549036735089</v>
      </c>
      <c r="EJ48" s="53"/>
      <c r="EK48" s="53"/>
      <c r="EL48" s="53"/>
      <c r="EM48" s="88">
        <v>24441.075956461693</v>
      </c>
      <c r="EN48" s="53">
        <v>72.051473545125518</v>
      </c>
      <c r="EO48" s="53">
        <v>12.372692029699719</v>
      </c>
      <c r="EP48" s="53">
        <v>53.148233012081135</v>
      </c>
      <c r="EQ48" s="53">
        <v>12.777368103506067</v>
      </c>
      <c r="ER48" s="53">
        <v>8.533543389786006</v>
      </c>
      <c r="ES48" s="53">
        <v>25.076752237246065</v>
      </c>
      <c r="ET48" s="53">
        <v>901.85414091470955</v>
      </c>
      <c r="EU48" s="53"/>
      <c r="EV48" s="53"/>
      <c r="EW48" s="53">
        <v>76.017063090278342</v>
      </c>
      <c r="EX48" s="53">
        <v>35.369274965770067</v>
      </c>
      <c r="EY48" s="53">
        <v>17.135324285360142</v>
      </c>
      <c r="EZ48" s="53">
        <v>18.171949241050825</v>
      </c>
      <c r="FA48" s="53">
        <v>60.497595759332953</v>
      </c>
      <c r="FB48" s="53">
        <v>5.4021805327570416</v>
      </c>
      <c r="FC48" s="53">
        <v>107.59338515806705</v>
      </c>
      <c r="FD48" s="53">
        <v>51.495769617899555</v>
      </c>
      <c r="FE48" s="53">
        <v>83.265461949605495</v>
      </c>
      <c r="FF48" s="53">
        <f t="shared" si="0"/>
        <v>718.42370603401355</v>
      </c>
      <c r="FG48" s="53">
        <v>15.280046367037251</v>
      </c>
      <c r="FH48" s="53">
        <v>5.551532705768766</v>
      </c>
      <c r="FI48" s="53">
        <v>4.6678280859929231</v>
      </c>
      <c r="FJ48" s="53">
        <v>0.74165858564091514</v>
      </c>
      <c r="FK48" s="53">
        <v>86.068311604352971</v>
      </c>
      <c r="FL48" s="53"/>
      <c r="FM48" s="53"/>
      <c r="FN48" s="53"/>
      <c r="FO48" s="53"/>
      <c r="FP48" s="53"/>
      <c r="FQ48" s="53"/>
      <c r="FR48" s="53"/>
      <c r="FS48" s="53"/>
      <c r="FT48" s="53"/>
      <c r="FU48" s="53"/>
      <c r="FV48" s="53"/>
      <c r="FW48" s="52"/>
      <c r="FX48" s="53"/>
      <c r="FY48" s="53"/>
      <c r="FZ48" s="53"/>
      <c r="GA48" s="53"/>
      <c r="GB48" s="53"/>
      <c r="GC48" s="53"/>
      <c r="GD48" s="53"/>
      <c r="GE48" s="53"/>
      <c r="GF48" s="53"/>
      <c r="GG48" s="53"/>
      <c r="GH48" s="53"/>
      <c r="GI48" s="53"/>
      <c r="GJ48" s="53"/>
      <c r="GK48" s="53"/>
      <c r="GL48" s="53"/>
      <c r="GM48" s="64"/>
      <c r="GN48" s="58"/>
      <c r="GO48" s="58"/>
      <c r="GP48" s="58"/>
      <c r="GQ48" s="58"/>
      <c r="GR48" s="53"/>
      <c r="GS48" s="52"/>
      <c r="GT48" s="53"/>
      <c r="GU48" s="53"/>
      <c r="GV48" s="53"/>
      <c r="GW48" s="53"/>
      <c r="GX48" s="53"/>
      <c r="GY48" s="53"/>
      <c r="GZ48" s="53"/>
      <c r="HA48" s="53"/>
      <c r="HB48" s="53"/>
      <c r="HC48" s="53"/>
      <c r="HD48" s="53"/>
      <c r="HE48" s="59"/>
      <c r="HF48" s="59"/>
      <c r="HG48" s="59"/>
      <c r="HH48" s="59"/>
      <c r="HI48" s="59"/>
      <c r="HJ48" s="59"/>
      <c r="HK48" s="59"/>
      <c r="HL48" s="59"/>
      <c r="HM48" s="17"/>
      <c r="HN48" s="17"/>
      <c r="HO48" s="17"/>
      <c r="HP48" s="17"/>
      <c r="HQ48" s="17"/>
      <c r="HR48" s="17"/>
      <c r="HS48" s="17"/>
      <c r="HT48" s="17"/>
      <c r="HU48" s="17"/>
      <c r="HV48" s="17"/>
      <c r="HW48" s="17"/>
      <c r="HX48" s="17"/>
      <c r="HY48" s="17"/>
      <c r="HZ48" s="17"/>
      <c r="IA48" s="17"/>
    </row>
    <row r="49" spans="1:235" ht="20.25" customHeight="1">
      <c r="A49" s="19">
        <v>46</v>
      </c>
      <c r="B49" s="47" t="s">
        <v>100</v>
      </c>
      <c r="C49" s="112">
        <v>58747.737866850206</v>
      </c>
      <c r="D49" s="53">
        <v>17.834409999999998</v>
      </c>
      <c r="E49" s="53">
        <v>14.431749999999999</v>
      </c>
      <c r="F49" s="53">
        <v>14.440877</v>
      </c>
      <c r="G49" s="53">
        <v>4.2515470000000004</v>
      </c>
      <c r="H49" s="53">
        <v>7.3544939999999999</v>
      </c>
      <c r="I49" s="57">
        <v>9.3439110000000003</v>
      </c>
      <c r="J49" s="53">
        <v>14.983828702282867</v>
      </c>
      <c r="K49" s="52">
        <v>15.41563</v>
      </c>
      <c r="L49" s="52"/>
      <c r="M49" s="52">
        <v>2619</v>
      </c>
      <c r="N49" s="52">
        <v>5.2163001912045894</v>
      </c>
      <c r="O49" s="52">
        <v>53.956834532374096</v>
      </c>
      <c r="P49" s="52">
        <v>2.6570048309178742</v>
      </c>
      <c r="Q49" s="52">
        <v>61.853832442067734</v>
      </c>
      <c r="R49" s="52">
        <v>55.000000000000007</v>
      </c>
      <c r="S49" s="52">
        <v>14.864864864864865</v>
      </c>
      <c r="T49" s="67">
        <v>498</v>
      </c>
      <c r="U49" s="52"/>
      <c r="V49" s="52"/>
      <c r="W49" s="67">
        <v>7760</v>
      </c>
      <c r="X49" s="52">
        <v>14.859068627450981</v>
      </c>
      <c r="Y49" s="52">
        <v>13.348183687457166</v>
      </c>
      <c r="Z49" s="52">
        <v>2.9224882398371128</v>
      </c>
      <c r="AA49" s="52">
        <v>99</v>
      </c>
      <c r="AB49" s="67">
        <v>98</v>
      </c>
      <c r="AC49" s="67">
        <v>230</v>
      </c>
      <c r="AD49" s="67">
        <v>427</v>
      </c>
      <c r="AE49" s="67">
        <v>11</v>
      </c>
      <c r="AF49" s="52"/>
      <c r="AG49" s="53">
        <v>4.8</v>
      </c>
      <c r="AH49" s="53">
        <v>16.5</v>
      </c>
      <c r="AI49" s="52">
        <v>41.255605381165914</v>
      </c>
      <c r="AJ49" s="53">
        <v>43.005952380952387</v>
      </c>
      <c r="AK49" s="53">
        <v>18.256410256410259</v>
      </c>
      <c r="AL49" s="53">
        <v>41.187428353076037</v>
      </c>
      <c r="AM49" s="53">
        <v>18.417415342087075</v>
      </c>
      <c r="AN49" s="53">
        <v>21.739130434782609</v>
      </c>
      <c r="AO49" s="53">
        <v>20.948000311842208</v>
      </c>
      <c r="AP49" s="53"/>
      <c r="AQ49" s="53">
        <v>18.417415342087075</v>
      </c>
      <c r="AR49" s="53">
        <v>3.2</v>
      </c>
      <c r="AS49" s="53">
        <v>31.468617195161819</v>
      </c>
      <c r="AT49" s="53">
        <v>31.308448887455658</v>
      </c>
      <c r="AU49" s="53">
        <v>9.4861660079051369</v>
      </c>
      <c r="AV49" s="53"/>
      <c r="AW49" s="53"/>
      <c r="AX49" s="53"/>
      <c r="AY49" s="53"/>
      <c r="AZ49" s="53"/>
      <c r="BA49" s="52">
        <v>694.43228630278065</v>
      </c>
      <c r="BB49" s="53">
        <v>613.80991064175464</v>
      </c>
      <c r="BC49" s="53">
        <v>804.77039679001336</v>
      </c>
      <c r="BD49" s="53">
        <v>926.79247966490891</v>
      </c>
      <c r="BE49" s="53">
        <v>940</v>
      </c>
      <c r="BF49" s="53">
        <v>9.8531110744347252</v>
      </c>
      <c r="BG49" s="54">
        <v>7.0130359901479835</v>
      </c>
      <c r="BH49" s="53"/>
      <c r="BI49" s="53"/>
      <c r="BJ49" s="53"/>
      <c r="BK49" s="53">
        <v>67.001876533705428</v>
      </c>
      <c r="BL49" s="53">
        <v>4.2053601501226963</v>
      </c>
      <c r="BM49" s="53">
        <v>3.5000000000000004</v>
      </c>
      <c r="BN49" s="53">
        <v>5.1704382492973098</v>
      </c>
      <c r="BO49" s="53">
        <v>18.791717182207631</v>
      </c>
      <c r="BP49" s="53">
        <v>0.4128066049056785</v>
      </c>
      <c r="BQ49" s="53">
        <v>6.1077276795900106</v>
      </c>
      <c r="BR49" s="53">
        <v>17.816946205947374</v>
      </c>
      <c r="BS49" s="53"/>
      <c r="BT49" s="53"/>
      <c r="BU49" s="53">
        <v>24.868739999999999</v>
      </c>
      <c r="BV49" s="53">
        <v>7.4256719581032344</v>
      </c>
      <c r="BW49" s="53">
        <v>10.904872389791183</v>
      </c>
      <c r="BX49" s="53">
        <v>11.16048605922372</v>
      </c>
      <c r="BY49" s="53">
        <v>3.4429195013567186</v>
      </c>
      <c r="BZ49" s="53">
        <v>0.82582877816666012</v>
      </c>
      <c r="CA49" s="53">
        <v>6.1445593613590779</v>
      </c>
      <c r="CB49" s="53">
        <v>5.3501907271225768</v>
      </c>
      <c r="CC49" s="53">
        <v>2.4342286365960124</v>
      </c>
      <c r="CD49" s="53">
        <v>11.130992174289197</v>
      </c>
      <c r="CE49" s="58">
        <v>20.145879999999998</v>
      </c>
      <c r="CF49" s="58">
        <v>25.651689999999999</v>
      </c>
      <c r="CG49" s="53">
        <v>16.779730000000001</v>
      </c>
      <c r="CH49" s="53">
        <v>16.841519999999999</v>
      </c>
      <c r="CI49" s="53">
        <v>4.2407659999999998</v>
      </c>
      <c r="CJ49" s="55">
        <v>243.24981756263685</v>
      </c>
      <c r="CK49" s="58">
        <v>23.356290000000001</v>
      </c>
      <c r="CL49" s="58"/>
      <c r="CM49" s="58"/>
      <c r="CN49" s="58"/>
      <c r="CO49" s="53">
        <v>39.619999999999997</v>
      </c>
      <c r="CP49" s="53">
        <v>2.92</v>
      </c>
      <c r="CQ49" s="53">
        <v>12.8</v>
      </c>
      <c r="CR49" s="55">
        <v>42.002780000000001</v>
      </c>
      <c r="CS49" s="53">
        <v>9.9916579999999993</v>
      </c>
      <c r="CT49" s="53">
        <v>23.264220000000002</v>
      </c>
      <c r="CU49" s="53">
        <v>25.777539999999998</v>
      </c>
      <c r="CV49" s="55"/>
      <c r="CW49" s="55"/>
      <c r="CX49" s="55"/>
      <c r="CY49" s="88">
        <v>14840.523374865512</v>
      </c>
      <c r="CZ49" s="88">
        <v>7140.8739110818033</v>
      </c>
      <c r="DA49" s="88">
        <v>2441.6062194148476</v>
      </c>
      <c r="DB49" s="88">
        <v>976.98955332662342</v>
      </c>
      <c r="DC49" s="88">
        <v>1387.0929739508126</v>
      </c>
      <c r="DD49" s="53">
        <v>52.5</v>
      </c>
      <c r="DE49" s="58"/>
      <c r="DF49" s="58"/>
      <c r="DG49" s="58"/>
      <c r="DH49" s="58"/>
      <c r="DI49" s="88">
        <v>10429.547747189939</v>
      </c>
      <c r="DJ49" s="53">
        <v>104.31432973805855</v>
      </c>
      <c r="DK49" s="53">
        <v>79.241343309552818</v>
      </c>
      <c r="DL49" s="53">
        <v>16.5</v>
      </c>
      <c r="DM49" s="53">
        <v>37.5</v>
      </c>
      <c r="DN49" s="53"/>
      <c r="DO49" s="53"/>
      <c r="DP49" s="53"/>
      <c r="DQ49" s="53"/>
      <c r="DR49" s="53"/>
      <c r="DS49" s="88">
        <v>8531.8380039461736</v>
      </c>
      <c r="DT49" s="53">
        <v>13.173216885007278</v>
      </c>
      <c r="DU49" s="53">
        <v>18.256410256410259</v>
      </c>
      <c r="DV49" s="53">
        <v>18.417415342087075</v>
      </c>
      <c r="DW49" s="53">
        <v>8.6156419907988298</v>
      </c>
      <c r="DX49" s="53"/>
      <c r="DY49" s="53"/>
      <c r="DZ49" s="53"/>
      <c r="EA49" s="53"/>
      <c r="EB49" s="53"/>
      <c r="EC49" s="53">
        <v>32.293906810035843</v>
      </c>
      <c r="ED49" s="53">
        <v>9.4861660079051369</v>
      </c>
      <c r="EE49" s="53">
        <v>44.169895186828406</v>
      </c>
      <c r="EF49" s="53">
        <v>1.7879236448060447</v>
      </c>
      <c r="EG49" s="53">
        <v>2257.5681130171542</v>
      </c>
      <c r="EH49" s="53">
        <v>1080.7692307692307</v>
      </c>
      <c r="EI49" s="53">
        <v>3631.3722764707927</v>
      </c>
      <c r="EJ49" s="53"/>
      <c r="EK49" s="53"/>
      <c r="EL49" s="53"/>
      <c r="EM49" s="88">
        <v>12515.30190085661</v>
      </c>
      <c r="EN49" s="53">
        <v>74.537865235539655</v>
      </c>
      <c r="EO49" s="53">
        <v>14.357558426190712</v>
      </c>
      <c r="EP49" s="53">
        <v>59.607031928565789</v>
      </c>
      <c r="EQ49" s="53">
        <v>15.232751454696592</v>
      </c>
      <c r="ER49" s="53">
        <v>16.779911373707534</v>
      </c>
      <c r="ES49" s="53">
        <v>22.411622276029057</v>
      </c>
      <c r="ET49" s="53">
        <v>891.37466307277623</v>
      </c>
      <c r="EU49" s="53"/>
      <c r="EV49" s="53"/>
      <c r="EW49" s="53">
        <v>38.270689644564499</v>
      </c>
      <c r="EX49" s="53">
        <v>79.505775136594636</v>
      </c>
      <c r="EY49" s="53">
        <v>10.577384402042798</v>
      </c>
      <c r="EZ49" s="53">
        <v>7.6972063066861844</v>
      </c>
      <c r="FA49" s="53">
        <v>29.086714732714221</v>
      </c>
      <c r="FB49" s="53">
        <v>-5.6175723500799739</v>
      </c>
      <c r="FC49" s="53">
        <v>81.915597523507714</v>
      </c>
      <c r="FD49" s="53">
        <v>55.395928286493103</v>
      </c>
      <c r="FE49" s="53">
        <v>81.363467951093</v>
      </c>
      <c r="FF49" s="53">
        <f t="shared" si="0"/>
        <v>1387.0929739508126</v>
      </c>
      <c r="FG49" s="53">
        <v>12.345679012345679</v>
      </c>
      <c r="FH49" s="53">
        <v>6.3404548587181253</v>
      </c>
      <c r="FI49" s="53">
        <v>5.0441054632292026</v>
      </c>
      <c r="FJ49" s="53">
        <v>3.8907849829351533</v>
      </c>
      <c r="FK49" s="53">
        <v>84.095563139931741</v>
      </c>
      <c r="FL49" s="53"/>
      <c r="FM49" s="53"/>
      <c r="FN49" s="53"/>
      <c r="FO49" s="53"/>
      <c r="FP49" s="53"/>
      <c r="FQ49" s="53"/>
      <c r="FR49" s="53"/>
      <c r="FS49" s="53"/>
      <c r="FT49" s="53"/>
      <c r="FU49" s="53"/>
      <c r="FV49" s="53"/>
      <c r="FW49" s="52"/>
      <c r="FX49" s="53"/>
      <c r="FY49" s="53"/>
      <c r="FZ49" s="53"/>
      <c r="GA49" s="53"/>
      <c r="GB49" s="53"/>
      <c r="GC49" s="53"/>
      <c r="GD49" s="53"/>
      <c r="GE49" s="53"/>
      <c r="GF49" s="53"/>
      <c r="GG49" s="53"/>
      <c r="GH49" s="53"/>
      <c r="GI49" s="53"/>
      <c r="GJ49" s="53"/>
      <c r="GK49" s="53"/>
      <c r="GL49" s="53"/>
      <c r="GM49" s="64"/>
      <c r="GN49" s="58"/>
      <c r="GO49" s="58"/>
      <c r="GP49" s="58"/>
      <c r="GQ49" s="58"/>
      <c r="GR49" s="53"/>
      <c r="GS49" s="52"/>
      <c r="GT49" s="53"/>
      <c r="GU49" s="53"/>
      <c r="GV49" s="53"/>
      <c r="GW49" s="53"/>
      <c r="GX49" s="53"/>
      <c r="GY49" s="53"/>
      <c r="GZ49" s="53"/>
      <c r="HA49" s="53"/>
      <c r="HB49" s="53"/>
      <c r="HC49" s="53"/>
      <c r="HD49" s="53"/>
      <c r="HE49" s="59"/>
      <c r="HF49" s="59"/>
      <c r="HG49" s="59"/>
      <c r="HH49" s="59"/>
      <c r="HI49" s="59"/>
      <c r="HJ49" s="59"/>
      <c r="HK49" s="59"/>
      <c r="HL49" s="59"/>
      <c r="HM49" s="17"/>
      <c r="HN49" s="17"/>
      <c r="HO49" s="17"/>
      <c r="HP49" s="17"/>
      <c r="HQ49" s="17"/>
      <c r="HR49" s="17"/>
      <c r="HS49" s="17"/>
      <c r="HT49" s="17"/>
      <c r="HU49" s="17"/>
      <c r="HV49" s="17"/>
      <c r="HW49" s="17"/>
      <c r="HX49" s="17"/>
      <c r="HY49" s="17"/>
      <c r="HZ49" s="17"/>
      <c r="IA49" s="17"/>
    </row>
    <row r="50" spans="1:235" ht="20.25" customHeight="1">
      <c r="A50" s="19">
        <v>47</v>
      </c>
      <c r="B50" s="47" t="s">
        <v>101</v>
      </c>
      <c r="C50" s="112">
        <v>65346.32485332022</v>
      </c>
      <c r="D50" s="53">
        <v>14.829090000000001</v>
      </c>
      <c r="E50" s="53">
        <v>16.51116</v>
      </c>
      <c r="F50" s="53">
        <v>19.905346000000002</v>
      </c>
      <c r="G50" s="53">
        <v>4.489268</v>
      </c>
      <c r="H50" s="53">
        <v>7.0714350000000001</v>
      </c>
      <c r="I50" s="57">
        <v>8.8222839999999998</v>
      </c>
      <c r="J50" s="53">
        <v>12.95793944375942</v>
      </c>
      <c r="K50" s="52">
        <v>16.607199999999999</v>
      </c>
      <c r="L50" s="52"/>
      <c r="M50" s="52">
        <v>1073</v>
      </c>
      <c r="N50" s="52">
        <v>2.3511109163416455</v>
      </c>
      <c r="O50" s="52">
        <v>41.32379248658318</v>
      </c>
      <c r="P50" s="52">
        <v>4.1266794625719774</v>
      </c>
      <c r="Q50" s="52">
        <v>34.791666666666664</v>
      </c>
      <c r="R50" s="52">
        <v>34.313725490196077</v>
      </c>
      <c r="S50" s="52">
        <v>8.9330024813895772</v>
      </c>
      <c r="T50" s="67">
        <v>713</v>
      </c>
      <c r="U50" s="52"/>
      <c r="V50" s="52"/>
      <c r="W50" s="67">
        <v>7249</v>
      </c>
      <c r="X50" s="52">
        <v>15.624865284304008</v>
      </c>
      <c r="Y50" s="52">
        <v>12.122514777001612</v>
      </c>
      <c r="Z50" s="52">
        <v>0.79053780832996356</v>
      </c>
      <c r="AA50" s="52">
        <v>5</v>
      </c>
      <c r="AB50" s="67">
        <v>109</v>
      </c>
      <c r="AC50" s="67">
        <v>281</v>
      </c>
      <c r="AD50" s="67">
        <v>395</v>
      </c>
      <c r="AE50" s="67">
        <v>0</v>
      </c>
      <c r="AF50" s="52"/>
      <c r="AG50" s="53">
        <v>3.4</v>
      </c>
      <c r="AH50" s="53">
        <v>13.8</v>
      </c>
      <c r="AI50" s="52">
        <v>45.360824742268044</v>
      </c>
      <c r="AJ50" s="53">
        <v>48.542024013722127</v>
      </c>
      <c r="AK50" s="53">
        <v>13.812154696132598</v>
      </c>
      <c r="AL50" s="53">
        <v>34.477456202976548</v>
      </c>
      <c r="AM50" s="53">
        <v>14.184923876717415</v>
      </c>
      <c r="AN50" s="53">
        <v>27.601476014760145</v>
      </c>
      <c r="AO50" s="53">
        <v>21.230965478753088</v>
      </c>
      <c r="AP50" s="53"/>
      <c r="AQ50" s="53">
        <v>14.184923876717415</v>
      </c>
      <c r="AR50" s="53">
        <v>4.9000000000000004</v>
      </c>
      <c r="AS50" s="53">
        <v>26.080153003564288</v>
      </c>
      <c r="AT50" s="53">
        <v>29.177798845126262</v>
      </c>
      <c r="AU50" s="53">
        <v>6.6535562110783344</v>
      </c>
      <c r="AV50" s="53"/>
      <c r="AW50" s="53"/>
      <c r="AX50" s="53"/>
      <c r="AY50" s="53"/>
      <c r="AZ50" s="53"/>
      <c r="BA50" s="52">
        <v>789.4247632409681</v>
      </c>
      <c r="BB50" s="53">
        <v>627.77167947310647</v>
      </c>
      <c r="BC50" s="53">
        <v>1012.3957876261518</v>
      </c>
      <c r="BD50" s="53">
        <v>517.36504467836096</v>
      </c>
      <c r="BE50" s="53">
        <v>1000</v>
      </c>
      <c r="BF50" s="53">
        <v>10.567095285196174</v>
      </c>
      <c r="BG50" s="54">
        <v>5.5703209142526902</v>
      </c>
      <c r="BH50" s="53"/>
      <c r="BI50" s="53"/>
      <c r="BJ50" s="53"/>
      <c r="BK50" s="53">
        <v>77.352538539372659</v>
      </c>
      <c r="BL50" s="53">
        <v>2.059401226117493</v>
      </c>
      <c r="BM50" s="53">
        <v>33.4</v>
      </c>
      <c r="BN50" s="53">
        <v>6.2088870989394547</v>
      </c>
      <c r="BO50" s="53">
        <v>17.924113757356832</v>
      </c>
      <c r="BP50" s="53">
        <v>0.15465143944801332</v>
      </c>
      <c r="BQ50" s="53">
        <v>2.3653566229985445</v>
      </c>
      <c r="BR50" s="53">
        <v>14.168735026248152</v>
      </c>
      <c r="BS50" s="53"/>
      <c r="BT50" s="53"/>
      <c r="BU50" s="53">
        <v>25.862760000000002</v>
      </c>
      <c r="BV50" s="53">
        <v>5.3473076306079896</v>
      </c>
      <c r="BW50" s="53">
        <v>9.9578339991122942</v>
      </c>
      <c r="BX50" s="53">
        <v>10.694629383044829</v>
      </c>
      <c r="BY50" s="53">
        <v>3.0825565912117177</v>
      </c>
      <c r="BZ50" s="53">
        <v>0.52152685308477587</v>
      </c>
      <c r="CA50" s="53">
        <v>5.7434531735463823</v>
      </c>
      <c r="CB50" s="53">
        <v>4.3630714602751883</v>
      </c>
      <c r="CC50" s="53">
        <v>2.1970705725699067</v>
      </c>
      <c r="CD50" s="53">
        <v>10.965379494007989</v>
      </c>
      <c r="CE50" s="58">
        <v>22.25103</v>
      </c>
      <c r="CF50" s="58">
        <v>21.808599999999998</v>
      </c>
      <c r="CG50" s="53">
        <v>16.1389</v>
      </c>
      <c r="CH50" s="53">
        <v>13.56822</v>
      </c>
      <c r="CI50" s="53">
        <v>7.9554369999999999</v>
      </c>
      <c r="CJ50" s="55">
        <v>193.58561509967799</v>
      </c>
      <c r="CK50" s="58">
        <v>26.079519999999999</v>
      </c>
      <c r="CL50" s="58"/>
      <c r="CM50" s="58"/>
      <c r="CN50" s="58"/>
      <c r="CO50" s="53">
        <v>38.49</v>
      </c>
      <c r="CP50" s="53">
        <v>5.68</v>
      </c>
      <c r="CQ50" s="53">
        <v>17.399999999999999</v>
      </c>
      <c r="CR50" s="55">
        <v>43.273229999999998</v>
      </c>
      <c r="CS50" s="53">
        <v>8.0259750000000007</v>
      </c>
      <c r="CT50" s="53">
        <v>21.57668</v>
      </c>
      <c r="CU50" s="53">
        <v>33.227119999999999</v>
      </c>
      <c r="CV50" s="55"/>
      <c r="CW50" s="55"/>
      <c r="CX50" s="55"/>
      <c r="CY50" s="88">
        <v>9841.4443813847902</v>
      </c>
      <c r="CZ50" s="88">
        <v>4233.4704880817253</v>
      </c>
      <c r="DA50" s="88">
        <v>2055.5476730987516</v>
      </c>
      <c r="DB50" s="88">
        <v>519.6509648127128</v>
      </c>
      <c r="DC50" s="88">
        <v>959.51108737811455</v>
      </c>
      <c r="DD50" s="53">
        <v>36.200000000000003</v>
      </c>
      <c r="DE50" s="58"/>
      <c r="DF50" s="58"/>
      <c r="DG50" s="58"/>
      <c r="DH50" s="58"/>
      <c r="DI50" s="88">
        <v>13527.923799655442</v>
      </c>
      <c r="DJ50" s="53">
        <v>101.61943319838056</v>
      </c>
      <c r="DK50" s="53">
        <v>85.661290322580641</v>
      </c>
      <c r="DL50" s="53">
        <v>13.8</v>
      </c>
      <c r="DM50" s="53">
        <v>11.2</v>
      </c>
      <c r="DN50" s="53"/>
      <c r="DO50" s="53"/>
      <c r="DP50" s="53"/>
      <c r="DQ50" s="53"/>
      <c r="DR50" s="53"/>
      <c r="DS50" s="88">
        <v>11215.266423411449</v>
      </c>
      <c r="DT50" s="53">
        <v>12.384161752316764</v>
      </c>
      <c r="DU50" s="53">
        <v>13.812154696132598</v>
      </c>
      <c r="DV50" s="53">
        <v>14.184923876717415</v>
      </c>
      <c r="DW50" s="53">
        <v>6.7750677506775059</v>
      </c>
      <c r="DX50" s="53"/>
      <c r="DY50" s="53"/>
      <c r="DZ50" s="53"/>
      <c r="EA50" s="53"/>
      <c r="EB50" s="53"/>
      <c r="EC50" s="53">
        <v>26.625533934504038</v>
      </c>
      <c r="ED50" s="53">
        <v>6.6535562110783344</v>
      </c>
      <c r="EE50" s="53">
        <v>38.658767800037616</v>
      </c>
      <c r="EF50" s="53">
        <v>1.8192014515487025</v>
      </c>
      <c r="EG50" s="53">
        <v>2422.3451327433627</v>
      </c>
      <c r="EH50" s="53">
        <v>1172.3958333333333</v>
      </c>
      <c r="EI50" s="53">
        <v>2470.0779926660834</v>
      </c>
      <c r="EJ50" s="53"/>
      <c r="EK50" s="53"/>
      <c r="EL50" s="53"/>
      <c r="EM50" s="88">
        <v>8631.7614665932106</v>
      </c>
      <c r="EN50" s="53">
        <v>77.082981240493496</v>
      </c>
      <c r="EO50" s="53">
        <v>16.432197244379985</v>
      </c>
      <c r="EP50" s="53">
        <v>60.068851764116445</v>
      </c>
      <c r="EQ50" s="53">
        <v>10.469203729176218</v>
      </c>
      <c r="ER50" s="53">
        <v>17.352727272727272</v>
      </c>
      <c r="ES50" s="53">
        <v>18.669929465956528</v>
      </c>
      <c r="ET50" s="53">
        <v>998.28767123287673</v>
      </c>
      <c r="EU50" s="53"/>
      <c r="EV50" s="53"/>
      <c r="EW50" s="53">
        <v>37.287812321190174</v>
      </c>
      <c r="EX50" s="53">
        <v>82.600468559011262</v>
      </c>
      <c r="EY50" s="53">
        <v>16.104278899824212</v>
      </c>
      <c r="EZ50" s="53">
        <v>23.652128524067326</v>
      </c>
      <c r="FA50" s="53">
        <v>58.444177078225579</v>
      </c>
      <c r="FB50" s="53">
        <v>3.9680282568491285</v>
      </c>
      <c r="FC50" s="53">
        <v>89.391837613441226</v>
      </c>
      <c r="FD50" s="53">
        <v>58.625546102954132</v>
      </c>
      <c r="FE50" s="53">
        <v>78.212538906180527</v>
      </c>
      <c r="FF50" s="53">
        <f t="shared" si="0"/>
        <v>959.51108737811455</v>
      </c>
      <c r="FG50" s="53">
        <v>9.4313453536754501</v>
      </c>
      <c r="FH50" s="53">
        <v>3.3644859813084111</v>
      </c>
      <c r="FI50" s="53">
        <v>5.1132086397591054</v>
      </c>
      <c r="FJ50" s="53">
        <v>3.2866566369633143</v>
      </c>
      <c r="FK50" s="53">
        <v>86.621918759402845</v>
      </c>
      <c r="FL50" s="53"/>
      <c r="FM50" s="53"/>
      <c r="FN50" s="53"/>
      <c r="FO50" s="53"/>
      <c r="FP50" s="53"/>
      <c r="FQ50" s="53"/>
      <c r="FR50" s="53"/>
      <c r="FS50" s="53"/>
      <c r="FT50" s="53"/>
      <c r="FU50" s="53"/>
      <c r="FV50" s="53"/>
      <c r="FW50" s="52"/>
      <c r="FX50" s="53"/>
      <c r="FY50" s="53"/>
      <c r="FZ50" s="53"/>
      <c r="GA50" s="53"/>
      <c r="GB50" s="53"/>
      <c r="GC50" s="53"/>
      <c r="GD50" s="53"/>
      <c r="GE50" s="53"/>
      <c r="GF50" s="53"/>
      <c r="GG50" s="53"/>
      <c r="GH50" s="53"/>
      <c r="GI50" s="53"/>
      <c r="GJ50" s="53"/>
      <c r="GK50" s="53"/>
      <c r="GL50" s="53"/>
      <c r="GM50" s="64"/>
      <c r="GN50" s="58"/>
      <c r="GO50" s="58"/>
      <c r="GP50" s="58"/>
      <c r="GQ50" s="58"/>
      <c r="GR50" s="53"/>
      <c r="GS50" s="52"/>
      <c r="GT50" s="53"/>
      <c r="GU50" s="53"/>
      <c r="GV50" s="53"/>
      <c r="GW50" s="53"/>
      <c r="GX50" s="53"/>
      <c r="GY50" s="53"/>
      <c r="GZ50" s="53"/>
      <c r="HA50" s="53"/>
      <c r="HB50" s="53"/>
      <c r="HC50" s="53"/>
      <c r="HD50" s="53"/>
      <c r="HE50" s="59"/>
      <c r="HF50" s="59"/>
      <c r="HG50" s="59"/>
      <c r="HH50" s="59"/>
      <c r="HI50" s="59"/>
      <c r="HJ50" s="59"/>
      <c r="HK50" s="59"/>
      <c r="HL50" s="59"/>
      <c r="HM50" s="17"/>
      <c r="HN50" s="17"/>
      <c r="HO50" s="17"/>
      <c r="HP50" s="17"/>
      <c r="HQ50" s="17"/>
      <c r="HR50" s="17"/>
      <c r="HS50" s="17"/>
      <c r="HT50" s="17"/>
      <c r="HU50" s="17"/>
      <c r="HV50" s="17"/>
      <c r="HW50" s="17"/>
      <c r="HX50" s="17"/>
      <c r="HY50" s="17"/>
      <c r="HZ50" s="17"/>
      <c r="IA50" s="17"/>
    </row>
    <row r="51" spans="1:235" ht="20.25" customHeight="1">
      <c r="A51" s="19">
        <v>48</v>
      </c>
      <c r="B51" s="47" t="s">
        <v>102</v>
      </c>
      <c r="C51" s="112">
        <v>31243.044851300932</v>
      </c>
      <c r="D51" s="53">
        <v>13.12025</v>
      </c>
      <c r="E51" s="53">
        <v>17.529800000000002</v>
      </c>
      <c r="F51" s="53">
        <v>16.794622</v>
      </c>
      <c r="G51" s="53">
        <v>3.094595</v>
      </c>
      <c r="H51" s="53">
        <v>9.2244460000000004</v>
      </c>
      <c r="I51" s="57">
        <v>14.25629</v>
      </c>
      <c r="J51" s="53">
        <v>19.019791844395154</v>
      </c>
      <c r="K51" s="52">
        <v>11.99253</v>
      </c>
      <c r="L51" s="52"/>
      <c r="M51" s="52">
        <v>644</v>
      </c>
      <c r="N51" s="52">
        <v>2.3197175995965709</v>
      </c>
      <c r="O51" s="52">
        <v>49.357326478149098</v>
      </c>
      <c r="P51" s="52">
        <v>3.3653846153846154</v>
      </c>
      <c r="Q51" s="52">
        <v>36.543909348441929</v>
      </c>
      <c r="R51" s="52">
        <v>41.040462427745666</v>
      </c>
      <c r="S51" s="52">
        <v>8.9068825910931171</v>
      </c>
      <c r="T51" s="67">
        <v>519</v>
      </c>
      <c r="U51" s="52"/>
      <c r="V51" s="52"/>
      <c r="W51" s="67">
        <v>3018</v>
      </c>
      <c r="X51" s="52">
        <v>10.77049355840262</v>
      </c>
      <c r="Y51" s="52">
        <v>5.6277820956687634</v>
      </c>
      <c r="Z51" s="52">
        <v>0.85839722167616805</v>
      </c>
      <c r="AA51" s="52">
        <v>13</v>
      </c>
      <c r="AB51" s="67">
        <v>27</v>
      </c>
      <c r="AC51" s="67">
        <v>116</v>
      </c>
      <c r="AD51" s="67">
        <v>156</v>
      </c>
      <c r="AE51" s="67">
        <v>0</v>
      </c>
      <c r="AF51" s="52"/>
      <c r="AG51" s="53">
        <v>3.4</v>
      </c>
      <c r="AH51" s="53">
        <v>15.5</v>
      </c>
      <c r="AI51" s="52">
        <v>48.284313725490193</v>
      </c>
      <c r="AJ51" s="53">
        <v>44.132653061224488</v>
      </c>
      <c r="AK51" s="53">
        <v>17.904290429042906</v>
      </c>
      <c r="AL51" s="53">
        <v>44.283678141061635</v>
      </c>
      <c r="AM51" s="53">
        <v>14.475873544093179</v>
      </c>
      <c r="AN51" s="53">
        <v>22.398001665278937</v>
      </c>
      <c r="AO51" s="53">
        <v>18.740955137481912</v>
      </c>
      <c r="AP51" s="53"/>
      <c r="AQ51" s="53">
        <v>14.475873544093179</v>
      </c>
      <c r="AR51" s="53">
        <v>2.1</v>
      </c>
      <c r="AS51" s="53">
        <v>31.105643305024209</v>
      </c>
      <c r="AT51" s="53">
        <v>32.182916307161349</v>
      </c>
      <c r="AU51" s="53">
        <v>8.8662790697674421</v>
      </c>
      <c r="AV51" s="53"/>
      <c r="AW51" s="53"/>
      <c r="AX51" s="53"/>
      <c r="AY51" s="53"/>
      <c r="AZ51" s="53"/>
      <c r="BA51" s="52">
        <v>629.27966101694915</v>
      </c>
      <c r="BB51" s="53">
        <v>555.08058864751229</v>
      </c>
      <c r="BC51" s="53">
        <v>740.36050156739816</v>
      </c>
      <c r="BD51" s="53">
        <v>265.16950657405818</v>
      </c>
      <c r="BE51" s="53">
        <v>958</v>
      </c>
      <c r="BF51" s="53">
        <v>8.8832487309644677</v>
      </c>
      <c r="BG51" s="54">
        <v>5.5372323927895408</v>
      </c>
      <c r="BH51" s="53"/>
      <c r="BI51" s="53"/>
      <c r="BJ51" s="53"/>
      <c r="BK51" s="53">
        <v>76.232258064516131</v>
      </c>
      <c r="BL51" s="53">
        <v>2.5634408602150538</v>
      </c>
      <c r="BM51" s="53">
        <v>76.3</v>
      </c>
      <c r="BN51" s="53">
        <v>6.2758131130614352</v>
      </c>
      <c r="BO51" s="53">
        <v>17.724516079934045</v>
      </c>
      <c r="BP51" s="53">
        <v>0.22363667641493207</v>
      </c>
      <c r="BQ51" s="53">
        <v>2.5559524199626438</v>
      </c>
      <c r="BR51" s="53">
        <v>14.881872529369092</v>
      </c>
      <c r="BS51" s="53"/>
      <c r="BT51" s="53"/>
      <c r="BU51" s="53">
        <v>30.122</v>
      </c>
      <c r="BV51" s="53">
        <v>7.3336334308650315</v>
      </c>
      <c r="BW51" s="53">
        <v>15.363636363636363</v>
      </c>
      <c r="BX51" s="53">
        <v>10.978181818181818</v>
      </c>
      <c r="BY51" s="53">
        <v>4.5890909090909098</v>
      </c>
      <c r="BZ51" s="53">
        <v>1.1672727272727272</v>
      </c>
      <c r="CA51" s="53">
        <v>6.9490909090909092</v>
      </c>
      <c r="CB51" s="53">
        <v>6.6290909090909098</v>
      </c>
      <c r="CC51" s="53">
        <v>3.8036363636363637</v>
      </c>
      <c r="CD51" s="53">
        <v>12.054545454545455</v>
      </c>
      <c r="CE51" s="58">
        <v>19.53734</v>
      </c>
      <c r="CF51" s="58">
        <v>31.438469999999999</v>
      </c>
      <c r="CG51" s="53">
        <v>18.915959999999998</v>
      </c>
      <c r="CH51" s="53">
        <v>16.675339999999998</v>
      </c>
      <c r="CI51" s="53">
        <v>2.2109809999999999</v>
      </c>
      <c r="CJ51" s="55">
        <v>146.2225832656377</v>
      </c>
      <c r="CK51" s="58">
        <v>21.188590000000001</v>
      </c>
      <c r="CL51" s="58"/>
      <c r="CM51" s="58"/>
      <c r="CN51" s="58"/>
      <c r="CO51" s="53">
        <v>39.11</v>
      </c>
      <c r="CP51" s="53">
        <v>5.15</v>
      </c>
      <c r="CQ51" s="53">
        <v>16.5</v>
      </c>
      <c r="CR51" s="55">
        <v>43.370199999999997</v>
      </c>
      <c r="CS51" s="53">
        <v>10.396850000000001</v>
      </c>
      <c r="CT51" s="53">
        <v>23.831150000000001</v>
      </c>
      <c r="CU51" s="53">
        <v>29.885010000000001</v>
      </c>
      <c r="CV51" s="55"/>
      <c r="CW51" s="55"/>
      <c r="CX51" s="55"/>
      <c r="CY51" s="88">
        <v>9193.799455182254</v>
      </c>
      <c r="CZ51" s="88">
        <v>3314.307951744714</v>
      </c>
      <c r="DA51" s="88">
        <v>1731.742119600467</v>
      </c>
      <c r="DB51" s="88">
        <v>609.67700090802953</v>
      </c>
      <c r="DC51" s="88">
        <v>961.39444812430759</v>
      </c>
      <c r="DD51" s="53">
        <v>43.9</v>
      </c>
      <c r="DE51" s="58"/>
      <c r="DF51" s="58"/>
      <c r="DG51" s="58"/>
      <c r="DH51" s="58"/>
      <c r="DI51" s="88">
        <v>4811.7512049025745</v>
      </c>
      <c r="DJ51" s="53">
        <v>95.859872611464965</v>
      </c>
      <c r="DK51" s="53">
        <v>81.444710715508378</v>
      </c>
      <c r="DL51" s="53">
        <v>15.5</v>
      </c>
      <c r="DM51" s="53">
        <v>21.6</v>
      </c>
      <c r="DN51" s="53"/>
      <c r="DO51" s="53"/>
      <c r="DP51" s="53"/>
      <c r="DQ51" s="53"/>
      <c r="DR51" s="53"/>
      <c r="DS51" s="88">
        <v>4144.9864566673014</v>
      </c>
      <c r="DT51" s="53">
        <v>16.991150442477874</v>
      </c>
      <c r="DU51" s="53">
        <v>17.904290429042906</v>
      </c>
      <c r="DV51" s="53">
        <v>14.475873544093179</v>
      </c>
      <c r="DW51" s="53">
        <v>3.8537549407114624</v>
      </c>
      <c r="DX51" s="53"/>
      <c r="DY51" s="53"/>
      <c r="DZ51" s="53"/>
      <c r="EA51" s="53"/>
      <c r="EB51" s="53"/>
      <c r="EC51" s="53">
        <v>31.079742446755819</v>
      </c>
      <c r="ED51" s="53">
        <v>8.8662790697674421</v>
      </c>
      <c r="EE51" s="53">
        <v>41.2372077343624</v>
      </c>
      <c r="EF51" s="53">
        <v>2.0899832301025039</v>
      </c>
      <c r="EG51" s="53">
        <v>2222.0464135021098</v>
      </c>
      <c r="EH51" s="53">
        <v>1007.1428571428571</v>
      </c>
      <c r="EI51" s="53">
        <v>2105.6051990251826</v>
      </c>
      <c r="EJ51" s="53"/>
      <c r="EK51" s="53"/>
      <c r="EL51" s="53"/>
      <c r="EM51" s="88">
        <v>9300.1516939706562</v>
      </c>
      <c r="EN51" s="53">
        <v>75.724065297525016</v>
      </c>
      <c r="EO51" s="53">
        <v>13.734971249346575</v>
      </c>
      <c r="EP51" s="53">
        <v>61.235560315560257</v>
      </c>
      <c r="EQ51" s="53">
        <v>10.015649452269171</v>
      </c>
      <c r="ER51" s="53">
        <v>21.484579194981706</v>
      </c>
      <c r="ES51" s="53">
        <v>18.295031454615483</v>
      </c>
      <c r="ET51" s="53">
        <v>819.91341991341994</v>
      </c>
      <c r="EU51" s="53"/>
      <c r="EV51" s="53"/>
      <c r="EW51" s="53">
        <v>91.415120465245082</v>
      </c>
      <c r="EX51" s="53">
        <v>112.28035249774379</v>
      </c>
      <c r="EY51" s="53">
        <v>10.629639269204896</v>
      </c>
      <c r="EZ51" s="53">
        <v>-1.8565215678993485</v>
      </c>
      <c r="FA51" s="53">
        <v>40.404929023130101</v>
      </c>
      <c r="FB51" s="53">
        <v>-6.1132770133801841</v>
      </c>
      <c r="FC51" s="53">
        <v>83.581682251943349</v>
      </c>
      <c r="FD51" s="53">
        <v>48.978535405305671</v>
      </c>
      <c r="FE51" s="53">
        <v>79.313099041533548</v>
      </c>
      <c r="FF51" s="53">
        <f t="shared" si="0"/>
        <v>961.39444812430759</v>
      </c>
      <c r="FG51" s="53">
        <v>9.4003241491085898</v>
      </c>
      <c r="FH51" s="53">
        <v>4.4684129429892137</v>
      </c>
      <c r="FI51" s="53">
        <v>7.1570972886762352</v>
      </c>
      <c r="FJ51" s="53">
        <v>5.9221658206429781</v>
      </c>
      <c r="FK51" s="53">
        <v>84.333631929929325</v>
      </c>
      <c r="FL51" s="53"/>
      <c r="FM51" s="53"/>
      <c r="FN51" s="53"/>
      <c r="FO51" s="53"/>
      <c r="FP51" s="53"/>
      <c r="FQ51" s="53"/>
      <c r="FR51" s="53"/>
      <c r="FS51" s="53"/>
      <c r="FT51" s="53"/>
      <c r="FU51" s="53"/>
      <c r="FV51" s="53"/>
      <c r="FW51" s="52"/>
      <c r="FX51" s="53"/>
      <c r="FY51" s="53"/>
      <c r="FZ51" s="53"/>
      <c r="GA51" s="53"/>
      <c r="GB51" s="53"/>
      <c r="GC51" s="53"/>
      <c r="GD51" s="53"/>
      <c r="GE51" s="53"/>
      <c r="GF51" s="53"/>
      <c r="GG51" s="53"/>
      <c r="GH51" s="53"/>
      <c r="GI51" s="53"/>
      <c r="GJ51" s="53"/>
      <c r="GK51" s="53"/>
      <c r="GL51" s="53"/>
      <c r="GM51" s="64"/>
      <c r="GN51" s="58"/>
      <c r="GO51" s="58"/>
      <c r="GP51" s="58"/>
      <c r="GQ51" s="58"/>
      <c r="GR51" s="53"/>
      <c r="GS51" s="52"/>
      <c r="GT51" s="53"/>
      <c r="GU51" s="53"/>
      <c r="GV51" s="53"/>
      <c r="GW51" s="53"/>
      <c r="GX51" s="53"/>
      <c r="GY51" s="53"/>
      <c r="GZ51" s="53"/>
      <c r="HA51" s="53"/>
      <c r="HB51" s="53"/>
      <c r="HC51" s="53"/>
      <c r="HD51" s="53"/>
      <c r="HE51" s="59"/>
      <c r="HF51" s="59"/>
      <c r="HG51" s="59"/>
      <c r="HH51" s="59"/>
      <c r="HI51" s="59"/>
      <c r="HJ51" s="59"/>
      <c r="HK51" s="59"/>
      <c r="HL51" s="59"/>
      <c r="HM51" s="17"/>
      <c r="HN51" s="17"/>
      <c r="HO51" s="17"/>
      <c r="HP51" s="17"/>
      <c r="HQ51" s="17"/>
      <c r="HR51" s="17"/>
      <c r="HS51" s="17"/>
      <c r="HT51" s="17"/>
      <c r="HU51" s="17"/>
      <c r="HV51" s="17"/>
      <c r="HW51" s="17"/>
      <c r="HX51" s="17"/>
      <c r="HY51" s="17"/>
      <c r="HZ51" s="17"/>
      <c r="IA51" s="17"/>
    </row>
    <row r="52" spans="1:235" ht="20.25" customHeight="1">
      <c r="A52" s="19">
        <v>49</v>
      </c>
      <c r="B52" s="47" t="s">
        <v>103</v>
      </c>
      <c r="C52" s="112">
        <v>207428.13537328035</v>
      </c>
      <c r="D52" s="53">
        <v>18.45919</v>
      </c>
      <c r="E52" s="53">
        <v>13.56827</v>
      </c>
      <c r="F52" s="53">
        <v>21.9778609</v>
      </c>
      <c r="G52" s="53">
        <v>3.4837259999999999</v>
      </c>
      <c r="H52" s="53">
        <v>5.1978119999999999</v>
      </c>
      <c r="I52" s="57">
        <v>6.5679550000000004</v>
      </c>
      <c r="J52" s="53">
        <v>13.543812831531371</v>
      </c>
      <c r="K52" s="52">
        <v>17.64536</v>
      </c>
      <c r="L52" s="52"/>
      <c r="M52" s="52">
        <v>522</v>
      </c>
      <c r="N52" s="52">
        <v>0.2847821580159085</v>
      </c>
      <c r="O52" s="52">
        <v>23.940149625935163</v>
      </c>
      <c r="P52" s="52">
        <v>13.600000000000001</v>
      </c>
      <c r="Q52" s="52">
        <v>60.416666666666664</v>
      </c>
      <c r="R52" s="52">
        <v>40.869565217391305</v>
      </c>
      <c r="S52" s="52">
        <v>11.743772241992882</v>
      </c>
      <c r="T52" s="67">
        <v>587</v>
      </c>
      <c r="U52" s="52"/>
      <c r="V52" s="52"/>
      <c r="W52" s="67">
        <v>96021</v>
      </c>
      <c r="X52" s="52">
        <v>52.473645956860793</v>
      </c>
      <c r="Y52" s="52">
        <v>54.235412695282541</v>
      </c>
      <c r="Z52" s="52">
        <v>6.9959085489792381</v>
      </c>
      <c r="AA52" s="52">
        <v>128</v>
      </c>
      <c r="AB52" s="67">
        <v>583</v>
      </c>
      <c r="AC52" s="67">
        <v>3893</v>
      </c>
      <c r="AD52" s="67">
        <v>4604</v>
      </c>
      <c r="AE52" s="67">
        <v>36</v>
      </c>
      <c r="AF52" s="52"/>
      <c r="AG52" s="53">
        <v>3</v>
      </c>
      <c r="AH52" s="53">
        <v>9.3000000000000007</v>
      </c>
      <c r="AI52" s="52">
        <v>21.034946236559136</v>
      </c>
      <c r="AJ52" s="53">
        <v>16.323082122338633</v>
      </c>
      <c r="AK52" s="53">
        <v>2.7313120752744382</v>
      </c>
      <c r="AL52" s="53">
        <v>17.361939076318375</v>
      </c>
      <c r="AM52" s="53">
        <v>6.0964453737584945</v>
      </c>
      <c r="AN52" s="53">
        <v>63.89884637945643</v>
      </c>
      <c r="AO52" s="53">
        <v>64.196028434554165</v>
      </c>
      <c r="AP52" s="53"/>
      <c r="AQ52" s="53">
        <v>6.0964453737584945</v>
      </c>
      <c r="AR52" s="53">
        <v>2.2000000000000002</v>
      </c>
      <c r="AS52" s="53">
        <v>46.912059994896879</v>
      </c>
      <c r="AT52" s="53">
        <v>20.167577493594891</v>
      </c>
      <c r="AU52" s="53">
        <v>9.2486502081358442</v>
      </c>
      <c r="AV52" s="53"/>
      <c r="AW52" s="53"/>
      <c r="AX52" s="53"/>
      <c r="AY52" s="53"/>
      <c r="AZ52" s="53"/>
      <c r="BA52" s="52">
        <v>754.31112451009949</v>
      </c>
      <c r="BB52" s="53">
        <v>618.60774818401933</v>
      </c>
      <c r="BC52" s="53">
        <v>922.86051212938003</v>
      </c>
      <c r="BD52" s="53">
        <v>768.3928695637444</v>
      </c>
      <c r="BE52" s="53">
        <v>1042</v>
      </c>
      <c r="BF52" s="53">
        <v>11.522900145654637</v>
      </c>
      <c r="BG52" s="54">
        <v>4.2014551132693709</v>
      </c>
      <c r="BH52" s="53"/>
      <c r="BI52" s="53"/>
      <c r="BJ52" s="53"/>
      <c r="BK52" s="53">
        <v>67.12003388907381</v>
      </c>
      <c r="BL52" s="53">
        <v>2.1513510242367393</v>
      </c>
      <c r="BM52" s="53">
        <v>43.1</v>
      </c>
      <c r="BN52" s="53">
        <v>14.061425160846518</v>
      </c>
      <c r="BO52" s="53">
        <v>13.975704456853153</v>
      </c>
      <c r="BP52" s="53">
        <v>0.19176758372844502</v>
      </c>
      <c r="BQ52" s="53">
        <v>8.9072355533147416</v>
      </c>
      <c r="BR52" s="53">
        <v>7.8535234779476149</v>
      </c>
      <c r="BS52" s="53"/>
      <c r="BT52" s="53"/>
      <c r="BU52" s="53">
        <v>17.583480000000002</v>
      </c>
      <c r="BV52" s="53">
        <v>5.097690838924045</v>
      </c>
      <c r="BW52" s="53">
        <v>6.9349119034987288</v>
      </c>
      <c r="BX52" s="53">
        <v>6.7640242370089076</v>
      </c>
      <c r="BY52" s="53">
        <v>2.7018121911037891</v>
      </c>
      <c r="BZ52" s="53">
        <v>1.0582749280987351</v>
      </c>
      <c r="CA52" s="53">
        <v>5.076368916315305</v>
      </c>
      <c r="CB52" s="53">
        <v>3.981794320498143</v>
      </c>
      <c r="CC52" s="53">
        <v>1.1018345293608467</v>
      </c>
      <c r="CD52" s="53">
        <v>6.5847597241225255</v>
      </c>
      <c r="CE52" s="58">
        <v>15.827249999999999</v>
      </c>
      <c r="CF52" s="58">
        <v>18.467639999999999</v>
      </c>
      <c r="CG52" s="53">
        <v>6.4369800000000001</v>
      </c>
      <c r="CH52" s="53">
        <v>5.318327</v>
      </c>
      <c r="CI52" s="53">
        <v>4.0249740000000003</v>
      </c>
      <c r="CJ52" s="55">
        <v>131.65651404991158</v>
      </c>
      <c r="CK52" s="58">
        <v>20.438859999999998</v>
      </c>
      <c r="CL52" s="58"/>
      <c r="CM52" s="58"/>
      <c r="CN52" s="58"/>
      <c r="CO52" s="53">
        <v>41.21</v>
      </c>
      <c r="CP52" s="53">
        <v>4.1900000000000004</v>
      </c>
      <c r="CQ52" s="53">
        <v>14.5</v>
      </c>
      <c r="CR52" s="55">
        <v>30.586929999999999</v>
      </c>
      <c r="CS52" s="53">
        <v>5.2756179999999997</v>
      </c>
      <c r="CT52" s="53">
        <v>15.38302</v>
      </c>
      <c r="CU52" s="53">
        <v>15.870649999999999</v>
      </c>
      <c r="CV52" s="55"/>
      <c r="CW52" s="55"/>
      <c r="CX52" s="55"/>
      <c r="CY52" s="88">
        <v>7458.856585813407</v>
      </c>
      <c r="CZ52" s="88">
        <v>5363.4573847888832</v>
      </c>
      <c r="DA52" s="88">
        <v>824.77970831660832</v>
      </c>
      <c r="DB52" s="88">
        <v>296.27081063516641</v>
      </c>
      <c r="DC52" s="88">
        <v>345.70998006122386</v>
      </c>
      <c r="DD52" s="53">
        <v>41.8</v>
      </c>
      <c r="DE52" s="58"/>
      <c r="DF52" s="58"/>
      <c r="DG52" s="58"/>
      <c r="DH52" s="58"/>
      <c r="DI52" s="88">
        <v>31163.135384141282</v>
      </c>
      <c r="DJ52" s="53">
        <v>96.103038309114936</v>
      </c>
      <c r="DK52" s="53">
        <v>74.502698535080953</v>
      </c>
      <c r="DL52" s="53">
        <v>9.3000000000000007</v>
      </c>
      <c r="DM52" s="53">
        <v>7</v>
      </c>
      <c r="DN52" s="53"/>
      <c r="DO52" s="53"/>
      <c r="DP52" s="53"/>
      <c r="DQ52" s="53"/>
      <c r="DR52" s="53"/>
      <c r="DS52" s="88">
        <v>42408.334238668678</v>
      </c>
      <c r="DT52" s="53">
        <v>1.2939808083745274</v>
      </c>
      <c r="DU52" s="53">
        <v>2.7313120752744382</v>
      </c>
      <c r="DV52" s="53">
        <v>6.0964453737584945</v>
      </c>
      <c r="DW52" s="53">
        <v>10.548967940272288</v>
      </c>
      <c r="DX52" s="53"/>
      <c r="DY52" s="53"/>
      <c r="DZ52" s="53"/>
      <c r="EA52" s="53"/>
      <c r="EB52" s="53"/>
      <c r="EC52" s="53">
        <v>22.102460055795081</v>
      </c>
      <c r="ED52" s="53">
        <v>9.2486502081358442</v>
      </c>
      <c r="EE52" s="53">
        <v>2.7776616509578669</v>
      </c>
      <c r="EF52" s="53">
        <v>1.1109685017040376</v>
      </c>
      <c r="EG52" s="53">
        <v>2986.044362292052</v>
      </c>
      <c r="EH52" s="53">
        <v>1317.4812030075188</v>
      </c>
      <c r="EI52" s="53">
        <v>946.15838082137941</v>
      </c>
      <c r="EJ52" s="53"/>
      <c r="EK52" s="53"/>
      <c r="EL52" s="53"/>
      <c r="EM52" s="88">
        <v>34538.141488153429</v>
      </c>
      <c r="EN52" s="53">
        <v>75.869585381690001</v>
      </c>
      <c r="EO52" s="53">
        <v>12.39931657310227</v>
      </c>
      <c r="EP52" s="53">
        <v>48.801120366541028</v>
      </c>
      <c r="EQ52" s="53">
        <v>9.3291167833747455</v>
      </c>
      <c r="ER52" s="53">
        <v>13.136253859557948</v>
      </c>
      <c r="ES52" s="53">
        <v>23.556120595713768</v>
      </c>
      <c r="ET52" s="53">
        <v>1070.4243353783231</v>
      </c>
      <c r="EU52" s="53"/>
      <c r="EV52" s="53"/>
      <c r="EW52" s="53">
        <v>71.886428076089175</v>
      </c>
      <c r="EX52" s="53">
        <v>10.170161972833819</v>
      </c>
      <c r="EY52" s="53">
        <v>15.102693654860502</v>
      </c>
      <c r="EZ52" s="53">
        <v>-4.0392197616537571</v>
      </c>
      <c r="FA52" s="53">
        <v>39.408083773470601</v>
      </c>
      <c r="FB52" s="53">
        <v>6.441644538326126</v>
      </c>
      <c r="FC52" s="53">
        <v>76.32467036372411</v>
      </c>
      <c r="FD52" s="53">
        <v>32.806147032358254</v>
      </c>
      <c r="FE52" s="53">
        <v>81.183720263685871</v>
      </c>
      <c r="FF52" s="53">
        <f t="shared" si="0"/>
        <v>345.70998006122386</v>
      </c>
      <c r="FG52" s="53">
        <v>22.064962170623534</v>
      </c>
      <c r="FH52" s="53">
        <v>5.0406504065040654</v>
      </c>
      <c r="FI52" s="53">
        <v>12.313602301112709</v>
      </c>
      <c r="FJ52" s="53">
        <v>2.987644510037653</v>
      </c>
      <c r="FK52" s="53">
        <v>79.095948988666251</v>
      </c>
      <c r="FL52" s="53"/>
      <c r="FM52" s="53"/>
      <c r="FN52" s="53"/>
      <c r="FO52" s="53"/>
      <c r="FP52" s="53"/>
      <c r="FQ52" s="53"/>
      <c r="FR52" s="53"/>
      <c r="FS52" s="53"/>
      <c r="FT52" s="53"/>
      <c r="FU52" s="53"/>
      <c r="FV52" s="53"/>
      <c r="FW52" s="52"/>
      <c r="FX52" s="53"/>
      <c r="FY52" s="53"/>
      <c r="FZ52" s="53"/>
      <c r="GA52" s="53"/>
      <c r="GB52" s="53"/>
      <c r="GC52" s="53"/>
      <c r="GD52" s="53"/>
      <c r="GE52" s="53"/>
      <c r="GF52" s="53"/>
      <c r="GG52" s="53"/>
      <c r="GH52" s="53"/>
      <c r="GI52" s="53"/>
      <c r="GJ52" s="53"/>
      <c r="GK52" s="53"/>
      <c r="GL52" s="53"/>
      <c r="GM52" s="64"/>
      <c r="GN52" s="58"/>
      <c r="GO52" s="58"/>
      <c r="GP52" s="58"/>
      <c r="GQ52" s="58"/>
      <c r="GR52" s="53"/>
      <c r="GS52" s="52"/>
      <c r="GT52" s="53"/>
      <c r="GU52" s="53"/>
      <c r="GV52" s="53"/>
      <c r="GW52" s="53"/>
      <c r="GX52" s="53"/>
      <c r="GY52" s="53"/>
      <c r="GZ52" s="53"/>
      <c r="HA52" s="53"/>
      <c r="HB52" s="53"/>
      <c r="HC52" s="53"/>
      <c r="HD52" s="53"/>
      <c r="HE52" s="59"/>
      <c r="HF52" s="59"/>
      <c r="HG52" s="59"/>
      <c r="HH52" s="59"/>
      <c r="HI52" s="59"/>
      <c r="HJ52" s="59"/>
      <c r="HK52" s="59"/>
      <c r="HL52" s="59"/>
      <c r="HM52" s="17"/>
      <c r="HN52" s="17"/>
      <c r="HO52" s="17"/>
      <c r="HP52" s="17"/>
      <c r="HQ52" s="17"/>
      <c r="HR52" s="17"/>
      <c r="HS52" s="17"/>
      <c r="HT52" s="17"/>
      <c r="HU52" s="17"/>
      <c r="HV52" s="17"/>
      <c r="HW52" s="17"/>
      <c r="HX52" s="17"/>
      <c r="HY52" s="17"/>
      <c r="HZ52" s="17"/>
      <c r="IA52" s="17"/>
    </row>
    <row r="53" spans="1:235" ht="20.25" customHeight="1">
      <c r="A53" s="19">
        <v>50</v>
      </c>
      <c r="B53" s="47" t="s">
        <v>104</v>
      </c>
      <c r="C53" s="112">
        <v>131511.59687169502</v>
      </c>
      <c r="D53" s="53">
        <v>15.25009</v>
      </c>
      <c r="E53" s="53">
        <v>13.091530000000001</v>
      </c>
      <c r="F53" s="53">
        <v>13.968767</v>
      </c>
      <c r="G53" s="53"/>
      <c r="H53" s="53">
        <v>6.4018439999999996</v>
      </c>
      <c r="I53" s="57">
        <v>3.868188</v>
      </c>
      <c r="J53" s="53">
        <v>12.600840465016411</v>
      </c>
      <c r="K53" s="52">
        <v>11.96604</v>
      </c>
      <c r="L53" s="52"/>
      <c r="M53" s="52">
        <v>571</v>
      </c>
      <c r="N53" s="52">
        <v>0.48774654263724809</v>
      </c>
      <c r="O53" s="52">
        <v>23.333333333333332</v>
      </c>
      <c r="P53" s="52">
        <v>13.974591651542651</v>
      </c>
      <c r="Q53" s="52">
        <v>63.896848137535819</v>
      </c>
      <c r="R53" s="52">
        <v>44.444444444444443</v>
      </c>
      <c r="S53" s="52">
        <v>7.931034482758621</v>
      </c>
      <c r="T53" s="67">
        <v>796</v>
      </c>
      <c r="U53" s="52"/>
      <c r="V53" s="52"/>
      <c r="W53" s="67">
        <v>33871</v>
      </c>
      <c r="X53" s="52">
        <v>28.877256102239684</v>
      </c>
      <c r="Y53" s="52">
        <v>29.320002049215319</v>
      </c>
      <c r="Z53" s="52">
        <v>3.4131849553963449</v>
      </c>
      <c r="AA53" s="52">
        <v>64</v>
      </c>
      <c r="AB53" s="67">
        <v>253</v>
      </c>
      <c r="AC53" s="67">
        <v>937</v>
      </c>
      <c r="AD53" s="67">
        <v>1254</v>
      </c>
      <c r="AE53" s="67">
        <v>32.116286965674121</v>
      </c>
      <c r="AF53" s="52"/>
      <c r="AG53" s="53">
        <v>2.4</v>
      </c>
      <c r="AH53" s="53">
        <v>7.8</v>
      </c>
      <c r="AI53" s="52">
        <v>26.443100604727874</v>
      </c>
      <c r="AJ53" s="53">
        <v>23.07265668330561</v>
      </c>
      <c r="AK53" s="53">
        <v>3.7962712780329646</v>
      </c>
      <c r="AL53" s="53">
        <v>20.304063071016486</v>
      </c>
      <c r="AM53" s="53">
        <v>7.4737409103151089</v>
      </c>
      <c r="AN53" s="53">
        <v>50.315393906858141</v>
      </c>
      <c r="AO53" s="53">
        <v>54.369930645350884</v>
      </c>
      <c r="AP53" s="53"/>
      <c r="AQ53" s="53">
        <v>7.4737409103151089</v>
      </c>
      <c r="AR53" s="53">
        <v>4.7</v>
      </c>
      <c r="AS53" s="53">
        <v>48.545999714435297</v>
      </c>
      <c r="AT53" s="53">
        <v>17.410897173289637</v>
      </c>
      <c r="AU53" s="53">
        <v>8.0388219544846056</v>
      </c>
      <c r="AV53" s="53"/>
      <c r="AW53" s="53"/>
      <c r="AX53" s="53"/>
      <c r="AY53" s="53"/>
      <c r="AZ53" s="53"/>
      <c r="BA53" s="52">
        <v>955.00071952798965</v>
      </c>
      <c r="BB53" s="53">
        <v>788.62651646447136</v>
      </c>
      <c r="BC53" s="53">
        <v>1152.7674591381872</v>
      </c>
      <c r="BD53" s="53">
        <v>863.21005030455456</v>
      </c>
      <c r="BE53" s="53">
        <v>1041</v>
      </c>
      <c r="BF53" s="53">
        <v>8.3727049817594636</v>
      </c>
      <c r="BG53" s="54">
        <v>4.376039936321872</v>
      </c>
      <c r="BH53" s="53"/>
      <c r="BI53" s="53"/>
      <c r="BJ53" s="53"/>
      <c r="BK53" s="53">
        <v>66.036137177233158</v>
      </c>
      <c r="BL53" s="53">
        <v>4.077612319684806</v>
      </c>
      <c r="BM53" s="53">
        <v>1.0999999999999999</v>
      </c>
      <c r="BN53" s="53">
        <v>11.857858700225682</v>
      </c>
      <c r="BO53" s="53">
        <v>10.900917334264419</v>
      </c>
      <c r="BP53" s="53">
        <v>0.15252621544327929</v>
      </c>
      <c r="BQ53" s="53">
        <v>2.6344297813669488</v>
      </c>
      <c r="BR53" s="53">
        <v>7.7995752836548933</v>
      </c>
      <c r="BS53" s="53"/>
      <c r="BT53" s="53"/>
      <c r="BU53" s="53">
        <v>21.24419</v>
      </c>
      <c r="BV53" s="53">
        <v>5.5825420684092828</v>
      </c>
      <c r="BW53" s="53">
        <v>8.1109307121857022</v>
      </c>
      <c r="BX53" s="53">
        <v>8.4962043090964947</v>
      </c>
      <c r="BY53" s="53">
        <v>3.0347974900171137</v>
      </c>
      <c r="BZ53" s="53">
        <v>0.95660186932291902</v>
      </c>
      <c r="CA53" s="53">
        <v>4.6022203694765018</v>
      </c>
      <c r="CB53" s="53">
        <v>3.9738470314625478</v>
      </c>
      <c r="CC53" s="53">
        <v>1.2549914432401599</v>
      </c>
      <c r="CD53" s="53">
        <v>9.0087322831190484</v>
      </c>
      <c r="CE53" s="58">
        <v>17.645189999999999</v>
      </c>
      <c r="CF53" s="58">
        <v>19.880980000000001</v>
      </c>
      <c r="CG53" s="53">
        <v>17.041409999999999</v>
      </c>
      <c r="CH53" s="53">
        <v>7.6127609999999999</v>
      </c>
      <c r="CI53" s="53">
        <v>5.6413580000000003</v>
      </c>
      <c r="CJ53" s="55">
        <v>143.09884097844821</v>
      </c>
      <c r="CK53" s="58">
        <v>23.78614</v>
      </c>
      <c r="CL53" s="58"/>
      <c r="CM53" s="58"/>
      <c r="CN53" s="58"/>
      <c r="CO53" s="53">
        <v>47.47</v>
      </c>
      <c r="CP53" s="53">
        <v>4.38</v>
      </c>
      <c r="CQ53" s="53">
        <v>14.1</v>
      </c>
      <c r="CR53" s="55">
        <v>31.82865</v>
      </c>
      <c r="CS53" s="53">
        <v>5.6132460000000002</v>
      </c>
      <c r="CT53" s="53">
        <v>14.849640000000001</v>
      </c>
      <c r="CU53" s="53">
        <v>20.771100000000001</v>
      </c>
      <c r="CV53" s="55"/>
      <c r="CW53" s="55"/>
      <c r="CX53" s="55"/>
      <c r="CY53" s="88">
        <v>8138.3159128048592</v>
      </c>
      <c r="CZ53" s="88">
        <v>5524.4658218481172</v>
      </c>
      <c r="DA53" s="88">
        <v>995.12841858600802</v>
      </c>
      <c r="DB53" s="88">
        <v>474.82502389541514</v>
      </c>
      <c r="DC53" s="88">
        <v>396.60556191217194</v>
      </c>
      <c r="DD53" s="53">
        <v>43.1</v>
      </c>
      <c r="DE53" s="58"/>
      <c r="DF53" s="58"/>
      <c r="DG53" s="58"/>
      <c r="DH53" s="58"/>
      <c r="DI53" s="88">
        <v>19469.889687896124</v>
      </c>
      <c r="DJ53" s="53">
        <v>90.930787589498806</v>
      </c>
      <c r="DK53" s="53">
        <v>81.87109747063181</v>
      </c>
      <c r="DL53" s="53">
        <v>7.8</v>
      </c>
      <c r="DM53" s="53">
        <v>8.5</v>
      </c>
      <c r="DN53" s="53"/>
      <c r="DO53" s="53"/>
      <c r="DP53" s="53"/>
      <c r="DQ53" s="53"/>
      <c r="DR53" s="53"/>
      <c r="DS53" s="88">
        <v>20446.826635190584</v>
      </c>
      <c r="DT53" s="53">
        <v>1.7776523702031601</v>
      </c>
      <c r="DU53" s="53">
        <v>3.7962712780329646</v>
      </c>
      <c r="DV53" s="53">
        <v>7.4737409103151089</v>
      </c>
      <c r="DW53" s="53">
        <v>7.2049296887343974</v>
      </c>
      <c r="DX53" s="53"/>
      <c r="DY53" s="53"/>
      <c r="DZ53" s="53"/>
      <c r="EA53" s="53"/>
      <c r="EB53" s="53"/>
      <c r="EC53" s="53">
        <v>23.528217620787657</v>
      </c>
      <c r="ED53" s="53">
        <v>8.0388219544846056</v>
      </c>
      <c r="EE53" s="53">
        <v>4.3323588414962506</v>
      </c>
      <c r="EF53" s="53">
        <v>1.2501627373145416</v>
      </c>
      <c r="EG53" s="53">
        <v>3495.4545454545455</v>
      </c>
      <c r="EH53" s="53">
        <v>1448.1236203090507</v>
      </c>
      <c r="EI53" s="53">
        <v>1072.0554053413025</v>
      </c>
      <c r="EJ53" s="53"/>
      <c r="EK53" s="53"/>
      <c r="EL53" s="53"/>
      <c r="EM53" s="88">
        <v>22407.602304087446</v>
      </c>
      <c r="EN53" s="53">
        <v>80.250886641271507</v>
      </c>
      <c r="EO53" s="53">
        <v>14.002490660024907</v>
      </c>
      <c r="EP53" s="53">
        <v>49.603700784945097</v>
      </c>
      <c r="EQ53" s="53">
        <v>10.545978545124619</v>
      </c>
      <c r="ER53" s="53">
        <v>11.610038417402585</v>
      </c>
      <c r="ES53" s="53">
        <v>24.959192758569522</v>
      </c>
      <c r="ET53" s="53">
        <v>1287.2431506849316</v>
      </c>
      <c r="EU53" s="53"/>
      <c r="EV53" s="53"/>
      <c r="EW53" s="53">
        <v>26.291355389541078</v>
      </c>
      <c r="EX53" s="53">
        <v>17.282479637093516</v>
      </c>
      <c r="EY53" s="53">
        <v>10.586830714909969</v>
      </c>
      <c r="EZ53" s="53">
        <v>1.258479853542835</v>
      </c>
      <c r="FA53" s="53">
        <v>34.906293062394454</v>
      </c>
      <c r="FB53" s="53">
        <v>4.4863263537601981</v>
      </c>
      <c r="FC53" s="53">
        <v>74.392820626209996</v>
      </c>
      <c r="FD53" s="53">
        <v>37.267171405429316</v>
      </c>
      <c r="FE53" s="53">
        <v>80.375647668393782</v>
      </c>
      <c r="FF53" s="53">
        <f t="shared" si="0"/>
        <v>396.60556191217194</v>
      </c>
      <c r="FG53" s="53">
        <v>23.768085552526735</v>
      </c>
      <c r="FH53" s="53">
        <v>7.1791972866025997</v>
      </c>
      <c r="FI53" s="53">
        <v>14.910981383055965</v>
      </c>
      <c r="FJ53" s="53">
        <v>3.1773692312160553</v>
      </c>
      <c r="FK53" s="53">
        <v>77.258865557201361</v>
      </c>
      <c r="FL53" s="53"/>
      <c r="FM53" s="53"/>
      <c r="FN53" s="53"/>
      <c r="FO53" s="53"/>
      <c r="FP53" s="53"/>
      <c r="FQ53" s="53"/>
      <c r="FR53" s="53"/>
      <c r="FS53" s="53"/>
      <c r="FT53" s="53"/>
      <c r="FU53" s="53"/>
      <c r="FV53" s="53"/>
      <c r="FW53" s="52"/>
      <c r="FX53" s="53"/>
      <c r="FY53" s="53"/>
      <c r="FZ53" s="53"/>
      <c r="GA53" s="53"/>
      <c r="GB53" s="53"/>
      <c r="GC53" s="53"/>
      <c r="GD53" s="53"/>
      <c r="GE53" s="53"/>
      <c r="GF53" s="53"/>
      <c r="GG53" s="53"/>
      <c r="GH53" s="53"/>
      <c r="GI53" s="53"/>
      <c r="GJ53" s="53"/>
      <c r="GK53" s="53"/>
      <c r="GL53" s="53"/>
      <c r="GM53" s="64"/>
      <c r="GN53" s="58"/>
      <c r="GO53" s="58"/>
      <c r="GP53" s="58"/>
      <c r="GQ53" s="58"/>
      <c r="GR53" s="53"/>
      <c r="GS53" s="52"/>
      <c r="GT53" s="53"/>
      <c r="GU53" s="53"/>
      <c r="GV53" s="53"/>
      <c r="GW53" s="53"/>
      <c r="GX53" s="53"/>
      <c r="GY53" s="53"/>
      <c r="GZ53" s="53"/>
      <c r="HA53" s="53"/>
      <c r="HB53" s="53"/>
      <c r="HC53" s="53"/>
      <c r="HD53" s="53"/>
      <c r="HE53" s="59"/>
      <c r="HF53" s="59"/>
      <c r="HG53" s="59"/>
      <c r="HH53" s="59"/>
      <c r="HI53" s="59"/>
      <c r="HJ53" s="59"/>
      <c r="HK53" s="59"/>
      <c r="HL53" s="59"/>
      <c r="HM53" s="17"/>
      <c r="HN53" s="17"/>
      <c r="HO53" s="17"/>
      <c r="HP53" s="17"/>
      <c r="HQ53" s="17"/>
      <c r="HR53" s="17"/>
      <c r="HS53" s="17"/>
      <c r="HT53" s="17"/>
      <c r="HU53" s="17"/>
      <c r="HV53" s="17"/>
      <c r="HW53" s="17"/>
      <c r="HX53" s="17"/>
      <c r="HY53" s="17"/>
      <c r="HZ53" s="17"/>
      <c r="IA53" s="17"/>
    </row>
    <row r="54" spans="1:235" ht="20.25" customHeight="1">
      <c r="A54" s="19">
        <v>51</v>
      </c>
      <c r="B54" s="47" t="s">
        <v>105</v>
      </c>
      <c r="C54" s="112">
        <v>42743.562243658016</v>
      </c>
      <c r="D54" s="53">
        <v>18.516030000000001</v>
      </c>
      <c r="E54" s="53">
        <v>14.846780000000001</v>
      </c>
      <c r="F54" s="53">
        <v>17.246739999999999</v>
      </c>
      <c r="G54" s="53">
        <v>0.90639029999999998</v>
      </c>
      <c r="H54" s="53">
        <v>7.3154440000000003</v>
      </c>
      <c r="I54" s="57">
        <v>12.17756</v>
      </c>
      <c r="J54" s="53">
        <v>15.185498659895613</v>
      </c>
      <c r="K54" s="52">
        <v>13.260260000000001</v>
      </c>
      <c r="L54" s="52"/>
      <c r="M54" s="52">
        <v>550</v>
      </c>
      <c r="N54" s="52">
        <v>1.5551659786235368</v>
      </c>
      <c r="O54" s="52">
        <v>37.304075235109721</v>
      </c>
      <c r="P54" s="52">
        <v>5.1660516605166054</v>
      </c>
      <c r="Q54" s="52">
        <v>32.550335570469798</v>
      </c>
      <c r="R54" s="52">
        <v>40.782122905027933</v>
      </c>
      <c r="S54" s="52">
        <v>6.1224489795918364</v>
      </c>
      <c r="T54" s="67">
        <v>762</v>
      </c>
      <c r="U54" s="52"/>
      <c r="V54" s="52"/>
      <c r="W54" s="67">
        <v>5368</v>
      </c>
      <c r="X54" s="52">
        <v>15.06426446652074</v>
      </c>
      <c r="Y54" s="52">
        <v>8.1731306583212273</v>
      </c>
      <c r="Z54" s="52">
        <v>0.44377125850340132</v>
      </c>
      <c r="AA54" s="52">
        <v>2</v>
      </c>
      <c r="AB54" s="67">
        <v>22</v>
      </c>
      <c r="AC54" s="67">
        <v>144</v>
      </c>
      <c r="AD54" s="67">
        <v>168</v>
      </c>
      <c r="AE54" s="67">
        <v>0</v>
      </c>
      <c r="AF54" s="52"/>
      <c r="AG54" s="53">
        <v>2.1</v>
      </c>
      <c r="AH54" s="53">
        <v>10.199999999999999</v>
      </c>
      <c r="AI54" s="52">
        <v>25.518672199170126</v>
      </c>
      <c r="AJ54" s="53">
        <v>23.678646934460886</v>
      </c>
      <c r="AK54" s="53">
        <v>12.933406714364338</v>
      </c>
      <c r="AL54" s="53">
        <v>33.008130081300813</v>
      </c>
      <c r="AM54" s="53">
        <v>12.068019747668677</v>
      </c>
      <c r="AN54" s="53">
        <v>31.803278688524589</v>
      </c>
      <c r="AO54" s="53">
        <v>24.70334412081985</v>
      </c>
      <c r="AP54" s="53"/>
      <c r="AQ54" s="53">
        <v>12.068019747668677</v>
      </c>
      <c r="AR54" s="53">
        <v>3.6</v>
      </c>
      <c r="AS54" s="53">
        <v>30.191392853191722</v>
      </c>
      <c r="AT54" s="53">
        <v>26.252878605110208</v>
      </c>
      <c r="AU54" s="53">
        <v>5.4717794054286939</v>
      </c>
      <c r="AV54" s="53"/>
      <c r="AW54" s="53"/>
      <c r="AX54" s="53"/>
      <c r="AY54" s="53"/>
      <c r="AZ54" s="53"/>
      <c r="BA54" s="52">
        <v>801.80604632901452</v>
      </c>
      <c r="BB54" s="53">
        <v>653.23938506588581</v>
      </c>
      <c r="BC54" s="53">
        <v>1036.0860513532268</v>
      </c>
      <c r="BD54" s="53">
        <v>380.28783166795387</v>
      </c>
      <c r="BE54" s="53">
        <v>1017</v>
      </c>
      <c r="BF54" s="53">
        <v>10.031088082901555</v>
      </c>
      <c r="BG54" s="54">
        <v>5.0182995693538857</v>
      </c>
      <c r="BH54" s="53"/>
      <c r="BI54" s="53"/>
      <c r="BJ54" s="53"/>
      <c r="BK54" s="53">
        <v>80.489820449252505</v>
      </c>
      <c r="BL54" s="53">
        <v>2.2011869882052437</v>
      </c>
      <c r="BM54" s="53">
        <v>1.5</v>
      </c>
      <c r="BN54" s="53">
        <v>6.3671622495151903</v>
      </c>
      <c r="BO54" s="53">
        <v>17.63385331067429</v>
      </c>
      <c r="BP54" s="53">
        <v>0.15782353825341952</v>
      </c>
      <c r="BQ54" s="53">
        <v>2.4976086725475608</v>
      </c>
      <c r="BR54" s="53">
        <v>9.2234446842758757</v>
      </c>
      <c r="BS54" s="53"/>
      <c r="BT54" s="53"/>
      <c r="BU54" s="53">
        <v>22.30339</v>
      </c>
      <c r="BV54" s="53">
        <v>5.4837075806179305</v>
      </c>
      <c r="BW54" s="53">
        <v>10.614138735986629</v>
      </c>
      <c r="BX54" s="53">
        <v>10.648721865183434</v>
      </c>
      <c r="BY54" s="53">
        <v>3.3660912418225308</v>
      </c>
      <c r="BZ54" s="53">
        <v>0.74065535029827945</v>
      </c>
      <c r="CA54" s="53">
        <v>5.3747946626703937</v>
      </c>
      <c r="CB54" s="53">
        <v>4.4496959566558116</v>
      </c>
      <c r="CC54" s="53">
        <v>2.5620334879967723</v>
      </c>
      <c r="CD54" s="53">
        <v>11.101184472174991</v>
      </c>
      <c r="CE54" s="58">
        <v>22.6677</v>
      </c>
      <c r="CF54" s="58">
        <v>27.92906</v>
      </c>
      <c r="CG54" s="53">
        <v>18.070499999999999</v>
      </c>
      <c r="CH54" s="53">
        <v>12.28938</v>
      </c>
      <c r="CI54" s="53">
        <v>3.1160410000000001</v>
      </c>
      <c r="CJ54" s="55">
        <v>186.73897472628673</v>
      </c>
      <c r="CK54" s="58">
        <v>21.155840000000001</v>
      </c>
      <c r="CL54" s="58"/>
      <c r="CM54" s="58"/>
      <c r="CN54" s="58"/>
      <c r="CO54" s="53">
        <v>40.72</v>
      </c>
      <c r="CP54" s="53">
        <v>6.55</v>
      </c>
      <c r="CQ54" s="53">
        <v>23.7</v>
      </c>
      <c r="CR54" s="55">
        <v>43.148670000000003</v>
      </c>
      <c r="CS54" s="53">
        <v>6.4459200000000001</v>
      </c>
      <c r="CT54" s="53">
        <v>17.36458</v>
      </c>
      <c r="CU54" s="53">
        <v>30.737159999999999</v>
      </c>
      <c r="CV54" s="55"/>
      <c r="CW54" s="55"/>
      <c r="CX54" s="55"/>
      <c r="CY54" s="88">
        <v>7761.0890641482893</v>
      </c>
      <c r="CZ54" s="88">
        <v>3968.4533078816498</v>
      </c>
      <c r="DA54" s="88">
        <v>1454.2623197870096</v>
      </c>
      <c r="DB54" s="88">
        <v>346.61174461244786</v>
      </c>
      <c r="DC54" s="88">
        <v>806.17224394290474</v>
      </c>
      <c r="DD54" s="53">
        <v>36.9</v>
      </c>
      <c r="DE54" s="58"/>
      <c r="DF54" s="58"/>
      <c r="DG54" s="58"/>
      <c r="DH54" s="58"/>
      <c r="DI54" s="88">
        <v>8387.6756639195573</v>
      </c>
      <c r="DJ54" s="53">
        <v>95.948827292110877</v>
      </c>
      <c r="DK54" s="53">
        <v>65.987833906373965</v>
      </c>
      <c r="DL54" s="53">
        <v>10.199999999999999</v>
      </c>
      <c r="DM54" s="53">
        <v>17.899999999999999</v>
      </c>
      <c r="DN54" s="53"/>
      <c r="DO54" s="53"/>
      <c r="DP54" s="53"/>
      <c r="DQ54" s="53"/>
      <c r="DR54" s="53"/>
      <c r="DS54" s="88">
        <v>6481.8363789193518</v>
      </c>
      <c r="DT54" s="53">
        <v>6.2937062937062942</v>
      </c>
      <c r="DU54" s="53">
        <v>12.933406714364338</v>
      </c>
      <c r="DV54" s="53">
        <v>12.068019747668677</v>
      </c>
      <c r="DW54" s="53">
        <v>6.2695924764890272</v>
      </c>
      <c r="DX54" s="53"/>
      <c r="DY54" s="53"/>
      <c r="DZ54" s="53"/>
      <c r="EA54" s="53"/>
      <c r="EB54" s="53"/>
      <c r="EC54" s="53">
        <v>25.266168758938502</v>
      </c>
      <c r="ED54" s="53">
        <v>5.4717794054286939</v>
      </c>
      <c r="EE54" s="53">
        <v>20.364715267330823</v>
      </c>
      <c r="EF54" s="53">
        <v>1.9319756192906488</v>
      </c>
      <c r="EG54" s="53">
        <v>2657.5292397660819</v>
      </c>
      <c r="EH54" s="53">
        <v>1237.1621621621621</v>
      </c>
      <c r="EI54" s="53">
        <v>1588.5603192469046</v>
      </c>
      <c r="EJ54" s="53"/>
      <c r="EK54" s="53"/>
      <c r="EL54" s="53"/>
      <c r="EM54" s="88">
        <v>7751.9221547144934</v>
      </c>
      <c r="EN54" s="53">
        <v>79.353077084646088</v>
      </c>
      <c r="EO54" s="53">
        <v>15.590947191953058</v>
      </c>
      <c r="EP54" s="53">
        <v>52.890108003812955</v>
      </c>
      <c r="EQ54" s="53">
        <v>10.326472675656493</v>
      </c>
      <c r="ER54" s="53">
        <v>18.661971830985916</v>
      </c>
      <c r="ES54" s="53">
        <v>18.955223880597014</v>
      </c>
      <c r="ET54" s="53">
        <v>1037.6984126984128</v>
      </c>
      <c r="EU54" s="53"/>
      <c r="EV54" s="53"/>
      <c r="EW54" s="53">
        <v>95.232936078006503</v>
      </c>
      <c r="EX54" s="53">
        <v>75.201613796038913</v>
      </c>
      <c r="EY54" s="53">
        <v>14.388323067275547</v>
      </c>
      <c r="EZ54" s="53">
        <v>22.652087668775639</v>
      </c>
      <c r="FA54" s="53">
        <v>60.246913035873618</v>
      </c>
      <c r="FB54" s="53">
        <v>4.0810821750535302</v>
      </c>
      <c r="FC54" s="53">
        <v>79.222636328759165</v>
      </c>
      <c r="FD54" s="53">
        <v>44.149831029765657</v>
      </c>
      <c r="FE54" s="53">
        <v>78.225298930144746</v>
      </c>
      <c r="FF54" s="53">
        <f t="shared" si="0"/>
        <v>806.17224394290474</v>
      </c>
      <c r="FG54" s="53">
        <v>8.5536547433903571</v>
      </c>
      <c r="FH54" s="53">
        <v>3.2378580323785799</v>
      </c>
      <c r="FI54" s="53">
        <v>5.0767040961568872</v>
      </c>
      <c r="FJ54" s="53">
        <v>2.4891689641591177</v>
      </c>
      <c r="FK54" s="53">
        <v>86.577392674281214</v>
      </c>
      <c r="FL54" s="53"/>
      <c r="FM54" s="53"/>
      <c r="FN54" s="53"/>
      <c r="FO54" s="53"/>
      <c r="FP54" s="53"/>
      <c r="FQ54" s="53"/>
      <c r="FR54" s="53"/>
      <c r="FS54" s="53"/>
      <c r="FT54" s="53"/>
      <c r="FU54" s="53"/>
      <c r="FV54" s="53"/>
      <c r="FW54" s="52"/>
      <c r="FX54" s="53"/>
      <c r="FY54" s="53"/>
      <c r="FZ54" s="53"/>
      <c r="GA54" s="53"/>
      <c r="GB54" s="53"/>
      <c r="GC54" s="53"/>
      <c r="GD54" s="53"/>
      <c r="GE54" s="53"/>
      <c r="GF54" s="53"/>
      <c r="GG54" s="53"/>
      <c r="GH54" s="53"/>
      <c r="GI54" s="53"/>
      <c r="GJ54" s="53"/>
      <c r="GK54" s="53"/>
      <c r="GL54" s="53"/>
      <c r="GM54" s="64"/>
      <c r="GN54" s="58"/>
      <c r="GO54" s="58"/>
      <c r="GP54" s="58"/>
      <c r="GQ54" s="58"/>
      <c r="GR54" s="53"/>
      <c r="GS54" s="52"/>
      <c r="GT54" s="53"/>
      <c r="GU54" s="53"/>
      <c r="GV54" s="53"/>
      <c r="GW54" s="53"/>
      <c r="GX54" s="53"/>
      <c r="GY54" s="53"/>
      <c r="GZ54" s="53"/>
      <c r="HA54" s="53"/>
      <c r="HB54" s="53"/>
      <c r="HC54" s="53"/>
      <c r="HD54" s="53"/>
      <c r="HE54" s="59"/>
      <c r="HF54" s="59"/>
      <c r="HG54" s="59"/>
      <c r="HH54" s="59"/>
      <c r="HI54" s="59"/>
      <c r="HJ54" s="59"/>
      <c r="HK54" s="59"/>
      <c r="HL54" s="59"/>
      <c r="HM54" s="17"/>
      <c r="HN54" s="17"/>
      <c r="HO54" s="17"/>
      <c r="HP54" s="17"/>
      <c r="HQ54" s="17"/>
      <c r="HR54" s="17"/>
      <c r="HS54" s="17"/>
      <c r="HT54" s="17"/>
      <c r="HU54" s="17"/>
      <c r="HV54" s="17"/>
      <c r="HW54" s="17"/>
      <c r="HX54" s="17"/>
      <c r="HY54" s="17"/>
      <c r="HZ54" s="17"/>
      <c r="IA54" s="17"/>
    </row>
    <row r="55" spans="1:235" ht="20.25" customHeight="1">
      <c r="A55" s="19">
        <v>52</v>
      </c>
      <c r="B55" s="47" t="s">
        <v>106</v>
      </c>
      <c r="C55" s="112">
        <v>189452.97018820202</v>
      </c>
      <c r="D55" s="53">
        <v>11.945550000000001</v>
      </c>
      <c r="E55" s="53">
        <v>18.43018</v>
      </c>
      <c r="F55" s="53">
        <v>18.759672000000002</v>
      </c>
      <c r="G55" s="53">
        <v>6.1039440000000003</v>
      </c>
      <c r="H55" s="53">
        <v>5.6629480000000001</v>
      </c>
      <c r="I55" s="57">
        <v>4.5341370000000003</v>
      </c>
      <c r="J55" s="53">
        <v>13.188442667635837</v>
      </c>
      <c r="K55" s="52">
        <v>17.1708</v>
      </c>
      <c r="L55" s="52"/>
      <c r="M55" s="52">
        <v>1088</v>
      </c>
      <c r="N55" s="52">
        <v>0.6645329945518067</v>
      </c>
      <c r="O55" s="52">
        <v>22.688039457459926</v>
      </c>
      <c r="P55" s="52">
        <v>18.855534709193243</v>
      </c>
      <c r="Q55" s="52">
        <v>70.206896551724142</v>
      </c>
      <c r="R55" s="52">
        <v>54.782608695652172</v>
      </c>
      <c r="S55" s="52">
        <v>5.7335581787521077</v>
      </c>
      <c r="T55" s="67">
        <v>836</v>
      </c>
      <c r="U55" s="52"/>
      <c r="V55" s="52"/>
      <c r="W55" s="67">
        <v>56436</v>
      </c>
      <c r="X55" s="52">
        <v>34.37781730464657</v>
      </c>
      <c r="Y55" s="52">
        <v>36.135187798158974</v>
      </c>
      <c r="Z55" s="52">
        <v>4.1574023821612194</v>
      </c>
      <c r="AA55" s="52">
        <v>158</v>
      </c>
      <c r="AB55" s="67">
        <v>561</v>
      </c>
      <c r="AC55" s="67">
        <v>1842</v>
      </c>
      <c r="AD55" s="67">
        <v>2561</v>
      </c>
      <c r="AE55" s="67">
        <v>144.38419366322535</v>
      </c>
      <c r="AF55" s="52"/>
      <c r="AG55" s="53">
        <v>4</v>
      </c>
      <c r="AH55" s="53">
        <v>9.1</v>
      </c>
      <c r="AI55" s="52">
        <v>36.938775510204081</v>
      </c>
      <c r="AJ55" s="53">
        <v>39.651639344262293</v>
      </c>
      <c r="AK55" s="53">
        <v>3.908219868885527</v>
      </c>
      <c r="AL55" s="53">
        <v>18.859383769835773</v>
      </c>
      <c r="AM55" s="53">
        <v>9.27219183845183</v>
      </c>
      <c r="AN55" s="53">
        <v>51.049769970723545</v>
      </c>
      <c r="AO55" s="53">
        <v>57.836889704225804</v>
      </c>
      <c r="AP55" s="53"/>
      <c r="AQ55" s="53">
        <v>9.27219183845183</v>
      </c>
      <c r="AR55" s="53">
        <v>5.4</v>
      </c>
      <c r="AS55" s="53">
        <v>49.210152062137624</v>
      </c>
      <c r="AT55" s="53">
        <v>17.11584438165616</v>
      </c>
      <c r="AU55" s="53">
        <v>9.9299704562862452</v>
      </c>
      <c r="AV55" s="53"/>
      <c r="AW55" s="53"/>
      <c r="AX55" s="53"/>
      <c r="AY55" s="53"/>
      <c r="AZ55" s="53"/>
      <c r="BA55" s="52">
        <v>921.20633187772933</v>
      </c>
      <c r="BB55" s="53">
        <v>792.36953883495153</v>
      </c>
      <c r="BC55" s="53">
        <v>1054.4196771714066</v>
      </c>
      <c r="BD55" s="53">
        <v>425.71710653865387</v>
      </c>
      <c r="BE55" s="53">
        <v>1027</v>
      </c>
      <c r="BF55" s="53">
        <v>8.8207235635136136</v>
      </c>
      <c r="BG55" s="54">
        <v>5.6372829570264962</v>
      </c>
      <c r="BH55" s="53"/>
      <c r="BI55" s="53"/>
      <c r="BJ55" s="53"/>
      <c r="BK55" s="53">
        <v>59.936136560327085</v>
      </c>
      <c r="BL55" s="53">
        <v>2.3545913038288222</v>
      </c>
      <c r="BM55" s="53">
        <v>33.6</v>
      </c>
      <c r="BN55" s="53">
        <v>10.820400649273527</v>
      </c>
      <c r="BO55" s="53">
        <v>11.297417352325104</v>
      </c>
      <c r="BP55" s="53">
        <v>0.3534675615212528</v>
      </c>
      <c r="BQ55" s="53">
        <v>4.155310568612232</v>
      </c>
      <c r="BR55" s="53">
        <v>10.743686409410378</v>
      </c>
      <c r="BS55" s="53"/>
      <c r="BT55" s="53"/>
      <c r="BU55" s="53">
        <v>17.338989999999999</v>
      </c>
      <c r="BV55" s="53">
        <v>6.6307582900940281</v>
      </c>
      <c r="BW55" s="53">
        <v>7.3049450205781907</v>
      </c>
      <c r="BX55" s="53">
        <v>9.2001401068314586</v>
      </c>
      <c r="BY55" s="53">
        <v>2.4349816735260639</v>
      </c>
      <c r="BZ55" s="53">
        <v>0.87316578891404695</v>
      </c>
      <c r="CA55" s="53">
        <v>4.6166451919588685</v>
      </c>
      <c r="CB55" s="53">
        <v>3.3119003239970475</v>
      </c>
      <c r="CC55" s="53">
        <v>1.1164763131888065</v>
      </c>
      <c r="CD55" s="53">
        <v>11.824015812056693</v>
      </c>
      <c r="CE55" s="58">
        <v>20.92586</v>
      </c>
      <c r="CF55" s="58">
        <v>19.705760000000001</v>
      </c>
      <c r="CG55" s="53">
        <v>16.518129999999999</v>
      </c>
      <c r="CH55" s="53">
        <v>10.42507</v>
      </c>
      <c r="CI55" s="53">
        <v>6.285609</v>
      </c>
      <c r="CJ55" s="55">
        <v>224.58517958537271</v>
      </c>
      <c r="CK55" s="58">
        <v>25.465420000000002</v>
      </c>
      <c r="CL55" s="58"/>
      <c r="CM55" s="58"/>
      <c r="CN55" s="58"/>
      <c r="CO55" s="53">
        <v>45.25</v>
      </c>
      <c r="CP55" s="53">
        <v>7.19</v>
      </c>
      <c r="CQ55" s="53">
        <v>15.2</v>
      </c>
      <c r="CR55" s="55">
        <v>29.26783</v>
      </c>
      <c r="CS55" s="53">
        <v>6.6615279999999997</v>
      </c>
      <c r="CT55" s="53">
        <v>16.072590000000002</v>
      </c>
      <c r="CU55" s="53">
        <v>18.290469999999999</v>
      </c>
      <c r="CV55" s="55"/>
      <c r="CW55" s="55"/>
      <c r="CX55" s="55"/>
      <c r="CY55" s="88">
        <v>8626.8455080575131</v>
      </c>
      <c r="CZ55" s="88">
        <v>5885.2541627799756</v>
      </c>
      <c r="DA55" s="88">
        <v>1140.8107905261238</v>
      </c>
      <c r="DB55" s="88">
        <v>342.56489433561711</v>
      </c>
      <c r="DC55" s="88">
        <v>474.13096108094118</v>
      </c>
      <c r="DD55" s="53">
        <v>53.3</v>
      </c>
      <c r="DE55" s="58"/>
      <c r="DF55" s="58"/>
      <c r="DG55" s="58"/>
      <c r="DH55" s="58"/>
      <c r="DI55" s="88">
        <v>26675.539682921724</v>
      </c>
      <c r="DJ55" s="53">
        <v>87.86929274843331</v>
      </c>
      <c r="DK55" s="53">
        <v>75.508192682025381</v>
      </c>
      <c r="DL55" s="53">
        <v>9.1</v>
      </c>
      <c r="DM55" s="53">
        <v>10</v>
      </c>
      <c r="DN55" s="53"/>
      <c r="DO55" s="53"/>
      <c r="DP55" s="53"/>
      <c r="DQ55" s="53"/>
      <c r="DR55" s="53"/>
      <c r="DS55" s="88">
        <v>27266.326415181182</v>
      </c>
      <c r="DT55" s="53">
        <v>2.6329555361813428</v>
      </c>
      <c r="DU55" s="53">
        <v>3.908219868885527</v>
      </c>
      <c r="DV55" s="53">
        <v>9.27219183845183</v>
      </c>
      <c r="DW55" s="53">
        <v>9.0587760048475054</v>
      </c>
      <c r="DX55" s="53"/>
      <c r="DY55" s="53"/>
      <c r="DZ55" s="53"/>
      <c r="EA55" s="53"/>
      <c r="EB55" s="53"/>
      <c r="EC55" s="53">
        <v>25.101461038961038</v>
      </c>
      <c r="ED55" s="53">
        <v>9.9299704562862452</v>
      </c>
      <c r="EE55" s="53">
        <v>7.4511177350096309</v>
      </c>
      <c r="EF55" s="53">
        <v>1.2443077036358385</v>
      </c>
      <c r="EG55" s="53">
        <v>2962.1901871522509</v>
      </c>
      <c r="EH55" s="53">
        <v>1362.4574829931973</v>
      </c>
      <c r="EI55" s="53">
        <v>985.52611975301147</v>
      </c>
      <c r="EJ55" s="53"/>
      <c r="EK55" s="53"/>
      <c r="EL55" s="53"/>
      <c r="EM55" s="88">
        <v>24916.331962013362</v>
      </c>
      <c r="EN55" s="53">
        <v>75.08110526904575</v>
      </c>
      <c r="EO55" s="53">
        <v>10.748101621824318</v>
      </c>
      <c r="EP55" s="53">
        <v>55.465628010854594</v>
      </c>
      <c r="EQ55" s="53">
        <v>10.999702174128858</v>
      </c>
      <c r="ER55" s="53">
        <v>9.4409530062845892</v>
      </c>
      <c r="ES55" s="53">
        <v>32.971971276349315</v>
      </c>
      <c r="ET55" s="53">
        <v>1079.9698795180723</v>
      </c>
      <c r="EU55" s="53"/>
      <c r="EV55" s="53"/>
      <c r="EW55" s="53">
        <v>51.983287979790951</v>
      </c>
      <c r="EX55" s="53">
        <v>16.181913001939492</v>
      </c>
      <c r="EY55" s="53">
        <v>9.9867304291966086</v>
      </c>
      <c r="EZ55" s="53">
        <v>12.720167531690892</v>
      </c>
      <c r="FA55" s="53">
        <v>22.427041513789572</v>
      </c>
      <c r="FB55" s="53">
        <v>0.93531445756534548</v>
      </c>
      <c r="FC55" s="53">
        <v>64.538526438117501</v>
      </c>
      <c r="FD55" s="53">
        <v>37.962668039722821</v>
      </c>
      <c r="FE55" s="53">
        <v>81.42394822006473</v>
      </c>
      <c r="FF55" s="53">
        <f t="shared" si="0"/>
        <v>474.13096108094118</v>
      </c>
      <c r="FG55" s="53">
        <v>38.826601136538166</v>
      </c>
      <c r="FH55" s="53">
        <v>9.0947546531302876</v>
      </c>
      <c r="FI55" s="53">
        <v>23.485591469649229</v>
      </c>
      <c r="FJ55" s="53">
        <v>3.7109660193162144</v>
      </c>
      <c r="FK55" s="53">
        <v>68.520411356098379</v>
      </c>
      <c r="FL55" s="53"/>
      <c r="FM55" s="53"/>
      <c r="FN55" s="53"/>
      <c r="FO55" s="53"/>
      <c r="FP55" s="53"/>
      <c r="FQ55" s="53"/>
      <c r="FR55" s="53"/>
      <c r="FS55" s="53"/>
      <c r="FT55" s="53"/>
      <c r="FU55" s="53"/>
      <c r="FV55" s="53"/>
      <c r="FW55" s="52"/>
      <c r="FX55" s="53"/>
      <c r="FY55" s="53"/>
      <c r="FZ55" s="53"/>
      <c r="GA55" s="53"/>
      <c r="GB55" s="53"/>
      <c r="GC55" s="53"/>
      <c r="GD55" s="53"/>
      <c r="GE55" s="53"/>
      <c r="GF55" s="53"/>
      <c r="GG55" s="53"/>
      <c r="GH55" s="53"/>
      <c r="GI55" s="53"/>
      <c r="GJ55" s="53"/>
      <c r="GK55" s="53"/>
      <c r="GL55" s="53"/>
      <c r="GM55" s="64"/>
      <c r="GN55" s="58"/>
      <c r="GO55" s="58"/>
      <c r="GP55" s="58"/>
      <c r="GQ55" s="58"/>
      <c r="GR55" s="53"/>
      <c r="GS55" s="52"/>
      <c r="GT55" s="53"/>
      <c r="GU55" s="53"/>
      <c r="GV55" s="53"/>
      <c r="GW55" s="53"/>
      <c r="GX55" s="53"/>
      <c r="GY55" s="53"/>
      <c r="GZ55" s="53"/>
      <c r="HA55" s="53"/>
      <c r="HB55" s="53"/>
      <c r="HC55" s="53"/>
      <c r="HD55" s="53"/>
      <c r="HE55" s="59"/>
      <c r="HF55" s="59"/>
      <c r="HG55" s="59"/>
      <c r="HH55" s="59"/>
      <c r="HI55" s="59"/>
      <c r="HJ55" s="59"/>
      <c r="HK55" s="59"/>
      <c r="HL55" s="59"/>
      <c r="HM55" s="17"/>
      <c r="HN55" s="17"/>
      <c r="HO55" s="17"/>
      <c r="HP55" s="17"/>
      <c r="HQ55" s="17"/>
      <c r="HR55" s="17"/>
      <c r="HS55" s="17"/>
      <c r="HT55" s="17"/>
      <c r="HU55" s="17"/>
      <c r="HV55" s="17"/>
      <c r="HW55" s="17"/>
      <c r="HX55" s="17"/>
      <c r="HY55" s="17"/>
      <c r="HZ55" s="17"/>
      <c r="IA55" s="17"/>
    </row>
    <row r="56" spans="1:235" ht="20.25" customHeight="1">
      <c r="A56" s="19">
        <v>53</v>
      </c>
      <c r="B56" s="47" t="s">
        <v>107</v>
      </c>
      <c r="C56" s="112">
        <v>174666.98812330936</v>
      </c>
      <c r="D56" s="53">
        <v>10.13006</v>
      </c>
      <c r="E56" s="53">
        <v>11.236079999999999</v>
      </c>
      <c r="F56" s="53">
        <v>13.702209999999999</v>
      </c>
      <c r="G56" s="53">
        <v>4.1472600000000002</v>
      </c>
      <c r="H56" s="53">
        <v>5.1933410000000002</v>
      </c>
      <c r="I56" s="57">
        <v>8.5219629999999995</v>
      </c>
      <c r="J56" s="53">
        <v>15.760164196673809</v>
      </c>
      <c r="K56" s="52">
        <v>13.13279</v>
      </c>
      <c r="L56" s="52"/>
      <c r="M56" s="52">
        <v>1723</v>
      </c>
      <c r="N56" s="52">
        <v>1.0841660164606981</v>
      </c>
      <c r="O56" s="52">
        <v>38.888888888888893</v>
      </c>
      <c r="P56" s="52">
        <v>6.1787642471505695</v>
      </c>
      <c r="Q56" s="52">
        <v>42.621015348288076</v>
      </c>
      <c r="R56" s="52">
        <v>40.711462450592883</v>
      </c>
      <c r="S56" s="52">
        <v>6.5484311050477491</v>
      </c>
      <c r="T56" s="67">
        <v>656</v>
      </c>
      <c r="U56" s="52"/>
      <c r="V56" s="52"/>
      <c r="W56" s="67">
        <v>29822</v>
      </c>
      <c r="X56" s="52">
        <v>18.735471873547183</v>
      </c>
      <c r="Y56" s="52">
        <v>5.7530150628033851</v>
      </c>
      <c r="Z56" s="52">
        <v>0.35040367450339749</v>
      </c>
      <c r="AA56" s="52">
        <v>18</v>
      </c>
      <c r="AB56" s="67">
        <v>98</v>
      </c>
      <c r="AC56" s="67">
        <v>200</v>
      </c>
      <c r="AD56" s="67">
        <v>316</v>
      </c>
      <c r="AE56" s="67">
        <v>0</v>
      </c>
      <c r="AF56" s="52"/>
      <c r="AG56" s="53">
        <v>2.6</v>
      </c>
      <c r="AH56" s="53">
        <v>8</v>
      </c>
      <c r="AI56" s="52">
        <v>33.2761578044597</v>
      </c>
      <c r="AJ56" s="53">
        <v>31.461988304093566</v>
      </c>
      <c r="AK56" s="53">
        <v>9.4935835518145435</v>
      </c>
      <c r="AL56" s="53">
        <v>28.960866765162706</v>
      </c>
      <c r="AM56" s="53">
        <v>10.677589558455985</v>
      </c>
      <c r="AN56" s="53">
        <v>37.750172532781228</v>
      </c>
      <c r="AO56" s="53">
        <v>29.760566175011576</v>
      </c>
      <c r="AP56" s="53"/>
      <c r="AQ56" s="53">
        <v>10.677589558455985</v>
      </c>
      <c r="AR56" s="53">
        <v>3.5</v>
      </c>
      <c r="AS56" s="53">
        <v>36.769135603248884</v>
      </c>
      <c r="AT56" s="53">
        <v>21.85182220799317</v>
      </c>
      <c r="AU56" s="53">
        <v>6.6151107154779121</v>
      </c>
      <c r="AV56" s="53"/>
      <c r="AW56" s="53"/>
      <c r="AX56" s="53"/>
      <c r="AY56" s="53"/>
      <c r="AZ56" s="53"/>
      <c r="BA56" s="52">
        <v>761.99233172394202</v>
      </c>
      <c r="BB56" s="53">
        <v>633.28063241106724</v>
      </c>
      <c r="BC56" s="53">
        <v>976.05083088954052</v>
      </c>
      <c r="BD56" s="53">
        <v>639.0207084002659</v>
      </c>
      <c r="BE56" s="53">
        <v>1038</v>
      </c>
      <c r="BF56" s="53">
        <v>8.6987735566856106</v>
      </c>
      <c r="BG56" s="54">
        <v>4.5372053901823746</v>
      </c>
      <c r="BH56" s="53"/>
      <c r="BI56" s="53"/>
      <c r="BJ56" s="53"/>
      <c r="BK56" s="53">
        <v>78.103922647590593</v>
      </c>
      <c r="BL56" s="53">
        <v>1.5187485260592719</v>
      </c>
      <c r="BM56" s="53">
        <v>2.1</v>
      </c>
      <c r="BN56" s="53">
        <v>13.813999505317833</v>
      </c>
      <c r="BO56" s="53">
        <v>17.062239836377305</v>
      </c>
      <c r="BP56" s="53">
        <v>0.10346773687840974</v>
      </c>
      <c r="BQ56" s="53">
        <v>2.4919057455888534</v>
      </c>
      <c r="BR56" s="53">
        <v>10.293048937084109</v>
      </c>
      <c r="BS56" s="53"/>
      <c r="BT56" s="53"/>
      <c r="BU56" s="53">
        <v>17.905100000000001</v>
      </c>
      <c r="BV56" s="53">
        <v>5.8377104098597954</v>
      </c>
      <c r="BW56" s="53">
        <v>12.748516153147174</v>
      </c>
      <c r="BX56" s="53">
        <v>9.7273330712568722</v>
      </c>
      <c r="BY56" s="53">
        <v>5.0640905839364319</v>
      </c>
      <c r="BZ56" s="53">
        <v>1.1851441313131963</v>
      </c>
      <c r="CA56" s="53">
        <v>4.9790231422108508</v>
      </c>
      <c r="CB56" s="53">
        <v>6.0797442821145706</v>
      </c>
      <c r="CC56" s="53">
        <v>2.3593326072526439</v>
      </c>
      <c r="CD56" s="53">
        <v>10.636652467278035</v>
      </c>
      <c r="CE56" s="58">
        <v>15.091010000000001</v>
      </c>
      <c r="CF56" s="58">
        <v>22.874469999999999</v>
      </c>
      <c r="CG56" s="53">
        <v>23.111630000000002</v>
      </c>
      <c r="CH56" s="53">
        <v>12.1252</v>
      </c>
      <c r="CI56" s="53">
        <v>3.0560939999999999</v>
      </c>
      <c r="CJ56" s="55">
        <v>155.07245525513531</v>
      </c>
      <c r="CK56" s="58">
        <v>20.264859999999999</v>
      </c>
      <c r="CL56" s="58"/>
      <c r="CM56" s="58"/>
      <c r="CN56" s="58"/>
      <c r="CO56" s="53">
        <v>41.5</v>
      </c>
      <c r="CP56" s="53">
        <v>4.87</v>
      </c>
      <c r="CQ56" s="53">
        <v>16.8</v>
      </c>
      <c r="CR56" s="55">
        <v>28.855080000000001</v>
      </c>
      <c r="CS56" s="53">
        <v>5.3251179999999998</v>
      </c>
      <c r="CT56" s="53">
        <v>13.321719999999999</v>
      </c>
      <c r="CU56" s="53">
        <v>22.694130000000001</v>
      </c>
      <c r="CV56" s="55"/>
      <c r="CW56" s="55"/>
      <c r="CX56" s="55"/>
      <c r="CY56" s="88">
        <v>7275.5905511811025</v>
      </c>
      <c r="CZ56" s="88">
        <v>4312.0443277923596</v>
      </c>
      <c r="DA56" s="88">
        <v>1031.787693205016</v>
      </c>
      <c r="DB56" s="88">
        <v>354.62233887430739</v>
      </c>
      <c r="DC56" s="88">
        <v>516.25601486706137</v>
      </c>
      <c r="DD56" s="53">
        <v>39.200000000000003</v>
      </c>
      <c r="DE56" s="58"/>
      <c r="DF56" s="58"/>
      <c r="DG56" s="58"/>
      <c r="DH56" s="58"/>
      <c r="DI56" s="88">
        <v>26218.602445350705</v>
      </c>
      <c r="DJ56" s="53">
        <v>95.075456711675926</v>
      </c>
      <c r="DK56" s="53">
        <v>73.975481611208409</v>
      </c>
      <c r="DL56" s="53">
        <v>8</v>
      </c>
      <c r="DM56" s="53">
        <v>20.7</v>
      </c>
      <c r="DN56" s="53"/>
      <c r="DO56" s="53"/>
      <c r="DP56" s="53"/>
      <c r="DQ56" s="53"/>
      <c r="DR56" s="53"/>
      <c r="DS56" s="88">
        <v>24971.57080922318</v>
      </c>
      <c r="DT56" s="53">
        <v>5.2663438256658601</v>
      </c>
      <c r="DU56" s="53">
        <v>9.4935835518145435</v>
      </c>
      <c r="DV56" s="53">
        <v>10.677589558455985</v>
      </c>
      <c r="DW56" s="53">
        <v>5.0039463299131812</v>
      </c>
      <c r="DX56" s="53"/>
      <c r="DY56" s="53"/>
      <c r="DZ56" s="53"/>
      <c r="EA56" s="53"/>
      <c r="EB56" s="53"/>
      <c r="EC56" s="53">
        <v>27.615329455820252</v>
      </c>
      <c r="ED56" s="53">
        <v>6.6151107154779121</v>
      </c>
      <c r="EE56" s="53">
        <v>12.060636525444833</v>
      </c>
      <c r="EF56" s="53">
        <v>1.7077088762939925</v>
      </c>
      <c r="EG56" s="53">
        <v>2866.61277283751</v>
      </c>
      <c r="EH56" s="53">
        <v>1237.6819708846585</v>
      </c>
      <c r="EI56" s="53">
        <v>1339.8495092309229</v>
      </c>
      <c r="EJ56" s="53"/>
      <c r="EK56" s="53"/>
      <c r="EL56" s="53"/>
      <c r="EM56" s="88">
        <v>49325.406602400144</v>
      </c>
      <c r="EN56" s="53">
        <v>79.202083904579098</v>
      </c>
      <c r="EO56" s="53">
        <v>14.583186111699998</v>
      </c>
      <c r="EP56" s="53">
        <v>50.126297385244257</v>
      </c>
      <c r="EQ56" s="53">
        <v>8.082408874801903</v>
      </c>
      <c r="ER56" s="53">
        <v>19.386479922661572</v>
      </c>
      <c r="ES56" s="53">
        <v>15.214115137604042</v>
      </c>
      <c r="ET56" s="53">
        <v>1103.1029929577464</v>
      </c>
      <c r="EU56" s="53"/>
      <c r="EV56" s="53"/>
      <c r="EW56" s="53">
        <v>66.015931375182362</v>
      </c>
      <c r="EX56" s="53">
        <v>64.991184263664408</v>
      </c>
      <c r="EY56" s="53">
        <v>14.436686428819836</v>
      </c>
      <c r="EZ56" s="53">
        <v>4.5105825769367556</v>
      </c>
      <c r="FA56" s="53">
        <v>56.706932218132131</v>
      </c>
      <c r="FB56" s="53">
        <v>4.2877766517347542</v>
      </c>
      <c r="FC56" s="53">
        <v>70.437735161329073</v>
      </c>
      <c r="FD56" s="53">
        <v>45.014158141100964</v>
      </c>
      <c r="FE56" s="53">
        <v>79.746288020758243</v>
      </c>
      <c r="FF56" s="53">
        <f t="shared" si="0"/>
        <v>516.25601486706137</v>
      </c>
      <c r="FG56" s="53">
        <v>6.2980809874038384</v>
      </c>
      <c r="FH56" s="53">
        <v>3.3033996151379084</v>
      </c>
      <c r="FI56" s="53">
        <v>5.0906877151733987</v>
      </c>
      <c r="FJ56" s="53">
        <v>3.6370886501007385</v>
      </c>
      <c r="FK56" s="53">
        <v>87.38037273337811</v>
      </c>
      <c r="FL56" s="53"/>
      <c r="FM56" s="53"/>
      <c r="FN56" s="53"/>
      <c r="FO56" s="53"/>
      <c r="FP56" s="53"/>
      <c r="FQ56" s="53"/>
      <c r="FR56" s="53"/>
      <c r="FS56" s="53"/>
      <c r="FT56" s="53"/>
      <c r="FU56" s="53"/>
      <c r="FV56" s="53"/>
      <c r="FW56" s="52"/>
      <c r="FX56" s="53"/>
      <c r="FY56" s="53"/>
      <c r="FZ56" s="53"/>
      <c r="GA56" s="53"/>
      <c r="GB56" s="53"/>
      <c r="GC56" s="53"/>
      <c r="GD56" s="53"/>
      <c r="GE56" s="53"/>
      <c r="GF56" s="53"/>
      <c r="GG56" s="53"/>
      <c r="GH56" s="53"/>
      <c r="GI56" s="53"/>
      <c r="GJ56" s="53"/>
      <c r="GK56" s="53"/>
      <c r="GL56" s="53"/>
      <c r="GM56" s="64"/>
      <c r="GN56" s="58"/>
      <c r="GO56" s="58"/>
      <c r="GP56" s="58"/>
      <c r="GQ56" s="58"/>
      <c r="GR56" s="53"/>
      <c r="GS56" s="52"/>
      <c r="GT56" s="53"/>
      <c r="GU56" s="53"/>
      <c r="GV56" s="53"/>
      <c r="GW56" s="53"/>
      <c r="GX56" s="53"/>
      <c r="GY56" s="53"/>
      <c r="GZ56" s="53"/>
      <c r="HA56" s="53"/>
      <c r="HB56" s="53"/>
      <c r="HC56" s="53"/>
      <c r="HD56" s="53"/>
      <c r="HE56" s="59"/>
      <c r="HF56" s="59"/>
      <c r="HG56" s="59"/>
      <c r="HH56" s="59"/>
      <c r="HI56" s="59"/>
      <c r="HJ56" s="59"/>
      <c r="HK56" s="59"/>
      <c r="HL56" s="59"/>
      <c r="HM56" s="17"/>
      <c r="HN56" s="17"/>
      <c r="HO56" s="17"/>
      <c r="HP56" s="17"/>
      <c r="HQ56" s="17"/>
      <c r="HR56" s="17"/>
      <c r="HS56" s="17"/>
      <c r="HT56" s="17"/>
      <c r="HU56" s="17"/>
      <c r="HV56" s="17"/>
      <c r="HW56" s="17"/>
      <c r="HX56" s="17"/>
      <c r="HY56" s="17"/>
      <c r="HZ56" s="17"/>
      <c r="IA56" s="17"/>
    </row>
    <row r="57" spans="1:235" ht="20.25" customHeight="1">
      <c r="A57" s="19">
        <v>54</v>
      </c>
      <c r="B57" s="47" t="s">
        <v>108</v>
      </c>
      <c r="C57" s="112">
        <v>21064.360772597436</v>
      </c>
      <c r="D57" s="53">
        <v>13.27713</v>
      </c>
      <c r="E57" s="53">
        <v>7.0720910000000003</v>
      </c>
      <c r="F57" s="53">
        <v>13.203475000000001</v>
      </c>
      <c r="G57" s="53">
        <v>2.2211349999999999</v>
      </c>
      <c r="H57" s="53">
        <v>4.6266249999999998</v>
      </c>
      <c r="I57" s="57">
        <v>6.1044960000000001</v>
      </c>
      <c r="J57" s="53">
        <v>26.984537749886783</v>
      </c>
      <c r="K57" s="52">
        <v>13.14626</v>
      </c>
      <c r="L57" s="52"/>
      <c r="M57" s="52">
        <v>265</v>
      </c>
      <c r="N57" s="52">
        <v>1.4136349087805398</v>
      </c>
      <c r="O57" s="52">
        <v>45.945945945945951</v>
      </c>
      <c r="P57" s="52">
        <v>7.3770491803278686</v>
      </c>
      <c r="Q57" s="52">
        <v>31.03448275862069</v>
      </c>
      <c r="R57" s="52">
        <v>45.3125</v>
      </c>
      <c r="S57" s="52">
        <v>0</v>
      </c>
      <c r="T57" s="67">
        <v>505</v>
      </c>
      <c r="U57" s="52"/>
      <c r="V57" s="52"/>
      <c r="W57" s="67">
        <v>2520</v>
      </c>
      <c r="X57" s="52">
        <v>13.387876534027527</v>
      </c>
      <c r="Y57" s="52">
        <v>3.8121245221190634</v>
      </c>
      <c r="Z57" s="52">
        <v>0.11850096282032291</v>
      </c>
      <c r="AA57" s="52">
        <v>6</v>
      </c>
      <c r="AB57" s="67">
        <v>13</v>
      </c>
      <c r="AC57" s="67">
        <v>7</v>
      </c>
      <c r="AD57" s="67">
        <v>26</v>
      </c>
      <c r="AE57" s="67">
        <v>0</v>
      </c>
      <c r="AF57" s="52"/>
      <c r="AG57" s="53">
        <v>4</v>
      </c>
      <c r="AH57" s="53">
        <v>11.8</v>
      </c>
      <c r="AI57" s="52">
        <v>20.353982300884951</v>
      </c>
      <c r="AJ57" s="53">
        <v>31.730769230769226</v>
      </c>
      <c r="AK57" s="53">
        <v>17.574692442882249</v>
      </c>
      <c r="AL57" s="53">
        <v>29.595310136157337</v>
      </c>
      <c r="AM57" s="53">
        <v>15.0093808630394</v>
      </c>
      <c r="AN57" s="53">
        <v>28.438661710037177</v>
      </c>
      <c r="AO57" s="53">
        <v>33.424209378407852</v>
      </c>
      <c r="AP57" s="53"/>
      <c r="AQ57" s="53">
        <v>15.0093808630394</v>
      </c>
      <c r="AR57" s="53">
        <v>3.2</v>
      </c>
      <c r="AS57" s="53">
        <v>42.231973434535099</v>
      </c>
      <c r="AT57" s="53">
        <v>21.649605835980704</v>
      </c>
      <c r="AU57" s="53">
        <v>6.0810810810810816</v>
      </c>
      <c r="AV57" s="53"/>
      <c r="AW57" s="53"/>
      <c r="AX57" s="53"/>
      <c r="AY57" s="53"/>
      <c r="AZ57" s="53"/>
      <c r="BA57" s="52">
        <v>675.75471698113211</v>
      </c>
      <c r="BB57" s="53">
        <v>600.79408543263969</v>
      </c>
      <c r="BC57" s="53">
        <v>787.47755834829445</v>
      </c>
      <c r="BD57" s="53">
        <v>206.20330743772809</v>
      </c>
      <c r="BE57" s="53">
        <v>1007</v>
      </c>
      <c r="BF57" s="53">
        <v>9.2915811088295683</v>
      </c>
      <c r="BG57" s="54">
        <v>5.4357215600367379</v>
      </c>
      <c r="BH57" s="53"/>
      <c r="BI57" s="53"/>
      <c r="BJ57" s="53"/>
      <c r="BK57" s="53">
        <v>83.117668400048373</v>
      </c>
      <c r="BL57" s="53">
        <v>2.200991655581086</v>
      </c>
      <c r="BM57" s="53">
        <v>21.2</v>
      </c>
      <c r="BN57" s="53">
        <v>10.137625952322438</v>
      </c>
      <c r="BO57" s="53">
        <v>19.332520783324579</v>
      </c>
      <c r="BP57" s="53">
        <v>0.26570048309178745</v>
      </c>
      <c r="BQ57" s="53">
        <v>2.0241915576400888</v>
      </c>
      <c r="BR57" s="53">
        <v>8.0789064501201988</v>
      </c>
      <c r="BS57" s="53"/>
      <c r="BT57" s="53"/>
      <c r="BU57" s="53">
        <v>16.964369999999999</v>
      </c>
      <c r="BV57" s="53">
        <v>5.6729834791059277</v>
      </c>
      <c r="BW57" s="53">
        <v>14.2290059264229</v>
      </c>
      <c r="BX57" s="53">
        <v>9.5493682209549373</v>
      </c>
      <c r="BY57" s="53">
        <v>5.1380968355138101</v>
      </c>
      <c r="BZ57" s="53">
        <v>0.70446159007044618</v>
      </c>
      <c r="CA57" s="53">
        <v>4.7411383204741133</v>
      </c>
      <c r="CB57" s="53">
        <v>5.9935144805993517</v>
      </c>
      <c r="CC57" s="53">
        <v>2.5494800402549482</v>
      </c>
      <c r="CD57" s="53">
        <v>12.68589958626859</v>
      </c>
      <c r="CE57" s="58">
        <v>18.388639999999999</v>
      </c>
      <c r="CF57" s="58">
        <v>21.475239999999999</v>
      </c>
      <c r="CG57" s="53">
        <v>19.73302</v>
      </c>
      <c r="CH57" s="53">
        <v>12.40849</v>
      </c>
      <c r="CI57" s="53">
        <v>2.6190630000000001</v>
      </c>
      <c r="CJ57" s="55">
        <v>160.38102643856922</v>
      </c>
      <c r="CK57" s="58">
        <v>20.80348</v>
      </c>
      <c r="CL57" s="58"/>
      <c r="CM57" s="58"/>
      <c r="CN57" s="58"/>
      <c r="CO57" s="53">
        <v>49.18</v>
      </c>
      <c r="CP57" s="53">
        <v>10.68</v>
      </c>
      <c r="CQ57" s="53">
        <v>14.4</v>
      </c>
      <c r="CR57" s="55">
        <v>26.79515</v>
      </c>
      <c r="CS57" s="53">
        <v>6.4607020000000004</v>
      </c>
      <c r="CT57" s="53">
        <v>15.20668</v>
      </c>
      <c r="CU57" s="53">
        <v>19.380189999999999</v>
      </c>
      <c r="CV57" s="55"/>
      <c r="CW57" s="55"/>
      <c r="CX57" s="55"/>
      <c r="CY57" s="88">
        <v>6673.3977595076685</v>
      </c>
      <c r="CZ57" s="88">
        <v>3370.3543439588443</v>
      </c>
      <c r="DA57" s="88">
        <v>1149.0937064281936</v>
      </c>
      <c r="DB57" s="88">
        <v>451.94480503870381</v>
      </c>
      <c r="DC57" s="88">
        <v>454.45279576149079</v>
      </c>
      <c r="DD57" s="53">
        <v>29.700000000000003</v>
      </c>
      <c r="DE57" s="58"/>
      <c r="DF57" s="58"/>
      <c r="DG57" s="58"/>
      <c r="DH57" s="58"/>
      <c r="DI57" s="88">
        <v>2793.4289559068347</v>
      </c>
      <c r="DJ57" s="53">
        <v>91.666666666666657</v>
      </c>
      <c r="DK57" s="53">
        <v>80.50778050778051</v>
      </c>
      <c r="DL57" s="53">
        <v>11.8</v>
      </c>
      <c r="DM57" s="53">
        <v>17</v>
      </c>
      <c r="DN57" s="53"/>
      <c r="DO57" s="53"/>
      <c r="DP57" s="53"/>
      <c r="DQ57" s="53"/>
      <c r="DR57" s="53"/>
      <c r="DS57" s="88">
        <v>2231.4670223437256</v>
      </c>
      <c r="DT57" s="53">
        <v>7.4561403508771926</v>
      </c>
      <c r="DU57" s="53">
        <v>17.574692442882249</v>
      </c>
      <c r="DV57" s="53">
        <v>15.0093808630394</v>
      </c>
      <c r="DW57" s="53">
        <v>4.2154566744730682</v>
      </c>
      <c r="DX57" s="53"/>
      <c r="DY57" s="53"/>
      <c r="DZ57" s="53"/>
      <c r="EA57" s="53"/>
      <c r="EB57" s="53"/>
      <c r="EC57" s="53">
        <v>32.456799398948164</v>
      </c>
      <c r="ED57" s="53">
        <v>6.0810810810810816</v>
      </c>
      <c r="EE57" s="53">
        <v>18.49361349073466</v>
      </c>
      <c r="EF57" s="53">
        <v>1.6373748725813575</v>
      </c>
      <c r="EG57" s="53">
        <v>2395.3674121405752</v>
      </c>
      <c r="EH57" s="53">
        <v>1084.9514563106795</v>
      </c>
      <c r="EI57" s="53">
        <v>1074.0668740279939</v>
      </c>
      <c r="EJ57" s="53"/>
      <c r="EK57" s="53"/>
      <c r="EL57" s="53"/>
      <c r="EM57" s="88">
        <v>6378.855349928268</v>
      </c>
      <c r="EN57" s="53">
        <v>75.201683619782528</v>
      </c>
      <c r="EO57" s="53">
        <v>15.87857559836544</v>
      </c>
      <c r="EP57" s="53">
        <v>54.476858454535694</v>
      </c>
      <c r="EQ57" s="53">
        <v>6.7796610169491522</v>
      </c>
      <c r="ER57" s="53">
        <v>30.618253189401372</v>
      </c>
      <c r="ES57" s="53">
        <v>11.478900503290747</v>
      </c>
      <c r="ET57" s="53">
        <v>926.28205128205127</v>
      </c>
      <c r="EU57" s="53"/>
      <c r="EV57" s="53"/>
      <c r="EW57" s="53">
        <v>114.54005934718099</v>
      </c>
      <c r="EX57" s="53">
        <v>71.162551808984603</v>
      </c>
      <c r="EY57" s="53">
        <v>1.1037637762528618</v>
      </c>
      <c r="EZ57" s="53">
        <v>18.527607361963209</v>
      </c>
      <c r="FA57" s="53">
        <v>33.883725144987572</v>
      </c>
      <c r="FB57" s="53">
        <v>-2.90125417325538</v>
      </c>
      <c r="FC57" s="53">
        <v>49.410614623740258</v>
      </c>
      <c r="FD57" s="53">
        <v>42.750731616838451</v>
      </c>
      <c r="FE57" s="53">
        <v>73.519163763066203</v>
      </c>
      <c r="FF57" s="53">
        <f t="shared" si="0"/>
        <v>454.45279576149079</v>
      </c>
      <c r="FG57" s="53">
        <v>14.705882352941178</v>
      </c>
      <c r="FH57" s="53">
        <v>1.937046004842615</v>
      </c>
      <c r="FI57" s="53">
        <v>10.406811731315042</v>
      </c>
      <c r="FJ57" s="53">
        <v>6.2582469368520259</v>
      </c>
      <c r="FK57" s="53">
        <v>82.01696512723845</v>
      </c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2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3"/>
      <c r="GJ57" s="53"/>
      <c r="GK57" s="53"/>
      <c r="GL57" s="53"/>
      <c r="GM57" s="64"/>
      <c r="GN57" s="58"/>
      <c r="GO57" s="58"/>
      <c r="GP57" s="58"/>
      <c r="GQ57" s="58"/>
      <c r="GR57" s="53"/>
      <c r="GS57" s="52"/>
      <c r="GT57" s="53"/>
      <c r="GU57" s="53"/>
      <c r="GV57" s="53"/>
      <c r="GW57" s="53"/>
      <c r="GX57" s="53"/>
      <c r="GY57" s="53"/>
      <c r="GZ57" s="53"/>
      <c r="HA57" s="53"/>
      <c r="HB57" s="53"/>
      <c r="HC57" s="53"/>
      <c r="HD57" s="53"/>
      <c r="HE57" s="59"/>
      <c r="HF57" s="59"/>
      <c r="HG57" s="59"/>
      <c r="HH57" s="59"/>
      <c r="HI57" s="59"/>
      <c r="HJ57" s="59"/>
      <c r="HK57" s="59"/>
      <c r="HL57" s="59"/>
      <c r="HM57" s="17"/>
      <c r="HN57" s="17"/>
      <c r="HO57" s="17"/>
      <c r="HP57" s="17"/>
      <c r="HQ57" s="17"/>
      <c r="HR57" s="17"/>
      <c r="HS57" s="17"/>
      <c r="HT57" s="17"/>
      <c r="HU57" s="17"/>
      <c r="HV57" s="17"/>
      <c r="HW57" s="17"/>
      <c r="HX57" s="17"/>
      <c r="HY57" s="17"/>
      <c r="HZ57" s="17"/>
      <c r="IA57" s="17"/>
    </row>
    <row r="58" spans="1:235" ht="20.25" customHeight="1">
      <c r="A58" s="19">
        <v>55</v>
      </c>
      <c r="B58" s="47" t="s">
        <v>109</v>
      </c>
      <c r="C58" s="112">
        <v>17918.819408136522</v>
      </c>
      <c r="D58" s="53">
        <v>11.655379999999999</v>
      </c>
      <c r="E58" s="53">
        <v>13.92273</v>
      </c>
      <c r="F58" s="53">
        <v>16.800795000000001</v>
      </c>
      <c r="G58" s="53">
        <v>1.930129</v>
      </c>
      <c r="H58" s="53">
        <v>4.8423569999999998</v>
      </c>
      <c r="I58" s="57">
        <v>11.362120000000001</v>
      </c>
      <c r="J58" s="53">
        <v>26.407424451603006</v>
      </c>
      <c r="K58" s="52">
        <v>12.27216</v>
      </c>
      <c r="L58" s="52"/>
      <c r="M58" s="52">
        <v>303</v>
      </c>
      <c r="N58" s="52">
        <v>1.8906776488206662</v>
      </c>
      <c r="O58" s="52">
        <v>44.155844155844157</v>
      </c>
      <c r="P58" s="52">
        <v>3.6496350364963499</v>
      </c>
      <c r="Q58" s="52">
        <v>37.956204379562038</v>
      </c>
      <c r="R58" s="52">
        <v>35.897435897435898</v>
      </c>
      <c r="S58" s="52">
        <v>2.8037383177570092</v>
      </c>
      <c r="T58" s="67">
        <v>713</v>
      </c>
      <c r="U58" s="52"/>
      <c r="V58" s="52"/>
      <c r="W58" s="67">
        <v>1308</v>
      </c>
      <c r="X58" s="52">
        <v>8.1282624906785941</v>
      </c>
      <c r="Y58" s="52">
        <v>2.2496773003872477</v>
      </c>
      <c r="Z58" s="52">
        <v>0.1036030850696443</v>
      </c>
      <c r="AA58" s="52">
        <v>0</v>
      </c>
      <c r="AB58" s="67">
        <v>9</v>
      </c>
      <c r="AC58" s="67">
        <v>31</v>
      </c>
      <c r="AD58" s="67">
        <v>40</v>
      </c>
      <c r="AE58" s="67">
        <v>0</v>
      </c>
      <c r="AF58" s="52"/>
      <c r="AG58" s="53">
        <v>2.9</v>
      </c>
      <c r="AH58" s="53">
        <v>7.4</v>
      </c>
      <c r="AI58" s="52">
        <v>48.717948717948723</v>
      </c>
      <c r="AJ58" s="53">
        <v>37.5</v>
      </c>
      <c r="AK58" s="53">
        <v>13.602391629297458</v>
      </c>
      <c r="AL58" s="53">
        <v>33.69816556189302</v>
      </c>
      <c r="AM58" s="53">
        <v>10.719754977029096</v>
      </c>
      <c r="AN58" s="53">
        <v>27.409638554216869</v>
      </c>
      <c r="AO58" s="53">
        <v>26.666666666666668</v>
      </c>
      <c r="AP58" s="53"/>
      <c r="AQ58" s="53">
        <v>10.719754977029096</v>
      </c>
      <c r="AR58" s="53">
        <v>1.2</v>
      </c>
      <c r="AS58" s="53">
        <v>42.292537313432838</v>
      </c>
      <c r="AT58" s="53">
        <v>25.739889164013679</v>
      </c>
      <c r="AU58" s="53">
        <v>4.6997389033942554</v>
      </c>
      <c r="AV58" s="53"/>
      <c r="AW58" s="53"/>
      <c r="AX58" s="53"/>
      <c r="AY58" s="53"/>
      <c r="AZ58" s="53"/>
      <c r="BA58" s="52">
        <v>768.30708661417327</v>
      </c>
      <c r="BB58" s="53">
        <v>646.57584683357879</v>
      </c>
      <c r="BC58" s="53">
        <v>926.60687593423017</v>
      </c>
      <c r="BD58" s="53">
        <v>0</v>
      </c>
      <c r="BE58" s="53">
        <v>1029</v>
      </c>
      <c r="BF58" s="53">
        <v>7.4686431014823267</v>
      </c>
      <c r="BG58" s="54">
        <v>4.6878088386703389</v>
      </c>
      <c r="BH58" s="53"/>
      <c r="BI58" s="53"/>
      <c r="BJ58" s="53"/>
      <c r="BK58" s="53">
        <v>79.257849666983816</v>
      </c>
      <c r="BL58" s="53">
        <v>0.90390104662226456</v>
      </c>
      <c r="BM58" s="53">
        <v>35.299999999999997</v>
      </c>
      <c r="BN58" s="53">
        <v>7.0387129210658621</v>
      </c>
      <c r="BO58" s="53">
        <v>14.221819043627029</v>
      </c>
      <c r="BP58" s="53">
        <v>0</v>
      </c>
      <c r="BQ58" s="53">
        <v>1.9002648854082691</v>
      </c>
      <c r="BR58" s="53">
        <v>7.445435307690869</v>
      </c>
      <c r="BS58" s="53"/>
      <c r="BT58" s="53"/>
      <c r="BU58" s="53">
        <v>19.866019999999999</v>
      </c>
      <c r="BV58" s="53">
        <v>4.869507763462174</v>
      </c>
      <c r="BW58" s="53">
        <v>9.9671758616336312</v>
      </c>
      <c r="BX58" s="53">
        <v>9.9166771872238346</v>
      </c>
      <c r="BY58" s="53">
        <v>3.5601565458906705</v>
      </c>
      <c r="BZ58" s="53">
        <v>0.51129907839919209</v>
      </c>
      <c r="CA58" s="53">
        <v>4.5006943567731348</v>
      </c>
      <c r="CB58" s="53">
        <v>4.6963767201110969</v>
      </c>
      <c r="CC58" s="53">
        <v>2.2219416740310569</v>
      </c>
      <c r="CD58" s="53">
        <v>8.9572023734376973</v>
      </c>
      <c r="CE58" s="58">
        <v>16.245249999999999</v>
      </c>
      <c r="CF58" s="58">
        <v>23.817630000000001</v>
      </c>
      <c r="CG58" s="53">
        <v>19.715789999999998</v>
      </c>
      <c r="CH58" s="53">
        <v>8.8971040000000006</v>
      </c>
      <c r="CI58" s="53">
        <v>4.2165369999999998</v>
      </c>
      <c r="CJ58" s="55">
        <v>73.821692220329368</v>
      </c>
      <c r="CK58" s="58">
        <v>22.593119999999999</v>
      </c>
      <c r="CL58" s="58"/>
      <c r="CM58" s="58"/>
      <c r="CN58" s="58"/>
      <c r="CO58" s="53">
        <v>40.200000000000003</v>
      </c>
      <c r="CP58" s="53">
        <v>6.28</v>
      </c>
      <c r="CQ58" s="53">
        <v>17.3</v>
      </c>
      <c r="CR58" s="55">
        <v>35.636670000000002</v>
      </c>
      <c r="CS58" s="53">
        <v>7.9768309999999998</v>
      </c>
      <c r="CT58" s="53">
        <v>19.864470000000001</v>
      </c>
      <c r="CU58" s="53">
        <v>30.790150000000001</v>
      </c>
      <c r="CV58" s="55"/>
      <c r="CW58" s="55"/>
      <c r="CX58" s="55"/>
      <c r="CY58" s="88">
        <v>4171.1350680137721</v>
      </c>
      <c r="CZ58" s="88">
        <v>1755.3761923576226</v>
      </c>
      <c r="DA58" s="88">
        <v>1004.6847660439126</v>
      </c>
      <c r="DB58" s="88">
        <v>253.99333973020262</v>
      </c>
      <c r="DC58" s="88">
        <v>503.68734094903772</v>
      </c>
      <c r="DD58" s="53">
        <v>28.099999999999994</v>
      </c>
      <c r="DE58" s="58"/>
      <c r="DF58" s="58"/>
      <c r="DG58" s="58"/>
      <c r="DH58" s="58"/>
      <c r="DI58" s="88">
        <v>3144.2453852139197</v>
      </c>
      <c r="DJ58" s="53">
        <v>95.604395604395606</v>
      </c>
      <c r="DK58" s="53">
        <v>87.942238267148014</v>
      </c>
      <c r="DL58" s="53">
        <v>7.4</v>
      </c>
      <c r="DM58" s="53">
        <v>18.5</v>
      </c>
      <c r="DN58" s="53"/>
      <c r="DO58" s="53"/>
      <c r="DP58" s="53"/>
      <c r="DQ58" s="53"/>
      <c r="DR58" s="53"/>
      <c r="DS58" s="88">
        <v>2608.4655938086266</v>
      </c>
      <c r="DT58" s="53">
        <v>8.3067092651757193</v>
      </c>
      <c r="DU58" s="53">
        <v>13.602391629297458</v>
      </c>
      <c r="DV58" s="53">
        <v>10.719754977029096</v>
      </c>
      <c r="DW58" s="53">
        <v>4.0421792618629171</v>
      </c>
      <c r="DX58" s="53"/>
      <c r="DY58" s="53"/>
      <c r="DZ58" s="53"/>
      <c r="EA58" s="53"/>
      <c r="EB58" s="53"/>
      <c r="EC58" s="53">
        <v>22.894424673784105</v>
      </c>
      <c r="ED58" s="53">
        <v>4.6997389033942554</v>
      </c>
      <c r="EE58" s="53">
        <v>36.656974921379636</v>
      </c>
      <c r="EF58" s="53">
        <v>2.1577186362935508</v>
      </c>
      <c r="EG58" s="53">
        <v>2376.7908309455588</v>
      </c>
      <c r="EH58" s="53">
        <v>1103.0405405405406</v>
      </c>
      <c r="EI58" s="53">
        <v>1107.3253833049403</v>
      </c>
      <c r="EJ58" s="53"/>
      <c r="EK58" s="53"/>
      <c r="EL58" s="53"/>
      <c r="EM58" s="88">
        <v>4257.562189393926</v>
      </c>
      <c r="EN58" s="53">
        <v>81.548878544223442</v>
      </c>
      <c r="EO58" s="53">
        <v>26.589103291713961</v>
      </c>
      <c r="EP58" s="53">
        <v>46.388048186822751</v>
      </c>
      <c r="EQ58" s="53">
        <v>7.2972972972972974</v>
      </c>
      <c r="ER58" s="53">
        <v>30.52300657330666</v>
      </c>
      <c r="ES58" s="53">
        <v>13.772791023842917</v>
      </c>
      <c r="ET58" s="53">
        <v>960.76923076923072</v>
      </c>
      <c r="EU58" s="53"/>
      <c r="EV58" s="53"/>
      <c r="EW58" s="53">
        <v>56.438791732909401</v>
      </c>
      <c r="EX58" s="53">
        <v>78.669155657667972</v>
      </c>
      <c r="EY58" s="53">
        <v>14.438620763559182</v>
      </c>
      <c r="EZ58" s="53">
        <v>0.62082550755082577</v>
      </c>
      <c r="FA58" s="53">
        <v>44.251743182158307</v>
      </c>
      <c r="FB58" s="53">
        <v>-12.8386447958197</v>
      </c>
      <c r="FC58" s="53">
        <v>86.480021892544272</v>
      </c>
      <c r="FD58" s="53">
        <v>53.253276504729072</v>
      </c>
      <c r="FE58" s="53">
        <v>76.379310344827587</v>
      </c>
      <c r="FF58" s="53">
        <f t="shared" si="0"/>
        <v>503.68734094903772</v>
      </c>
      <c r="FG58" s="53">
        <v>4.6372475691847423</v>
      </c>
      <c r="FH58" s="53">
        <v>3.2490974729241873</v>
      </c>
      <c r="FI58" s="53">
        <v>7.6884589726484318</v>
      </c>
      <c r="FJ58" s="53">
        <v>6.7923898531375162</v>
      </c>
      <c r="FK58" s="53">
        <v>83.594793057409873</v>
      </c>
      <c r="FL58" s="53"/>
      <c r="FM58" s="53"/>
      <c r="FN58" s="53"/>
      <c r="FO58" s="53"/>
      <c r="FP58" s="53"/>
      <c r="FQ58" s="53"/>
      <c r="FR58" s="53"/>
      <c r="FS58" s="53"/>
      <c r="FT58" s="53"/>
      <c r="FU58" s="53"/>
      <c r="FV58" s="53"/>
      <c r="FW58" s="52"/>
      <c r="FX58" s="53"/>
      <c r="FY58" s="53"/>
      <c r="FZ58" s="53"/>
      <c r="GA58" s="53"/>
      <c r="GB58" s="53"/>
      <c r="GC58" s="53"/>
      <c r="GD58" s="53"/>
      <c r="GE58" s="53"/>
      <c r="GF58" s="53"/>
      <c r="GG58" s="53"/>
      <c r="GH58" s="53"/>
      <c r="GI58" s="53"/>
      <c r="GJ58" s="53"/>
      <c r="GK58" s="53"/>
      <c r="GL58" s="53"/>
      <c r="GM58" s="64"/>
      <c r="GN58" s="58"/>
      <c r="GO58" s="58"/>
      <c r="GP58" s="58"/>
      <c r="GQ58" s="58"/>
      <c r="GR58" s="53"/>
      <c r="GS58" s="52"/>
      <c r="GT58" s="53"/>
      <c r="GU58" s="53"/>
      <c r="GV58" s="53"/>
      <c r="GW58" s="53"/>
      <c r="GX58" s="53"/>
      <c r="GY58" s="53"/>
      <c r="GZ58" s="53"/>
      <c r="HA58" s="53"/>
      <c r="HB58" s="53"/>
      <c r="HC58" s="53"/>
      <c r="HD58" s="53"/>
      <c r="HE58" s="59"/>
      <c r="HF58" s="59"/>
      <c r="HG58" s="59"/>
      <c r="HH58" s="59"/>
      <c r="HI58" s="59"/>
      <c r="HJ58" s="59"/>
      <c r="HK58" s="59"/>
      <c r="HL58" s="59"/>
      <c r="HM58" s="17"/>
      <c r="HN58" s="17"/>
      <c r="HO58" s="17"/>
      <c r="HP58" s="17"/>
      <c r="HQ58" s="17"/>
      <c r="HR58" s="17"/>
      <c r="HS58" s="17"/>
      <c r="HT58" s="17"/>
      <c r="HU58" s="17"/>
      <c r="HV58" s="17"/>
      <c r="HW58" s="17"/>
      <c r="HX58" s="17"/>
      <c r="HY58" s="17"/>
      <c r="HZ58" s="17"/>
      <c r="IA58" s="17"/>
    </row>
    <row r="59" spans="1:235" ht="20.25" customHeight="1">
      <c r="A59" s="19">
        <v>56</v>
      </c>
      <c r="B59" s="47" t="s">
        <v>110</v>
      </c>
      <c r="C59" s="112">
        <v>15816.774527409325</v>
      </c>
      <c r="D59" s="53">
        <v>13.75196</v>
      </c>
      <c r="E59" s="53">
        <v>16.352609999999999</v>
      </c>
      <c r="F59" s="53">
        <v>15.709149999999999</v>
      </c>
      <c r="G59" s="53">
        <v>3.5939779999999999</v>
      </c>
      <c r="H59" s="53">
        <v>9.2438359999999999</v>
      </c>
      <c r="I59" s="57">
        <v>13.94566</v>
      </c>
      <c r="J59" s="53">
        <v>22.662601626016261</v>
      </c>
      <c r="K59" s="52">
        <v>12.502269999999999</v>
      </c>
      <c r="L59" s="52"/>
      <c r="M59" s="52">
        <v>256</v>
      </c>
      <c r="N59" s="52">
        <v>1.870798012277112</v>
      </c>
      <c r="O59" s="52">
        <v>40.666666666666664</v>
      </c>
      <c r="P59" s="52">
        <v>4.1322314049586781</v>
      </c>
      <c r="Q59" s="52">
        <v>23.387096774193548</v>
      </c>
      <c r="R59" s="52">
        <v>36.231884057971016</v>
      </c>
      <c r="S59" s="52">
        <v>7.1428571428571423</v>
      </c>
      <c r="T59" s="67">
        <v>700</v>
      </c>
      <c r="U59" s="52"/>
      <c r="V59" s="52"/>
      <c r="W59" s="67">
        <v>1701</v>
      </c>
      <c r="X59" s="52">
        <v>12.39705560819182</v>
      </c>
      <c r="Y59" s="52">
        <v>4.1633709642625973</v>
      </c>
      <c r="Z59" s="52">
        <v>0.15134566032769625</v>
      </c>
      <c r="AA59" s="52">
        <v>2</v>
      </c>
      <c r="AB59" s="67">
        <v>2</v>
      </c>
      <c r="AC59" s="67">
        <v>15</v>
      </c>
      <c r="AD59" s="67">
        <v>19</v>
      </c>
      <c r="AE59" s="67">
        <v>0</v>
      </c>
      <c r="AF59" s="52"/>
      <c r="AG59" s="53">
        <v>6.7</v>
      </c>
      <c r="AH59" s="53">
        <v>7.4</v>
      </c>
      <c r="AI59" s="52">
        <v>44.859813084112155</v>
      </c>
      <c r="AJ59" s="53">
        <v>49.056603773584904</v>
      </c>
      <c r="AK59" s="53">
        <v>18.647166361974406</v>
      </c>
      <c r="AL59" s="53">
        <v>36.432053365261268</v>
      </c>
      <c r="AM59" s="53">
        <v>15.572232645403378</v>
      </c>
      <c r="AN59" s="53">
        <v>26.779026217228463</v>
      </c>
      <c r="AO59" s="53">
        <v>19.581233036060489</v>
      </c>
      <c r="AP59" s="53"/>
      <c r="AQ59" s="53">
        <v>15.572232645403378</v>
      </c>
      <c r="AR59" s="53">
        <v>4.4000000000000004</v>
      </c>
      <c r="AS59" s="53">
        <v>32.852419597234743</v>
      </c>
      <c r="AT59" s="53">
        <v>24.717093508040499</v>
      </c>
      <c r="AU59" s="53">
        <v>8.3694083694083687</v>
      </c>
      <c r="AV59" s="53"/>
      <c r="AW59" s="53"/>
      <c r="AX59" s="53"/>
      <c r="AY59" s="53"/>
      <c r="AZ59" s="53"/>
      <c r="BA59" s="52">
        <v>673.45201238390098</v>
      </c>
      <c r="BB59" s="53">
        <v>575.23148148148152</v>
      </c>
      <c r="BC59" s="53">
        <v>816.57250470809788</v>
      </c>
      <c r="BD59" s="53">
        <v>148.14691470342447</v>
      </c>
      <c r="BE59" s="53">
        <v>1005</v>
      </c>
      <c r="BF59" s="53">
        <v>11.508771929824562</v>
      </c>
      <c r="BG59" s="54">
        <v>5.2792053054369932</v>
      </c>
      <c r="BH59" s="53"/>
      <c r="BI59" s="53"/>
      <c r="BJ59" s="53"/>
      <c r="BK59" s="53">
        <v>84.116748684880363</v>
      </c>
      <c r="BL59" s="53">
        <v>0.9842185643984388</v>
      </c>
      <c r="BM59" s="53">
        <v>57.9</v>
      </c>
      <c r="BN59" s="53">
        <v>7.4711613173151639</v>
      </c>
      <c r="BO59" s="53">
        <v>26.540924168788095</v>
      </c>
      <c r="BP59" s="53">
        <v>0.15280135823429541</v>
      </c>
      <c r="BQ59" s="53">
        <v>2.6973684210526314</v>
      </c>
      <c r="BR59" s="53">
        <v>9.7414196118353651</v>
      </c>
      <c r="BS59" s="53"/>
      <c r="BT59" s="53"/>
      <c r="BU59" s="53">
        <v>24.27168</v>
      </c>
      <c r="BV59" s="53">
        <v>6.1234291203073719</v>
      </c>
      <c r="BW59" s="53">
        <v>14.69547264415278</v>
      </c>
      <c r="BX59" s="53">
        <v>10.669517770240377</v>
      </c>
      <c r="BY59" s="53">
        <v>4.7780563338740594</v>
      </c>
      <c r="BZ59" s="53">
        <v>0.69311311016074328</v>
      </c>
      <c r="CA59" s="53">
        <v>6.2158973602713461</v>
      </c>
      <c r="CB59" s="53">
        <v>5.906208523816546</v>
      </c>
      <c r="CC59" s="53">
        <v>3.0157793835717444</v>
      </c>
      <c r="CD59" s="53">
        <v>11.311016074325321</v>
      </c>
      <c r="CE59" s="58">
        <v>20.89648</v>
      </c>
      <c r="CF59" s="58">
        <v>28.984359999999999</v>
      </c>
      <c r="CG59" s="53">
        <v>21.18543</v>
      </c>
      <c r="CH59" s="53">
        <v>17.36769</v>
      </c>
      <c r="CI59" s="53">
        <v>6.6313180000000003</v>
      </c>
      <c r="CJ59" s="55">
        <v>148.55961762046246</v>
      </c>
      <c r="CK59" s="58">
        <v>26.463950000000001</v>
      </c>
      <c r="CL59" s="58"/>
      <c r="CM59" s="58"/>
      <c r="CN59" s="58"/>
      <c r="CO59" s="53">
        <v>48.77</v>
      </c>
      <c r="CP59" s="53">
        <v>4.53</v>
      </c>
      <c r="CQ59" s="53">
        <v>9.8000000000000007</v>
      </c>
      <c r="CR59" s="55">
        <v>36.698</v>
      </c>
      <c r="CS59" s="53">
        <v>9.0831119999999999</v>
      </c>
      <c r="CT59" s="53">
        <v>19.334969999999998</v>
      </c>
      <c r="CU59" s="53">
        <v>27.062280000000001</v>
      </c>
      <c r="CV59" s="55"/>
      <c r="CW59" s="55"/>
      <c r="CX59" s="55"/>
      <c r="CY59" s="88">
        <v>4608.088188168942</v>
      </c>
      <c r="CZ59" s="88">
        <v>2044.4786259052746</v>
      </c>
      <c r="DA59" s="88">
        <v>1070.3069922450811</v>
      </c>
      <c r="DB59" s="88">
        <v>147.40754983016086</v>
      </c>
      <c r="DC59" s="88">
        <v>476.01695617245747</v>
      </c>
      <c r="DD59" s="53">
        <v>26.900000000000006</v>
      </c>
      <c r="DE59" s="58"/>
      <c r="DF59" s="58"/>
      <c r="DG59" s="58"/>
      <c r="DH59" s="58"/>
      <c r="DI59" s="88">
        <v>2063.2404756350656</v>
      </c>
      <c r="DJ59" s="53">
        <v>105.15463917525774</v>
      </c>
      <c r="DK59" s="53">
        <v>85.568065506653028</v>
      </c>
      <c r="DL59" s="53">
        <v>7.4</v>
      </c>
      <c r="DM59" s="53">
        <v>12.5</v>
      </c>
      <c r="DN59" s="53"/>
      <c r="DO59" s="53"/>
      <c r="DP59" s="53"/>
      <c r="DQ59" s="53"/>
      <c r="DR59" s="53"/>
      <c r="DS59" s="88">
        <v>1929.0962305971075</v>
      </c>
      <c r="DT59" s="53">
        <v>10.196078431372548</v>
      </c>
      <c r="DU59" s="53">
        <v>18.647166361974406</v>
      </c>
      <c r="DV59" s="53">
        <v>15.572232645403378</v>
      </c>
      <c r="DW59" s="53">
        <v>4.4496487119437944</v>
      </c>
      <c r="DX59" s="53"/>
      <c r="DY59" s="53"/>
      <c r="DZ59" s="53"/>
      <c r="EA59" s="53"/>
      <c r="EB59" s="53"/>
      <c r="EC59" s="53">
        <v>27.487179487179485</v>
      </c>
      <c r="ED59" s="53">
        <v>8.3694083694083687</v>
      </c>
      <c r="EE59" s="53">
        <v>37.805450890679879</v>
      </c>
      <c r="EF59" s="53">
        <v>1.8007179077424618</v>
      </c>
      <c r="EG59" s="53">
        <v>2259.2936802973977</v>
      </c>
      <c r="EH59" s="53">
        <v>1028.125</v>
      </c>
      <c r="EI59" s="53">
        <v>1207.8542823924558</v>
      </c>
      <c r="EJ59" s="53"/>
      <c r="EK59" s="53"/>
      <c r="EL59" s="53"/>
      <c r="EM59" s="88">
        <v>4729.4487335091044</v>
      </c>
      <c r="EN59" s="53">
        <v>76.402410755679185</v>
      </c>
      <c r="EO59" s="53">
        <v>20.027624309392262</v>
      </c>
      <c r="EP59" s="53">
        <v>48.631460654262582</v>
      </c>
      <c r="EQ59" s="53">
        <v>7.6967260195290059</v>
      </c>
      <c r="ER59" s="53">
        <v>27.280288328250624</v>
      </c>
      <c r="ES59" s="53">
        <v>13.774255261000274</v>
      </c>
      <c r="ET59" s="53">
        <v>865.51724137931035</v>
      </c>
      <c r="EU59" s="53"/>
      <c r="EV59" s="53"/>
      <c r="EW59" s="53">
        <v>46.081565436404141</v>
      </c>
      <c r="EX59" s="53">
        <v>139.21667254361037</v>
      </c>
      <c r="EY59" s="53">
        <v>10.334158233968083</v>
      </c>
      <c r="EZ59" s="53">
        <v>9.1766814252582591</v>
      </c>
      <c r="FA59" s="53">
        <v>50.599600151666635</v>
      </c>
      <c r="FB59" s="53">
        <v>-2.6056323043723504</v>
      </c>
      <c r="FC59" s="53">
        <v>67.918685952719386</v>
      </c>
      <c r="FD59" s="53">
        <v>42.389594837703306</v>
      </c>
      <c r="FE59" s="53">
        <v>71.296296296296291</v>
      </c>
      <c r="FF59" s="53">
        <f t="shared" si="0"/>
        <v>476.01695617245747</v>
      </c>
      <c r="FG59" s="53">
        <v>8.1767955801104986</v>
      </c>
      <c r="FH59" s="53">
        <v>2.2321428571428572</v>
      </c>
      <c r="FI59" s="53">
        <v>7.5418387307107153</v>
      </c>
      <c r="FJ59" s="53">
        <v>6.5974475448842744</v>
      </c>
      <c r="FK59" s="53">
        <v>84.317542721176736</v>
      </c>
      <c r="FL59" s="53"/>
      <c r="FM59" s="53"/>
      <c r="FN59" s="53"/>
      <c r="FO59" s="53"/>
      <c r="FP59" s="53"/>
      <c r="FQ59" s="53"/>
      <c r="FR59" s="53"/>
      <c r="FS59" s="53"/>
      <c r="FT59" s="53"/>
      <c r="FU59" s="53"/>
      <c r="FV59" s="53"/>
      <c r="FW59" s="52"/>
      <c r="FX59" s="53"/>
      <c r="FY59" s="53"/>
      <c r="FZ59" s="53"/>
      <c r="GA59" s="53"/>
      <c r="GB59" s="53"/>
      <c r="GC59" s="53"/>
      <c r="GD59" s="53"/>
      <c r="GE59" s="53"/>
      <c r="GF59" s="53"/>
      <c r="GG59" s="53"/>
      <c r="GH59" s="53"/>
      <c r="GI59" s="53"/>
      <c r="GJ59" s="53"/>
      <c r="GK59" s="53"/>
      <c r="GL59" s="53"/>
      <c r="GM59" s="64"/>
      <c r="GN59" s="58"/>
      <c r="GO59" s="58"/>
      <c r="GP59" s="58"/>
      <c r="GQ59" s="58"/>
      <c r="GR59" s="53"/>
      <c r="GS59" s="52"/>
      <c r="GT59" s="53"/>
      <c r="GU59" s="53"/>
      <c r="GV59" s="53"/>
      <c r="GW59" s="53"/>
      <c r="GX59" s="53"/>
      <c r="GY59" s="53"/>
      <c r="GZ59" s="53"/>
      <c r="HA59" s="53"/>
      <c r="HB59" s="53"/>
      <c r="HC59" s="53"/>
      <c r="HD59" s="53"/>
      <c r="HE59" s="59"/>
      <c r="HF59" s="59"/>
      <c r="HG59" s="59"/>
      <c r="HH59" s="59"/>
      <c r="HI59" s="59"/>
      <c r="HJ59" s="59"/>
      <c r="HK59" s="59"/>
      <c r="HL59" s="59"/>
      <c r="HM59" s="17"/>
      <c r="HN59" s="17"/>
      <c r="HO59" s="17"/>
      <c r="HP59" s="17"/>
      <c r="HQ59" s="17"/>
      <c r="HR59" s="17"/>
      <c r="HS59" s="17"/>
      <c r="HT59" s="17"/>
      <c r="HU59" s="17"/>
      <c r="HV59" s="17"/>
      <c r="HW59" s="17"/>
      <c r="HX59" s="17"/>
      <c r="HY59" s="17"/>
      <c r="HZ59" s="17"/>
      <c r="IA59" s="17"/>
    </row>
    <row r="60" spans="1:235" ht="20.25" customHeight="1">
      <c r="A60" s="19">
        <v>57</v>
      </c>
      <c r="B60" s="47" t="s">
        <v>111</v>
      </c>
      <c r="C60" s="112">
        <v>64163.065519324977</v>
      </c>
      <c r="D60" s="53">
        <v>11.97617</v>
      </c>
      <c r="E60" s="53">
        <v>12.747820000000001</v>
      </c>
      <c r="F60" s="53">
        <v>18.398578999999998</v>
      </c>
      <c r="G60" s="53">
        <v>2.8768889999999998</v>
      </c>
      <c r="H60" s="53">
        <v>4.6309339999999999</v>
      </c>
      <c r="I60" s="57">
        <v>8.0070650000000008</v>
      </c>
      <c r="J60" s="53">
        <v>17.458078039342148</v>
      </c>
      <c r="K60" s="52">
        <v>12.35023</v>
      </c>
      <c r="L60" s="52"/>
      <c r="M60" s="52">
        <v>375</v>
      </c>
      <c r="N60" s="52">
        <v>0.61534927224692737</v>
      </c>
      <c r="O60" s="52">
        <v>27.966101694915253</v>
      </c>
      <c r="P60" s="52">
        <v>13.866666666666665</v>
      </c>
      <c r="Q60" s="52">
        <v>20.408163265306122</v>
      </c>
      <c r="R60" s="52">
        <v>21.1864406779661</v>
      </c>
      <c r="S60" s="52">
        <v>4.5454545454545459</v>
      </c>
      <c r="T60" s="67">
        <v>928</v>
      </c>
      <c r="U60" s="52"/>
      <c r="V60" s="52"/>
      <c r="W60" s="67">
        <v>10308</v>
      </c>
      <c r="X60" s="52">
        <v>16.835709735900821</v>
      </c>
      <c r="Y60" s="52">
        <v>9.8419082184838231</v>
      </c>
      <c r="Z60" s="52">
        <v>0.54535336672231505</v>
      </c>
      <c r="AA60" s="52">
        <v>7</v>
      </c>
      <c r="AB60" s="67">
        <v>34</v>
      </c>
      <c r="AC60" s="67">
        <v>35</v>
      </c>
      <c r="AD60" s="67">
        <v>76</v>
      </c>
      <c r="AE60" s="67">
        <v>0</v>
      </c>
      <c r="AF60" s="52"/>
      <c r="AG60" s="53">
        <v>1.9</v>
      </c>
      <c r="AH60" s="53">
        <v>6.3</v>
      </c>
      <c r="AI60" s="52">
        <v>26.353790613718402</v>
      </c>
      <c r="AJ60" s="53">
        <v>32.412523020257822</v>
      </c>
      <c r="AK60" s="53">
        <v>6.1899679829242267</v>
      </c>
      <c r="AL60" s="53">
        <v>20.182005286628062</v>
      </c>
      <c r="AM60" s="53">
        <v>7.813754348407814</v>
      </c>
      <c r="AN60" s="53">
        <v>49.50547981823042</v>
      </c>
      <c r="AO60" s="53">
        <v>44.903732809430259</v>
      </c>
      <c r="AP60" s="53"/>
      <c r="AQ60" s="53">
        <v>7.813754348407814</v>
      </c>
      <c r="AR60" s="53">
        <v>1.5</v>
      </c>
      <c r="AS60" s="53">
        <v>44.813302917517113</v>
      </c>
      <c r="AT60" s="53">
        <v>16.549663928304707</v>
      </c>
      <c r="AU60" s="53">
        <v>4.8722457846281158</v>
      </c>
      <c r="AV60" s="53"/>
      <c r="AW60" s="53"/>
      <c r="AX60" s="53"/>
      <c r="AY60" s="53"/>
      <c r="AZ60" s="53"/>
      <c r="BA60" s="52">
        <v>963.00356261989589</v>
      </c>
      <c r="BB60" s="53">
        <v>746.61921708185059</v>
      </c>
      <c r="BC60" s="53">
        <v>1247.7346654275093</v>
      </c>
      <c r="BD60" s="53">
        <v>190.81921763108173</v>
      </c>
      <c r="BE60" s="53">
        <v>1093</v>
      </c>
      <c r="BF60" s="53">
        <v>9.2240911557243628</v>
      </c>
      <c r="BG60" s="54">
        <v>3.6781285010286839</v>
      </c>
      <c r="BH60" s="53"/>
      <c r="BI60" s="53"/>
      <c r="BJ60" s="53"/>
      <c r="BK60" s="53">
        <v>89.900598340088777</v>
      </c>
      <c r="BL60" s="53">
        <v>0.5500868558193398</v>
      </c>
      <c r="BM60" s="53">
        <v>8.2000000000000011</v>
      </c>
      <c r="BN60" s="53">
        <v>8.6988939977631414</v>
      </c>
      <c r="BO60" s="53">
        <v>8.0126854851561777</v>
      </c>
      <c r="BP60" s="53">
        <v>0.10607010269514487</v>
      </c>
      <c r="BQ60" s="53">
        <v>1.2720016536021497</v>
      </c>
      <c r="BR60" s="53">
        <v>4.1796216606472782</v>
      </c>
      <c r="BS60" s="53"/>
      <c r="BT60" s="53"/>
      <c r="BU60" s="53">
        <v>16.951750000000001</v>
      </c>
      <c r="BV60" s="53">
        <v>3.4170630710790184</v>
      </c>
      <c r="BW60" s="53">
        <v>8.6398891498673507</v>
      </c>
      <c r="BX60" s="53">
        <v>8.8206965308639891</v>
      </c>
      <c r="BY60" s="53">
        <v>3.3136754592000544</v>
      </c>
      <c r="BZ60" s="53">
        <v>0.66408692272596703</v>
      </c>
      <c r="CA60" s="53">
        <v>3.3745078490680811</v>
      </c>
      <c r="CB60" s="53">
        <v>3.6178374085401912</v>
      </c>
      <c r="CC60" s="53">
        <v>1.2098886429307694</v>
      </c>
      <c r="CD60" s="53">
        <v>8.8325250511161055</v>
      </c>
      <c r="CE60" s="58">
        <v>16.237500000000001</v>
      </c>
      <c r="CF60" s="58">
        <v>18.366569999999999</v>
      </c>
      <c r="CG60" s="53">
        <v>15.98077</v>
      </c>
      <c r="CH60" s="53">
        <v>7.9751560000000001</v>
      </c>
      <c r="CI60" s="53">
        <v>4.7866749999999998</v>
      </c>
      <c r="CJ60" s="55">
        <v>74.291856348002014</v>
      </c>
      <c r="CK60" s="58">
        <v>20.459620000000001</v>
      </c>
      <c r="CL60" s="58"/>
      <c r="CM60" s="58"/>
      <c r="CN60" s="58"/>
      <c r="CO60" s="53">
        <v>48.42</v>
      </c>
      <c r="CP60" s="53">
        <v>6.58</v>
      </c>
      <c r="CQ60" s="53">
        <v>15.9</v>
      </c>
      <c r="CR60" s="55">
        <v>35.074489999999997</v>
      </c>
      <c r="CS60" s="53">
        <v>2.5610849999999998</v>
      </c>
      <c r="CT60" s="53">
        <v>13.891769999999999</v>
      </c>
      <c r="CU60" s="53">
        <v>20.470580000000002</v>
      </c>
      <c r="CV60" s="55"/>
      <c r="CW60" s="55"/>
      <c r="CX60" s="55"/>
      <c r="CY60" s="88">
        <v>3719.4040161399212</v>
      </c>
      <c r="CZ60" s="88">
        <v>2209.0339597757998</v>
      </c>
      <c r="DA60" s="88">
        <v>601.32196630712951</v>
      </c>
      <c r="DB60" s="88">
        <v>128.74256197698335</v>
      </c>
      <c r="DC60" s="88">
        <v>245.78163834590075</v>
      </c>
      <c r="DD60" s="53">
        <v>32.599999999999994</v>
      </c>
      <c r="DE60" s="58"/>
      <c r="DF60" s="58"/>
      <c r="DG60" s="58"/>
      <c r="DH60" s="58"/>
      <c r="DI60" s="88">
        <v>11321.844782581948</v>
      </c>
      <c r="DJ60" s="53">
        <v>94.495412844036693</v>
      </c>
      <c r="DK60" s="53">
        <v>77.4283269148481</v>
      </c>
      <c r="DL60" s="53">
        <v>6.3</v>
      </c>
      <c r="DM60" s="53">
        <v>2.9</v>
      </c>
      <c r="DN60" s="53"/>
      <c r="DO60" s="53"/>
      <c r="DP60" s="53"/>
      <c r="DQ60" s="53"/>
      <c r="DR60" s="53"/>
      <c r="DS60" s="88">
        <v>11423.785540226205</v>
      </c>
      <c r="DT60" s="53">
        <v>1.6451233842538191</v>
      </c>
      <c r="DU60" s="53">
        <v>6.1899679829242267</v>
      </c>
      <c r="DV60" s="53">
        <v>7.813754348407814</v>
      </c>
      <c r="DW60" s="53">
        <v>5.9180576631259481</v>
      </c>
      <c r="DX60" s="53"/>
      <c r="DY60" s="53"/>
      <c r="DZ60" s="53"/>
      <c r="EA60" s="53"/>
      <c r="EB60" s="53"/>
      <c r="EC60" s="53">
        <v>17.617634590928361</v>
      </c>
      <c r="ED60" s="53">
        <v>4.8722457846281158</v>
      </c>
      <c r="EE60" s="53">
        <v>4.0600003473709245</v>
      </c>
      <c r="EF60" s="53">
        <v>1.7020310027288823</v>
      </c>
      <c r="EG60" s="53">
        <v>3432.4690402476781</v>
      </c>
      <c r="EH60" s="53">
        <v>1628.6337209302326</v>
      </c>
      <c r="EI60" s="53">
        <v>695.49822964087002</v>
      </c>
      <c r="EJ60" s="53"/>
      <c r="EK60" s="53"/>
      <c r="EL60" s="53"/>
      <c r="EM60" s="88">
        <v>12575.212460851439</v>
      </c>
      <c r="EN60" s="53">
        <v>85.148202648728187</v>
      </c>
      <c r="EO60" s="53">
        <v>21.344032096288867</v>
      </c>
      <c r="EP60" s="53">
        <v>37.176310257611874</v>
      </c>
      <c r="EQ60" s="53">
        <v>3.1112068037463669</v>
      </c>
      <c r="ER60" s="53">
        <v>19.30688096433953</v>
      </c>
      <c r="ES60" s="53">
        <v>12.867720632379429</v>
      </c>
      <c r="ET60" s="53">
        <v>1365.4084158415842</v>
      </c>
      <c r="EU60" s="53"/>
      <c r="EV60" s="53"/>
      <c r="EW60" s="53">
        <v>263.75057103700328</v>
      </c>
      <c r="EX60" s="53">
        <v>49.278021788994394</v>
      </c>
      <c r="EY60" s="53">
        <v>9.831130634458825</v>
      </c>
      <c r="EZ60" s="53">
        <v>0.81864780187701003</v>
      </c>
      <c r="FA60" s="53">
        <v>68.259352152127036</v>
      </c>
      <c r="FB60" s="53">
        <v>6.7913414953647848</v>
      </c>
      <c r="FC60" s="53">
        <v>74.470637124527414</v>
      </c>
      <c r="FD60" s="53">
        <v>49.547117042888878</v>
      </c>
      <c r="FE60" s="53">
        <v>77.355769230769226</v>
      </c>
      <c r="FF60" s="53">
        <f t="shared" si="0"/>
        <v>245.78163834590075</v>
      </c>
      <c r="FG60" s="53">
        <v>8.2866152768044845</v>
      </c>
      <c r="FH60" s="53">
        <v>1.6270337922403004</v>
      </c>
      <c r="FI60" s="53">
        <v>5.0902855918126777</v>
      </c>
      <c r="FJ60" s="53">
        <v>1.6651496493012796</v>
      </c>
      <c r="FK60" s="53">
        <v>87.878138887401619</v>
      </c>
      <c r="FL60" s="53"/>
      <c r="FM60" s="53"/>
      <c r="FN60" s="53"/>
      <c r="FO60" s="53"/>
      <c r="FP60" s="53"/>
      <c r="FQ60" s="53"/>
      <c r="FR60" s="53"/>
      <c r="FS60" s="53"/>
      <c r="FT60" s="53"/>
      <c r="FU60" s="53"/>
      <c r="FV60" s="53"/>
      <c r="FW60" s="52"/>
      <c r="FX60" s="53"/>
      <c r="FY60" s="53"/>
      <c r="FZ60" s="53"/>
      <c r="GA60" s="53"/>
      <c r="GB60" s="53"/>
      <c r="GC60" s="53"/>
      <c r="GD60" s="53"/>
      <c r="GE60" s="53"/>
      <c r="GF60" s="53"/>
      <c r="GG60" s="53"/>
      <c r="GH60" s="53"/>
      <c r="GI60" s="53"/>
      <c r="GJ60" s="53"/>
      <c r="GK60" s="53"/>
      <c r="GL60" s="53"/>
      <c r="GM60" s="64"/>
      <c r="GN60" s="58"/>
      <c r="GO60" s="58"/>
      <c r="GP60" s="58"/>
      <c r="GQ60" s="58"/>
      <c r="GR60" s="53"/>
      <c r="GS60" s="52"/>
      <c r="GT60" s="53"/>
      <c r="GU60" s="53"/>
      <c r="GV60" s="53"/>
      <c r="GW60" s="53"/>
      <c r="GX60" s="53"/>
      <c r="GY60" s="53"/>
      <c r="GZ60" s="53"/>
      <c r="HA60" s="53"/>
      <c r="HB60" s="53"/>
      <c r="HC60" s="53"/>
      <c r="HD60" s="53"/>
      <c r="HE60" s="59"/>
      <c r="HF60" s="59"/>
      <c r="HG60" s="59"/>
      <c r="HH60" s="59"/>
      <c r="HI60" s="59"/>
      <c r="HJ60" s="59"/>
      <c r="HK60" s="59"/>
      <c r="HL60" s="59"/>
      <c r="HM60" s="17"/>
      <c r="HN60" s="17"/>
      <c r="HO60" s="17"/>
      <c r="HP60" s="17"/>
      <c r="HQ60" s="17"/>
      <c r="HR60" s="17"/>
      <c r="HS60" s="17"/>
      <c r="HT60" s="17"/>
      <c r="HU60" s="17"/>
      <c r="HV60" s="17"/>
      <c r="HW60" s="17"/>
      <c r="HX60" s="17"/>
      <c r="HY60" s="17"/>
      <c r="HZ60" s="17"/>
      <c r="IA60" s="17"/>
    </row>
    <row r="61" spans="1:235" ht="20.25" customHeight="1">
      <c r="A61" s="19">
        <v>58</v>
      </c>
      <c r="B61" s="47" t="s">
        <v>112</v>
      </c>
      <c r="C61" s="112">
        <v>11795.168919670852</v>
      </c>
      <c r="D61" s="53">
        <v>16.76305</v>
      </c>
      <c r="E61" s="53">
        <v>10.686730000000001</v>
      </c>
      <c r="F61" s="53">
        <v>20.675962999999999</v>
      </c>
      <c r="G61" s="53">
        <v>3.8111809999999999</v>
      </c>
      <c r="H61" s="53">
        <v>9.2098420000000001</v>
      </c>
      <c r="I61" s="57">
        <v>10.141970000000001</v>
      </c>
      <c r="J61" s="53">
        <v>22.589471380102879</v>
      </c>
      <c r="K61" s="52">
        <v>15.8756</v>
      </c>
      <c r="L61" s="52"/>
      <c r="M61" s="52">
        <v>226</v>
      </c>
      <c r="N61" s="52">
        <v>2.1029124406811204</v>
      </c>
      <c r="O61" s="52">
        <v>53.787878787878782</v>
      </c>
      <c r="P61" s="52">
        <v>3.4146341463414638</v>
      </c>
      <c r="Q61" s="52">
        <v>39.473684210526315</v>
      </c>
      <c r="R61" s="52">
        <v>40.425531914893611</v>
      </c>
      <c r="S61" s="52">
        <v>14.285714285714285</v>
      </c>
      <c r="T61" s="67">
        <v>468</v>
      </c>
      <c r="U61" s="52"/>
      <c r="V61" s="52"/>
      <c r="W61" s="67">
        <v>1084</v>
      </c>
      <c r="X61" s="52">
        <v>10.050064898943077</v>
      </c>
      <c r="Y61" s="52">
        <v>5.8812735113313153</v>
      </c>
      <c r="Z61" s="52">
        <v>0.77837294944760627</v>
      </c>
      <c r="AA61" s="52">
        <v>0</v>
      </c>
      <c r="AB61" s="67">
        <v>10</v>
      </c>
      <c r="AC61" s="67">
        <v>60</v>
      </c>
      <c r="AD61" s="67">
        <v>70</v>
      </c>
      <c r="AE61" s="67">
        <v>0</v>
      </c>
      <c r="AF61" s="52"/>
      <c r="AG61" s="53">
        <v>10.4</v>
      </c>
      <c r="AH61" s="53">
        <v>13.6</v>
      </c>
      <c r="AI61" s="52">
        <v>46.05263157894737</v>
      </c>
      <c r="AJ61" s="53">
        <v>56.164383561643838</v>
      </c>
      <c r="AK61" s="53">
        <v>15.708812260536398</v>
      </c>
      <c r="AL61" s="53">
        <v>38.829257496956956</v>
      </c>
      <c r="AM61" s="53">
        <v>14.611005692599621</v>
      </c>
      <c r="AN61" s="53">
        <v>18.994413407821227</v>
      </c>
      <c r="AO61" s="53">
        <v>20.753860127157132</v>
      </c>
      <c r="AP61" s="53"/>
      <c r="AQ61" s="53">
        <v>14.611005692599621</v>
      </c>
      <c r="AR61" s="53">
        <v>3.2</v>
      </c>
      <c r="AS61" s="53">
        <v>31.131703470031546</v>
      </c>
      <c r="AT61" s="53">
        <v>32.36733894654396</v>
      </c>
      <c r="AU61" s="53">
        <v>9.2843326885880089</v>
      </c>
      <c r="AV61" s="53"/>
      <c r="AW61" s="53"/>
      <c r="AX61" s="53"/>
      <c r="AY61" s="53"/>
      <c r="AZ61" s="53"/>
      <c r="BA61" s="52">
        <v>654.0378006872852</v>
      </c>
      <c r="BB61" s="53">
        <v>581.34398496240601</v>
      </c>
      <c r="BC61" s="53">
        <v>748.52185089974296</v>
      </c>
      <c r="BD61" s="53">
        <v>525.84646042274926</v>
      </c>
      <c r="BE61" s="53">
        <v>951</v>
      </c>
      <c r="BF61" s="53">
        <v>10.147783251231528</v>
      </c>
      <c r="BG61" s="54">
        <v>5.9346331092605817</v>
      </c>
      <c r="BH61" s="53"/>
      <c r="BI61" s="53"/>
      <c r="BJ61" s="53"/>
      <c r="BK61" s="53">
        <v>76.778635510118932</v>
      </c>
      <c r="BL61" s="53">
        <v>3.3382015439182142</v>
      </c>
      <c r="BM61" s="53">
        <v>68.2</v>
      </c>
      <c r="BN61" s="53">
        <v>4.7905830823980287</v>
      </c>
      <c r="BO61" s="53">
        <v>22.986738531971021</v>
      </c>
      <c r="BP61" s="53">
        <v>0.23148148148148145</v>
      </c>
      <c r="BQ61" s="53">
        <v>2.5947936720515608</v>
      </c>
      <c r="BR61" s="53">
        <v>12.06471885353216</v>
      </c>
      <c r="BS61" s="53"/>
      <c r="BT61" s="53"/>
      <c r="BU61" s="53">
        <v>23.783110000000001</v>
      </c>
      <c r="BV61" s="53">
        <v>8.2891246684350133</v>
      </c>
      <c r="BW61" s="53">
        <v>15.875118259224219</v>
      </c>
      <c r="BX61" s="53">
        <v>10.823084200567644</v>
      </c>
      <c r="BY61" s="53">
        <v>4.8817407757805107</v>
      </c>
      <c r="BZ61" s="53">
        <v>0.52034058656575222</v>
      </c>
      <c r="CA61" s="53">
        <v>7.2374645222327336</v>
      </c>
      <c r="CB61" s="53">
        <v>6.2724692526017032</v>
      </c>
      <c r="CC61" s="53">
        <v>3.5383159886471143</v>
      </c>
      <c r="CD61" s="53">
        <v>12.147587511825922</v>
      </c>
      <c r="CE61" s="58">
        <v>23.040289999999999</v>
      </c>
      <c r="CF61" s="58">
        <v>26.036110000000001</v>
      </c>
      <c r="CG61" s="53">
        <v>19.022220000000001</v>
      </c>
      <c r="CH61" s="53">
        <v>13.62494</v>
      </c>
      <c r="CI61" s="53">
        <v>1.8824719999999999</v>
      </c>
      <c r="CJ61" s="55">
        <v>151.52790638942673</v>
      </c>
      <c r="CK61" s="58">
        <v>25.326460000000001</v>
      </c>
      <c r="CL61" s="58"/>
      <c r="CM61" s="58"/>
      <c r="CN61" s="58"/>
      <c r="CO61" s="53">
        <v>37.68</v>
      </c>
      <c r="CP61" s="53">
        <v>6.12</v>
      </c>
      <c r="CQ61" s="53">
        <v>12.6</v>
      </c>
      <c r="CR61" s="55">
        <v>40.430019999999999</v>
      </c>
      <c r="CS61" s="53">
        <v>7.9270430000000003</v>
      </c>
      <c r="CT61" s="53">
        <v>23.300339999999998</v>
      </c>
      <c r="CU61" s="53">
        <v>29.445709999999998</v>
      </c>
      <c r="CV61" s="55"/>
      <c r="CW61" s="55"/>
      <c r="CX61" s="55"/>
      <c r="CY61" s="88">
        <v>12254.40379403794</v>
      </c>
      <c r="CZ61" s="88">
        <v>4818.7669376693766</v>
      </c>
      <c r="DA61" s="88">
        <v>2820.1219512195121</v>
      </c>
      <c r="DB61" s="88">
        <v>542.0054200542005</v>
      </c>
      <c r="DC61" s="88">
        <v>1470.6502144251658</v>
      </c>
      <c r="DD61" s="53">
        <v>30.700000000000003</v>
      </c>
      <c r="DE61" s="58"/>
      <c r="DF61" s="58"/>
      <c r="DG61" s="58"/>
      <c r="DH61" s="58"/>
      <c r="DI61" s="88">
        <v>1656.1224161938019</v>
      </c>
      <c r="DJ61" s="53">
        <v>98</v>
      </c>
      <c r="DK61" s="53">
        <v>79.532163742690059</v>
      </c>
      <c r="DL61" s="53">
        <v>13.6</v>
      </c>
      <c r="DM61" s="53">
        <v>23.1</v>
      </c>
      <c r="DN61" s="53"/>
      <c r="DO61" s="53"/>
      <c r="DP61" s="53"/>
      <c r="DQ61" s="53"/>
      <c r="DR61" s="53"/>
      <c r="DS61" s="88">
        <v>1291.7246541864067</v>
      </c>
      <c r="DT61" s="53">
        <v>10.92436974789916</v>
      </c>
      <c r="DU61" s="53">
        <v>15.708812260536398</v>
      </c>
      <c r="DV61" s="53">
        <v>14.611005692599621</v>
      </c>
      <c r="DW61" s="53">
        <v>4.0178571428571432</v>
      </c>
      <c r="DX61" s="53"/>
      <c r="DY61" s="53"/>
      <c r="DZ61" s="53"/>
      <c r="EA61" s="53"/>
      <c r="EB61" s="53"/>
      <c r="EC61" s="53">
        <v>29.689608636977059</v>
      </c>
      <c r="ED61" s="53">
        <v>9.2843326885880089</v>
      </c>
      <c r="EE61" s="53">
        <v>63.743167605404913</v>
      </c>
      <c r="EF61" s="53">
        <v>1.6539574202870846</v>
      </c>
      <c r="EG61" s="53">
        <v>2159.3137254901962</v>
      </c>
      <c r="EH61" s="53">
        <v>965.57377049180332</v>
      </c>
      <c r="EI61" s="53">
        <v>3081.0674299183434</v>
      </c>
      <c r="EJ61" s="53"/>
      <c r="EK61" s="53"/>
      <c r="EL61" s="53"/>
      <c r="EM61" s="88">
        <v>3587.6788294857279</v>
      </c>
      <c r="EN61" s="53">
        <v>72.433460076045634</v>
      </c>
      <c r="EO61" s="53">
        <v>17.858413376022767</v>
      </c>
      <c r="EP61" s="53">
        <v>56.861277080714103</v>
      </c>
      <c r="EQ61" s="53">
        <v>9.6526508226691039</v>
      </c>
      <c r="ER61" s="53">
        <v>27.060931899641577</v>
      </c>
      <c r="ES61" s="53">
        <v>16.549295774647888</v>
      </c>
      <c r="ET61" s="53">
        <v>835.95505617977528</v>
      </c>
      <c r="EU61" s="53"/>
      <c r="EV61" s="53"/>
      <c r="EW61" s="53">
        <v>9.2781423523473094</v>
      </c>
      <c r="EX61" s="53">
        <v>76.363636363636374</v>
      </c>
      <c r="EY61" s="53">
        <v>12.670110509382306</v>
      </c>
      <c r="EZ61" s="53">
        <v>3.0757998276124368</v>
      </c>
      <c r="FA61" s="53">
        <v>30.525019612516267</v>
      </c>
      <c r="FB61" s="53">
        <v>-4.1423494767701357</v>
      </c>
      <c r="FC61" s="53">
        <v>73.379291944019116</v>
      </c>
      <c r="FD61" s="53">
        <v>34.768166089965419</v>
      </c>
      <c r="FE61" s="53">
        <v>75.963718820861686</v>
      </c>
      <c r="FF61" s="53">
        <f t="shared" si="0"/>
        <v>1470.6502144251658</v>
      </c>
      <c r="FG61" s="53"/>
      <c r="FH61" s="53"/>
      <c r="FI61" s="53">
        <v>9.5059880239520957</v>
      </c>
      <c r="FJ61" s="53">
        <v>7.8567876678269517</v>
      </c>
      <c r="FK61" s="53">
        <v>80.755842864246645</v>
      </c>
      <c r="FL61" s="53"/>
      <c r="FM61" s="53"/>
      <c r="FN61" s="53"/>
      <c r="FO61" s="53"/>
      <c r="FP61" s="53"/>
      <c r="FQ61" s="53"/>
      <c r="FR61" s="53"/>
      <c r="FS61" s="53"/>
      <c r="FT61" s="53"/>
      <c r="FU61" s="53"/>
      <c r="FV61" s="53"/>
      <c r="FW61" s="52"/>
      <c r="FX61" s="53"/>
      <c r="FY61" s="53"/>
      <c r="FZ61" s="53"/>
      <c r="GA61" s="53"/>
      <c r="GB61" s="53"/>
      <c r="GC61" s="53"/>
      <c r="GD61" s="53"/>
      <c r="GE61" s="53"/>
      <c r="GF61" s="53"/>
      <c r="GG61" s="53"/>
      <c r="GH61" s="53"/>
      <c r="GI61" s="53"/>
      <c r="GJ61" s="53"/>
      <c r="GK61" s="53"/>
      <c r="GL61" s="53"/>
      <c r="GM61" s="64"/>
      <c r="GN61" s="58"/>
      <c r="GO61" s="58"/>
      <c r="GP61" s="58"/>
      <c r="GQ61" s="58"/>
      <c r="GR61" s="53"/>
      <c r="GS61" s="52"/>
      <c r="GT61" s="53"/>
      <c r="GU61" s="53"/>
      <c r="GV61" s="53"/>
      <c r="GW61" s="53"/>
      <c r="GX61" s="53"/>
      <c r="GY61" s="53"/>
      <c r="GZ61" s="53"/>
      <c r="HA61" s="53"/>
      <c r="HB61" s="53"/>
      <c r="HC61" s="53"/>
      <c r="HD61" s="53"/>
      <c r="HE61" s="59"/>
      <c r="HF61" s="59"/>
      <c r="HG61" s="59"/>
      <c r="HH61" s="59"/>
      <c r="HI61" s="59"/>
      <c r="HJ61" s="59"/>
      <c r="HK61" s="59"/>
      <c r="HL61" s="59"/>
      <c r="HM61" s="17"/>
      <c r="HN61" s="17"/>
      <c r="HO61" s="17"/>
      <c r="HP61" s="17"/>
      <c r="HQ61" s="17"/>
      <c r="HR61" s="17"/>
      <c r="HS61" s="17"/>
      <c r="HT61" s="17"/>
      <c r="HU61" s="17"/>
      <c r="HV61" s="17"/>
      <c r="HW61" s="17"/>
      <c r="HX61" s="17"/>
      <c r="HY61" s="17"/>
      <c r="HZ61" s="17"/>
      <c r="IA61" s="17"/>
    </row>
    <row r="62" spans="1:235" ht="20.25" customHeight="1">
      <c r="A62" s="19">
        <v>59</v>
      </c>
      <c r="B62" s="47" t="s">
        <v>113</v>
      </c>
      <c r="C62" s="112">
        <v>117952.03862576013</v>
      </c>
      <c r="D62" s="53">
        <v>12.171110000000001</v>
      </c>
      <c r="E62" s="53">
        <v>9.6403990000000004</v>
      </c>
      <c r="F62" s="53">
        <v>13.848979999999999</v>
      </c>
      <c r="G62" s="53">
        <v>2.6801460000000001</v>
      </c>
      <c r="H62" s="53">
        <v>5.3884850000000002</v>
      </c>
      <c r="I62" s="57">
        <v>3.0283069999999999</v>
      </c>
      <c r="J62" s="53">
        <v>16.455243027793358</v>
      </c>
      <c r="K62" s="52">
        <v>15.897930000000001</v>
      </c>
      <c r="L62" s="52"/>
      <c r="M62" s="52">
        <v>505</v>
      </c>
      <c r="N62" s="52">
        <v>0.52970546278425779</v>
      </c>
      <c r="O62" s="52">
        <v>21.728971962616821</v>
      </c>
      <c r="P62" s="52">
        <v>24.380165289256198</v>
      </c>
      <c r="Q62" s="52">
        <v>71.84210526315789</v>
      </c>
      <c r="R62" s="52">
        <v>48.780487804878049</v>
      </c>
      <c r="S62" s="52">
        <v>5.9561128526645764</v>
      </c>
      <c r="T62" s="67">
        <v>1015</v>
      </c>
      <c r="U62" s="52"/>
      <c r="V62" s="52"/>
      <c r="W62" s="67">
        <v>33739</v>
      </c>
      <c r="X62" s="52">
        <v>35.296640756588232</v>
      </c>
      <c r="Y62" s="52">
        <v>22.506187340072998</v>
      </c>
      <c r="Z62" s="52">
        <v>1.7088148162680741</v>
      </c>
      <c r="AA62" s="52">
        <v>107</v>
      </c>
      <c r="AB62" s="67">
        <v>373</v>
      </c>
      <c r="AC62" s="67">
        <v>1262</v>
      </c>
      <c r="AD62" s="67">
        <v>1742</v>
      </c>
      <c r="AE62" s="67">
        <v>10</v>
      </c>
      <c r="AF62" s="52"/>
      <c r="AG62" s="53">
        <v>4.7</v>
      </c>
      <c r="AH62" s="53">
        <v>8.9</v>
      </c>
      <c r="AI62" s="52">
        <v>15.478841870824056</v>
      </c>
      <c r="AJ62" s="53">
        <v>15.256124721603555</v>
      </c>
      <c r="AK62" s="53">
        <v>3.5478867778208607</v>
      </c>
      <c r="AL62" s="53">
        <v>10.882061210100504</v>
      </c>
      <c r="AM62" s="53">
        <v>7.6997485006771127</v>
      </c>
      <c r="AN62" s="53">
        <v>51.014492753623188</v>
      </c>
      <c r="AO62" s="53">
        <v>61.167718783560787</v>
      </c>
      <c r="AP62" s="53"/>
      <c r="AQ62" s="53">
        <v>7.6997485006771127</v>
      </c>
      <c r="AR62" s="53">
        <v>5</v>
      </c>
      <c r="AS62" s="53">
        <v>59.552774301209844</v>
      </c>
      <c r="AT62" s="53">
        <v>12.463282274258592</v>
      </c>
      <c r="AU62" s="53">
        <v>5.5035128805620603</v>
      </c>
      <c r="AV62" s="53"/>
      <c r="AW62" s="53"/>
      <c r="AX62" s="53"/>
      <c r="AY62" s="53"/>
      <c r="AZ62" s="53"/>
      <c r="BA62" s="52">
        <v>1288.8381201044385</v>
      </c>
      <c r="BB62" s="53">
        <v>1162.0669056152926</v>
      </c>
      <c r="BC62" s="53">
        <v>1448.7660106216808</v>
      </c>
      <c r="BD62" s="53">
        <v>315.43757833302413</v>
      </c>
      <c r="BE62" s="53">
        <v>1061</v>
      </c>
      <c r="BF62" s="53">
        <v>6.4970253872886854</v>
      </c>
      <c r="BG62" s="54">
        <v>3.7303297605227335</v>
      </c>
      <c r="BH62" s="53"/>
      <c r="BI62" s="53"/>
      <c r="BJ62" s="53"/>
      <c r="BK62" s="53">
        <v>46.691428215715973</v>
      </c>
      <c r="BL62" s="53">
        <v>4.9820513352561573</v>
      </c>
      <c r="BM62" s="53">
        <v>0.70000000000000007</v>
      </c>
      <c r="BN62" s="53">
        <v>18.264118674945163</v>
      </c>
      <c r="BO62" s="53">
        <v>6.7658781605798319</v>
      </c>
      <c r="BP62" s="53">
        <v>0.11837268705999625</v>
      </c>
      <c r="BQ62" s="53">
        <v>10.46642797586934</v>
      </c>
      <c r="BR62" s="53">
        <v>8.2343556844742132</v>
      </c>
      <c r="BS62" s="53"/>
      <c r="BT62" s="53"/>
      <c r="BU62" s="53">
        <v>14.70359</v>
      </c>
      <c r="BV62" s="53">
        <v>3.5725384000710294</v>
      </c>
      <c r="BW62" s="53">
        <v>5.9063442487469278</v>
      </c>
      <c r="BX62" s="53">
        <v>8.3856564810939034</v>
      </c>
      <c r="BY62" s="53">
        <v>2.7894945852250164</v>
      </c>
      <c r="BZ62" s="53">
        <v>0.39497268463363061</v>
      </c>
      <c r="CA62" s="53">
        <v>2.7615889064193793</v>
      </c>
      <c r="CB62" s="53">
        <v>2.9043371864635992</v>
      </c>
      <c r="CC62" s="53">
        <v>1.1248135149349046</v>
      </c>
      <c r="CD62" s="53">
        <v>10.745832930847582</v>
      </c>
      <c r="CE62" s="58">
        <v>17.448630000000001</v>
      </c>
      <c r="CF62" s="58">
        <v>15.37847</v>
      </c>
      <c r="CG62" s="53">
        <v>19.04541</v>
      </c>
      <c r="CH62" s="53">
        <v>6.9127830000000001</v>
      </c>
      <c r="CI62" s="53">
        <v>4.8376590000000004</v>
      </c>
      <c r="CJ62" s="55">
        <v>525.95534858238591</v>
      </c>
      <c r="CK62" s="58">
        <v>22.776890000000002</v>
      </c>
      <c r="CL62" s="58"/>
      <c r="CM62" s="58"/>
      <c r="CN62" s="58"/>
      <c r="CO62" s="53">
        <v>50.7</v>
      </c>
      <c r="CP62" s="53">
        <v>5.2</v>
      </c>
      <c r="CQ62" s="53">
        <v>9.4</v>
      </c>
      <c r="CR62" s="55">
        <v>27.181789999999999</v>
      </c>
      <c r="CS62" s="53">
        <v>6.7590050000000002</v>
      </c>
      <c r="CT62" s="53">
        <v>10.7202</v>
      </c>
      <c r="CU62" s="53">
        <v>15.545859999999999</v>
      </c>
      <c r="CV62" s="55"/>
      <c r="CW62" s="55"/>
      <c r="CX62" s="55"/>
      <c r="CY62" s="88">
        <v>13859.180431174502</v>
      </c>
      <c r="CZ62" s="88">
        <v>9590.925631717686</v>
      </c>
      <c r="DA62" s="88">
        <v>1808.8382784971909</v>
      </c>
      <c r="DB62" s="88">
        <v>660.34135387728656</v>
      </c>
      <c r="DC62" s="88">
        <v>656.28486327067992</v>
      </c>
      <c r="DD62" s="53">
        <v>35.099999999999994</v>
      </c>
      <c r="DE62" s="58"/>
      <c r="DF62" s="58"/>
      <c r="DG62" s="58"/>
      <c r="DH62" s="58"/>
      <c r="DI62" s="88">
        <v>11857.43134246819</v>
      </c>
      <c r="DJ62" s="53">
        <v>91.692954784437433</v>
      </c>
      <c r="DK62" s="53">
        <v>79.6669588080631</v>
      </c>
      <c r="DL62" s="53">
        <v>8.9</v>
      </c>
      <c r="DM62" s="53">
        <v>12.6</v>
      </c>
      <c r="DN62" s="53"/>
      <c r="DO62" s="53"/>
      <c r="DP62" s="53"/>
      <c r="DQ62" s="53"/>
      <c r="DR62" s="53"/>
      <c r="DS62" s="88">
        <v>15205.771710279219</v>
      </c>
      <c r="DT62" s="53">
        <v>1.3894249324585102</v>
      </c>
      <c r="DU62" s="53">
        <v>3.5478867778208607</v>
      </c>
      <c r="DV62" s="53">
        <v>7.6997485006771127</v>
      </c>
      <c r="DW62" s="53">
        <v>8.2382473756275676</v>
      </c>
      <c r="DX62" s="53"/>
      <c r="DY62" s="53"/>
      <c r="DZ62" s="53"/>
      <c r="EA62" s="53"/>
      <c r="EB62" s="53"/>
      <c r="EC62" s="53">
        <v>27.935297945523846</v>
      </c>
      <c r="ED62" s="53">
        <v>5.5035128805620603</v>
      </c>
      <c r="EE62" s="53">
        <v>5.5563082597140685</v>
      </c>
      <c r="EF62" s="53">
        <v>0.96100558128162406</v>
      </c>
      <c r="EG62" s="53">
        <v>4427.6119402985078</v>
      </c>
      <c r="EH62" s="53">
        <v>1508.8105726872247</v>
      </c>
      <c r="EI62" s="53">
        <v>1239.0996667123225</v>
      </c>
      <c r="EJ62" s="53"/>
      <c r="EK62" s="53"/>
      <c r="EL62" s="53"/>
      <c r="EM62" s="88">
        <v>17261.856992710913</v>
      </c>
      <c r="EN62" s="53">
        <v>77.834803528468328</v>
      </c>
      <c r="EO62" s="53">
        <v>22.091816367265469</v>
      </c>
      <c r="EP62" s="53">
        <v>33.773886566560066</v>
      </c>
      <c r="EQ62" s="53">
        <v>21.623227778249426</v>
      </c>
      <c r="ER62" s="53">
        <v>19.717860843229456</v>
      </c>
      <c r="ES62" s="53">
        <v>16.675865331546163</v>
      </c>
      <c r="ET62" s="53">
        <v>1561.3636363636363</v>
      </c>
      <c r="EU62" s="53"/>
      <c r="EV62" s="53"/>
      <c r="EW62" s="53">
        <v>30.059580488070303</v>
      </c>
      <c r="EX62" s="53">
        <v>13.706536108525924</v>
      </c>
      <c r="EY62" s="53">
        <v>4.8537841124269487</v>
      </c>
      <c r="EZ62" s="53">
        <v>0.58605622539728863</v>
      </c>
      <c r="FA62" s="53">
        <v>21.740146821212598</v>
      </c>
      <c r="FB62" s="53">
        <v>4.5793653245623087</v>
      </c>
      <c r="FC62" s="53">
        <v>53.502792801503119</v>
      </c>
      <c r="FD62" s="53">
        <v>30.455366856938031</v>
      </c>
      <c r="FE62" s="53">
        <v>79.727030625832228</v>
      </c>
      <c r="FF62" s="53">
        <f t="shared" si="0"/>
        <v>656.28486327067992</v>
      </c>
      <c r="FG62" s="53">
        <v>46.979748603351958</v>
      </c>
      <c r="FH62" s="53">
        <v>13.150289017341041</v>
      </c>
      <c r="FI62" s="53">
        <v>31.875067623615973</v>
      </c>
      <c r="FJ62" s="53">
        <v>10.329298169765096</v>
      </c>
      <c r="FK62" s="53">
        <v>60.22481625594466</v>
      </c>
      <c r="FL62" s="53"/>
      <c r="FM62" s="53"/>
      <c r="FN62" s="53"/>
      <c r="FO62" s="53"/>
      <c r="FP62" s="53"/>
      <c r="FQ62" s="53"/>
      <c r="FR62" s="53"/>
      <c r="FS62" s="53"/>
      <c r="FT62" s="53"/>
      <c r="FU62" s="53"/>
      <c r="FV62" s="53"/>
      <c r="FW62" s="52"/>
      <c r="FX62" s="53"/>
      <c r="FY62" s="53"/>
      <c r="FZ62" s="53"/>
      <c r="GA62" s="53"/>
      <c r="GB62" s="53"/>
      <c r="GC62" s="53"/>
      <c r="GD62" s="53"/>
      <c r="GE62" s="53"/>
      <c r="GF62" s="53"/>
      <c r="GG62" s="53"/>
      <c r="GH62" s="53"/>
      <c r="GI62" s="53"/>
      <c r="GJ62" s="53"/>
      <c r="GK62" s="53"/>
      <c r="GL62" s="53"/>
      <c r="GM62" s="64"/>
      <c r="GN62" s="58"/>
      <c r="GO62" s="58"/>
      <c r="GP62" s="58"/>
      <c r="GQ62" s="58"/>
      <c r="GR62" s="53"/>
      <c r="GS62" s="52"/>
      <c r="GT62" s="53"/>
      <c r="GU62" s="53"/>
      <c r="GV62" s="53"/>
      <c r="GW62" s="53"/>
      <c r="GX62" s="53"/>
      <c r="GY62" s="53"/>
      <c r="GZ62" s="53"/>
      <c r="HA62" s="53"/>
      <c r="HB62" s="53"/>
      <c r="HC62" s="53"/>
      <c r="HD62" s="53"/>
      <c r="HE62" s="59"/>
      <c r="HF62" s="59"/>
      <c r="HG62" s="59"/>
      <c r="HH62" s="59"/>
      <c r="HI62" s="59"/>
      <c r="HJ62" s="59"/>
      <c r="HK62" s="59"/>
      <c r="HL62" s="59"/>
      <c r="HM62" s="17"/>
      <c r="HN62" s="17"/>
      <c r="HO62" s="17"/>
      <c r="HP62" s="17"/>
      <c r="HQ62" s="17"/>
      <c r="HR62" s="17"/>
      <c r="HS62" s="17"/>
      <c r="HT62" s="17"/>
      <c r="HU62" s="17"/>
      <c r="HV62" s="17"/>
      <c r="HW62" s="17"/>
      <c r="HX62" s="17"/>
      <c r="HY62" s="17"/>
      <c r="HZ62" s="17"/>
      <c r="IA62" s="17"/>
    </row>
    <row r="63" spans="1:235" ht="20.25" customHeight="1">
      <c r="A63" s="19">
        <v>60</v>
      </c>
      <c r="B63" s="47" t="s">
        <v>114</v>
      </c>
      <c r="C63" s="112">
        <v>7815.4569764691787</v>
      </c>
      <c r="D63" s="53">
        <v>17.812570000000001</v>
      </c>
      <c r="E63" s="53">
        <v>12.637409999999999</v>
      </c>
      <c r="F63" s="53">
        <v>16.915991000000002</v>
      </c>
      <c r="G63" s="53">
        <v>7.6431969999999998</v>
      </c>
      <c r="H63" s="53">
        <v>8.0742220000000007</v>
      </c>
      <c r="I63" s="57">
        <v>18.420249999999999</v>
      </c>
      <c r="J63" s="53">
        <v>22.792426119270925</v>
      </c>
      <c r="K63" s="52">
        <v>18.566040000000001</v>
      </c>
      <c r="L63" s="52"/>
      <c r="M63" s="52">
        <v>143</v>
      </c>
      <c r="N63" s="52">
        <v>2.075772971403687</v>
      </c>
      <c r="O63" s="52">
        <v>49.462365591397848</v>
      </c>
      <c r="P63" s="52">
        <v>4.6153846153846159</v>
      </c>
      <c r="Q63" s="52">
        <v>25.757575757575758</v>
      </c>
      <c r="R63" s="52">
        <v>33.333333333333329</v>
      </c>
      <c r="S63" s="52">
        <v>6.666666666666667</v>
      </c>
      <c r="T63" s="67">
        <v>496</v>
      </c>
      <c r="U63" s="52"/>
      <c r="V63" s="52"/>
      <c r="W63" s="67">
        <v>714</v>
      </c>
      <c r="X63" s="52">
        <v>10.292633703329969</v>
      </c>
      <c r="Y63" s="52">
        <v>2.3671281822242065</v>
      </c>
      <c r="Z63" s="52">
        <v>6.5180550123843037E-2</v>
      </c>
      <c r="AA63" s="52">
        <v>0</v>
      </c>
      <c r="AB63" s="67">
        <v>2</v>
      </c>
      <c r="AC63" s="67">
        <v>0</v>
      </c>
      <c r="AD63" s="67">
        <v>2</v>
      </c>
      <c r="AE63" s="67">
        <v>0</v>
      </c>
      <c r="AF63" s="52"/>
      <c r="AG63" s="53">
        <v>2.9</v>
      </c>
      <c r="AH63" s="53">
        <v>8.1999999999999993</v>
      </c>
      <c r="AI63" s="52">
        <v>43.333333333333336</v>
      </c>
      <c r="AJ63" s="53">
        <v>48.275862068965516</v>
      </c>
      <c r="AK63" s="53">
        <v>22.992700729927009</v>
      </c>
      <c r="AL63" s="53">
        <v>44.590668261835582</v>
      </c>
      <c r="AM63" s="53">
        <v>16.030534351145036</v>
      </c>
      <c r="AN63" s="53">
        <v>25.378787878787879</v>
      </c>
      <c r="AO63" s="53">
        <v>17.009493670886076</v>
      </c>
      <c r="AP63" s="53"/>
      <c r="AQ63" s="53">
        <v>16.030534351145036</v>
      </c>
      <c r="AR63" s="53">
        <v>4.7</v>
      </c>
      <c r="AS63" s="53">
        <v>35.00508302270417</v>
      </c>
      <c r="AT63" s="53">
        <v>28.680624792289798</v>
      </c>
      <c r="AU63" s="53">
        <v>10.32258064516129</v>
      </c>
      <c r="AV63" s="53"/>
      <c r="AW63" s="53"/>
      <c r="AX63" s="53"/>
      <c r="AY63" s="53"/>
      <c r="AZ63" s="53"/>
      <c r="BA63" s="52">
        <v>581.75287356321837</v>
      </c>
      <c r="BB63" s="53">
        <v>511.51877133105802</v>
      </c>
      <c r="BC63" s="53">
        <v>666.74107142857144</v>
      </c>
      <c r="BD63" s="53">
        <v>0</v>
      </c>
      <c r="BE63" s="53">
        <v>959</v>
      </c>
      <c r="BF63" s="53">
        <v>12.5</v>
      </c>
      <c r="BG63" s="54">
        <v>6.4615543469877306</v>
      </c>
      <c r="BH63" s="53"/>
      <c r="BI63" s="53"/>
      <c r="BJ63" s="53"/>
      <c r="BK63" s="53">
        <v>84.84015125472672</v>
      </c>
      <c r="BL63" s="53">
        <v>0.61876933654176691</v>
      </c>
      <c r="BM63" s="53">
        <v>50</v>
      </c>
      <c r="BN63" s="53">
        <v>6.1133235520156504</v>
      </c>
      <c r="BO63" s="53">
        <v>29.147452399956531</v>
      </c>
      <c r="BP63" s="53">
        <v>0.205620287868403</v>
      </c>
      <c r="BQ63" s="53">
        <v>0.65223062875032611</v>
      </c>
      <c r="BR63" s="53">
        <v>8.5488857341579916</v>
      </c>
      <c r="BS63" s="53"/>
      <c r="BT63" s="53"/>
      <c r="BU63" s="53">
        <v>30.089849999999998</v>
      </c>
      <c r="BV63" s="53">
        <v>8.008898776418242</v>
      </c>
      <c r="BW63" s="53">
        <v>15.854214123006836</v>
      </c>
      <c r="BX63" s="53">
        <v>11.586940015186029</v>
      </c>
      <c r="BY63" s="53">
        <v>4.9810174639331812</v>
      </c>
      <c r="BZ63" s="53">
        <v>0.6529992406985573</v>
      </c>
      <c r="CA63" s="53">
        <v>7.1070615034168565</v>
      </c>
      <c r="CB63" s="53">
        <v>7.1374335611237658</v>
      </c>
      <c r="CC63" s="53">
        <v>4.1761579347000763</v>
      </c>
      <c r="CD63" s="53">
        <v>13.591495823842065</v>
      </c>
      <c r="CE63" s="58">
        <v>21.84243</v>
      </c>
      <c r="CF63" s="58">
        <v>29.566459999999999</v>
      </c>
      <c r="CG63" s="53">
        <v>18.016780000000001</v>
      </c>
      <c r="CH63" s="53">
        <v>16.031780000000001</v>
      </c>
      <c r="CI63" s="53">
        <v>4.3734719999999996</v>
      </c>
      <c r="CJ63" s="55">
        <v>115.59208836372976</v>
      </c>
      <c r="CK63" s="58">
        <v>25.421500000000002</v>
      </c>
      <c r="CL63" s="58"/>
      <c r="CM63" s="58"/>
      <c r="CN63" s="58"/>
      <c r="CO63" s="53">
        <v>36.28</v>
      </c>
      <c r="CP63" s="53">
        <v>4.67</v>
      </c>
      <c r="CQ63" s="53">
        <v>17.899999999999999</v>
      </c>
      <c r="CR63" s="55">
        <v>39.272370000000002</v>
      </c>
      <c r="CS63" s="53">
        <v>11.96902</v>
      </c>
      <c r="CT63" s="53">
        <v>21.58727</v>
      </c>
      <c r="CU63" s="53">
        <v>35.870260000000002</v>
      </c>
      <c r="CV63" s="55"/>
      <c r="CW63" s="55"/>
      <c r="CX63" s="55"/>
      <c r="CY63" s="88">
        <v>6081.9301331992965</v>
      </c>
      <c r="CZ63" s="88">
        <v>3820.0552902739382</v>
      </c>
      <c r="DA63" s="88">
        <v>917.31590851972862</v>
      </c>
      <c r="DB63" s="88">
        <v>113.0937421462679</v>
      </c>
      <c r="DC63" s="88">
        <v>581.63024134627165</v>
      </c>
      <c r="DD63" s="53">
        <v>38.700000000000003</v>
      </c>
      <c r="DE63" s="58"/>
      <c r="DF63" s="58"/>
      <c r="DG63" s="58"/>
      <c r="DH63" s="58"/>
      <c r="DI63" s="88">
        <v>1089.3412897759188</v>
      </c>
      <c r="DJ63" s="53">
        <v>95</v>
      </c>
      <c r="DK63" s="53">
        <v>93.709327548806939</v>
      </c>
      <c r="DL63" s="53">
        <v>8.1999999999999993</v>
      </c>
      <c r="DM63" s="53">
        <v>12.9</v>
      </c>
      <c r="DN63" s="53"/>
      <c r="DO63" s="53"/>
      <c r="DP63" s="53"/>
      <c r="DQ63" s="53"/>
      <c r="DR63" s="53"/>
      <c r="DS63" s="88">
        <v>976.29879274227142</v>
      </c>
      <c r="DT63" s="53">
        <v>13.445378151260504</v>
      </c>
      <c r="DU63" s="53">
        <v>22.992700729927009</v>
      </c>
      <c r="DV63" s="53">
        <v>16.030534351145036</v>
      </c>
      <c r="DW63" s="53">
        <v>4.8076923076923084</v>
      </c>
      <c r="DX63" s="53"/>
      <c r="DY63" s="53"/>
      <c r="DZ63" s="53"/>
      <c r="EA63" s="53"/>
      <c r="EB63" s="53"/>
      <c r="EC63" s="53">
        <v>31.808510638297872</v>
      </c>
      <c r="ED63" s="53">
        <v>10.32258064516129</v>
      </c>
      <c r="EE63" s="53">
        <v>30.358431023414202</v>
      </c>
      <c r="EF63" s="53">
        <v>1.5729088054169118</v>
      </c>
      <c r="EG63" s="53">
        <v>2009.3457943925234</v>
      </c>
      <c r="EH63" s="53">
        <v>982.97872340425533</v>
      </c>
      <c r="EI63" s="53">
        <v>1528.3842794759826</v>
      </c>
      <c r="EJ63" s="53"/>
      <c r="EK63" s="53"/>
      <c r="EL63" s="53"/>
      <c r="EM63" s="88">
        <v>2258.9695780029601</v>
      </c>
      <c r="EN63" s="53">
        <v>66.757741347905281</v>
      </c>
      <c r="EO63" s="53">
        <v>17.952755905511811</v>
      </c>
      <c r="EP63" s="53">
        <v>57.991042144007274</v>
      </c>
      <c r="EQ63" s="53">
        <v>6.6326530612244898</v>
      </c>
      <c r="ER63" s="53">
        <v>24.415443175638934</v>
      </c>
      <c r="ES63" s="53">
        <v>17.631439192777481</v>
      </c>
      <c r="ET63" s="53">
        <v>708.59375</v>
      </c>
      <c r="EU63" s="53"/>
      <c r="EV63" s="53"/>
      <c r="EW63" s="53">
        <v>101.44196106705117</v>
      </c>
      <c r="EX63" s="53">
        <v>146.22283370276949</v>
      </c>
      <c r="EY63" s="53">
        <v>1.2245458877769286</v>
      </c>
      <c r="EZ63" s="53">
        <v>6.6566518447301739</v>
      </c>
      <c r="FA63" s="53">
        <v>38.544129235618612</v>
      </c>
      <c r="FB63" s="53">
        <v>-4.8928767054030473</v>
      </c>
      <c r="FC63" s="53">
        <v>76.975011284222632</v>
      </c>
      <c r="FD63" s="53">
        <v>40.819809580592882</v>
      </c>
      <c r="FE63" s="53">
        <v>73.421926910299007</v>
      </c>
      <c r="FF63" s="53">
        <f t="shared" si="0"/>
        <v>581.63024134627165</v>
      </c>
      <c r="FG63" s="53">
        <v>6.132075471698113</v>
      </c>
      <c r="FH63" s="53">
        <v>0</v>
      </c>
      <c r="FI63" s="53">
        <v>6.4395706952869807</v>
      </c>
      <c r="FJ63" s="53">
        <v>5.6786703601108028</v>
      </c>
      <c r="FK63" s="53">
        <v>84.533702677747002</v>
      </c>
      <c r="FL63" s="53"/>
      <c r="FM63" s="53"/>
      <c r="FN63" s="53"/>
      <c r="FO63" s="53"/>
      <c r="FP63" s="53"/>
      <c r="FQ63" s="53"/>
      <c r="FR63" s="53"/>
      <c r="FS63" s="53"/>
      <c r="FT63" s="53"/>
      <c r="FU63" s="53"/>
      <c r="FV63" s="53"/>
      <c r="FW63" s="52"/>
      <c r="FX63" s="53"/>
      <c r="FY63" s="53"/>
      <c r="FZ63" s="53"/>
      <c r="GA63" s="53"/>
      <c r="GB63" s="53"/>
      <c r="GC63" s="53"/>
      <c r="GD63" s="53"/>
      <c r="GE63" s="53"/>
      <c r="GF63" s="53"/>
      <c r="GG63" s="53"/>
      <c r="GH63" s="53"/>
      <c r="GI63" s="53"/>
      <c r="GJ63" s="53"/>
      <c r="GK63" s="53"/>
      <c r="GL63" s="53"/>
      <c r="GM63" s="64"/>
      <c r="GN63" s="58"/>
      <c r="GO63" s="58"/>
      <c r="GP63" s="58"/>
      <c r="GQ63" s="58"/>
      <c r="GR63" s="53"/>
      <c r="GS63" s="52"/>
      <c r="GT63" s="53"/>
      <c r="GU63" s="53"/>
      <c r="GV63" s="53"/>
      <c r="GW63" s="53"/>
      <c r="GX63" s="53"/>
      <c r="GY63" s="53"/>
      <c r="GZ63" s="53"/>
      <c r="HA63" s="53"/>
      <c r="HB63" s="53"/>
      <c r="HC63" s="53"/>
      <c r="HD63" s="53"/>
      <c r="HE63" s="59"/>
      <c r="HF63" s="59"/>
      <c r="HG63" s="59"/>
      <c r="HH63" s="59"/>
      <c r="HI63" s="59"/>
      <c r="HJ63" s="59"/>
      <c r="HK63" s="59"/>
      <c r="HL63" s="59"/>
      <c r="HM63" s="17"/>
      <c r="HN63" s="17"/>
      <c r="HO63" s="17"/>
      <c r="HP63" s="17"/>
      <c r="HQ63" s="17"/>
      <c r="HR63" s="17"/>
      <c r="HS63" s="17"/>
      <c r="HT63" s="17"/>
      <c r="HU63" s="17"/>
      <c r="HV63" s="17"/>
      <c r="HW63" s="17"/>
      <c r="HX63" s="17"/>
      <c r="HY63" s="17"/>
      <c r="HZ63" s="17"/>
      <c r="IA63" s="17"/>
    </row>
    <row r="64" spans="1:235" ht="20.25" customHeight="1">
      <c r="A64" s="19">
        <v>61</v>
      </c>
      <c r="B64" s="47" t="s">
        <v>115</v>
      </c>
      <c r="C64" s="112">
        <v>3366.6842851320453</v>
      </c>
      <c r="D64" s="53">
        <v>7.5802490000000002</v>
      </c>
      <c r="E64" s="53">
        <v>0.9104061</v>
      </c>
      <c r="F64" s="53">
        <v>13.98784</v>
      </c>
      <c r="G64" s="53"/>
      <c r="H64" s="53">
        <v>5.4177860000000004</v>
      </c>
      <c r="I64" s="57">
        <v>5.8678220000000003</v>
      </c>
      <c r="J64" s="53">
        <v>30.531295487627364</v>
      </c>
      <c r="K64" s="52">
        <v>9.5781179999999999</v>
      </c>
      <c r="L64" s="52"/>
      <c r="M64" s="52">
        <v>11</v>
      </c>
      <c r="N64" s="52">
        <v>0.36006546644844517</v>
      </c>
      <c r="O64" s="52">
        <v>0</v>
      </c>
      <c r="P64" s="52">
        <v>60</v>
      </c>
      <c r="Q64" s="52">
        <v>0</v>
      </c>
      <c r="R64" s="52">
        <v>0</v>
      </c>
      <c r="S64" s="52">
        <v>0</v>
      </c>
      <c r="T64" s="67">
        <v>1312</v>
      </c>
      <c r="U64" s="52"/>
      <c r="V64" s="52"/>
      <c r="W64" s="67">
        <v>345</v>
      </c>
      <c r="X64" s="52">
        <v>11.431411530815112</v>
      </c>
      <c r="Y64" s="52">
        <v>3.6976439790576023</v>
      </c>
      <c r="Z64" s="52">
        <v>0.15262515262515264</v>
      </c>
      <c r="AA64" s="52">
        <v>0</v>
      </c>
      <c r="AB64" s="67">
        <v>2</v>
      </c>
      <c r="AC64" s="67">
        <v>6</v>
      </c>
      <c r="AD64" s="67">
        <v>8</v>
      </c>
      <c r="AE64" s="67">
        <v>0</v>
      </c>
      <c r="AF64" s="52"/>
      <c r="AG64" s="53">
        <v>0</v>
      </c>
      <c r="AH64" s="53">
        <v>8.3000000000000007</v>
      </c>
      <c r="AI64" s="52">
        <v>33.799999999999997</v>
      </c>
      <c r="AJ64" s="53">
        <v>33.4</v>
      </c>
      <c r="AK64" s="53">
        <v>3.5294117647058822</v>
      </c>
      <c r="AL64" s="53">
        <v>18.171806167400881</v>
      </c>
      <c r="AM64" s="53">
        <v>12.790697674418606</v>
      </c>
      <c r="AN64" s="53">
        <v>42.68292682926829</v>
      </c>
      <c r="AO64" s="53">
        <v>57.225433526011557</v>
      </c>
      <c r="AP64" s="53"/>
      <c r="AQ64" s="53">
        <v>12.790697674418606</v>
      </c>
      <c r="AR64" s="53">
        <v>2</v>
      </c>
      <c r="AS64" s="53">
        <v>49.960411718131432</v>
      </c>
      <c r="AT64" s="53">
        <v>16.205533596837945</v>
      </c>
      <c r="AU64" s="53">
        <v>9.5435684647302903</v>
      </c>
      <c r="AV64" s="53"/>
      <c r="AW64" s="53"/>
      <c r="AX64" s="53"/>
      <c r="AY64" s="53"/>
      <c r="AZ64" s="53"/>
      <c r="BA64" s="52">
        <v>834.7280334728033</v>
      </c>
      <c r="BB64" s="53">
        <v>709.57446808510645</v>
      </c>
      <c r="BC64" s="53">
        <v>1023.7226277372263</v>
      </c>
      <c r="BD64" s="53">
        <v>398.32295464032154</v>
      </c>
      <c r="BE64" s="53">
        <v>1082</v>
      </c>
      <c r="BF64" s="53">
        <v>7.0707070707070701</v>
      </c>
      <c r="BG64" s="54">
        <v>3.2673096341638606</v>
      </c>
      <c r="BH64" s="53"/>
      <c r="BI64" s="53"/>
      <c r="BJ64" s="53"/>
      <c r="BK64" s="53">
        <v>82.501756851721723</v>
      </c>
      <c r="BL64" s="53">
        <v>0.63246661981728747</v>
      </c>
      <c r="BM64" s="53">
        <v>0</v>
      </c>
      <c r="BN64" s="53">
        <v>19.020492430035173</v>
      </c>
      <c r="BO64" s="53">
        <v>24</v>
      </c>
      <c r="BP64" s="53">
        <v>0</v>
      </c>
      <c r="BQ64" s="53">
        <v>0</v>
      </c>
      <c r="BR64" s="53">
        <v>5.2393558349878662</v>
      </c>
      <c r="BS64" s="53"/>
      <c r="BT64" s="53"/>
      <c r="BU64" s="53">
        <v>17.667449999999999</v>
      </c>
      <c r="BV64" s="53">
        <v>5.115384615384615</v>
      </c>
      <c r="BW64" s="53">
        <v>14.237855946398659</v>
      </c>
      <c r="BX64" s="53">
        <v>8.4087102177554449</v>
      </c>
      <c r="BY64" s="53">
        <v>6.3986599664991619</v>
      </c>
      <c r="BZ64" s="53">
        <v>0.87102177554438853</v>
      </c>
      <c r="CA64" s="53">
        <v>4.4221105527638196</v>
      </c>
      <c r="CB64" s="53">
        <v>8.3082077051926309</v>
      </c>
      <c r="CC64" s="53">
        <v>2.3450586264656614</v>
      </c>
      <c r="CD64" s="53">
        <v>8.3417085427135671</v>
      </c>
      <c r="CE64" s="58">
        <v>8.0229490000000006</v>
      </c>
      <c r="CF64" s="58">
        <v>15.35683</v>
      </c>
      <c r="CG64" s="53">
        <v>20.064640000000001</v>
      </c>
      <c r="CH64" s="53">
        <v>3.9242859999999999</v>
      </c>
      <c r="CI64" s="53">
        <v>0.42977739999999998</v>
      </c>
      <c r="CJ64" s="55">
        <v>92.649783817171098</v>
      </c>
      <c r="CK64" s="58">
        <v>17.88907</v>
      </c>
      <c r="CL64" s="58"/>
      <c r="CM64" s="58"/>
      <c r="CN64" s="58"/>
      <c r="CO64" s="53">
        <v>36.979999999999997</v>
      </c>
      <c r="CP64" s="53">
        <v>10.48</v>
      </c>
      <c r="CQ64" s="53">
        <v>9</v>
      </c>
      <c r="CR64" s="55">
        <v>21.773019999999999</v>
      </c>
      <c r="CS64" s="53">
        <v>3.0194939999999999</v>
      </c>
      <c r="CT64" s="53">
        <v>7.7093420000000004</v>
      </c>
      <c r="CU64" s="53">
        <v>17.577950000000001</v>
      </c>
      <c r="CV64" s="55"/>
      <c r="CW64" s="55"/>
      <c r="CX64" s="55"/>
      <c r="CY64" s="88">
        <v>3573.5917625681404</v>
      </c>
      <c r="CZ64" s="88">
        <v>2331.9200484554817</v>
      </c>
      <c r="DA64" s="88">
        <v>635.97819503331311</v>
      </c>
      <c r="DB64" s="88">
        <v>90.854027861901884</v>
      </c>
      <c r="DC64" s="88">
        <v>181.02766302867238</v>
      </c>
      <c r="DD64" s="53">
        <v>21.900000000000006</v>
      </c>
      <c r="DE64" s="58"/>
      <c r="DF64" s="58"/>
      <c r="DG64" s="58"/>
      <c r="DH64" s="58"/>
      <c r="DI64" s="88">
        <v>367.70144336808761</v>
      </c>
      <c r="DJ64" s="53">
        <v>100</v>
      </c>
      <c r="DK64" s="53">
        <v>65.811965811965806</v>
      </c>
      <c r="DL64" s="53">
        <v>8.3000000000000007</v>
      </c>
      <c r="DM64" s="53">
        <v>1.8</v>
      </c>
      <c r="DN64" s="53"/>
      <c r="DO64" s="53"/>
      <c r="DP64" s="53"/>
      <c r="DQ64" s="53"/>
      <c r="DR64" s="53"/>
      <c r="DS64" s="88">
        <v>314.77377551401418</v>
      </c>
      <c r="DT64" s="53">
        <v>0</v>
      </c>
      <c r="DU64" s="53">
        <v>3.5294117647058822</v>
      </c>
      <c r="DV64" s="53">
        <v>12.790697674418606</v>
      </c>
      <c r="DW64" s="53">
        <v>0</v>
      </c>
      <c r="DX64" s="53"/>
      <c r="DY64" s="53"/>
      <c r="DZ64" s="53"/>
      <c r="EA64" s="53"/>
      <c r="EB64" s="53"/>
      <c r="EC64" s="53">
        <v>25.225225225225223</v>
      </c>
      <c r="ED64" s="53">
        <v>9.5435684647302903</v>
      </c>
      <c r="EE64" s="53">
        <v>0</v>
      </c>
      <c r="EF64" s="53">
        <v>2.0279077777364751</v>
      </c>
      <c r="EG64" s="53">
        <v>3055.5555555555557</v>
      </c>
      <c r="EH64" s="53">
        <v>1763.8888888888889</v>
      </c>
      <c r="EI64" s="53">
        <v>555.89870290302656</v>
      </c>
      <c r="EJ64" s="53"/>
      <c r="EK64" s="53"/>
      <c r="EL64" s="53"/>
      <c r="EM64" s="88">
        <v>1545.4126221982353</v>
      </c>
      <c r="EN64" s="53">
        <v>80.5</v>
      </c>
      <c r="EO64" s="53">
        <v>18.658892128279884</v>
      </c>
      <c r="EP64" s="53">
        <v>30.736127890837828</v>
      </c>
      <c r="EQ64" s="53">
        <v>5.9479553903345721</v>
      </c>
      <c r="ER64" s="53">
        <v>35.113386978785663</v>
      </c>
      <c r="ES64" s="53">
        <v>10.131195335276969</v>
      </c>
      <c r="ET64" s="53">
        <v>1240</v>
      </c>
      <c r="EU64" s="53"/>
      <c r="EV64" s="53"/>
      <c r="EW64" s="53">
        <v>-10.638297872340427</v>
      </c>
      <c r="EX64" s="53">
        <v>50.925925925925895</v>
      </c>
      <c r="EY64" s="53">
        <v>13.802540138988736</v>
      </c>
      <c r="EZ64" s="53">
        <v>-5.5573543696464993</v>
      </c>
      <c r="FA64" s="53">
        <v>40.038643509947406</v>
      </c>
      <c r="FB64" s="53">
        <v>-8.711722781295844</v>
      </c>
      <c r="FC64" s="53">
        <v>51.824498120329366</v>
      </c>
      <c r="FD64" s="53">
        <v>39.956048785847706</v>
      </c>
      <c r="FE64" s="53">
        <v>80.487804878048792</v>
      </c>
      <c r="FF64" s="53">
        <f t="shared" si="0"/>
        <v>181.02766302867238</v>
      </c>
      <c r="FG64" s="53">
        <v>7.4626865671641784</v>
      </c>
      <c r="FH64" s="53">
        <v>0</v>
      </c>
      <c r="FI64" s="53">
        <v>10.697674418604651</v>
      </c>
      <c r="FJ64" s="53">
        <v>7.1755725190839694</v>
      </c>
      <c r="FK64" s="53">
        <v>82.290076335877856</v>
      </c>
      <c r="FL64" s="53"/>
      <c r="FM64" s="53"/>
      <c r="FN64" s="53"/>
      <c r="FO64" s="53"/>
      <c r="FP64" s="53"/>
      <c r="FQ64" s="53"/>
      <c r="FR64" s="53"/>
      <c r="FS64" s="53"/>
      <c r="FT64" s="53"/>
      <c r="FU64" s="53"/>
      <c r="FV64" s="53"/>
      <c r="FW64" s="52"/>
      <c r="FX64" s="53"/>
      <c r="FY64" s="53"/>
      <c r="FZ64" s="53"/>
      <c r="GA64" s="53"/>
      <c r="GB64" s="53"/>
      <c r="GC64" s="53"/>
      <c r="GD64" s="53"/>
      <c r="GE64" s="53"/>
      <c r="GF64" s="53"/>
      <c r="GG64" s="53"/>
      <c r="GH64" s="53"/>
      <c r="GI64" s="53"/>
      <c r="GJ64" s="53"/>
      <c r="GK64" s="53"/>
      <c r="GL64" s="53"/>
      <c r="GM64" s="64"/>
      <c r="GN64" s="58"/>
      <c r="GO64" s="58"/>
      <c r="GP64" s="58"/>
      <c r="GQ64" s="58"/>
      <c r="GR64" s="53"/>
      <c r="GS64" s="52"/>
      <c r="GT64" s="53"/>
      <c r="GU64" s="53"/>
      <c r="GV64" s="53"/>
      <c r="GW64" s="53"/>
      <c r="GX64" s="53"/>
      <c r="GY64" s="53"/>
      <c r="GZ64" s="53"/>
      <c r="HA64" s="53"/>
      <c r="HB64" s="53"/>
      <c r="HC64" s="53"/>
      <c r="HD64" s="53"/>
      <c r="HE64" s="59"/>
      <c r="HF64" s="59"/>
      <c r="HG64" s="59"/>
      <c r="HH64" s="59"/>
      <c r="HI64" s="59"/>
      <c r="HJ64" s="59"/>
      <c r="HK64" s="59"/>
      <c r="HL64" s="59"/>
      <c r="HM64" s="17"/>
      <c r="HN64" s="17"/>
      <c r="HO64" s="17"/>
      <c r="HP64" s="17"/>
      <c r="HQ64" s="17"/>
      <c r="HR64" s="17"/>
      <c r="HS64" s="17"/>
      <c r="HT64" s="17"/>
      <c r="HU64" s="17"/>
      <c r="HV64" s="17"/>
      <c r="HW64" s="17"/>
      <c r="HX64" s="17"/>
      <c r="HY64" s="17"/>
      <c r="HZ64" s="17"/>
      <c r="IA64" s="17"/>
    </row>
    <row r="65" spans="1:235" ht="20.25" customHeight="1">
      <c r="A65" s="19">
        <v>62</v>
      </c>
      <c r="B65" s="47" t="s">
        <v>116</v>
      </c>
      <c r="C65" s="112">
        <v>31852.990998481735</v>
      </c>
      <c r="D65" s="53">
        <v>9.3694159999999993</v>
      </c>
      <c r="E65" s="53">
        <v>12.83323</v>
      </c>
      <c r="F65" s="53">
        <v>16.877403999999999</v>
      </c>
      <c r="G65" s="53">
        <v>2.952588</v>
      </c>
      <c r="H65" s="53">
        <v>6.5667270000000002</v>
      </c>
      <c r="I65" s="57">
        <v>11.26661</v>
      </c>
      <c r="J65" s="53">
        <v>24.025258518392949</v>
      </c>
      <c r="K65" s="52">
        <v>17.258459999999999</v>
      </c>
      <c r="L65" s="52"/>
      <c r="M65" s="52">
        <v>357</v>
      </c>
      <c r="N65" s="52">
        <v>1.2638510284277977</v>
      </c>
      <c r="O65" s="52">
        <v>39.898989898989903</v>
      </c>
      <c r="P65" s="52">
        <v>2.7190332326283988</v>
      </c>
      <c r="Q65" s="52">
        <v>31.843575418994412</v>
      </c>
      <c r="R65" s="52">
        <v>32.258064516129032</v>
      </c>
      <c r="S65" s="52">
        <v>12.598425196850393</v>
      </c>
      <c r="T65" s="67">
        <v>497</v>
      </c>
      <c r="U65" s="52"/>
      <c r="V65" s="52"/>
      <c r="W65" s="67">
        <v>3522</v>
      </c>
      <c r="X65" s="52">
        <v>12.463727086134895</v>
      </c>
      <c r="Y65" s="52">
        <v>4.1506264436200695</v>
      </c>
      <c r="Z65" s="52">
        <v>0.27144585799784149</v>
      </c>
      <c r="AA65" s="52">
        <v>2</v>
      </c>
      <c r="AB65" s="67">
        <v>16</v>
      </c>
      <c r="AC65" s="67">
        <v>49</v>
      </c>
      <c r="AD65" s="67">
        <v>67</v>
      </c>
      <c r="AE65" s="67">
        <v>0</v>
      </c>
      <c r="AF65" s="52"/>
      <c r="AG65" s="53">
        <v>6.2</v>
      </c>
      <c r="AH65" s="53">
        <v>15.4</v>
      </c>
      <c r="AI65" s="52">
        <v>37.56345177664975</v>
      </c>
      <c r="AJ65" s="53">
        <v>45.128205128205124</v>
      </c>
      <c r="AK65" s="53">
        <v>16.429249762583094</v>
      </c>
      <c r="AL65" s="53">
        <v>35.65643648763853</v>
      </c>
      <c r="AM65" s="53">
        <v>11.486486486486488</v>
      </c>
      <c r="AN65" s="53">
        <v>25.812619502868067</v>
      </c>
      <c r="AO65" s="53">
        <v>21.816799695933106</v>
      </c>
      <c r="AP65" s="53"/>
      <c r="AQ65" s="53">
        <v>11.486486486486488</v>
      </c>
      <c r="AR65" s="53">
        <v>2.8</v>
      </c>
      <c r="AS65" s="53">
        <v>36.235912847483092</v>
      </c>
      <c r="AT65" s="53">
        <v>26.606798278165357</v>
      </c>
      <c r="AU65" s="53">
        <v>7.2410325175997308</v>
      </c>
      <c r="AV65" s="53"/>
      <c r="AW65" s="53"/>
      <c r="AX65" s="53"/>
      <c r="AY65" s="53"/>
      <c r="AZ65" s="53"/>
      <c r="BA65" s="52">
        <v>655.18774703557312</v>
      </c>
      <c r="BB65" s="53">
        <v>564.22413793103442</v>
      </c>
      <c r="BC65" s="53">
        <v>800.73937153419593</v>
      </c>
      <c r="BD65" s="53">
        <v>339.60305051136362</v>
      </c>
      <c r="BE65" s="53">
        <v>1003</v>
      </c>
      <c r="BF65" s="53">
        <v>10.638297872340425</v>
      </c>
      <c r="BG65" s="54">
        <v>5.0858646212445704</v>
      </c>
      <c r="BH65" s="53"/>
      <c r="BI65" s="53"/>
      <c r="BJ65" s="53"/>
      <c r="BK65" s="53">
        <v>82.155912607328062</v>
      </c>
      <c r="BL65" s="53">
        <v>1.7087477684264218</v>
      </c>
      <c r="BM65" s="53">
        <v>51.300000000000004</v>
      </c>
      <c r="BN65" s="53">
        <v>7.5950905334791594</v>
      </c>
      <c r="BO65" s="53">
        <v>17.032405067056779</v>
      </c>
      <c r="BP65" s="53">
        <v>0.25432349949135302</v>
      </c>
      <c r="BQ65" s="53">
        <v>1.6352160120351897</v>
      </c>
      <c r="BR65" s="53">
        <v>9.5933021241882308</v>
      </c>
      <c r="BS65" s="53"/>
      <c r="BT65" s="53"/>
      <c r="BU65" s="53">
        <v>24.21941</v>
      </c>
      <c r="BV65" s="53">
        <v>6.028584461000456</v>
      </c>
      <c r="BW65" s="53">
        <v>13.442269707308313</v>
      </c>
      <c r="BX65" s="53">
        <v>9.8545519841982401</v>
      </c>
      <c r="BY65" s="53">
        <v>4.3957622553420723</v>
      </c>
      <c r="BZ65" s="53">
        <v>0.80086191416771424</v>
      </c>
      <c r="CA65" s="53">
        <v>6.0693122643203452</v>
      </c>
      <c r="CB65" s="53">
        <v>6.3566169868917219</v>
      </c>
      <c r="CC65" s="53">
        <v>2.747351409588795</v>
      </c>
      <c r="CD65" s="53">
        <v>10.633866044173102</v>
      </c>
      <c r="CE65" s="58">
        <v>13.63298</v>
      </c>
      <c r="CF65" s="58">
        <v>23.652419999999999</v>
      </c>
      <c r="CG65" s="53">
        <v>15.798730000000001</v>
      </c>
      <c r="CH65" s="53">
        <v>10.76384</v>
      </c>
      <c r="CI65" s="53">
        <v>3.1818870000000001</v>
      </c>
      <c r="CJ65" s="55">
        <v>129.77322129578562</v>
      </c>
      <c r="CK65" s="58">
        <v>17.76491</v>
      </c>
      <c r="CL65" s="58"/>
      <c r="CM65" s="58"/>
      <c r="CN65" s="58"/>
      <c r="CO65" s="53">
        <v>41.05</v>
      </c>
      <c r="CP65" s="53">
        <v>4.84</v>
      </c>
      <c r="CQ65" s="53">
        <v>12.8</v>
      </c>
      <c r="CR65" s="55">
        <v>30.601759999999999</v>
      </c>
      <c r="CS65" s="53">
        <v>6.7585519999999999</v>
      </c>
      <c r="CT65" s="53">
        <v>23.055689999999998</v>
      </c>
      <c r="CU65" s="53">
        <v>27.936019999999999</v>
      </c>
      <c r="CV65" s="55"/>
      <c r="CW65" s="55"/>
      <c r="CX65" s="55"/>
      <c r="CY65" s="88">
        <v>7913.738637096254</v>
      </c>
      <c r="CZ65" s="88">
        <v>3826.3168074269875</v>
      </c>
      <c r="DA65" s="88">
        <v>1437.6893817290954</v>
      </c>
      <c r="DB65" s="88">
        <v>241.7639094835923</v>
      </c>
      <c r="DC65" s="88">
        <v>764.38430704485813</v>
      </c>
      <c r="DD65" s="53">
        <v>24.599999999999994</v>
      </c>
      <c r="DE65" s="58"/>
      <c r="DF65" s="58"/>
      <c r="DG65" s="58"/>
      <c r="DH65" s="58"/>
      <c r="DI65" s="88">
        <v>5128.0095226232734</v>
      </c>
      <c r="DJ65" s="53">
        <v>90.310077519379846</v>
      </c>
      <c r="DK65" s="53">
        <v>71.402714932126699</v>
      </c>
      <c r="DL65" s="53">
        <v>15.4</v>
      </c>
      <c r="DM65" s="53">
        <v>13.4</v>
      </c>
      <c r="DN65" s="53"/>
      <c r="DO65" s="53"/>
      <c r="DP65" s="53"/>
      <c r="DQ65" s="53"/>
      <c r="DR65" s="53"/>
      <c r="DS65" s="88">
        <v>4183.779454346809</v>
      </c>
      <c r="DT65" s="53">
        <v>12.938596491228072</v>
      </c>
      <c r="DU65" s="53">
        <v>16.429249762583094</v>
      </c>
      <c r="DV65" s="53">
        <v>11.486486486486488</v>
      </c>
      <c r="DW65" s="53">
        <v>3.6748329621380846</v>
      </c>
      <c r="DX65" s="53"/>
      <c r="DY65" s="53"/>
      <c r="DZ65" s="53"/>
      <c r="EA65" s="53"/>
      <c r="EB65" s="53"/>
      <c r="EC65" s="53">
        <v>26.553398058252426</v>
      </c>
      <c r="ED65" s="53">
        <v>7.2410325175997308</v>
      </c>
      <c r="EE65" s="53">
        <v>29.295248832236592</v>
      </c>
      <c r="EF65" s="53">
        <v>2.144820905084079</v>
      </c>
      <c r="EG65" s="53">
        <v>2322.0973782771534</v>
      </c>
      <c r="EH65" s="53">
        <v>1058.5106382978724</v>
      </c>
      <c r="EI65" s="53">
        <v>1871.9787171917076</v>
      </c>
      <c r="EJ65" s="53"/>
      <c r="EK65" s="53"/>
      <c r="EL65" s="53"/>
      <c r="EM65" s="88">
        <v>9173.5321051508527</v>
      </c>
      <c r="EN65" s="53">
        <v>77.007033713315536</v>
      </c>
      <c r="EO65" s="53">
        <v>19.337237157306362</v>
      </c>
      <c r="EP65" s="53">
        <v>52.705980036688295</v>
      </c>
      <c r="EQ65" s="53">
        <v>7.5370501058574462</v>
      </c>
      <c r="ER65" s="53">
        <v>28.636485400482186</v>
      </c>
      <c r="ES65" s="53">
        <v>15.016479894528675</v>
      </c>
      <c r="ET65" s="53">
        <v>832.36714975845416</v>
      </c>
      <c r="EU65" s="53"/>
      <c r="EV65" s="53"/>
      <c r="EW65" s="53">
        <v>164.97476871320438</v>
      </c>
      <c r="EX65" s="53">
        <v>96.200381576665194</v>
      </c>
      <c r="EY65" s="53">
        <v>12.026898874887507</v>
      </c>
      <c r="EZ65" s="53">
        <v>3.4508848325940105</v>
      </c>
      <c r="FA65" s="53">
        <v>49.05690611074413</v>
      </c>
      <c r="FB65" s="53">
        <v>-7.1497890678692153</v>
      </c>
      <c r="FC65" s="53">
        <v>66.708517507909065</v>
      </c>
      <c r="FD65" s="53">
        <v>39.061946682307131</v>
      </c>
      <c r="FE65" s="53">
        <v>76.30375114364135</v>
      </c>
      <c r="FF65" s="53">
        <f t="shared" si="0"/>
        <v>764.38430704485813</v>
      </c>
      <c r="FG65" s="53">
        <v>6.35</v>
      </c>
      <c r="FH65" s="53">
        <v>3.5273368606701938</v>
      </c>
      <c r="FI65" s="53">
        <v>7.2938914993592476</v>
      </c>
      <c r="FJ65" s="53">
        <v>6.518028589716236</v>
      </c>
      <c r="FK65" s="53">
        <v>84.937059953061649</v>
      </c>
      <c r="FL65" s="53"/>
      <c r="FM65" s="53"/>
      <c r="FN65" s="53"/>
      <c r="FO65" s="53"/>
      <c r="FP65" s="53"/>
      <c r="FQ65" s="53"/>
      <c r="FR65" s="53"/>
      <c r="FS65" s="53"/>
      <c r="FT65" s="53"/>
      <c r="FU65" s="53"/>
      <c r="FV65" s="53"/>
      <c r="FW65" s="52"/>
      <c r="FX65" s="53"/>
      <c r="FY65" s="53"/>
      <c r="FZ65" s="53"/>
      <c r="GA65" s="53"/>
      <c r="GB65" s="53"/>
      <c r="GC65" s="53"/>
      <c r="GD65" s="53"/>
      <c r="GE65" s="53"/>
      <c r="GF65" s="53"/>
      <c r="GG65" s="53"/>
      <c r="GH65" s="53"/>
      <c r="GI65" s="53"/>
      <c r="GJ65" s="53"/>
      <c r="GK65" s="53"/>
      <c r="GL65" s="53"/>
      <c r="GM65" s="64"/>
      <c r="GN65" s="58"/>
      <c r="GO65" s="58"/>
      <c r="GP65" s="58"/>
      <c r="GQ65" s="58"/>
      <c r="GR65" s="53"/>
      <c r="GS65" s="52"/>
      <c r="GT65" s="53"/>
      <c r="GU65" s="53"/>
      <c r="GV65" s="53"/>
      <c r="GW65" s="53"/>
      <c r="GX65" s="53"/>
      <c r="GY65" s="53"/>
      <c r="GZ65" s="53"/>
      <c r="HA65" s="53"/>
      <c r="HB65" s="53"/>
      <c r="HC65" s="53"/>
      <c r="HD65" s="53"/>
      <c r="HE65" s="59"/>
      <c r="HF65" s="59"/>
      <c r="HG65" s="59"/>
      <c r="HH65" s="59"/>
      <c r="HI65" s="59"/>
      <c r="HJ65" s="59"/>
      <c r="HK65" s="59"/>
      <c r="HL65" s="59"/>
      <c r="HM65" s="17"/>
      <c r="HN65" s="17"/>
      <c r="HO65" s="17"/>
      <c r="HP65" s="17"/>
      <c r="HQ65" s="17"/>
      <c r="HR65" s="17"/>
      <c r="HS65" s="17"/>
      <c r="HT65" s="17"/>
      <c r="HU65" s="17"/>
      <c r="HV65" s="17"/>
      <c r="HW65" s="17"/>
      <c r="HX65" s="17"/>
      <c r="HY65" s="17"/>
      <c r="HZ65" s="17"/>
      <c r="IA65" s="17"/>
    </row>
    <row r="66" spans="1:235" ht="20.25" customHeight="1">
      <c r="A66" s="19">
        <v>63</v>
      </c>
      <c r="B66" s="47" t="s">
        <v>117</v>
      </c>
      <c r="C66" s="112">
        <v>16245.530710441659</v>
      </c>
      <c r="D66" s="53">
        <v>12.462109999999999</v>
      </c>
      <c r="E66" s="53">
        <v>11.549480000000001</v>
      </c>
      <c r="F66" s="53">
        <v>15.055256</v>
      </c>
      <c r="G66" s="53">
        <v>2.5041150000000001</v>
      </c>
      <c r="H66" s="53">
        <v>5.9527060000000001</v>
      </c>
      <c r="I66" s="57">
        <v>10.29787</v>
      </c>
      <c r="J66" s="53">
        <v>26.979813664596275</v>
      </c>
      <c r="K66" s="52">
        <v>12.50548</v>
      </c>
      <c r="L66" s="52"/>
      <c r="M66" s="52">
        <v>390</v>
      </c>
      <c r="N66" s="52">
        <v>2.5515210991167812</v>
      </c>
      <c r="O66" s="52">
        <v>42.924528301886795</v>
      </c>
      <c r="P66" s="52">
        <v>0.81300813008130091</v>
      </c>
      <c r="Q66" s="52">
        <v>41.968911917098445</v>
      </c>
      <c r="R66" s="52">
        <v>42.718446601941743</v>
      </c>
      <c r="S66" s="52">
        <v>8.1300813008130071</v>
      </c>
      <c r="T66" s="67">
        <v>542</v>
      </c>
      <c r="U66" s="52"/>
      <c r="V66" s="52"/>
      <c r="W66" s="67">
        <v>1262</v>
      </c>
      <c r="X66" s="52">
        <v>8.1598344756239527</v>
      </c>
      <c r="Y66" s="52">
        <v>3.1970784213224022</v>
      </c>
      <c r="Z66" s="52">
        <v>0.18085362912949118</v>
      </c>
      <c r="AA66" s="52">
        <v>0</v>
      </c>
      <c r="AB66" s="67">
        <v>9</v>
      </c>
      <c r="AC66" s="67">
        <v>27</v>
      </c>
      <c r="AD66" s="67">
        <v>36</v>
      </c>
      <c r="AE66" s="67">
        <v>0</v>
      </c>
      <c r="AF66" s="52"/>
      <c r="AG66" s="53">
        <v>5.6</v>
      </c>
      <c r="AH66" s="53">
        <v>17.600000000000001</v>
      </c>
      <c r="AI66" s="52">
        <v>31.465517241379317</v>
      </c>
      <c r="AJ66" s="53">
        <v>28.138528138528144</v>
      </c>
      <c r="AK66" s="53">
        <v>17.299578059071731</v>
      </c>
      <c r="AL66" s="53">
        <v>36.519685039370081</v>
      </c>
      <c r="AM66" s="53">
        <v>16.272600834492351</v>
      </c>
      <c r="AN66" s="53">
        <v>18.105849582172702</v>
      </c>
      <c r="AO66" s="53">
        <v>23.68839427662957</v>
      </c>
      <c r="AP66" s="53"/>
      <c r="AQ66" s="53">
        <v>16.272600834492351</v>
      </c>
      <c r="AR66" s="53">
        <v>2.1</v>
      </c>
      <c r="AS66" s="53">
        <v>38.617511520737331</v>
      </c>
      <c r="AT66" s="53">
        <v>26.288996214593396</v>
      </c>
      <c r="AU66" s="53">
        <v>6.1442006269592477</v>
      </c>
      <c r="AV66" s="53"/>
      <c r="AW66" s="53"/>
      <c r="AX66" s="53"/>
      <c r="AY66" s="53"/>
      <c r="AZ66" s="53"/>
      <c r="BA66" s="52">
        <v>699.51394759087066</v>
      </c>
      <c r="BB66" s="53">
        <v>609.70744680851067</v>
      </c>
      <c r="BC66" s="53">
        <v>829.60235640648011</v>
      </c>
      <c r="BD66" s="53">
        <v>625.18495042378868</v>
      </c>
      <c r="BE66" s="53">
        <v>994</v>
      </c>
      <c r="BF66" s="53">
        <v>8.7336244541484707</v>
      </c>
      <c r="BG66" s="54">
        <v>6.0324283488634469</v>
      </c>
      <c r="BH66" s="53"/>
      <c r="BI66" s="53"/>
      <c r="BJ66" s="53"/>
      <c r="BK66" s="53">
        <v>76.059479553903344</v>
      </c>
      <c r="BL66" s="53">
        <v>3.2267657992565058</v>
      </c>
      <c r="BM66" s="53">
        <v>74.7</v>
      </c>
      <c r="BN66" s="53">
        <v>4.956383822363204</v>
      </c>
      <c r="BO66" s="53">
        <v>11.551604701900198</v>
      </c>
      <c r="BP66" s="53">
        <v>0.26718123793973575</v>
      </c>
      <c r="BQ66" s="53">
        <v>2.7124773960216997</v>
      </c>
      <c r="BR66" s="53">
        <v>10.371541593729573</v>
      </c>
      <c r="BS66" s="53"/>
      <c r="BT66" s="53"/>
      <c r="BU66" s="53">
        <v>21.131699999999999</v>
      </c>
      <c r="BV66" s="53">
        <v>6.0077519379844961</v>
      </c>
      <c r="BW66" s="53">
        <v>13.600157988282536</v>
      </c>
      <c r="BX66" s="53">
        <v>9.9795931801724702</v>
      </c>
      <c r="BY66" s="53">
        <v>4.1406095714567837</v>
      </c>
      <c r="BZ66" s="53">
        <v>0.84918701862945167</v>
      </c>
      <c r="CA66" s="53">
        <v>6.2010400895266935</v>
      </c>
      <c r="CB66" s="53">
        <v>5.3781844513198607</v>
      </c>
      <c r="CC66" s="53">
        <v>2.448818379303535</v>
      </c>
      <c r="CD66" s="53">
        <v>10.624712000526628</v>
      </c>
      <c r="CE66" s="58">
        <v>12.7972</v>
      </c>
      <c r="CF66" s="58">
        <v>23.83004</v>
      </c>
      <c r="CG66" s="53">
        <v>20.98169</v>
      </c>
      <c r="CH66" s="53">
        <v>11.34699</v>
      </c>
      <c r="CI66" s="53">
        <v>2.165791</v>
      </c>
      <c r="CJ66" s="55">
        <v>151.79113539769276</v>
      </c>
      <c r="CK66" s="58">
        <v>22.508849999999999</v>
      </c>
      <c r="CL66" s="58"/>
      <c r="CM66" s="58"/>
      <c r="CN66" s="58"/>
      <c r="CO66" s="53">
        <v>30.52</v>
      </c>
      <c r="CP66" s="53">
        <v>6.22</v>
      </c>
      <c r="CQ66" s="53">
        <v>11.7</v>
      </c>
      <c r="CR66" s="55">
        <v>32.997880000000002</v>
      </c>
      <c r="CS66" s="53">
        <v>6.2104929999999996</v>
      </c>
      <c r="CT66" s="53">
        <v>22.2776</v>
      </c>
      <c r="CU66" s="53">
        <v>29.284199999999998</v>
      </c>
      <c r="CV66" s="55"/>
      <c r="CW66" s="55"/>
      <c r="CX66" s="55"/>
      <c r="CY66" s="88">
        <v>8084.720121028744</v>
      </c>
      <c r="CZ66" s="88">
        <v>3140.695915279879</v>
      </c>
      <c r="DA66" s="88">
        <v>1730.7110438729198</v>
      </c>
      <c r="DB66" s="88">
        <v>599.09228441754919</v>
      </c>
      <c r="DC66" s="88">
        <v>966.7086096616506</v>
      </c>
      <c r="DD66" s="53">
        <v>32.200000000000003</v>
      </c>
      <c r="DE66" s="58"/>
      <c r="DF66" s="58"/>
      <c r="DG66" s="58"/>
      <c r="DH66" s="58"/>
      <c r="DI66" s="88">
        <v>2553.9874919054942</v>
      </c>
      <c r="DJ66" s="53">
        <v>97.385620915032675</v>
      </c>
      <c r="DK66" s="53">
        <v>83.747338537970194</v>
      </c>
      <c r="DL66" s="53">
        <v>17.600000000000001</v>
      </c>
      <c r="DM66" s="53">
        <v>21.9</v>
      </c>
      <c r="DN66" s="53"/>
      <c r="DO66" s="53"/>
      <c r="DP66" s="53"/>
      <c r="DQ66" s="53"/>
      <c r="DR66" s="53"/>
      <c r="DS66" s="88">
        <v>2108.0262769216838</v>
      </c>
      <c r="DT66" s="53">
        <v>12.53731343283582</v>
      </c>
      <c r="DU66" s="53">
        <v>17.299578059071731</v>
      </c>
      <c r="DV66" s="53">
        <v>16.272600834492351</v>
      </c>
      <c r="DW66" s="53">
        <v>5.298013245033113</v>
      </c>
      <c r="DX66" s="53"/>
      <c r="DY66" s="53"/>
      <c r="DZ66" s="53"/>
      <c r="EA66" s="53"/>
      <c r="EB66" s="53"/>
      <c r="EC66" s="53">
        <v>27.47887950200089</v>
      </c>
      <c r="ED66" s="53">
        <v>6.1442006269592477</v>
      </c>
      <c r="EE66" s="53">
        <v>48.241136915595142</v>
      </c>
      <c r="EF66" s="53">
        <v>1.9116694562659975</v>
      </c>
      <c r="EG66" s="53">
        <v>2242.8057553956833</v>
      </c>
      <c r="EH66" s="53">
        <v>1076.8229166666667</v>
      </c>
      <c r="EI66" s="53">
        <v>2197.9356405585913</v>
      </c>
      <c r="EJ66" s="53"/>
      <c r="EK66" s="53"/>
      <c r="EL66" s="53"/>
      <c r="EM66" s="88">
        <v>4714.5085420585992</v>
      </c>
      <c r="EN66" s="53">
        <v>78.94736842105263</v>
      </c>
      <c r="EO66" s="53">
        <v>21.597187343043696</v>
      </c>
      <c r="EP66" s="53">
        <v>51.224851507968324</v>
      </c>
      <c r="EQ66" s="53">
        <v>9.6992684909238687</v>
      </c>
      <c r="ER66" s="53">
        <v>29.21717171717172</v>
      </c>
      <c r="ES66" s="53">
        <v>16.071874220114797</v>
      </c>
      <c r="ET66" s="53">
        <v>917.88617886178861</v>
      </c>
      <c r="EU66" s="53"/>
      <c r="EV66" s="53"/>
      <c r="EW66" s="53">
        <v>134.97326203208556</v>
      </c>
      <c r="EX66" s="53">
        <v>92.808140291840644</v>
      </c>
      <c r="EY66" s="53">
        <v>14.417183110738737</v>
      </c>
      <c r="EZ66" s="53">
        <v>-1.6698873944300432</v>
      </c>
      <c r="FA66" s="53">
        <v>33.21292428861311</v>
      </c>
      <c r="FB66" s="53">
        <v>-10.304112204953796</v>
      </c>
      <c r="FC66" s="53">
        <v>81.469348146362989</v>
      </c>
      <c r="FD66" s="53">
        <v>36.494607142102353</v>
      </c>
      <c r="FE66" s="53">
        <v>80.064829821717993</v>
      </c>
      <c r="FF66" s="53">
        <f t="shared" si="0"/>
        <v>966.7086096616506</v>
      </c>
      <c r="FG66" s="53">
        <v>10.027598896044159</v>
      </c>
      <c r="FH66" s="53">
        <v>4.3046357615894042</v>
      </c>
      <c r="FI66" s="53">
        <v>8.9177489177489182</v>
      </c>
      <c r="FJ66" s="53">
        <v>8.1766430912540979</v>
      </c>
      <c r="FK66" s="53">
        <v>82.628946006555111</v>
      </c>
      <c r="FL66" s="53"/>
      <c r="FM66" s="53"/>
      <c r="FN66" s="53"/>
      <c r="FO66" s="53"/>
      <c r="FP66" s="53"/>
      <c r="FQ66" s="53"/>
      <c r="FR66" s="53"/>
      <c r="FS66" s="53"/>
      <c r="FT66" s="53"/>
      <c r="FU66" s="53"/>
      <c r="FV66" s="53"/>
      <c r="FW66" s="52"/>
      <c r="FX66" s="53"/>
      <c r="FY66" s="53"/>
      <c r="FZ66" s="53"/>
      <c r="GA66" s="53"/>
      <c r="GB66" s="53"/>
      <c r="GC66" s="53"/>
      <c r="GD66" s="53"/>
      <c r="GE66" s="53"/>
      <c r="GF66" s="53"/>
      <c r="GG66" s="53"/>
      <c r="GH66" s="53"/>
      <c r="GI66" s="53"/>
      <c r="GJ66" s="53"/>
      <c r="GK66" s="53"/>
      <c r="GL66" s="53"/>
      <c r="GM66" s="64"/>
      <c r="GN66" s="58"/>
      <c r="GO66" s="58"/>
      <c r="GP66" s="58"/>
      <c r="GQ66" s="58"/>
      <c r="GR66" s="53"/>
      <c r="GS66" s="52"/>
      <c r="GT66" s="53"/>
      <c r="GU66" s="53"/>
      <c r="GV66" s="53"/>
      <c r="GW66" s="53"/>
      <c r="GX66" s="53"/>
      <c r="GY66" s="53"/>
      <c r="GZ66" s="53"/>
      <c r="HA66" s="53"/>
      <c r="HB66" s="53"/>
      <c r="HC66" s="53"/>
      <c r="HD66" s="53"/>
      <c r="HE66" s="59"/>
      <c r="HF66" s="59"/>
      <c r="HG66" s="59"/>
      <c r="HH66" s="59"/>
      <c r="HI66" s="59"/>
      <c r="HJ66" s="59"/>
      <c r="HK66" s="59"/>
      <c r="HL66" s="59"/>
      <c r="HM66" s="17"/>
      <c r="HN66" s="17"/>
      <c r="HO66" s="17"/>
      <c r="HP66" s="17"/>
      <c r="HQ66" s="17"/>
      <c r="HR66" s="17"/>
      <c r="HS66" s="17"/>
      <c r="HT66" s="17"/>
      <c r="HU66" s="17"/>
      <c r="HV66" s="17"/>
      <c r="HW66" s="17"/>
      <c r="HX66" s="17"/>
      <c r="HY66" s="17"/>
      <c r="HZ66" s="17"/>
      <c r="IA66" s="17"/>
    </row>
    <row r="67" spans="1:235" ht="20.25" customHeight="1">
      <c r="A67" s="19">
        <v>64</v>
      </c>
      <c r="B67" s="47" t="s">
        <v>118</v>
      </c>
      <c r="C67" s="112">
        <v>116956.89158714353</v>
      </c>
      <c r="D67" s="53">
        <v>12.06682</v>
      </c>
      <c r="E67" s="53">
        <v>6.8457249999999998</v>
      </c>
      <c r="F67" s="53">
        <v>19.367173999999999</v>
      </c>
      <c r="G67" s="53">
        <v>4.1656129999999996</v>
      </c>
      <c r="H67" s="53">
        <v>4.3452809999999999</v>
      </c>
      <c r="I67" s="57">
        <v>5.1219900000000003</v>
      </c>
      <c r="J67" s="53">
        <v>16.769648190793223</v>
      </c>
      <c r="K67" s="52">
        <v>14.06245</v>
      </c>
      <c r="L67" s="52"/>
      <c r="M67" s="52">
        <v>373</v>
      </c>
      <c r="N67" s="52">
        <v>0.37411110999669017</v>
      </c>
      <c r="O67" s="52">
        <v>14.85148514851485</v>
      </c>
      <c r="P67" s="52">
        <v>31.652661064425768</v>
      </c>
      <c r="Q67" s="52">
        <v>70.769230769230774</v>
      </c>
      <c r="R67" s="52">
        <v>26.923076923076923</v>
      </c>
      <c r="S67" s="52">
        <v>6.2015503875968996</v>
      </c>
      <c r="T67" s="67">
        <v>1108</v>
      </c>
      <c r="U67" s="52"/>
      <c r="V67" s="52"/>
      <c r="W67" s="67">
        <v>33008</v>
      </c>
      <c r="X67" s="52">
        <v>33.043025607143576</v>
      </c>
      <c r="Y67" s="52">
        <v>23.243384174162429</v>
      </c>
      <c r="Z67" s="52">
        <v>2.2816920241062815</v>
      </c>
      <c r="AA67" s="52">
        <v>41</v>
      </c>
      <c r="AB67" s="67">
        <v>292</v>
      </c>
      <c r="AC67" s="67">
        <v>1253</v>
      </c>
      <c r="AD67" s="67">
        <v>1586</v>
      </c>
      <c r="AE67" s="67">
        <v>0</v>
      </c>
      <c r="AF67" s="52"/>
      <c r="AG67" s="53">
        <v>4.3</v>
      </c>
      <c r="AH67" s="53">
        <v>6.3</v>
      </c>
      <c r="AI67" s="52">
        <v>14.342235410484676</v>
      </c>
      <c r="AJ67" s="53">
        <v>10.615079365079367</v>
      </c>
      <c r="AK67" s="53">
        <v>1.8836494105586878</v>
      </c>
      <c r="AL67" s="53">
        <v>9.6009861212563905</v>
      </c>
      <c r="AM67" s="53">
        <v>4.5005769970509046</v>
      </c>
      <c r="AN67" s="53">
        <v>57.40622199462296</v>
      </c>
      <c r="AO67" s="53">
        <v>68.140089337096825</v>
      </c>
      <c r="AP67" s="53"/>
      <c r="AQ67" s="53">
        <v>4.5005769970509046</v>
      </c>
      <c r="AR67" s="53">
        <v>3.4</v>
      </c>
      <c r="AS67" s="53">
        <v>62.063989650196547</v>
      </c>
      <c r="AT67" s="53">
        <v>12.420219345262637</v>
      </c>
      <c r="AU67" s="53">
        <v>6.076255356554225</v>
      </c>
      <c r="AV67" s="53"/>
      <c r="AW67" s="53"/>
      <c r="AX67" s="53"/>
      <c r="AY67" s="53"/>
      <c r="AZ67" s="53"/>
      <c r="BA67" s="52">
        <v>1294.0619190619191</v>
      </c>
      <c r="BB67" s="53">
        <v>1133.9888294158716</v>
      </c>
      <c r="BC67" s="53">
        <v>1518.8014566181128</v>
      </c>
      <c r="BD67" s="53">
        <v>188.29375480395302</v>
      </c>
      <c r="BE67" s="53">
        <v>1084</v>
      </c>
      <c r="BF67" s="53">
        <v>6.9365380560826484</v>
      </c>
      <c r="BG67" s="54">
        <v>3.0866073396882485</v>
      </c>
      <c r="BH67" s="53"/>
      <c r="BI67" s="53"/>
      <c r="BJ67" s="53"/>
      <c r="BK67" s="53">
        <v>53.004774240510393</v>
      </c>
      <c r="BL67" s="53">
        <v>2.7682031300177696</v>
      </c>
      <c r="BM67" s="53">
        <v>0.70000000000000007</v>
      </c>
      <c r="BN67" s="53">
        <v>20.449008005569091</v>
      </c>
      <c r="BO67" s="53">
        <v>6.9073146530147191</v>
      </c>
      <c r="BP67" s="53">
        <v>8.9872253011790387E-2</v>
      </c>
      <c r="BQ67" s="53">
        <v>4.4224119815844265</v>
      </c>
      <c r="BR67" s="53">
        <v>6.1099598081107587</v>
      </c>
      <c r="BS67" s="53"/>
      <c r="BT67" s="53"/>
      <c r="BU67" s="53">
        <v>14.50235</v>
      </c>
      <c r="BV67" s="53">
        <v>3.6155912573560927</v>
      </c>
      <c r="BW67" s="53">
        <v>6.2714300379837802</v>
      </c>
      <c r="BX67" s="53">
        <v>8.2147623447284666</v>
      </c>
      <c r="BY67" s="53">
        <v>3.1526537316497278</v>
      </c>
      <c r="BZ67" s="53">
        <v>0.69294733600246383</v>
      </c>
      <c r="CA67" s="53">
        <v>2.8908736269376862</v>
      </c>
      <c r="CB67" s="53">
        <v>3.3117749717688119</v>
      </c>
      <c r="CC67" s="53">
        <v>0.96807309311159018</v>
      </c>
      <c r="CD67" s="53">
        <v>9.1243198850220715</v>
      </c>
      <c r="CE67" s="58">
        <v>16.69369</v>
      </c>
      <c r="CF67" s="58">
        <v>13.44922</v>
      </c>
      <c r="CG67" s="53">
        <v>15.948919999999999</v>
      </c>
      <c r="CH67" s="53">
        <v>4.4727540000000001</v>
      </c>
      <c r="CI67" s="53">
        <v>5.4935409999999996</v>
      </c>
      <c r="CJ67" s="55">
        <v>372.74891094444695</v>
      </c>
      <c r="CK67" s="58">
        <v>21.726400000000002</v>
      </c>
      <c r="CL67" s="58"/>
      <c r="CM67" s="58"/>
      <c r="CN67" s="58"/>
      <c r="CO67" s="53">
        <v>45.81</v>
      </c>
      <c r="CP67" s="53">
        <v>8.9499999999999993</v>
      </c>
      <c r="CQ67" s="53">
        <v>10.1</v>
      </c>
      <c r="CR67" s="55">
        <v>26.869679999999999</v>
      </c>
      <c r="CS67" s="53">
        <v>5.0872019999999996</v>
      </c>
      <c r="CT67" s="53">
        <v>9.5679400000000001</v>
      </c>
      <c r="CU67" s="53">
        <v>10.040520000000001</v>
      </c>
      <c r="CV67" s="55"/>
      <c r="CW67" s="55"/>
      <c r="CX67" s="55"/>
      <c r="CY67" s="88">
        <v>12411.652256265455</v>
      </c>
      <c r="CZ67" s="88">
        <v>8904.049527350533</v>
      </c>
      <c r="DA67" s="88">
        <v>1424.9636086216874</v>
      </c>
      <c r="DB67" s="88">
        <v>651.53720689594695</v>
      </c>
      <c r="DC67" s="88">
        <v>431.42425014035649</v>
      </c>
      <c r="DD67" s="53">
        <v>29.799999999999997</v>
      </c>
      <c r="DE67" s="58"/>
      <c r="DF67" s="58"/>
      <c r="DG67" s="58"/>
      <c r="DH67" s="58"/>
      <c r="DI67" s="88">
        <v>12332.65700268285</v>
      </c>
      <c r="DJ67" s="53">
        <v>95.079950799507998</v>
      </c>
      <c r="DK67" s="53">
        <v>79.139852456443265</v>
      </c>
      <c r="DL67" s="53">
        <v>6.3</v>
      </c>
      <c r="DM67" s="53">
        <v>4.0999999999999996</v>
      </c>
      <c r="DN67" s="53"/>
      <c r="DO67" s="53"/>
      <c r="DP67" s="53"/>
      <c r="DQ67" s="53"/>
      <c r="DR67" s="53"/>
      <c r="DS67" s="88">
        <v>19387.06379478224</v>
      </c>
      <c r="DT67" s="53">
        <v>0.38610038610038611</v>
      </c>
      <c r="DU67" s="53">
        <v>1.8836494105586878</v>
      </c>
      <c r="DV67" s="53">
        <v>4.5005769970509046</v>
      </c>
      <c r="DW67" s="53">
        <v>7.3425499231950839</v>
      </c>
      <c r="DX67" s="53"/>
      <c r="DY67" s="53"/>
      <c r="DZ67" s="53"/>
      <c r="EA67" s="53"/>
      <c r="EB67" s="53"/>
      <c r="EC67" s="53">
        <v>24.263674614305749</v>
      </c>
      <c r="ED67" s="53">
        <v>6.076255356554225</v>
      </c>
      <c r="EE67" s="53">
        <v>1.7638998973377062</v>
      </c>
      <c r="EF67" s="53">
        <v>0.86747535487294003</v>
      </c>
      <c r="EG67" s="53">
        <v>4795.9574468085102</v>
      </c>
      <c r="EH67" s="53">
        <v>1633.4745762711864</v>
      </c>
      <c r="EI67" s="53">
        <v>846.99330848340594</v>
      </c>
      <c r="EJ67" s="53"/>
      <c r="EK67" s="53"/>
      <c r="EL67" s="53"/>
      <c r="EM67" s="88">
        <v>18833.892504736428</v>
      </c>
      <c r="EN67" s="53">
        <v>78.778994567560574</v>
      </c>
      <c r="EO67" s="53">
        <v>23.264326432643266</v>
      </c>
      <c r="EP67" s="53">
        <v>28.990289705789156</v>
      </c>
      <c r="EQ67" s="53">
        <v>14.399379002522803</v>
      </c>
      <c r="ER67" s="53">
        <v>18.875985318009509</v>
      </c>
      <c r="ES67" s="53">
        <v>16.754270696452036</v>
      </c>
      <c r="ET67" s="53">
        <v>1739.8026315789473</v>
      </c>
      <c r="EU67" s="53"/>
      <c r="EV67" s="53"/>
      <c r="EW67" s="53">
        <v>53.254280194524043</v>
      </c>
      <c r="EX67" s="53">
        <v>8.6364019059812751</v>
      </c>
      <c r="EY67" s="53">
        <v>11.967937887419295</v>
      </c>
      <c r="EZ67" s="53">
        <v>-6.1655757538614369</v>
      </c>
      <c r="FA67" s="53">
        <v>28.699074320997159</v>
      </c>
      <c r="FB67" s="53">
        <v>5.6250101919623177</v>
      </c>
      <c r="FC67" s="53">
        <v>60.827014163286186</v>
      </c>
      <c r="FD67" s="53">
        <v>32.370059748832539</v>
      </c>
      <c r="FE67" s="53">
        <v>82.121006118286871</v>
      </c>
      <c r="FF67" s="53">
        <f t="shared" si="0"/>
        <v>431.42425014035649</v>
      </c>
      <c r="FG67" s="53">
        <v>34.09205020920502</v>
      </c>
      <c r="FH67" s="53">
        <v>9.6354166666666679</v>
      </c>
      <c r="FI67" s="53">
        <v>29.730697607792578</v>
      </c>
      <c r="FJ67" s="53">
        <v>9.8528516701872473</v>
      </c>
      <c r="FK67" s="53">
        <v>63.513658658837848</v>
      </c>
      <c r="FL67" s="53"/>
      <c r="FM67" s="53"/>
      <c r="FN67" s="53"/>
      <c r="FO67" s="53"/>
      <c r="FP67" s="53"/>
      <c r="FQ67" s="53"/>
      <c r="FR67" s="53"/>
      <c r="FS67" s="53"/>
      <c r="FT67" s="53"/>
      <c r="FU67" s="53"/>
      <c r="FV67" s="53"/>
      <c r="FW67" s="52"/>
      <c r="FX67" s="53"/>
      <c r="FY67" s="53"/>
      <c r="FZ67" s="53"/>
      <c r="GA67" s="53"/>
      <c r="GB67" s="53"/>
      <c r="GC67" s="53"/>
      <c r="GD67" s="53"/>
      <c r="GE67" s="53"/>
      <c r="GF67" s="53"/>
      <c r="GG67" s="53"/>
      <c r="GH67" s="53"/>
      <c r="GI67" s="53"/>
      <c r="GJ67" s="53"/>
      <c r="GK67" s="53"/>
      <c r="GL67" s="53"/>
      <c r="GM67" s="64"/>
      <c r="GN67" s="58"/>
      <c r="GO67" s="58"/>
      <c r="GP67" s="58"/>
      <c r="GQ67" s="58"/>
      <c r="GR67" s="53"/>
      <c r="GS67" s="52"/>
      <c r="GT67" s="53"/>
      <c r="GU67" s="53"/>
      <c r="GV67" s="53"/>
      <c r="GW67" s="53"/>
      <c r="GX67" s="53"/>
      <c r="GY67" s="53"/>
      <c r="GZ67" s="53"/>
      <c r="HA67" s="53"/>
      <c r="HB67" s="53"/>
      <c r="HC67" s="53"/>
      <c r="HD67" s="53"/>
      <c r="HE67" s="59"/>
      <c r="HF67" s="59"/>
      <c r="HG67" s="59"/>
      <c r="HH67" s="59"/>
      <c r="HI67" s="59"/>
      <c r="HJ67" s="59"/>
      <c r="HK67" s="59"/>
      <c r="HL67" s="59"/>
      <c r="HM67" s="17"/>
      <c r="HN67" s="17"/>
      <c r="HO67" s="17"/>
      <c r="HP67" s="17"/>
      <c r="HQ67" s="17"/>
      <c r="HR67" s="17"/>
      <c r="HS67" s="17"/>
      <c r="HT67" s="17"/>
      <c r="HU67" s="17"/>
      <c r="HV67" s="17"/>
      <c r="HW67" s="17"/>
      <c r="HX67" s="17"/>
      <c r="HY67" s="17"/>
      <c r="HZ67" s="17"/>
      <c r="IA67" s="17"/>
    </row>
    <row r="68" spans="1:235" ht="20.25" customHeight="1">
      <c r="A68" s="19">
        <v>65</v>
      </c>
      <c r="B68" s="47" t="s">
        <v>119</v>
      </c>
      <c r="C68" s="112">
        <v>12069.527646642668</v>
      </c>
      <c r="D68" s="53">
        <v>17.42689</v>
      </c>
      <c r="E68" s="53">
        <v>12.655609999999999</v>
      </c>
      <c r="F68" s="53">
        <v>12.134119999999999</v>
      </c>
      <c r="G68" s="53">
        <v>3.4372889999999998</v>
      </c>
      <c r="H68" s="53">
        <v>6.0145229999999996</v>
      </c>
      <c r="I68" s="57">
        <v>10.986190000000001</v>
      </c>
      <c r="J68" s="53">
        <v>24.637355223209266</v>
      </c>
      <c r="K68" s="52">
        <v>15.42224</v>
      </c>
      <c r="L68" s="52"/>
      <c r="M68" s="52">
        <v>217</v>
      </c>
      <c r="N68" s="52">
        <v>2.1072052825791414</v>
      </c>
      <c r="O68" s="52">
        <v>49.59349593495935</v>
      </c>
      <c r="P68" s="52">
        <v>6.9306930693069315</v>
      </c>
      <c r="Q68" s="52">
        <v>39.252336448598129</v>
      </c>
      <c r="R68" s="52">
        <v>43.18181818181818</v>
      </c>
      <c r="S68" s="52">
        <v>10.666666666666668</v>
      </c>
      <c r="T68" s="67">
        <v>525</v>
      </c>
      <c r="U68" s="52"/>
      <c r="V68" s="52"/>
      <c r="W68" s="67">
        <v>1109</v>
      </c>
      <c r="X68" s="52">
        <v>10.748207016863731</v>
      </c>
      <c r="Y68" s="52">
        <v>3.9527966996066368</v>
      </c>
      <c r="Z68" s="52">
        <v>0.38411174159755562</v>
      </c>
      <c r="AA68" s="52">
        <v>0</v>
      </c>
      <c r="AB68" s="67">
        <v>12</v>
      </c>
      <c r="AC68" s="67">
        <v>15</v>
      </c>
      <c r="AD68" s="67">
        <v>27</v>
      </c>
      <c r="AE68" s="67">
        <v>0</v>
      </c>
      <c r="AF68" s="52"/>
      <c r="AG68" s="53">
        <v>1.9</v>
      </c>
      <c r="AH68" s="53">
        <v>7.4</v>
      </c>
      <c r="AI68" s="52">
        <v>53.846153846153847</v>
      </c>
      <c r="AJ68" s="53">
        <v>34.615384615384613</v>
      </c>
      <c r="AK68" s="53">
        <v>13.407821229050279</v>
      </c>
      <c r="AL68" s="53">
        <v>37.598268200979831</v>
      </c>
      <c r="AM68" s="53">
        <v>15.193370165745856</v>
      </c>
      <c r="AN68" s="53">
        <v>22.826086956521738</v>
      </c>
      <c r="AO68" s="53">
        <v>22.960561858454888</v>
      </c>
      <c r="AP68" s="53"/>
      <c r="AQ68" s="53">
        <v>15.193370165745856</v>
      </c>
      <c r="AR68" s="53">
        <v>4.5999999999999996</v>
      </c>
      <c r="AS68" s="53">
        <v>36.863880844021516</v>
      </c>
      <c r="AT68" s="53">
        <v>27.078628618353523</v>
      </c>
      <c r="AU68" s="53">
        <v>8.085106382978724</v>
      </c>
      <c r="AV68" s="53"/>
      <c r="AW68" s="53"/>
      <c r="AX68" s="53"/>
      <c r="AY68" s="53"/>
      <c r="AZ68" s="53"/>
      <c r="BA68" s="52">
        <v>653.18930041152259</v>
      </c>
      <c r="BB68" s="53">
        <v>573.82583170254406</v>
      </c>
      <c r="BC68" s="53">
        <v>781.19122257053289</v>
      </c>
      <c r="BD68" s="53">
        <v>253.35968993457729</v>
      </c>
      <c r="BE68" s="53">
        <v>982</v>
      </c>
      <c r="BF68" s="53">
        <v>8.3252662149080354</v>
      </c>
      <c r="BG68" s="54">
        <v>5.2197568823270775</v>
      </c>
      <c r="BH68" s="53"/>
      <c r="BI68" s="53"/>
      <c r="BJ68" s="53"/>
      <c r="BK68" s="53">
        <v>79.337948939852879</v>
      </c>
      <c r="BL68" s="53">
        <v>1.9255733448723495</v>
      </c>
      <c r="BM68" s="53">
        <v>25</v>
      </c>
      <c r="BN68" s="53">
        <v>7.2439134939134942</v>
      </c>
      <c r="BO68" s="53">
        <v>18.55512813279157</v>
      </c>
      <c r="BP68" s="53">
        <v>8.6730268863833476E-2</v>
      </c>
      <c r="BQ68" s="53">
        <v>2.9678770949720668</v>
      </c>
      <c r="BR68" s="53">
        <v>13.187629159371491</v>
      </c>
      <c r="BS68" s="53"/>
      <c r="BT68" s="53"/>
      <c r="BU68" s="53">
        <v>24.31061</v>
      </c>
      <c r="BV68" s="53">
        <v>7.3829787234042561</v>
      </c>
      <c r="BW68" s="53">
        <v>15.615172955974844</v>
      </c>
      <c r="BX68" s="53">
        <v>9.7484276729559749</v>
      </c>
      <c r="BY68" s="53">
        <v>5.4441823899371071</v>
      </c>
      <c r="BZ68" s="53">
        <v>1.1890723270440253</v>
      </c>
      <c r="CA68" s="53">
        <v>6.279481132075472</v>
      </c>
      <c r="CB68" s="53">
        <v>7.4194182389937104</v>
      </c>
      <c r="CC68" s="53">
        <v>3.1839622641509435</v>
      </c>
      <c r="CD68" s="53">
        <v>10.858883647798741</v>
      </c>
      <c r="CE68" s="58">
        <v>13.63918</v>
      </c>
      <c r="CF68" s="58">
        <v>25.316929999999999</v>
      </c>
      <c r="CG68" s="53">
        <v>17.311260000000001</v>
      </c>
      <c r="CH68" s="53">
        <v>13.4704</v>
      </c>
      <c r="CI68" s="53">
        <v>1.0993919999999999</v>
      </c>
      <c r="CJ68" s="55">
        <v>112.28191397477975</v>
      </c>
      <c r="CK68" s="58">
        <v>18.742699999999999</v>
      </c>
      <c r="CL68" s="58"/>
      <c r="CM68" s="58"/>
      <c r="CN68" s="58"/>
      <c r="CO68" s="53">
        <v>35.26</v>
      </c>
      <c r="CP68" s="53">
        <v>6.26</v>
      </c>
      <c r="CQ68" s="53">
        <v>10.9</v>
      </c>
      <c r="CR68" s="55">
        <v>38.1389</v>
      </c>
      <c r="CS68" s="53">
        <v>5.4299400000000002</v>
      </c>
      <c r="CT68" s="53">
        <v>18.80142</v>
      </c>
      <c r="CU68" s="53">
        <v>26.20654</v>
      </c>
      <c r="CV68" s="55"/>
      <c r="CW68" s="55"/>
      <c r="CX68" s="55"/>
      <c r="CY68" s="88">
        <v>7155.6350626118065</v>
      </c>
      <c r="CZ68" s="88">
        <v>3492.631399608144</v>
      </c>
      <c r="DA68" s="88">
        <v>860.37993014737197</v>
      </c>
      <c r="DB68" s="88">
        <v>391.85620580969419</v>
      </c>
      <c r="DC68" s="88">
        <v>432.60972812357892</v>
      </c>
      <c r="DD68" s="53">
        <v>26.5</v>
      </c>
      <c r="DE68" s="58"/>
      <c r="DF68" s="58"/>
      <c r="DG68" s="58"/>
      <c r="DH68" s="58"/>
      <c r="DI68" s="88">
        <v>1580.0264899239612</v>
      </c>
      <c r="DJ68" s="53">
        <v>91.764705882352942</v>
      </c>
      <c r="DK68" s="53">
        <v>71.014492753623188</v>
      </c>
      <c r="DL68" s="53">
        <v>7.4</v>
      </c>
      <c r="DM68" s="53">
        <v>8.8000000000000007</v>
      </c>
      <c r="DN68" s="53"/>
      <c r="DO68" s="53"/>
      <c r="DP68" s="53"/>
      <c r="DQ68" s="53"/>
      <c r="DR68" s="53"/>
      <c r="DS68" s="88">
        <v>1350.5210981033924</v>
      </c>
      <c r="DT68" s="53">
        <v>17.006802721088434</v>
      </c>
      <c r="DU68" s="53">
        <v>13.407821229050279</v>
      </c>
      <c r="DV68" s="53">
        <v>15.193370165745856</v>
      </c>
      <c r="DW68" s="53">
        <v>7.0512820512820511</v>
      </c>
      <c r="DX68" s="53"/>
      <c r="DY68" s="53"/>
      <c r="DZ68" s="53"/>
      <c r="EA68" s="53"/>
      <c r="EB68" s="53"/>
      <c r="EC68" s="53">
        <v>32.344632768361578</v>
      </c>
      <c r="ED68" s="53">
        <v>8.085106382978724</v>
      </c>
      <c r="EE68" s="53">
        <v>9.3812536309652366</v>
      </c>
      <c r="EF68" s="53">
        <v>1.5279382784740088</v>
      </c>
      <c r="EG68" s="53">
        <v>2314.0243902439024</v>
      </c>
      <c r="EH68" s="53">
        <v>1046.6101694915255</v>
      </c>
      <c r="EI68" s="53">
        <v>1278.2864052513387</v>
      </c>
      <c r="EJ68" s="53"/>
      <c r="EK68" s="53"/>
      <c r="EL68" s="53"/>
      <c r="EM68" s="88">
        <v>4060.7383545648377</v>
      </c>
      <c r="EN68" s="53">
        <v>74.405594405594414</v>
      </c>
      <c r="EO68" s="53">
        <v>21.470316825592125</v>
      </c>
      <c r="EP68" s="53">
        <v>54.669860654883365</v>
      </c>
      <c r="EQ68" s="53">
        <v>8.9338115422236708</v>
      </c>
      <c r="ER68" s="53">
        <v>29.397293972939732</v>
      </c>
      <c r="ES68" s="53">
        <v>15.923566878980891</v>
      </c>
      <c r="ET68" s="53">
        <v>807.31707317073176</v>
      </c>
      <c r="EU68" s="53"/>
      <c r="EV68" s="53"/>
      <c r="EW68" s="53">
        <v>21.370192307692289</v>
      </c>
      <c r="EX68" s="53">
        <v>78.723867595818803</v>
      </c>
      <c r="EY68" s="53">
        <v>10.747433388013501</v>
      </c>
      <c r="EZ68" s="53">
        <v>3.1557548281101377</v>
      </c>
      <c r="FA68" s="53">
        <v>41.065067289122496</v>
      </c>
      <c r="FB68" s="53">
        <v>-1.6515511089156518</v>
      </c>
      <c r="FC68" s="53">
        <v>67.258759943286805</v>
      </c>
      <c r="FD68" s="53">
        <v>48.537167395321866</v>
      </c>
      <c r="FE68" s="53">
        <v>78.431372549019613</v>
      </c>
      <c r="FF68" s="53">
        <f t="shared" si="0"/>
        <v>432.60972812357892</v>
      </c>
      <c r="FG68" s="53">
        <v>8.1967213114754092</v>
      </c>
      <c r="FH68" s="53">
        <v>3.608247422680412</v>
      </c>
      <c r="FI68" s="53">
        <v>8.6216839677047279</v>
      </c>
      <c r="FJ68" s="53">
        <v>7.6790336496980149</v>
      </c>
      <c r="FK68" s="53">
        <v>82.743744607420183</v>
      </c>
      <c r="FL68" s="53"/>
      <c r="FM68" s="53"/>
      <c r="FN68" s="53"/>
      <c r="FO68" s="53"/>
      <c r="FP68" s="53"/>
      <c r="FQ68" s="53"/>
      <c r="FR68" s="53"/>
      <c r="FS68" s="53"/>
      <c r="FT68" s="53"/>
      <c r="FU68" s="53"/>
      <c r="FV68" s="53"/>
      <c r="FW68" s="52"/>
      <c r="FX68" s="53"/>
      <c r="FY68" s="53"/>
      <c r="FZ68" s="53"/>
      <c r="GA68" s="53"/>
      <c r="GB68" s="53"/>
      <c r="GC68" s="53"/>
      <c r="GD68" s="53"/>
      <c r="GE68" s="53"/>
      <c r="GF68" s="53"/>
      <c r="GG68" s="53"/>
      <c r="GH68" s="53"/>
      <c r="GI68" s="53"/>
      <c r="GJ68" s="53"/>
      <c r="GK68" s="53"/>
      <c r="GL68" s="53"/>
      <c r="GM68" s="64"/>
      <c r="GN68" s="58"/>
      <c r="GO68" s="58"/>
      <c r="GP68" s="58"/>
      <c r="GQ68" s="58"/>
      <c r="GR68" s="53"/>
      <c r="GS68" s="52"/>
      <c r="GT68" s="53"/>
      <c r="GU68" s="53"/>
      <c r="GV68" s="53"/>
      <c r="GW68" s="53"/>
      <c r="GX68" s="53"/>
      <c r="GY68" s="53"/>
      <c r="GZ68" s="53"/>
      <c r="HA68" s="53"/>
      <c r="HB68" s="53"/>
      <c r="HC68" s="53"/>
      <c r="HD68" s="53"/>
      <c r="HE68" s="59"/>
      <c r="HF68" s="59"/>
      <c r="HG68" s="59"/>
      <c r="HH68" s="59"/>
      <c r="HI68" s="59"/>
      <c r="HJ68" s="59"/>
      <c r="HK68" s="59"/>
      <c r="HL68" s="59"/>
      <c r="HM68" s="17"/>
      <c r="HN68" s="17"/>
      <c r="HO68" s="17"/>
      <c r="HP68" s="17"/>
      <c r="HQ68" s="17"/>
      <c r="HR68" s="17"/>
      <c r="HS68" s="17"/>
      <c r="HT68" s="17"/>
      <c r="HU68" s="17"/>
      <c r="HV68" s="17"/>
      <c r="HW68" s="17"/>
      <c r="HX68" s="17"/>
      <c r="HY68" s="17"/>
      <c r="HZ68" s="17"/>
      <c r="IA68" s="17"/>
    </row>
    <row r="69" spans="1:235" ht="20.25" customHeight="1">
      <c r="A69" s="19">
        <v>66</v>
      </c>
      <c r="B69" s="47" t="s">
        <v>120</v>
      </c>
      <c r="C69" s="112">
        <v>42072.035900935487</v>
      </c>
      <c r="D69" s="53">
        <v>9.3316180000000006</v>
      </c>
      <c r="E69" s="53">
        <v>7.5990770000000003</v>
      </c>
      <c r="F69" s="53">
        <v>13.915231</v>
      </c>
      <c r="G69" s="53"/>
      <c r="H69" s="53">
        <v>4.4461779999999997</v>
      </c>
      <c r="I69" s="57">
        <v>7.4014090000000001</v>
      </c>
      <c r="J69" s="53">
        <v>22.281558514562764</v>
      </c>
      <c r="K69" s="52">
        <v>9.9323549999999994</v>
      </c>
      <c r="L69" s="52"/>
      <c r="M69" s="52">
        <v>238</v>
      </c>
      <c r="N69" s="52">
        <v>0.66814519524999305</v>
      </c>
      <c r="O69" s="52">
        <v>29.447852760736197</v>
      </c>
      <c r="P69" s="52">
        <v>18.695652173913043</v>
      </c>
      <c r="Q69" s="52">
        <v>31.914893617021278</v>
      </c>
      <c r="R69" s="52">
        <v>26.229508196721312</v>
      </c>
      <c r="S69" s="52">
        <v>7.6271186440677967</v>
      </c>
      <c r="T69" s="67">
        <v>811</v>
      </c>
      <c r="U69" s="52"/>
      <c r="V69" s="52"/>
      <c r="W69" s="67">
        <v>4435</v>
      </c>
      <c r="X69" s="52">
        <v>12.424013222399637</v>
      </c>
      <c r="Y69" s="52">
        <v>4.3964649289629705</v>
      </c>
      <c r="Z69" s="52">
        <v>0.16978829521939831</v>
      </c>
      <c r="AA69" s="52">
        <v>0</v>
      </c>
      <c r="AB69" s="67">
        <v>22</v>
      </c>
      <c r="AC69" s="67">
        <v>33</v>
      </c>
      <c r="AD69" s="67">
        <v>55</v>
      </c>
      <c r="AE69" s="67">
        <v>0</v>
      </c>
      <c r="AF69" s="52"/>
      <c r="AG69" s="53">
        <v>2.2999999999999998</v>
      </c>
      <c r="AH69" s="53">
        <v>7.5</v>
      </c>
      <c r="AI69" s="52">
        <v>31.654676258992808</v>
      </c>
      <c r="AJ69" s="53">
        <v>47.286821705426348</v>
      </c>
      <c r="AK69" s="53">
        <v>5.7640750670241285</v>
      </c>
      <c r="AL69" s="53">
        <v>19.424485770639617</v>
      </c>
      <c r="AM69" s="53">
        <v>7.4697173620457606</v>
      </c>
      <c r="AN69" s="53">
        <v>45.70469798657718</v>
      </c>
      <c r="AO69" s="53">
        <v>45.945945945945951</v>
      </c>
      <c r="AP69" s="53"/>
      <c r="AQ69" s="53">
        <v>7.4697173620457606</v>
      </c>
      <c r="AR69" s="53">
        <v>1.6</v>
      </c>
      <c r="AS69" s="53">
        <v>46.346871450976153</v>
      </c>
      <c r="AT69" s="53">
        <v>17.672692059393157</v>
      </c>
      <c r="AU69" s="53">
        <v>3.7435456110154903</v>
      </c>
      <c r="AV69" s="53"/>
      <c r="AW69" s="53"/>
      <c r="AX69" s="53"/>
      <c r="AY69" s="53"/>
      <c r="AZ69" s="53"/>
      <c r="BA69" s="52">
        <v>941.83318853171158</v>
      </c>
      <c r="BB69" s="53">
        <v>757.98804780876492</v>
      </c>
      <c r="BC69" s="53">
        <v>1186.278342455043</v>
      </c>
      <c r="BD69" s="53">
        <v>171.92658518904352</v>
      </c>
      <c r="BE69" s="53">
        <v>1086</v>
      </c>
      <c r="BF69" s="53">
        <v>7.5954348681621404</v>
      </c>
      <c r="BG69" s="54">
        <v>3.5534291792300889</v>
      </c>
      <c r="BH69" s="53"/>
      <c r="BI69" s="53"/>
      <c r="BJ69" s="53"/>
      <c r="BK69" s="53">
        <v>79.219787770058787</v>
      </c>
      <c r="BL69" s="53">
        <v>0.53439193831590204</v>
      </c>
      <c r="BM69" s="53">
        <v>11.899999999999999</v>
      </c>
      <c r="BN69" s="53">
        <v>11.512673150604185</v>
      </c>
      <c r="BO69" s="53">
        <v>9.8225053750234093</v>
      </c>
      <c r="BP69" s="53">
        <v>3.0494777769307008E-2</v>
      </c>
      <c r="BQ69" s="53">
        <v>1.4591955852700838</v>
      </c>
      <c r="BR69" s="53">
        <v>5.3715537819520538</v>
      </c>
      <c r="BS69" s="53"/>
      <c r="BT69" s="53"/>
      <c r="BU69" s="53">
        <v>15.25437</v>
      </c>
      <c r="BV69" s="53">
        <v>3.7996294816375462</v>
      </c>
      <c r="BW69" s="53">
        <v>8.494642239889389</v>
      </c>
      <c r="BX69" s="53">
        <v>8.8259016015670007</v>
      </c>
      <c r="BY69" s="53">
        <v>3.6899412374697542</v>
      </c>
      <c r="BZ69" s="53">
        <v>0.89007950224680266</v>
      </c>
      <c r="CA69" s="53">
        <v>3.1599262587855748</v>
      </c>
      <c r="CB69" s="53">
        <v>4.0212005991473667</v>
      </c>
      <c r="CC69" s="53">
        <v>1.2962322848254408</v>
      </c>
      <c r="CD69" s="53">
        <v>8.1893075239082851</v>
      </c>
      <c r="CE69" s="58">
        <v>15.439500000000001</v>
      </c>
      <c r="CF69" s="58">
        <v>17.786100000000001</v>
      </c>
      <c r="CG69" s="53">
        <v>17.67052</v>
      </c>
      <c r="CH69" s="53">
        <v>5.91608</v>
      </c>
      <c r="CI69" s="53">
        <v>2.7770109999999999</v>
      </c>
      <c r="CJ69" s="55">
        <v>104.34694085309988</v>
      </c>
      <c r="CK69" s="58">
        <v>20.61946</v>
      </c>
      <c r="CL69" s="58"/>
      <c r="CM69" s="58"/>
      <c r="CN69" s="58"/>
      <c r="CO69" s="53">
        <v>38.229999999999997</v>
      </c>
      <c r="CP69" s="53">
        <v>5.53</v>
      </c>
      <c r="CQ69" s="53">
        <v>17.100000000000001</v>
      </c>
      <c r="CR69" s="55">
        <v>24.536709999999999</v>
      </c>
      <c r="CS69" s="53">
        <v>3.0813220000000001</v>
      </c>
      <c r="CT69" s="53">
        <v>9.9438309999999994</v>
      </c>
      <c r="CU69" s="53">
        <v>18.071619999999999</v>
      </c>
      <c r="CV69" s="55"/>
      <c r="CW69" s="55"/>
      <c r="CX69" s="55"/>
      <c r="CY69" s="88">
        <v>3323.4822680825487</v>
      </c>
      <c r="CZ69" s="88">
        <v>2048.6876377479462</v>
      </c>
      <c r="DA69" s="88">
        <v>666.19915848527353</v>
      </c>
      <c r="DB69" s="88">
        <v>117.71188138649569</v>
      </c>
      <c r="DC69" s="88">
        <v>384.59227529046711</v>
      </c>
      <c r="DD69" s="53">
        <v>24.5</v>
      </c>
      <c r="DE69" s="58"/>
      <c r="DF69" s="58"/>
      <c r="DG69" s="58"/>
      <c r="DH69" s="58"/>
      <c r="DI69" s="88">
        <v>7690.6397089047259</v>
      </c>
      <c r="DJ69" s="53">
        <v>99.723756906077341</v>
      </c>
      <c r="DK69" s="53">
        <v>72.781569965870304</v>
      </c>
      <c r="DL69" s="53">
        <v>7.5</v>
      </c>
      <c r="DM69" s="53">
        <v>7.2</v>
      </c>
      <c r="DN69" s="53"/>
      <c r="DO69" s="53"/>
      <c r="DP69" s="53"/>
      <c r="DQ69" s="53"/>
      <c r="DR69" s="53"/>
      <c r="DS69" s="88">
        <v>6218.6529548344715</v>
      </c>
      <c r="DT69" s="53">
        <v>1.8237082066869299</v>
      </c>
      <c r="DU69" s="53">
        <v>5.7640750670241285</v>
      </c>
      <c r="DV69" s="53">
        <v>7.4697173620457606</v>
      </c>
      <c r="DW69" s="53">
        <v>5.0420168067226889</v>
      </c>
      <c r="DX69" s="53"/>
      <c r="DY69" s="53"/>
      <c r="DZ69" s="53"/>
      <c r="EA69" s="53"/>
      <c r="EB69" s="53"/>
      <c r="EC69" s="53">
        <v>18.544194107452338</v>
      </c>
      <c r="ED69" s="53">
        <v>3.7435456110154903</v>
      </c>
      <c r="EE69" s="53">
        <v>8.9258071936234611</v>
      </c>
      <c r="EF69" s="53">
        <v>1.8231488260561557</v>
      </c>
      <c r="EG69" s="53">
        <v>3094.8</v>
      </c>
      <c r="EH69" s="53">
        <v>1367.2566371681417</v>
      </c>
      <c r="EI69" s="53">
        <v>684.61773388985034</v>
      </c>
      <c r="EJ69" s="53"/>
      <c r="EK69" s="53"/>
      <c r="EL69" s="53"/>
      <c r="EM69" s="88">
        <v>9071.0622217876844</v>
      </c>
      <c r="EN69" s="53">
        <v>83.361884368308353</v>
      </c>
      <c r="EO69" s="53">
        <v>18.162083936324166</v>
      </c>
      <c r="EP69" s="53">
        <v>37.206226982917443</v>
      </c>
      <c r="EQ69" s="53">
        <v>5.8932714617169379</v>
      </c>
      <c r="ER69" s="53">
        <v>28.419519300801166</v>
      </c>
      <c r="ES69" s="53">
        <v>11.845690520579378</v>
      </c>
      <c r="ET69" s="53">
        <v>1201.1802575107297</v>
      </c>
      <c r="EU69" s="53"/>
      <c r="EV69" s="53"/>
      <c r="EW69" s="53">
        <v>67.252088241593484</v>
      </c>
      <c r="EX69" s="53">
        <v>35.19087224192419</v>
      </c>
      <c r="EY69" s="53">
        <v>9.4809393172056904</v>
      </c>
      <c r="EZ69" s="53">
        <v>6.4540214251831181</v>
      </c>
      <c r="FA69" s="53">
        <v>58.848308006233729</v>
      </c>
      <c r="FB69" s="53">
        <v>2.0203035294758354</v>
      </c>
      <c r="FC69" s="53">
        <v>67.316204967147712</v>
      </c>
      <c r="FD69" s="53">
        <v>43.002581134834649</v>
      </c>
      <c r="FE69" s="53">
        <v>77.560521415270017</v>
      </c>
      <c r="FF69" s="53">
        <f t="shared" ref="FF69:FF85" si="1">DC69</f>
        <v>384.59227529046711</v>
      </c>
      <c r="FG69" s="53">
        <v>6.3529411764705879</v>
      </c>
      <c r="FH69" s="53">
        <v>2.0715630885122414</v>
      </c>
      <c r="FI69" s="53">
        <v>6.1623649191747791</v>
      </c>
      <c r="FJ69" s="53">
        <v>4.4765471731763862</v>
      </c>
      <c r="FK69" s="53">
        <v>86.909220617085779</v>
      </c>
      <c r="FL69" s="53"/>
      <c r="FM69" s="53"/>
      <c r="FN69" s="53"/>
      <c r="FO69" s="53"/>
      <c r="FP69" s="53"/>
      <c r="FQ69" s="53"/>
      <c r="FR69" s="53"/>
      <c r="FS69" s="53"/>
      <c r="FT69" s="53"/>
      <c r="FU69" s="53"/>
      <c r="FV69" s="53"/>
      <c r="FW69" s="52"/>
      <c r="FX69" s="53"/>
      <c r="FY69" s="53"/>
      <c r="FZ69" s="53"/>
      <c r="GA69" s="53"/>
      <c r="GB69" s="53"/>
      <c r="GC69" s="53"/>
      <c r="GD69" s="53"/>
      <c r="GE69" s="53"/>
      <c r="GF69" s="53"/>
      <c r="GG69" s="53"/>
      <c r="GH69" s="53"/>
      <c r="GI69" s="53"/>
      <c r="GJ69" s="53"/>
      <c r="GK69" s="53"/>
      <c r="GL69" s="53"/>
      <c r="GM69" s="64"/>
      <c r="GN69" s="58"/>
      <c r="GO69" s="58"/>
      <c r="GP69" s="58"/>
      <c r="GQ69" s="58"/>
      <c r="GR69" s="53"/>
      <c r="GS69" s="52"/>
      <c r="GT69" s="53"/>
      <c r="GU69" s="53"/>
      <c r="GV69" s="53"/>
      <c r="GW69" s="53"/>
      <c r="GX69" s="53"/>
      <c r="GY69" s="53"/>
      <c r="GZ69" s="53"/>
      <c r="HA69" s="53"/>
      <c r="HB69" s="53"/>
      <c r="HC69" s="53"/>
      <c r="HD69" s="53"/>
      <c r="HE69" s="59"/>
      <c r="HF69" s="59"/>
      <c r="HG69" s="59"/>
      <c r="HH69" s="59"/>
      <c r="HI69" s="59"/>
      <c r="HJ69" s="59"/>
      <c r="HK69" s="59"/>
      <c r="HL69" s="59"/>
      <c r="HM69" s="17"/>
      <c r="HN69" s="17"/>
      <c r="HO69" s="17"/>
      <c r="HP69" s="17"/>
      <c r="HQ69" s="17"/>
      <c r="HR69" s="17"/>
      <c r="HS69" s="17"/>
      <c r="HT69" s="17"/>
      <c r="HU69" s="17"/>
      <c r="HV69" s="17"/>
      <c r="HW69" s="17"/>
      <c r="HX69" s="17"/>
      <c r="HY69" s="17"/>
      <c r="HZ69" s="17"/>
      <c r="IA69" s="17"/>
    </row>
    <row r="70" spans="1:235" ht="20.25" customHeight="1">
      <c r="A70" s="19">
        <v>67</v>
      </c>
      <c r="B70" s="47" t="s">
        <v>121</v>
      </c>
      <c r="C70" s="112">
        <v>21017.571823632665</v>
      </c>
      <c r="D70" s="53">
        <v>13.001910000000001</v>
      </c>
      <c r="E70" s="53">
        <v>15.964259999999999</v>
      </c>
      <c r="F70" s="53">
        <v>15.761148</v>
      </c>
      <c r="G70" s="53">
        <v>4.8273409999999997</v>
      </c>
      <c r="H70" s="53">
        <v>4.4772619999999996</v>
      </c>
      <c r="I70" s="57">
        <v>11.34233</v>
      </c>
      <c r="J70" s="53">
        <v>18.742442563482467</v>
      </c>
      <c r="K70" s="52">
        <v>12.77073</v>
      </c>
      <c r="L70" s="52"/>
      <c r="M70" s="52">
        <v>962</v>
      </c>
      <c r="N70" s="52">
        <v>5.1441099406448849</v>
      </c>
      <c r="O70" s="52">
        <v>53.258845437616387</v>
      </c>
      <c r="P70" s="52">
        <v>2.4043715846994536</v>
      </c>
      <c r="Q70" s="52">
        <v>58.910891089108908</v>
      </c>
      <c r="R70" s="52">
        <v>52.459016393442624</v>
      </c>
      <c r="S70" s="52">
        <v>15.593220338983052</v>
      </c>
      <c r="T70" s="67">
        <v>521</v>
      </c>
      <c r="U70" s="52"/>
      <c r="V70" s="52"/>
      <c r="W70" s="67">
        <v>3567</v>
      </c>
      <c r="X70" s="52">
        <v>18.312028338210382</v>
      </c>
      <c r="Y70" s="52">
        <v>17.929551505222193</v>
      </c>
      <c r="Z70" s="52">
        <v>5.0039714058776807</v>
      </c>
      <c r="AA70" s="52">
        <v>46</v>
      </c>
      <c r="AB70" s="67">
        <v>31</v>
      </c>
      <c r="AC70" s="67">
        <v>158</v>
      </c>
      <c r="AD70" s="67">
        <v>235</v>
      </c>
      <c r="AE70" s="67">
        <v>0</v>
      </c>
      <c r="AF70" s="52"/>
      <c r="AG70" s="53">
        <v>4.2</v>
      </c>
      <c r="AH70" s="53">
        <v>10.4</v>
      </c>
      <c r="AI70" s="52">
        <v>52.252252252252248</v>
      </c>
      <c r="AJ70" s="53">
        <v>52.51141552511416</v>
      </c>
      <c r="AK70" s="53">
        <v>13.938260056127222</v>
      </c>
      <c r="AL70" s="53">
        <v>39.018137537653011</v>
      </c>
      <c r="AM70" s="53">
        <v>14.111006585136407</v>
      </c>
      <c r="AN70" s="53">
        <v>22.397769516728623</v>
      </c>
      <c r="AO70" s="53">
        <v>18.368556191981039</v>
      </c>
      <c r="AP70" s="53"/>
      <c r="AQ70" s="53">
        <v>14.111006585136407</v>
      </c>
      <c r="AR70" s="53">
        <v>2.2000000000000002</v>
      </c>
      <c r="AS70" s="53">
        <v>31.869275603663617</v>
      </c>
      <c r="AT70" s="53">
        <v>33.773952249205863</v>
      </c>
      <c r="AU70" s="53">
        <v>6.9926650366748166</v>
      </c>
      <c r="AV70" s="53"/>
      <c r="AW70" s="53"/>
      <c r="AX70" s="53"/>
      <c r="AY70" s="53"/>
      <c r="AZ70" s="53"/>
      <c r="BA70" s="52">
        <v>715.63119629874427</v>
      </c>
      <c r="BB70" s="53">
        <v>611.75612602100352</v>
      </c>
      <c r="BC70" s="53">
        <v>840.53784860557766</v>
      </c>
      <c r="BD70" s="53">
        <v>652.23458152238254</v>
      </c>
      <c r="BE70" s="53">
        <v>941</v>
      </c>
      <c r="BF70" s="53">
        <v>10.191347753743761</v>
      </c>
      <c r="BG70" s="54">
        <v>5.3050847612485246</v>
      </c>
      <c r="BH70" s="53"/>
      <c r="BI70" s="53"/>
      <c r="BJ70" s="53"/>
      <c r="BK70" s="53">
        <v>67.923025879230266</v>
      </c>
      <c r="BL70" s="53">
        <v>5.2952886529528866</v>
      </c>
      <c r="BM70" s="53">
        <v>45.1</v>
      </c>
      <c r="BN70" s="53">
        <v>4.5462152061136836</v>
      </c>
      <c r="BO70" s="53">
        <v>11.562586833860475</v>
      </c>
      <c r="BP70" s="53">
        <v>0.37209302325581395</v>
      </c>
      <c r="BQ70" s="53">
        <v>10.936623667975322</v>
      </c>
      <c r="BR70" s="53">
        <v>11.726623421460232</v>
      </c>
      <c r="BS70" s="53"/>
      <c r="BT70" s="53"/>
      <c r="BU70" s="53">
        <v>21.011369999999999</v>
      </c>
      <c r="BV70" s="53">
        <v>6.2646435345308493</v>
      </c>
      <c r="BW70" s="53">
        <v>11.041644590441878</v>
      </c>
      <c r="BX70" s="53">
        <v>10.861502596164035</v>
      </c>
      <c r="BY70" s="53">
        <v>3.1153968422168061</v>
      </c>
      <c r="BZ70" s="53">
        <v>0.84242873794638118</v>
      </c>
      <c r="CA70" s="53">
        <v>5.6956659955494331</v>
      </c>
      <c r="CB70" s="53">
        <v>5.0121860760835011</v>
      </c>
      <c r="CC70" s="53">
        <v>2.3365476316626048</v>
      </c>
      <c r="CD70" s="53">
        <v>8.5673413160962166</v>
      </c>
      <c r="CE70" s="58">
        <v>17.243130000000001</v>
      </c>
      <c r="CF70" s="58">
        <v>24.168510000000001</v>
      </c>
      <c r="CG70" s="53">
        <v>16.97955</v>
      </c>
      <c r="CH70" s="53">
        <v>18.53096</v>
      </c>
      <c r="CI70" s="53">
        <v>2.2173560000000001</v>
      </c>
      <c r="CJ70" s="55">
        <v>193.28681878182161</v>
      </c>
      <c r="CK70" s="58">
        <v>20.66423</v>
      </c>
      <c r="CL70" s="58"/>
      <c r="CM70" s="58"/>
      <c r="CN70" s="58"/>
      <c r="CO70" s="53">
        <v>43.76</v>
      </c>
      <c r="CP70" s="53">
        <v>8.18</v>
      </c>
      <c r="CQ70" s="53">
        <v>6.8</v>
      </c>
      <c r="CR70" s="55">
        <v>40.214300000000001</v>
      </c>
      <c r="CS70" s="53">
        <v>8.0971980000000006</v>
      </c>
      <c r="CT70" s="53">
        <v>24.038029999999999</v>
      </c>
      <c r="CU70" s="53">
        <v>32.447240000000001</v>
      </c>
      <c r="CV70" s="55"/>
      <c r="CW70" s="55"/>
      <c r="CX70" s="55"/>
      <c r="CY70" s="88">
        <v>10211.434531146297</v>
      </c>
      <c r="CZ70" s="88">
        <v>4261.8754148098988</v>
      </c>
      <c r="DA70" s="88">
        <v>2095.3825732435762</v>
      </c>
      <c r="DB70" s="88">
        <v>630.51104579501282</v>
      </c>
      <c r="DC70" s="88">
        <v>1063.1791570704611</v>
      </c>
      <c r="DD70" s="53">
        <v>47.1</v>
      </c>
      <c r="DE70" s="58"/>
      <c r="DF70" s="58"/>
      <c r="DG70" s="58"/>
      <c r="DH70" s="58"/>
      <c r="DI70" s="88">
        <v>3804.2685498423671</v>
      </c>
      <c r="DJ70" s="53">
        <v>94</v>
      </c>
      <c r="DK70" s="53">
        <v>86.786912751677846</v>
      </c>
      <c r="DL70" s="53">
        <v>10.4</v>
      </c>
      <c r="DM70" s="53">
        <v>26.6</v>
      </c>
      <c r="DN70" s="53"/>
      <c r="DO70" s="53"/>
      <c r="DP70" s="53"/>
      <c r="DQ70" s="53"/>
      <c r="DR70" s="53"/>
      <c r="DS70" s="88">
        <v>2941.2714853913362</v>
      </c>
      <c r="DT70" s="53">
        <v>12.323232323232324</v>
      </c>
      <c r="DU70" s="53">
        <v>13.938260056127222</v>
      </c>
      <c r="DV70" s="53">
        <v>14.111006585136407</v>
      </c>
      <c r="DW70" s="53">
        <v>6.1810154525386318</v>
      </c>
      <c r="DX70" s="53"/>
      <c r="DY70" s="53"/>
      <c r="DZ70" s="53"/>
      <c r="EA70" s="53"/>
      <c r="EB70" s="53"/>
      <c r="EC70" s="53">
        <v>27.619708535739068</v>
      </c>
      <c r="ED70" s="53">
        <v>6.9926650366748166</v>
      </c>
      <c r="EE70" s="53">
        <v>41.263314252719574</v>
      </c>
      <c r="EF70" s="53">
        <v>1.8160590479900425</v>
      </c>
      <c r="EG70" s="53">
        <v>2238.431876606684</v>
      </c>
      <c r="EH70" s="53">
        <v>996.63865546218483</v>
      </c>
      <c r="EI70" s="53">
        <v>3290.590231944183</v>
      </c>
      <c r="EJ70" s="53"/>
      <c r="EK70" s="53"/>
      <c r="EL70" s="53"/>
      <c r="EM70" s="88">
        <v>4413.487077205581</v>
      </c>
      <c r="EN70" s="53">
        <v>76.815181518151817</v>
      </c>
      <c r="EO70" s="53">
        <v>18.7797147385103</v>
      </c>
      <c r="EP70" s="53">
        <v>55.511661349447714</v>
      </c>
      <c r="EQ70" s="53">
        <v>14.017141277301631</v>
      </c>
      <c r="ER70" s="53">
        <v>23.009086050240512</v>
      </c>
      <c r="ES70" s="53">
        <v>19.167321288295366</v>
      </c>
      <c r="ET70" s="53">
        <v>898.74213836477986</v>
      </c>
      <c r="EU70" s="53"/>
      <c r="EV70" s="53"/>
      <c r="EW70" s="53">
        <v>105.8386937159822</v>
      </c>
      <c r="EX70" s="53">
        <v>122.26708015032119</v>
      </c>
      <c r="EY70" s="53">
        <v>17.471207589066296</v>
      </c>
      <c r="EZ70" s="53">
        <v>-4.6106881285446519</v>
      </c>
      <c r="FA70" s="53">
        <v>32.330005241425155</v>
      </c>
      <c r="FB70" s="53">
        <v>-8.5465900265219581</v>
      </c>
      <c r="FC70" s="53">
        <v>105.91395078941687</v>
      </c>
      <c r="FD70" s="53">
        <v>58.152855646123747</v>
      </c>
      <c r="FE70" s="53">
        <v>80.552070263488091</v>
      </c>
      <c r="FF70" s="53">
        <f t="shared" si="1"/>
        <v>1063.1791570704611</v>
      </c>
      <c r="FG70" s="53">
        <v>12.117086453369639</v>
      </c>
      <c r="FH70" s="53">
        <v>9.5555555555555554</v>
      </c>
      <c r="FI70" s="53">
        <v>8.4433676559660817</v>
      </c>
      <c r="FJ70" s="53">
        <v>6.2439496611810261</v>
      </c>
      <c r="FK70" s="53">
        <v>79.961277831558562</v>
      </c>
      <c r="FL70" s="53"/>
      <c r="FM70" s="53"/>
      <c r="FN70" s="53"/>
      <c r="FO70" s="53"/>
      <c r="FP70" s="53"/>
      <c r="FQ70" s="53"/>
      <c r="FR70" s="53"/>
      <c r="FS70" s="53"/>
      <c r="FT70" s="53"/>
      <c r="FU70" s="53"/>
      <c r="FV70" s="53"/>
      <c r="FW70" s="52"/>
      <c r="FX70" s="53"/>
      <c r="FY70" s="53"/>
      <c r="FZ70" s="53"/>
      <c r="GA70" s="53"/>
      <c r="GB70" s="53"/>
      <c r="GC70" s="53"/>
      <c r="GD70" s="53"/>
      <c r="GE70" s="53"/>
      <c r="GF70" s="53"/>
      <c r="GG70" s="53"/>
      <c r="GH70" s="53"/>
      <c r="GI70" s="53"/>
      <c r="GJ70" s="53"/>
      <c r="GK70" s="53"/>
      <c r="GL70" s="53"/>
      <c r="GM70" s="64"/>
      <c r="GN70" s="58"/>
      <c r="GO70" s="58"/>
      <c r="GP70" s="58"/>
      <c r="GQ70" s="58"/>
      <c r="GR70" s="53"/>
      <c r="GS70" s="52"/>
      <c r="GT70" s="53"/>
      <c r="GU70" s="53"/>
      <c r="GV70" s="53"/>
      <c r="GW70" s="53"/>
      <c r="GX70" s="53"/>
      <c r="GY70" s="53"/>
      <c r="GZ70" s="53"/>
      <c r="HA70" s="53"/>
      <c r="HB70" s="53"/>
      <c r="HC70" s="53"/>
      <c r="HD70" s="53"/>
      <c r="HE70" s="59"/>
      <c r="HF70" s="59"/>
      <c r="HG70" s="59"/>
      <c r="HH70" s="59"/>
      <c r="HI70" s="59"/>
      <c r="HJ70" s="59"/>
      <c r="HK70" s="59"/>
      <c r="HL70" s="59"/>
      <c r="HM70" s="17"/>
      <c r="HN70" s="17"/>
      <c r="HO70" s="17"/>
      <c r="HP70" s="17"/>
      <c r="HQ70" s="17"/>
      <c r="HR70" s="17"/>
      <c r="HS70" s="17"/>
      <c r="HT70" s="17"/>
      <c r="HU70" s="17"/>
      <c r="HV70" s="17"/>
      <c r="HW70" s="17"/>
      <c r="HX70" s="17"/>
      <c r="HY70" s="17"/>
      <c r="HZ70" s="17"/>
      <c r="IA70" s="17"/>
    </row>
    <row r="71" spans="1:235" ht="20.25" customHeight="1">
      <c r="A71" s="19">
        <v>68</v>
      </c>
      <c r="B71" s="47" t="s">
        <v>122</v>
      </c>
      <c r="C71" s="112">
        <v>6217.7044367639373</v>
      </c>
      <c r="D71" s="53">
        <v>13.836360000000001</v>
      </c>
      <c r="E71" s="53">
        <v>10.64404</v>
      </c>
      <c r="F71" s="53">
        <v>19.879227</v>
      </c>
      <c r="G71" s="53">
        <v>3.9699450000000001</v>
      </c>
      <c r="H71" s="53">
        <v>5.9472950000000004</v>
      </c>
      <c r="I71" s="57">
        <v>15.692780000000001</v>
      </c>
      <c r="J71" s="53">
        <v>30.871212121212121</v>
      </c>
      <c r="K71" s="52">
        <v>12.669219999999999</v>
      </c>
      <c r="L71" s="52"/>
      <c r="M71" s="52">
        <v>115</v>
      </c>
      <c r="N71" s="52">
        <v>2.059824467132366</v>
      </c>
      <c r="O71" s="52">
        <v>56.17977528089888</v>
      </c>
      <c r="P71" s="52">
        <v>3.9215686274509802</v>
      </c>
      <c r="Q71" s="52">
        <v>32.786885245901637</v>
      </c>
      <c r="R71" s="52">
        <v>25</v>
      </c>
      <c r="S71" s="52">
        <v>8</v>
      </c>
      <c r="T71" s="67">
        <v>469</v>
      </c>
      <c r="U71" s="52"/>
      <c r="V71" s="52"/>
      <c r="W71" s="67">
        <v>509</v>
      </c>
      <c r="X71" s="52">
        <v>9.032830523513752</v>
      </c>
      <c r="Y71" s="52">
        <v>3.1601123595505669</v>
      </c>
      <c r="Z71" s="52">
        <v>0.14462477904547646</v>
      </c>
      <c r="AA71" s="52">
        <v>0</v>
      </c>
      <c r="AB71" s="67">
        <v>5</v>
      </c>
      <c r="AC71" s="67">
        <v>23</v>
      </c>
      <c r="AD71" s="67">
        <v>28</v>
      </c>
      <c r="AE71" s="67">
        <v>0</v>
      </c>
      <c r="AF71" s="52"/>
      <c r="AG71" s="53">
        <v>0</v>
      </c>
      <c r="AH71" s="53">
        <v>12.7</v>
      </c>
      <c r="AI71" s="52">
        <v>48.837209302325576</v>
      </c>
      <c r="AJ71" s="53">
        <v>45.054945054945051</v>
      </c>
      <c r="AK71" s="53">
        <v>15.555555555555555</v>
      </c>
      <c r="AL71" s="53">
        <v>39.919949441752685</v>
      </c>
      <c r="AM71" s="53">
        <v>9.6045197740112993</v>
      </c>
      <c r="AN71" s="53">
        <v>25.139664804469277</v>
      </c>
      <c r="AO71" s="53">
        <v>21.840242669362993</v>
      </c>
      <c r="AP71" s="53"/>
      <c r="AQ71" s="53">
        <v>9.6045197740112993</v>
      </c>
      <c r="AR71" s="53">
        <v>3.5</v>
      </c>
      <c r="AS71" s="53">
        <v>41.231209735146749</v>
      </c>
      <c r="AT71" s="53">
        <v>25.256818986893375</v>
      </c>
      <c r="AU71" s="53">
        <v>8.3623693379790947</v>
      </c>
      <c r="AV71" s="53"/>
      <c r="AW71" s="53"/>
      <c r="AX71" s="53"/>
      <c r="AY71" s="53"/>
      <c r="AZ71" s="53"/>
      <c r="BA71" s="52">
        <v>687.05250596658709</v>
      </c>
      <c r="BB71" s="53">
        <v>576.24481327800834</v>
      </c>
      <c r="BC71" s="53">
        <v>829.09836065573768</v>
      </c>
      <c r="BD71" s="53">
        <v>76.426990376315999</v>
      </c>
      <c r="BE71" s="53">
        <v>1001</v>
      </c>
      <c r="BF71" s="53">
        <v>10.619469026548673</v>
      </c>
      <c r="BG71" s="54">
        <v>4.7445162921500259</v>
      </c>
      <c r="BH71" s="53"/>
      <c r="BI71" s="53"/>
      <c r="BJ71" s="53"/>
      <c r="BK71" s="53">
        <v>81.636980491942325</v>
      </c>
      <c r="BL71" s="53">
        <v>1.1874469889737065</v>
      </c>
      <c r="BM71" s="53">
        <v>53.800000000000004</v>
      </c>
      <c r="BN71" s="53">
        <v>4.5001800072002878</v>
      </c>
      <c r="BO71" s="53">
        <v>28.364535499823383</v>
      </c>
      <c r="BP71" s="53">
        <v>0.25423728813559321</v>
      </c>
      <c r="BQ71" s="53">
        <v>0.8038585209003215</v>
      </c>
      <c r="BR71" s="53">
        <v>9.0913248922108316</v>
      </c>
      <c r="BS71" s="53"/>
      <c r="BT71" s="53"/>
      <c r="BU71" s="53">
        <v>20.263999999999999</v>
      </c>
      <c r="BV71" s="53">
        <v>6.1343012704174225</v>
      </c>
      <c r="BW71" s="53">
        <v>14.669532509403545</v>
      </c>
      <c r="BX71" s="53">
        <v>10.120007164606843</v>
      </c>
      <c r="BY71" s="53">
        <v>4.7644635500626906</v>
      </c>
      <c r="BZ71" s="53">
        <v>0.96722192369693705</v>
      </c>
      <c r="CA71" s="53">
        <v>5.910800644814616</v>
      </c>
      <c r="CB71" s="53">
        <v>6.2869425040300904</v>
      </c>
      <c r="CC71" s="53">
        <v>2.8479312197743147</v>
      </c>
      <c r="CD71" s="53">
        <v>11.284255776464267</v>
      </c>
      <c r="CE71" s="58">
        <v>11.98307</v>
      </c>
      <c r="CF71" s="58">
        <v>27.934370000000001</v>
      </c>
      <c r="CG71" s="53">
        <v>19.678260000000002</v>
      </c>
      <c r="CH71" s="53">
        <v>12.89719</v>
      </c>
      <c r="CI71" s="53">
        <v>3.5059010000000002</v>
      </c>
      <c r="CJ71" s="55">
        <v>48.053820278712159</v>
      </c>
      <c r="CK71" s="58">
        <v>19.77131</v>
      </c>
      <c r="CL71" s="58"/>
      <c r="CM71" s="58"/>
      <c r="CN71" s="58"/>
      <c r="CO71" s="53">
        <v>45.49</v>
      </c>
      <c r="CP71" s="53">
        <v>9.81</v>
      </c>
      <c r="CQ71" s="53">
        <v>6.2</v>
      </c>
      <c r="CR71" s="55">
        <v>32.98245</v>
      </c>
      <c r="CS71" s="53">
        <v>6.4927279999999996</v>
      </c>
      <c r="CT71" s="53">
        <v>21.146139999999999</v>
      </c>
      <c r="CU71" s="53">
        <v>30.42624</v>
      </c>
      <c r="CV71" s="55"/>
      <c r="CW71" s="55"/>
      <c r="CX71" s="55"/>
      <c r="CY71" s="88">
        <v>3575.4369087702421</v>
      </c>
      <c r="CZ71" s="88">
        <v>1683.5016835016836</v>
      </c>
      <c r="DA71" s="88">
        <v>817.70081770081765</v>
      </c>
      <c r="DB71" s="88">
        <v>48.100048100048099</v>
      </c>
      <c r="DC71" s="88">
        <v>354.55148511419054</v>
      </c>
      <c r="DD71" s="53">
        <v>19.400000000000006</v>
      </c>
      <c r="DE71" s="58"/>
      <c r="DF71" s="58"/>
      <c r="DG71" s="58"/>
      <c r="DH71" s="58"/>
      <c r="DI71" s="88">
        <v>927.35122192205768</v>
      </c>
      <c r="DJ71" s="53">
        <v>105</v>
      </c>
      <c r="DK71" s="53">
        <v>84.888059701492537</v>
      </c>
      <c r="DL71" s="53">
        <v>12.7</v>
      </c>
      <c r="DM71" s="53">
        <v>17.8</v>
      </c>
      <c r="DN71" s="53"/>
      <c r="DO71" s="53"/>
      <c r="DP71" s="53"/>
      <c r="DQ71" s="53"/>
      <c r="DR71" s="53"/>
      <c r="DS71" s="88">
        <v>671.42844783389478</v>
      </c>
      <c r="DT71" s="53">
        <v>15.555555555555555</v>
      </c>
      <c r="DU71" s="53">
        <v>15.555555555555555</v>
      </c>
      <c r="DV71" s="53">
        <v>9.6045197740112993</v>
      </c>
      <c r="DW71" s="53">
        <v>3.2467532467532463</v>
      </c>
      <c r="DX71" s="53"/>
      <c r="DY71" s="53"/>
      <c r="DZ71" s="53"/>
      <c r="EA71" s="53"/>
      <c r="EB71" s="53"/>
      <c r="EC71" s="53">
        <v>22.540983606557376</v>
      </c>
      <c r="ED71" s="53">
        <v>8.3623693379790947</v>
      </c>
      <c r="EE71" s="53">
        <v>61.190288293546331</v>
      </c>
      <c r="EF71" s="53">
        <v>1.9276180994684802</v>
      </c>
      <c r="EG71" s="53">
        <v>2175.2577319587626</v>
      </c>
      <c r="EH71" s="53">
        <v>1046.2962962962963</v>
      </c>
      <c r="EI71" s="53">
        <v>1217.363447060708</v>
      </c>
      <c r="EJ71" s="53"/>
      <c r="EK71" s="53"/>
      <c r="EL71" s="53"/>
      <c r="EM71" s="88">
        <v>2000.8586477800654</v>
      </c>
      <c r="EN71" s="53">
        <v>79.614949037372597</v>
      </c>
      <c r="EO71" s="53">
        <v>27.946768060836501</v>
      </c>
      <c r="EP71" s="53">
        <v>48.729079442056225</v>
      </c>
      <c r="EQ71" s="53">
        <v>6.8654646324549233</v>
      </c>
      <c r="ER71" s="53">
        <v>32.405063291139243</v>
      </c>
      <c r="ES71" s="53">
        <v>14.463840399002494</v>
      </c>
      <c r="ET71" s="53">
        <v>986.20689655172418</v>
      </c>
      <c r="EU71" s="53"/>
      <c r="EV71" s="53"/>
      <c r="EW71" s="53">
        <v>94.117647058823522</v>
      </c>
      <c r="EX71" s="53">
        <v>92.40397528874567</v>
      </c>
      <c r="EY71" s="53">
        <v>8.4199273222341908</v>
      </c>
      <c r="EZ71" s="53">
        <v>4.3726540327748591</v>
      </c>
      <c r="FA71" s="53">
        <v>37.295704885201353</v>
      </c>
      <c r="FB71" s="53">
        <v>-7.8488223751903163</v>
      </c>
      <c r="FC71" s="53">
        <v>71.531659924448178</v>
      </c>
      <c r="FD71" s="53">
        <v>31.307327308251292</v>
      </c>
      <c r="FE71" s="53">
        <v>70.987654320987659</v>
      </c>
      <c r="FF71" s="53">
        <f t="shared" si="1"/>
        <v>354.55148511419054</v>
      </c>
      <c r="FG71" s="53">
        <v>10.714285714285714</v>
      </c>
      <c r="FH71" s="53">
        <v>13.414634146341465</v>
      </c>
      <c r="FI71" s="53">
        <v>11.083743842364532</v>
      </c>
      <c r="FJ71" s="53">
        <v>10.192023633677991</v>
      </c>
      <c r="FK71" s="53">
        <v>80.108321024126056</v>
      </c>
      <c r="FL71" s="53"/>
      <c r="FM71" s="53"/>
      <c r="FN71" s="53"/>
      <c r="FO71" s="53"/>
      <c r="FP71" s="53"/>
      <c r="FQ71" s="53"/>
      <c r="FR71" s="53"/>
      <c r="FS71" s="53"/>
      <c r="FT71" s="53"/>
      <c r="FU71" s="53"/>
      <c r="FV71" s="53"/>
      <c r="FW71" s="52"/>
      <c r="FX71" s="53"/>
      <c r="FY71" s="53"/>
      <c r="FZ71" s="53"/>
      <c r="GA71" s="53"/>
      <c r="GB71" s="53"/>
      <c r="GC71" s="53"/>
      <c r="GD71" s="53"/>
      <c r="GE71" s="53"/>
      <c r="GF71" s="53"/>
      <c r="GG71" s="53"/>
      <c r="GH71" s="53"/>
      <c r="GI71" s="53"/>
      <c r="GJ71" s="53"/>
      <c r="GK71" s="53"/>
      <c r="GL71" s="53"/>
      <c r="GM71" s="64"/>
      <c r="GN71" s="58"/>
      <c r="GO71" s="58"/>
      <c r="GP71" s="58"/>
      <c r="GQ71" s="58"/>
      <c r="GR71" s="53"/>
      <c r="GS71" s="52"/>
      <c r="GT71" s="53"/>
      <c r="GU71" s="53"/>
      <c r="GV71" s="53"/>
      <c r="GW71" s="53"/>
      <c r="GX71" s="53"/>
      <c r="GY71" s="53"/>
      <c r="GZ71" s="53"/>
      <c r="HA71" s="53"/>
      <c r="HB71" s="53"/>
      <c r="HC71" s="53"/>
      <c r="HD71" s="53"/>
      <c r="HE71" s="59"/>
      <c r="HF71" s="59"/>
      <c r="HG71" s="59"/>
      <c r="HH71" s="59"/>
      <c r="HI71" s="59"/>
      <c r="HJ71" s="59"/>
      <c r="HK71" s="59"/>
      <c r="HL71" s="59"/>
      <c r="HM71" s="17"/>
      <c r="HN71" s="17"/>
      <c r="HO71" s="17"/>
      <c r="HP71" s="17"/>
      <c r="HQ71" s="17"/>
      <c r="HR71" s="17"/>
      <c r="HS71" s="17"/>
      <c r="HT71" s="17"/>
      <c r="HU71" s="17"/>
      <c r="HV71" s="17"/>
      <c r="HW71" s="17"/>
      <c r="HX71" s="17"/>
      <c r="HY71" s="17"/>
      <c r="HZ71" s="17"/>
      <c r="IA71" s="17"/>
    </row>
    <row r="72" spans="1:235" ht="20.25" customHeight="1">
      <c r="A72" s="19">
        <v>69</v>
      </c>
      <c r="B72" s="47" t="s">
        <v>123</v>
      </c>
      <c r="C72" s="112">
        <v>30644.379318966101</v>
      </c>
      <c r="D72" s="53">
        <v>11.721579999999999</v>
      </c>
      <c r="E72" s="53">
        <v>13.439349999999999</v>
      </c>
      <c r="F72" s="53">
        <v>13.585324999999999</v>
      </c>
      <c r="G72" s="53">
        <v>2.1698499999999998</v>
      </c>
      <c r="H72" s="53">
        <v>4.9448400000000001</v>
      </c>
      <c r="I72" s="57">
        <v>7.4451280000000004</v>
      </c>
      <c r="J72" s="53">
        <v>19.860158082167985</v>
      </c>
      <c r="K72" s="52">
        <v>14.222849999999999</v>
      </c>
      <c r="L72" s="52"/>
      <c r="M72" s="52">
        <v>567</v>
      </c>
      <c r="N72" s="52">
        <v>2.0536781484298596</v>
      </c>
      <c r="O72" s="52">
        <v>47.69736842105263</v>
      </c>
      <c r="P72" s="52">
        <v>3.3457249070631967</v>
      </c>
      <c r="Q72" s="52">
        <v>48.083623693379792</v>
      </c>
      <c r="R72" s="52">
        <v>48.520710059171599</v>
      </c>
      <c r="S72" s="52">
        <v>9.9056603773584904</v>
      </c>
      <c r="T72" s="67">
        <v>547</v>
      </c>
      <c r="U72" s="52"/>
      <c r="V72" s="52"/>
      <c r="W72" s="67">
        <v>2702</v>
      </c>
      <c r="X72" s="52">
        <v>9.6776504297994279</v>
      </c>
      <c r="Y72" s="52">
        <v>5.5466552743066728</v>
      </c>
      <c r="Z72" s="52">
        <v>0.50993022007514766</v>
      </c>
      <c r="AA72" s="52">
        <v>0</v>
      </c>
      <c r="AB72" s="67">
        <v>15</v>
      </c>
      <c r="AC72" s="67">
        <v>134</v>
      </c>
      <c r="AD72" s="67">
        <v>149</v>
      </c>
      <c r="AE72" s="67">
        <v>0</v>
      </c>
      <c r="AF72" s="52"/>
      <c r="AG72" s="53">
        <v>1.8</v>
      </c>
      <c r="AH72" s="53">
        <v>6.2</v>
      </c>
      <c r="AI72" s="52">
        <v>46.733668341708544</v>
      </c>
      <c r="AJ72" s="53">
        <v>44.444444444444443</v>
      </c>
      <c r="AK72" s="53">
        <v>16.680497925311201</v>
      </c>
      <c r="AL72" s="53">
        <v>36.164888713288555</v>
      </c>
      <c r="AM72" s="53">
        <v>14.011676396997498</v>
      </c>
      <c r="AN72" s="53">
        <v>24.506578947368421</v>
      </c>
      <c r="AO72" s="53">
        <v>26.527494908350306</v>
      </c>
      <c r="AP72" s="53"/>
      <c r="AQ72" s="53">
        <v>14.011676396997498</v>
      </c>
      <c r="AR72" s="53">
        <v>4.9000000000000004</v>
      </c>
      <c r="AS72" s="53">
        <v>33.661574107595392</v>
      </c>
      <c r="AT72" s="53">
        <v>28.022372006310054</v>
      </c>
      <c r="AU72" s="53">
        <v>6.7899159663865545</v>
      </c>
      <c r="AV72" s="53"/>
      <c r="AW72" s="53"/>
      <c r="AX72" s="53"/>
      <c r="AY72" s="53"/>
      <c r="AZ72" s="53"/>
      <c r="BA72" s="52">
        <v>726.96977205153621</v>
      </c>
      <c r="BB72" s="53">
        <v>638.39351510685333</v>
      </c>
      <c r="BC72" s="53">
        <v>852.57648953301123</v>
      </c>
      <c r="BD72" s="53">
        <v>481.49557437112202</v>
      </c>
      <c r="BE72" s="53">
        <v>988</v>
      </c>
      <c r="BF72" s="53">
        <v>6.6838876331934127</v>
      </c>
      <c r="BG72" s="54">
        <v>5.51487756501579</v>
      </c>
      <c r="BH72" s="53"/>
      <c r="BI72" s="53"/>
      <c r="BJ72" s="53"/>
      <c r="BK72" s="53">
        <v>75.315189983479698</v>
      </c>
      <c r="BL72" s="53">
        <v>3.8257542822363275</v>
      </c>
      <c r="BM72" s="53">
        <v>41.8</v>
      </c>
      <c r="BN72" s="53">
        <v>6.1927137718992924</v>
      </c>
      <c r="BO72" s="53">
        <v>17.581943915903871</v>
      </c>
      <c r="BP72" s="53">
        <v>0.17356591165495097</v>
      </c>
      <c r="BQ72" s="53">
        <v>4.1936457879021711</v>
      </c>
      <c r="BR72" s="53">
        <v>12.478860437914879</v>
      </c>
      <c r="BS72" s="53"/>
      <c r="BT72" s="53"/>
      <c r="BU72" s="53">
        <v>20.45692</v>
      </c>
      <c r="BV72" s="53">
        <v>6.2519213034122352</v>
      </c>
      <c r="BW72" s="53">
        <v>13.166270349368942</v>
      </c>
      <c r="BX72" s="53">
        <v>12.083409548198281</v>
      </c>
      <c r="BY72" s="53">
        <v>4.1009694530821292</v>
      </c>
      <c r="BZ72" s="53">
        <v>0.93286994695445402</v>
      </c>
      <c r="CA72" s="53">
        <v>5.5569782330345703</v>
      </c>
      <c r="CB72" s="53">
        <v>5.9191512712639467</v>
      </c>
      <c r="CC72" s="53">
        <v>2.765685019206146</v>
      </c>
      <c r="CD72" s="53">
        <v>11.66270349368941</v>
      </c>
      <c r="CE72" s="58">
        <v>16.821860000000001</v>
      </c>
      <c r="CF72" s="58">
        <v>23.794370000000001</v>
      </c>
      <c r="CG72" s="53">
        <v>20.051449999999999</v>
      </c>
      <c r="CH72" s="53">
        <v>11.913209999999999</v>
      </c>
      <c r="CI72" s="53">
        <v>3.2698239999999998</v>
      </c>
      <c r="CJ72" s="55">
        <v>156.65622291847211</v>
      </c>
      <c r="CK72" s="58">
        <v>21.277889999999999</v>
      </c>
      <c r="CL72" s="58"/>
      <c r="CM72" s="58"/>
      <c r="CN72" s="58"/>
      <c r="CO72" s="53">
        <v>45.08</v>
      </c>
      <c r="CP72" s="53">
        <v>7.14</v>
      </c>
      <c r="CQ72" s="53">
        <v>14.6</v>
      </c>
      <c r="CR72" s="55">
        <v>30.7014</v>
      </c>
      <c r="CS72" s="53">
        <v>7.9724279999999998</v>
      </c>
      <c r="CT72" s="53">
        <v>20.119309999999999</v>
      </c>
      <c r="CU72" s="53">
        <v>27.47364</v>
      </c>
      <c r="CV72" s="55"/>
      <c r="CW72" s="55"/>
      <c r="CX72" s="55"/>
      <c r="CY72" s="88">
        <v>10116.344592130996</v>
      </c>
      <c r="CZ72" s="88">
        <v>4388.6108256819916</v>
      </c>
      <c r="DA72" s="88">
        <v>1816.4340879710962</v>
      </c>
      <c r="DB72" s="88">
        <v>901.58772249660251</v>
      </c>
      <c r="DC72" s="88">
        <v>812.22892955668226</v>
      </c>
      <c r="DD72" s="53">
        <v>33.400000000000006</v>
      </c>
      <c r="DE72" s="58"/>
      <c r="DF72" s="58"/>
      <c r="DG72" s="58"/>
      <c r="DH72" s="58"/>
      <c r="DI72" s="88">
        <v>4977.3419749997556</v>
      </c>
      <c r="DJ72" s="53">
        <v>98.373983739837399</v>
      </c>
      <c r="DK72" s="53">
        <v>79.63743676222596</v>
      </c>
      <c r="DL72" s="53">
        <v>6.2</v>
      </c>
      <c r="DM72" s="53">
        <v>20.8</v>
      </c>
      <c r="DN72" s="53"/>
      <c r="DO72" s="53"/>
      <c r="DP72" s="53"/>
      <c r="DQ72" s="53"/>
      <c r="DR72" s="53"/>
      <c r="DS72" s="88">
        <v>4373.9586300878618</v>
      </c>
      <c r="DT72" s="53">
        <v>13.856427378964941</v>
      </c>
      <c r="DU72" s="53">
        <v>16.680497925311201</v>
      </c>
      <c r="DV72" s="53">
        <v>14.011676396997498</v>
      </c>
      <c r="DW72" s="53">
        <v>4.4291338582677167</v>
      </c>
      <c r="DX72" s="53"/>
      <c r="DY72" s="53"/>
      <c r="DZ72" s="53"/>
      <c r="EA72" s="53"/>
      <c r="EB72" s="53"/>
      <c r="EC72" s="53">
        <v>30.137305096579009</v>
      </c>
      <c r="ED72" s="53">
        <v>6.7899159663865545</v>
      </c>
      <c r="EE72" s="53">
        <v>20.768044708495776</v>
      </c>
      <c r="EF72" s="53">
        <v>1.8623281946609318</v>
      </c>
      <c r="EG72" s="53">
        <v>2399.4614003590664</v>
      </c>
      <c r="EH72" s="53">
        <v>1107.8947368421052</v>
      </c>
      <c r="EI72" s="53">
        <v>2156.5228984734354</v>
      </c>
      <c r="EJ72" s="53"/>
      <c r="EK72" s="53"/>
      <c r="EL72" s="53"/>
      <c r="EM72" s="88">
        <v>8070.4718956319448</v>
      </c>
      <c r="EN72" s="53">
        <v>80.709997389715483</v>
      </c>
      <c r="EO72" s="53">
        <v>17.189384800965019</v>
      </c>
      <c r="EP72" s="53">
        <v>55.325141549859467</v>
      </c>
      <c r="EQ72" s="53">
        <v>10.287318361955085</v>
      </c>
      <c r="ER72" s="53">
        <v>22.471402769416017</v>
      </c>
      <c r="ES72" s="53">
        <v>18.196624222682857</v>
      </c>
      <c r="ET72" s="53">
        <v>957.08502024291499</v>
      </c>
      <c r="EU72" s="53"/>
      <c r="EV72" s="53"/>
      <c r="EW72" s="53">
        <v>18.444508338125381</v>
      </c>
      <c r="EX72" s="53">
        <v>70.67486930033202</v>
      </c>
      <c r="EY72" s="53">
        <v>9.3024792529626179</v>
      </c>
      <c r="EZ72" s="53">
        <v>15.761283631143188</v>
      </c>
      <c r="FA72" s="53">
        <v>29.48785948182126</v>
      </c>
      <c r="FB72" s="53">
        <v>-8.0873307872754232</v>
      </c>
      <c r="FC72" s="53">
        <v>70.720572568908182</v>
      </c>
      <c r="FD72" s="53">
        <v>44.076908937272449</v>
      </c>
      <c r="FE72" s="53">
        <v>79.938032532920218</v>
      </c>
      <c r="FF72" s="53">
        <f t="shared" si="1"/>
        <v>812.22892955668226</v>
      </c>
      <c r="FG72" s="53">
        <v>10</v>
      </c>
      <c r="FH72" s="53">
        <v>4.3609022556390977</v>
      </c>
      <c r="FI72" s="53">
        <v>6.8141344080982282</v>
      </c>
      <c r="FJ72" s="53">
        <v>4.9817739975698663</v>
      </c>
      <c r="FK72" s="53">
        <v>83.867651182353484</v>
      </c>
      <c r="FL72" s="53"/>
      <c r="FM72" s="53"/>
      <c r="FN72" s="53"/>
      <c r="FO72" s="53"/>
      <c r="FP72" s="53"/>
      <c r="FQ72" s="53"/>
      <c r="FR72" s="53"/>
      <c r="FS72" s="53"/>
      <c r="FT72" s="53"/>
      <c r="FU72" s="53"/>
      <c r="FV72" s="53"/>
      <c r="FW72" s="52"/>
      <c r="FX72" s="53"/>
      <c r="FY72" s="53"/>
      <c r="FZ72" s="53"/>
      <c r="GA72" s="53"/>
      <c r="GB72" s="53"/>
      <c r="GC72" s="53"/>
      <c r="GD72" s="53"/>
      <c r="GE72" s="53"/>
      <c r="GF72" s="53"/>
      <c r="GG72" s="53"/>
      <c r="GH72" s="53"/>
      <c r="GI72" s="53"/>
      <c r="GJ72" s="53"/>
      <c r="GK72" s="53"/>
      <c r="GL72" s="53"/>
      <c r="GM72" s="64"/>
      <c r="GN72" s="58"/>
      <c r="GO72" s="58"/>
      <c r="GP72" s="58"/>
      <c r="GQ72" s="58"/>
      <c r="GR72" s="53"/>
      <c r="GS72" s="52"/>
      <c r="GT72" s="53"/>
      <c r="GU72" s="53"/>
      <c r="GV72" s="53"/>
      <c r="GW72" s="53"/>
      <c r="GX72" s="53"/>
      <c r="GY72" s="53"/>
      <c r="GZ72" s="53"/>
      <c r="HA72" s="53"/>
      <c r="HB72" s="53"/>
      <c r="HC72" s="53"/>
      <c r="HD72" s="53"/>
      <c r="HE72" s="59"/>
      <c r="HF72" s="59"/>
      <c r="HG72" s="59"/>
      <c r="HH72" s="59"/>
      <c r="HI72" s="59"/>
      <c r="HJ72" s="59"/>
      <c r="HK72" s="59"/>
      <c r="HL72" s="59"/>
      <c r="HM72" s="17"/>
      <c r="HN72" s="17"/>
      <c r="HO72" s="17"/>
      <c r="HP72" s="17"/>
      <c r="HQ72" s="17"/>
      <c r="HR72" s="17"/>
      <c r="HS72" s="17"/>
      <c r="HT72" s="17"/>
      <c r="HU72" s="17"/>
      <c r="HV72" s="17"/>
      <c r="HW72" s="17"/>
      <c r="HX72" s="17"/>
      <c r="HY72" s="17"/>
      <c r="HZ72" s="17"/>
      <c r="IA72" s="17"/>
    </row>
    <row r="73" spans="1:235" ht="20.25" customHeight="1">
      <c r="A73" s="19">
        <v>70</v>
      </c>
      <c r="B73" s="47" t="s">
        <v>124</v>
      </c>
      <c r="C73" s="112">
        <v>36352.164605592036</v>
      </c>
      <c r="D73" s="53">
        <v>10.61164</v>
      </c>
      <c r="E73" s="53">
        <v>8.4589119999999998</v>
      </c>
      <c r="F73" s="53">
        <v>17.628329999999998</v>
      </c>
      <c r="G73" s="53"/>
      <c r="H73" s="53">
        <v>5.2829079999999999</v>
      </c>
      <c r="I73" s="57">
        <v>7.5271470000000003</v>
      </c>
      <c r="J73" s="53">
        <v>18.664914777911605</v>
      </c>
      <c r="K73" s="52">
        <v>11.720689999999999</v>
      </c>
      <c r="L73" s="52"/>
      <c r="M73" s="52">
        <v>707</v>
      </c>
      <c r="N73" s="52">
        <v>2.1448941205023964</v>
      </c>
      <c r="O73" s="52">
        <v>46.92307692307692</v>
      </c>
      <c r="P73" s="52">
        <v>5.5472263868065967</v>
      </c>
      <c r="Q73" s="52">
        <v>59.77653631284916</v>
      </c>
      <c r="R73" s="52">
        <v>55.813953488372093</v>
      </c>
      <c r="S73" s="52">
        <v>11.498257839721255</v>
      </c>
      <c r="T73" s="67">
        <v>570</v>
      </c>
      <c r="U73" s="52"/>
      <c r="V73" s="52"/>
      <c r="W73" s="67">
        <v>3398</v>
      </c>
      <c r="X73" s="52">
        <v>10.166651706908411</v>
      </c>
      <c r="Y73" s="52">
        <v>5.7224050254262693</v>
      </c>
      <c r="Z73" s="52">
        <v>0.72586567248488953</v>
      </c>
      <c r="AA73" s="52">
        <v>13</v>
      </c>
      <c r="AB73" s="67">
        <v>39</v>
      </c>
      <c r="AC73" s="67">
        <v>127</v>
      </c>
      <c r="AD73" s="67">
        <v>179</v>
      </c>
      <c r="AE73" s="67">
        <v>0</v>
      </c>
      <c r="AF73" s="52"/>
      <c r="AG73" s="53">
        <v>1</v>
      </c>
      <c r="AH73" s="53">
        <v>9.8000000000000007</v>
      </c>
      <c r="AI73" s="52">
        <v>41.975308641975303</v>
      </c>
      <c r="AJ73" s="53">
        <v>44.582593250444049</v>
      </c>
      <c r="AK73" s="53">
        <v>12.080924855491329</v>
      </c>
      <c r="AL73" s="53">
        <v>32.871832537642305</v>
      </c>
      <c r="AM73" s="53">
        <v>11.111111111111111</v>
      </c>
      <c r="AN73" s="53">
        <v>27.809965237543455</v>
      </c>
      <c r="AO73" s="53">
        <v>28.508069483799432</v>
      </c>
      <c r="AP73" s="53"/>
      <c r="AQ73" s="53">
        <v>11.111111111111111</v>
      </c>
      <c r="AR73" s="53">
        <v>1.6</v>
      </c>
      <c r="AS73" s="53">
        <v>31.319844724150098</v>
      </c>
      <c r="AT73" s="53">
        <v>29.862933799941676</v>
      </c>
      <c r="AU73" s="53">
        <v>5.4957194145263744</v>
      </c>
      <c r="AV73" s="53"/>
      <c r="AW73" s="53"/>
      <c r="AX73" s="53"/>
      <c r="AY73" s="53"/>
      <c r="AZ73" s="53"/>
      <c r="BA73" s="52">
        <v>759.75082372322902</v>
      </c>
      <c r="BB73" s="53">
        <v>648.38226482923903</v>
      </c>
      <c r="BC73" s="53">
        <v>928.64782276546975</v>
      </c>
      <c r="BD73" s="53">
        <v>868.32354123443213</v>
      </c>
      <c r="BE73" s="53">
        <v>995</v>
      </c>
      <c r="BF73" s="53">
        <v>7.5107840649581332</v>
      </c>
      <c r="BG73" s="54">
        <v>5.6530333813571048</v>
      </c>
      <c r="BH73" s="53"/>
      <c r="BI73" s="53"/>
      <c r="BJ73" s="53"/>
      <c r="BK73" s="53">
        <v>69.844837587006964</v>
      </c>
      <c r="BL73" s="53">
        <v>5.0319025522041763</v>
      </c>
      <c r="BM73" s="53">
        <v>10.299999999999999</v>
      </c>
      <c r="BN73" s="53">
        <v>6.97453954496208</v>
      </c>
      <c r="BO73" s="53">
        <v>14.780506282471285</v>
      </c>
      <c r="BP73" s="53">
        <v>0.13030259157376575</v>
      </c>
      <c r="BQ73" s="53">
        <v>5.1971528640831552</v>
      </c>
      <c r="BR73" s="53">
        <v>13.552464183000273</v>
      </c>
      <c r="BS73" s="53"/>
      <c r="BT73" s="53"/>
      <c r="BU73" s="53">
        <v>23.442769999999999</v>
      </c>
      <c r="BV73" s="53">
        <v>5.9834275436793423</v>
      </c>
      <c r="BW73" s="53">
        <v>10.598750541225954</v>
      </c>
      <c r="BX73" s="53">
        <v>10.843075400507205</v>
      </c>
      <c r="BY73" s="53">
        <v>3.7360054431867384</v>
      </c>
      <c r="BZ73" s="53">
        <v>0.82884888971361415</v>
      </c>
      <c r="CA73" s="53">
        <v>5.4555576173687141</v>
      </c>
      <c r="CB73" s="53">
        <v>5.347312426547906</v>
      </c>
      <c r="CC73" s="53">
        <v>2.205109173006742</v>
      </c>
      <c r="CD73" s="53">
        <v>11.375023195398033</v>
      </c>
      <c r="CE73" s="58">
        <v>15.553470000000001</v>
      </c>
      <c r="CF73" s="58">
        <v>25.866790000000002</v>
      </c>
      <c r="CG73" s="53">
        <v>16.74474</v>
      </c>
      <c r="CH73" s="53">
        <v>11.297169999999999</v>
      </c>
      <c r="CI73" s="53">
        <v>3.3650419999999999</v>
      </c>
      <c r="CJ73" s="55">
        <v>175.45325424012032</v>
      </c>
      <c r="CK73" s="58">
        <v>20.518380000000001</v>
      </c>
      <c r="CL73" s="58"/>
      <c r="CM73" s="58"/>
      <c r="CN73" s="58"/>
      <c r="CO73" s="53">
        <v>40.090000000000003</v>
      </c>
      <c r="CP73" s="53">
        <v>3.73</v>
      </c>
      <c r="CQ73" s="53">
        <v>16.100000000000001</v>
      </c>
      <c r="CR73" s="55">
        <v>39.982959999999999</v>
      </c>
      <c r="CS73" s="53">
        <v>6.240208</v>
      </c>
      <c r="CT73" s="53">
        <v>17.650700000000001</v>
      </c>
      <c r="CU73" s="53">
        <v>33.543050000000001</v>
      </c>
      <c r="CV73" s="55"/>
      <c r="CW73" s="55"/>
      <c r="CX73" s="55"/>
      <c r="CY73" s="88">
        <v>10152.143845089904</v>
      </c>
      <c r="CZ73" s="88">
        <v>4365.1452282157679</v>
      </c>
      <c r="DA73" s="88">
        <v>1925.3112033195021</v>
      </c>
      <c r="DB73" s="88">
        <v>531.12033195020751</v>
      </c>
      <c r="DC73" s="88">
        <v>1128.2635966947237</v>
      </c>
      <c r="DD73" s="53">
        <v>44.3</v>
      </c>
      <c r="DE73" s="58"/>
      <c r="DF73" s="58"/>
      <c r="DG73" s="58"/>
      <c r="DH73" s="58"/>
      <c r="DI73" s="88">
        <v>5852.9057344097127</v>
      </c>
      <c r="DJ73" s="53">
        <v>95.336787564766837</v>
      </c>
      <c r="DK73" s="53">
        <v>77.142857142857153</v>
      </c>
      <c r="DL73" s="53">
        <v>9.8000000000000007</v>
      </c>
      <c r="DM73" s="53">
        <v>25.8</v>
      </c>
      <c r="DN73" s="53"/>
      <c r="DO73" s="53"/>
      <c r="DP73" s="53"/>
      <c r="DQ73" s="53"/>
      <c r="DR73" s="53"/>
      <c r="DS73" s="88">
        <v>5740.2022422172504</v>
      </c>
      <c r="DT73" s="53">
        <v>6.5650644783118413</v>
      </c>
      <c r="DU73" s="53">
        <v>12.080924855491329</v>
      </c>
      <c r="DV73" s="53">
        <v>11.111111111111111</v>
      </c>
      <c r="DW73" s="53">
        <v>5.3805774278215219</v>
      </c>
      <c r="DX73" s="53"/>
      <c r="DY73" s="53"/>
      <c r="DZ73" s="53"/>
      <c r="EA73" s="53"/>
      <c r="EB73" s="53"/>
      <c r="EC73" s="53">
        <v>31.108597285067873</v>
      </c>
      <c r="ED73" s="53">
        <v>5.4957194145263744</v>
      </c>
      <c r="EE73" s="53">
        <v>21.946414515367099</v>
      </c>
      <c r="EF73" s="53">
        <v>1.6651997572421204</v>
      </c>
      <c r="EG73" s="53">
        <v>2522.3540145985403</v>
      </c>
      <c r="EH73" s="53">
        <v>1129.2067307692307</v>
      </c>
      <c r="EI73" s="53">
        <v>2122.148884618598</v>
      </c>
      <c r="EJ73" s="53"/>
      <c r="EK73" s="53"/>
      <c r="EL73" s="53"/>
      <c r="EM73" s="88">
        <v>8565.9678098464392</v>
      </c>
      <c r="EN73" s="53">
        <v>81.136832454732982</v>
      </c>
      <c r="EO73" s="53">
        <v>12.968299711815561</v>
      </c>
      <c r="EP73" s="53">
        <v>57.553333253634761</v>
      </c>
      <c r="EQ73" s="53">
        <v>13.020753266717911</v>
      </c>
      <c r="ER73" s="53">
        <v>22.570850202429149</v>
      </c>
      <c r="ES73" s="53">
        <v>17.373967530618057</v>
      </c>
      <c r="ET73" s="53">
        <v>1036.0169491525423</v>
      </c>
      <c r="EU73" s="53"/>
      <c r="EV73" s="53"/>
      <c r="EW73" s="53">
        <v>78.386020881670532</v>
      </c>
      <c r="EX73" s="53">
        <v>71.057570857238659</v>
      </c>
      <c r="EY73" s="53">
        <v>11.403432036974122</v>
      </c>
      <c r="EZ73" s="53">
        <v>15.392067115438648</v>
      </c>
      <c r="FA73" s="53">
        <v>40.715720158871399</v>
      </c>
      <c r="FB73" s="53">
        <v>0.33261541042251114</v>
      </c>
      <c r="FC73" s="53">
        <v>78.460141287922326</v>
      </c>
      <c r="FD73" s="53">
        <v>55.457847014955554</v>
      </c>
      <c r="FE73" s="53">
        <v>82.471089470480834</v>
      </c>
      <c r="FF73" s="53">
        <f t="shared" si="1"/>
        <v>1128.2635966947237</v>
      </c>
      <c r="FG73" s="53">
        <v>10.848287112561176</v>
      </c>
      <c r="FH73" s="53">
        <v>3.9285714285714284</v>
      </c>
      <c r="FI73" s="53">
        <v>6.22943627988594</v>
      </c>
      <c r="FJ73" s="53">
        <v>4.5318543384660295</v>
      </c>
      <c r="FK73" s="53">
        <v>84.813544479311105</v>
      </c>
      <c r="FL73" s="53"/>
      <c r="FM73" s="53"/>
      <c r="FN73" s="53"/>
      <c r="FO73" s="53"/>
      <c r="FP73" s="53"/>
      <c r="FQ73" s="53"/>
      <c r="FR73" s="53"/>
      <c r="FS73" s="53"/>
      <c r="FT73" s="53"/>
      <c r="FU73" s="53"/>
      <c r="FV73" s="53"/>
      <c r="FW73" s="52"/>
      <c r="FX73" s="53"/>
      <c r="FY73" s="53"/>
      <c r="FZ73" s="53"/>
      <c r="GA73" s="53"/>
      <c r="GB73" s="53"/>
      <c r="GC73" s="53"/>
      <c r="GD73" s="53"/>
      <c r="GE73" s="53"/>
      <c r="GF73" s="53"/>
      <c r="GG73" s="53"/>
      <c r="GH73" s="53"/>
      <c r="GI73" s="53"/>
      <c r="GJ73" s="53"/>
      <c r="GK73" s="53"/>
      <c r="GL73" s="53"/>
      <c r="GM73" s="64"/>
      <c r="GN73" s="58"/>
      <c r="GO73" s="58"/>
      <c r="GP73" s="58"/>
      <c r="GQ73" s="58"/>
      <c r="GR73" s="53"/>
      <c r="GS73" s="52"/>
      <c r="GT73" s="53"/>
      <c r="GU73" s="53"/>
      <c r="GV73" s="53"/>
      <c r="GW73" s="53"/>
      <c r="GX73" s="53"/>
      <c r="GY73" s="53"/>
      <c r="GZ73" s="53"/>
      <c r="HA73" s="53"/>
      <c r="HB73" s="53"/>
      <c r="HC73" s="53"/>
      <c r="HD73" s="53"/>
      <c r="HE73" s="59"/>
      <c r="HF73" s="59"/>
      <c r="HG73" s="59"/>
      <c r="HH73" s="59"/>
      <c r="HI73" s="59"/>
      <c r="HJ73" s="59"/>
      <c r="HK73" s="59"/>
      <c r="HL73" s="59"/>
      <c r="HM73" s="17"/>
      <c r="HN73" s="17"/>
      <c r="HO73" s="17"/>
      <c r="HP73" s="17"/>
      <c r="HQ73" s="17"/>
      <c r="HR73" s="17"/>
      <c r="HS73" s="17"/>
      <c r="HT73" s="17"/>
      <c r="HU73" s="17"/>
      <c r="HV73" s="17"/>
      <c r="HW73" s="17"/>
      <c r="HX73" s="17"/>
      <c r="HY73" s="17"/>
      <c r="HZ73" s="17"/>
      <c r="IA73" s="17"/>
    </row>
    <row r="74" spans="1:235" ht="20.25" customHeight="1">
      <c r="A74" s="19">
        <v>71</v>
      </c>
      <c r="B74" s="47" t="s">
        <v>125</v>
      </c>
      <c r="C74" s="112">
        <v>47379.71573796653</v>
      </c>
      <c r="D74" s="53">
        <v>13.969239999999999</v>
      </c>
      <c r="E74" s="53">
        <v>18.488209999999999</v>
      </c>
      <c r="F74" s="53">
        <v>15.895919000000001</v>
      </c>
      <c r="G74" s="53">
        <v>3.622992</v>
      </c>
      <c r="H74" s="53">
        <v>8.9402620000000006</v>
      </c>
      <c r="I74" s="57">
        <v>9.9264910000000004</v>
      </c>
      <c r="J74" s="53">
        <v>19.403028794047863</v>
      </c>
      <c r="K74" s="52">
        <v>13.40597</v>
      </c>
      <c r="L74" s="52"/>
      <c r="M74" s="52">
        <v>932</v>
      </c>
      <c r="N74" s="52">
        <v>2.2365673969907132</v>
      </c>
      <c r="O74" s="52">
        <v>51.119402985074622</v>
      </c>
      <c r="P74" s="52">
        <v>4.1997729852440404</v>
      </c>
      <c r="Q74" s="52">
        <v>43.176733780760628</v>
      </c>
      <c r="R74" s="52">
        <v>46.638655462184872</v>
      </c>
      <c r="S74" s="52">
        <v>13.993174061433447</v>
      </c>
      <c r="T74" s="67">
        <v>570</v>
      </c>
      <c r="U74" s="52"/>
      <c r="V74" s="52"/>
      <c r="W74" s="67">
        <v>5045</v>
      </c>
      <c r="X74" s="52">
        <v>11.97569254872171</v>
      </c>
      <c r="Y74" s="52">
        <v>4.3720572691457704</v>
      </c>
      <c r="Z74" s="52">
        <v>0.33304848923070179</v>
      </c>
      <c r="AA74" s="52">
        <v>2</v>
      </c>
      <c r="AB74" s="67">
        <v>28</v>
      </c>
      <c r="AC74" s="67">
        <v>142</v>
      </c>
      <c r="AD74" s="67">
        <v>172</v>
      </c>
      <c r="AE74" s="67">
        <v>0</v>
      </c>
      <c r="AF74" s="52"/>
      <c r="AG74" s="53">
        <v>4.5999999999999996</v>
      </c>
      <c r="AH74" s="53">
        <v>14.9</v>
      </c>
      <c r="AI74" s="52">
        <v>36.399217221135025</v>
      </c>
      <c r="AJ74" s="53">
        <v>39.285714285714292</v>
      </c>
      <c r="AK74" s="53">
        <v>17.803410230692077</v>
      </c>
      <c r="AL74" s="53">
        <v>40.276406712734456</v>
      </c>
      <c r="AM74" s="53">
        <v>16.342213114754099</v>
      </c>
      <c r="AN74" s="53">
        <v>21.48298628745556</v>
      </c>
      <c r="AO74" s="53">
        <v>21.55310728420152</v>
      </c>
      <c r="AP74" s="53"/>
      <c r="AQ74" s="53">
        <v>16.342213114754099</v>
      </c>
      <c r="AR74" s="53">
        <v>4.4000000000000004</v>
      </c>
      <c r="AS74" s="53">
        <v>33.662790697674417</v>
      </c>
      <c r="AT74" s="53">
        <v>26.838331501543937</v>
      </c>
      <c r="AU74" s="53">
        <v>7.5940548072457039</v>
      </c>
      <c r="AV74" s="53"/>
      <c r="AW74" s="53"/>
      <c r="AX74" s="53"/>
      <c r="AY74" s="53"/>
      <c r="AZ74" s="53"/>
      <c r="BA74" s="52">
        <v>658.00415800415806</v>
      </c>
      <c r="BB74" s="53">
        <v>562.24050632911394</v>
      </c>
      <c r="BC74" s="53">
        <v>820.26836158192089</v>
      </c>
      <c r="BD74" s="53">
        <v>750.5311174037904</v>
      </c>
      <c r="BE74" s="53">
        <v>973</v>
      </c>
      <c r="BF74" s="53">
        <v>10.416666666666668</v>
      </c>
      <c r="BG74" s="54">
        <v>6.3951417875898882</v>
      </c>
      <c r="BH74" s="53"/>
      <c r="BI74" s="53"/>
      <c r="BJ74" s="53"/>
      <c r="BK74" s="53">
        <v>76.615527661552761</v>
      </c>
      <c r="BL74" s="53">
        <v>2.6615527661552769</v>
      </c>
      <c r="BM74" s="53">
        <v>47.5</v>
      </c>
      <c r="BN74" s="53">
        <v>5.5182631833575231</v>
      </c>
      <c r="BO74" s="53">
        <v>20.465999323204784</v>
      </c>
      <c r="BP74" s="53">
        <v>0.16861445432874003</v>
      </c>
      <c r="BQ74" s="53">
        <v>2.7608571804198254</v>
      </c>
      <c r="BR74" s="53">
        <v>12.94468610744083</v>
      </c>
      <c r="BS74" s="53"/>
      <c r="BT74" s="53"/>
      <c r="BU74" s="53">
        <v>23.934059999999999</v>
      </c>
      <c r="BV74" s="53">
        <v>6.573437419221424</v>
      </c>
      <c r="BW74" s="53">
        <v>13.02170695609275</v>
      </c>
      <c r="BX74" s="53">
        <v>10.823877651702023</v>
      </c>
      <c r="BY74" s="53">
        <v>3.9047853971386286</v>
      </c>
      <c r="BZ74" s="53">
        <v>0.76467686235816479</v>
      </c>
      <c r="CA74" s="53">
        <v>6.2678835717809562</v>
      </c>
      <c r="CB74" s="53">
        <v>6.1494819930932412</v>
      </c>
      <c r="CC74" s="53">
        <v>3.401578687715836</v>
      </c>
      <c r="CD74" s="53">
        <v>11.642821904292058</v>
      </c>
      <c r="CE74" s="58">
        <v>19.326319999999999</v>
      </c>
      <c r="CF74" s="58">
        <v>27.567830000000001</v>
      </c>
      <c r="CG74" s="53">
        <v>21.664560000000002</v>
      </c>
      <c r="CH74" s="53">
        <v>16.186199999999999</v>
      </c>
      <c r="CI74" s="53">
        <v>3.7926120000000001</v>
      </c>
      <c r="CJ74" s="55">
        <v>225.47914317925591</v>
      </c>
      <c r="CK74" s="58">
        <v>25.027049999999999</v>
      </c>
      <c r="CL74" s="58"/>
      <c r="CM74" s="58"/>
      <c r="CN74" s="58"/>
      <c r="CO74" s="53">
        <v>42.49</v>
      </c>
      <c r="CP74" s="53">
        <v>4.1100000000000003</v>
      </c>
      <c r="CQ74" s="53">
        <v>12.9</v>
      </c>
      <c r="CR74" s="55">
        <v>36.095840000000003</v>
      </c>
      <c r="CS74" s="53">
        <v>8.6715269999999993</v>
      </c>
      <c r="CT74" s="53">
        <v>23.445509999999999</v>
      </c>
      <c r="CU74" s="53">
        <v>34.611220000000003</v>
      </c>
      <c r="CV74" s="55"/>
      <c r="CW74" s="55"/>
      <c r="CX74" s="55"/>
      <c r="CY74" s="88">
        <v>12350.375002686265</v>
      </c>
      <c r="CZ74" s="88">
        <v>5067.3715427760944</v>
      </c>
      <c r="DA74" s="88">
        <v>2568.0699718479359</v>
      </c>
      <c r="DB74" s="88">
        <v>625.36264586422544</v>
      </c>
      <c r="DC74" s="88">
        <v>1420.1306475414963</v>
      </c>
      <c r="DD74" s="53">
        <v>40.799999999999997</v>
      </c>
      <c r="DE74" s="58"/>
      <c r="DF74" s="58"/>
      <c r="DG74" s="58"/>
      <c r="DH74" s="58"/>
      <c r="DI74" s="88">
        <v>7636.3376726989936</v>
      </c>
      <c r="DJ74" s="53">
        <v>0</v>
      </c>
      <c r="DK74" s="53">
        <v>0</v>
      </c>
      <c r="DL74" s="53">
        <v>14.9</v>
      </c>
      <c r="DM74" s="53">
        <v>25.3</v>
      </c>
      <c r="DN74" s="53"/>
      <c r="DO74" s="53"/>
      <c r="DP74" s="53"/>
      <c r="DQ74" s="53"/>
      <c r="DR74" s="53"/>
      <c r="DS74" s="88">
        <v>6266.6651876534697</v>
      </c>
      <c r="DT74" s="53">
        <v>12.097669256381797</v>
      </c>
      <c r="DU74" s="53">
        <v>17.803410230692077</v>
      </c>
      <c r="DV74" s="53">
        <v>16.342213114754099</v>
      </c>
      <c r="DW74" s="53">
        <v>7.6463560334528076</v>
      </c>
      <c r="DX74" s="53"/>
      <c r="DY74" s="53"/>
      <c r="DZ74" s="53"/>
      <c r="EA74" s="53"/>
      <c r="EB74" s="53"/>
      <c r="EC74" s="53">
        <v>28.664707802807705</v>
      </c>
      <c r="ED74" s="53">
        <v>7.5940548072457039</v>
      </c>
      <c r="EE74" s="53">
        <v>43.373308822552914</v>
      </c>
      <c r="EF74" s="53">
        <v>1.8345593568497802</v>
      </c>
      <c r="EG74" s="53">
        <v>2343.3288409703505</v>
      </c>
      <c r="EH74" s="53">
        <v>1018.7793427230047</v>
      </c>
      <c r="EI74" s="53">
        <v>2887.8674876420087</v>
      </c>
      <c r="EJ74" s="53"/>
      <c r="EK74" s="53"/>
      <c r="EL74" s="53"/>
      <c r="EM74" s="88">
        <v>12186.099412776832</v>
      </c>
      <c r="EN74" s="53">
        <v>71.717349270522064</v>
      </c>
      <c r="EO74" s="53">
        <v>15.434380776340111</v>
      </c>
      <c r="EP74" s="53">
        <v>57.975893357578535</v>
      </c>
      <c r="EQ74" s="53">
        <v>10.299584517821998</v>
      </c>
      <c r="ER74" s="53">
        <v>22.855373180551254</v>
      </c>
      <c r="ES74" s="53">
        <v>16.797472225053511</v>
      </c>
      <c r="ET74" s="53">
        <v>846.97508896797149</v>
      </c>
      <c r="EU74" s="53"/>
      <c r="EV74" s="53"/>
      <c r="EW74" s="53">
        <v>64.143283582089566</v>
      </c>
      <c r="EX74" s="53">
        <v>93.082200949086996</v>
      </c>
      <c r="EY74" s="53">
        <v>4.4902954771486696</v>
      </c>
      <c r="EZ74" s="53">
        <v>7.9803277868322464</v>
      </c>
      <c r="FA74" s="53">
        <v>56.839323103975673</v>
      </c>
      <c r="FB74" s="53">
        <v>4.6970700956066302</v>
      </c>
      <c r="FC74" s="53">
        <v>74.003575016870286</v>
      </c>
      <c r="FD74" s="53">
        <v>46.855014966688046</v>
      </c>
      <c r="FE74" s="53">
        <v>79.931584948688723</v>
      </c>
      <c r="FF74" s="53">
        <f t="shared" si="1"/>
        <v>1420.1306475414963</v>
      </c>
      <c r="FG74" s="53">
        <v>8.5250338294993231</v>
      </c>
      <c r="FH74" s="53">
        <v>4.4642857142857144</v>
      </c>
      <c r="FI74" s="53">
        <v>7.4340035562850497</v>
      </c>
      <c r="FJ74" s="53">
        <v>5.8879781420765029</v>
      </c>
      <c r="FK74" s="53">
        <v>84.036885245901644</v>
      </c>
      <c r="FL74" s="53"/>
      <c r="FM74" s="53"/>
      <c r="FN74" s="53"/>
      <c r="FO74" s="53"/>
      <c r="FP74" s="53"/>
      <c r="FQ74" s="53"/>
      <c r="FR74" s="53"/>
      <c r="FS74" s="53"/>
      <c r="FT74" s="53"/>
      <c r="FU74" s="53"/>
      <c r="FV74" s="53"/>
      <c r="FW74" s="52"/>
      <c r="FX74" s="53"/>
      <c r="FY74" s="53"/>
      <c r="FZ74" s="53"/>
      <c r="GA74" s="53"/>
      <c r="GB74" s="53"/>
      <c r="GC74" s="53"/>
      <c r="GD74" s="53"/>
      <c r="GE74" s="53"/>
      <c r="GF74" s="53"/>
      <c r="GG74" s="53"/>
      <c r="GH74" s="53"/>
      <c r="GI74" s="53"/>
      <c r="GJ74" s="53"/>
      <c r="GK74" s="53"/>
      <c r="GL74" s="53"/>
      <c r="GM74" s="64"/>
      <c r="GN74" s="58"/>
      <c r="GO74" s="58"/>
      <c r="GP74" s="58"/>
      <c r="GQ74" s="58"/>
      <c r="GR74" s="53"/>
      <c r="GS74" s="52"/>
      <c r="GT74" s="53"/>
      <c r="GU74" s="53"/>
      <c r="GV74" s="53"/>
      <c r="GW74" s="53"/>
      <c r="GX74" s="53"/>
      <c r="GY74" s="53"/>
      <c r="GZ74" s="53"/>
      <c r="HA74" s="53"/>
      <c r="HB74" s="53"/>
      <c r="HC74" s="53"/>
      <c r="HD74" s="53"/>
      <c r="HE74" s="59"/>
      <c r="HF74" s="59"/>
      <c r="HG74" s="59"/>
      <c r="HH74" s="59"/>
      <c r="HI74" s="59"/>
      <c r="HJ74" s="59"/>
      <c r="HK74" s="59"/>
      <c r="HL74" s="59"/>
      <c r="HM74" s="17"/>
      <c r="HN74" s="17"/>
      <c r="HO74" s="17"/>
      <c r="HP74" s="17"/>
      <c r="HQ74" s="17"/>
      <c r="HR74" s="17"/>
      <c r="HS74" s="17"/>
      <c r="HT74" s="17"/>
      <c r="HU74" s="17"/>
      <c r="HV74" s="17"/>
      <c r="HW74" s="17"/>
      <c r="HX74" s="17"/>
      <c r="HY74" s="17"/>
      <c r="HZ74" s="17"/>
      <c r="IA74" s="17"/>
    </row>
    <row r="75" spans="1:235" ht="20.25" customHeight="1">
      <c r="A75" s="19">
        <v>72</v>
      </c>
      <c r="B75" s="47" t="s">
        <v>126</v>
      </c>
      <c r="C75" s="112">
        <v>3834.0802391438638</v>
      </c>
      <c r="D75" s="53">
        <v>14.247210000000001</v>
      </c>
      <c r="E75" s="53">
        <v>6.8244109999999996</v>
      </c>
      <c r="F75" s="53">
        <v>18.5901</v>
      </c>
      <c r="G75" s="53">
        <v>5.1369670000000003</v>
      </c>
      <c r="H75" s="53">
        <v>5.4424910000000004</v>
      </c>
      <c r="I75" s="57">
        <v>12.8217</v>
      </c>
      <c r="J75" s="53">
        <v>37.200797872340424</v>
      </c>
      <c r="K75" s="52">
        <v>15.66159</v>
      </c>
      <c r="L75" s="52"/>
      <c r="M75" s="52">
        <v>45</v>
      </c>
      <c r="N75" s="52">
        <v>1.2372834753918065</v>
      </c>
      <c r="O75" s="52">
        <v>55.555555555555557</v>
      </c>
      <c r="P75" s="52">
        <v>0</v>
      </c>
      <c r="Q75" s="52">
        <v>22.222222222222221</v>
      </c>
      <c r="R75" s="52">
        <v>0</v>
      </c>
      <c r="S75" s="52">
        <v>0</v>
      </c>
      <c r="T75" s="67">
        <v>459</v>
      </c>
      <c r="U75" s="52"/>
      <c r="V75" s="52"/>
      <c r="W75" s="67">
        <v>251</v>
      </c>
      <c r="X75" s="52">
        <v>6.9413716814159301</v>
      </c>
      <c r="Y75" s="52">
        <v>2.3913043478260789</v>
      </c>
      <c r="Z75" s="52">
        <v>7.4887668497254117E-2</v>
      </c>
      <c r="AA75" s="52">
        <v>0</v>
      </c>
      <c r="AB75" s="67">
        <v>2</v>
      </c>
      <c r="AC75" s="67">
        <v>26</v>
      </c>
      <c r="AD75" s="67">
        <v>28</v>
      </c>
      <c r="AE75" s="67">
        <v>0</v>
      </c>
      <c r="AF75" s="52"/>
      <c r="AG75" s="53">
        <v>3.2</v>
      </c>
      <c r="AH75" s="53">
        <v>0</v>
      </c>
      <c r="AI75" s="52">
        <v>44.444444444444443</v>
      </c>
      <c r="AJ75" s="53">
        <v>36</v>
      </c>
      <c r="AK75" s="53">
        <v>13.740458015267176</v>
      </c>
      <c r="AL75" s="53">
        <v>38.948069241011986</v>
      </c>
      <c r="AM75" s="53">
        <v>15.079365079365079</v>
      </c>
      <c r="AN75" s="53">
        <v>20</v>
      </c>
      <c r="AO75" s="53">
        <v>23.382352941176471</v>
      </c>
      <c r="AP75" s="53"/>
      <c r="AQ75" s="53">
        <v>15.079365079365079</v>
      </c>
      <c r="AR75" s="53">
        <v>2.5</v>
      </c>
      <c r="AS75" s="53">
        <v>51.821642196846106</v>
      </c>
      <c r="AT75" s="53">
        <v>23.766094420600858</v>
      </c>
      <c r="AU75" s="53">
        <v>5.8171745152354575</v>
      </c>
      <c r="AV75" s="53"/>
      <c r="AW75" s="53"/>
      <c r="AX75" s="53"/>
      <c r="AY75" s="53"/>
      <c r="AZ75" s="53"/>
      <c r="BA75" s="52">
        <v>702.09923664122141</v>
      </c>
      <c r="BB75" s="53">
        <v>608.70253164556959</v>
      </c>
      <c r="BC75" s="53">
        <v>820.46783625730995</v>
      </c>
      <c r="BD75" s="53">
        <v>0</v>
      </c>
      <c r="BE75" s="53">
        <v>991</v>
      </c>
      <c r="BF75" s="53">
        <v>9.2391304347826075</v>
      </c>
      <c r="BG75" s="54">
        <v>4.3035093088412752</v>
      </c>
      <c r="BH75" s="53"/>
      <c r="BI75" s="53"/>
      <c r="BJ75" s="53"/>
      <c r="BK75" s="53">
        <v>78.277153558052433</v>
      </c>
      <c r="BL75" s="53">
        <v>1.4981273408239701</v>
      </c>
      <c r="BM75" s="53">
        <v>100</v>
      </c>
      <c r="BN75" s="53">
        <v>21.987126378178573</v>
      </c>
      <c r="BO75" s="53">
        <v>12.751677852348994</v>
      </c>
      <c r="BP75" s="53">
        <v>0</v>
      </c>
      <c r="BQ75" s="53">
        <v>0</v>
      </c>
      <c r="BR75" s="53">
        <v>6.1603938449905717</v>
      </c>
      <c r="BS75" s="53"/>
      <c r="BT75" s="53"/>
      <c r="BU75" s="53">
        <v>25.992850000000001</v>
      </c>
      <c r="BV75" s="53">
        <v>5.3420550558735345</v>
      </c>
      <c r="BW75" s="53">
        <v>15.337763012181615</v>
      </c>
      <c r="BX75" s="53">
        <v>9.5514950166112964</v>
      </c>
      <c r="BY75" s="53">
        <v>3.6821705426356592</v>
      </c>
      <c r="BZ75" s="53">
        <v>0.94130675526024365</v>
      </c>
      <c r="CA75" s="53">
        <v>6.5337763012181611</v>
      </c>
      <c r="CB75" s="53">
        <v>6.2292358803986714</v>
      </c>
      <c r="CC75" s="53">
        <v>3.0454042081949058</v>
      </c>
      <c r="CD75" s="53">
        <v>10.04983388704319</v>
      </c>
      <c r="CE75" s="58">
        <v>18.328199999999999</v>
      </c>
      <c r="CF75" s="58">
        <v>32.11112</v>
      </c>
      <c r="CG75" s="53">
        <v>19.177109999999999</v>
      </c>
      <c r="CH75" s="53">
        <v>13.376749999999999</v>
      </c>
      <c r="CI75" s="53">
        <v>1.5203990000000001</v>
      </c>
      <c r="CJ75" s="55">
        <v>76.277650648360037</v>
      </c>
      <c r="CK75" s="58">
        <v>21.320489999999999</v>
      </c>
      <c r="CL75" s="58"/>
      <c r="CM75" s="58"/>
      <c r="CN75" s="58"/>
      <c r="CO75" s="53">
        <v>40.61</v>
      </c>
      <c r="CP75" s="53">
        <v>3.19</v>
      </c>
      <c r="CQ75" s="53">
        <v>6.5</v>
      </c>
      <c r="CR75" s="55">
        <v>36.182940000000002</v>
      </c>
      <c r="CS75" s="53">
        <v>5.6856400000000002</v>
      </c>
      <c r="CT75" s="53">
        <v>23.127700000000001</v>
      </c>
      <c r="CU75" s="53">
        <v>30.20262</v>
      </c>
      <c r="CV75" s="55"/>
      <c r="CW75" s="55"/>
      <c r="CX75" s="55"/>
      <c r="CY75" s="88">
        <v>5238.9470994122157</v>
      </c>
      <c r="CZ75" s="88">
        <v>2070.0230002555586</v>
      </c>
      <c r="DA75" s="88">
        <v>996.67774086378734</v>
      </c>
      <c r="DB75" s="88">
        <v>255.55839509327882</v>
      </c>
      <c r="DC75" s="88">
        <v>436.83291431302445</v>
      </c>
      <c r="DD75" s="53">
        <v>19.299999999999997</v>
      </c>
      <c r="DE75" s="58"/>
      <c r="DF75" s="58"/>
      <c r="DG75" s="58"/>
      <c r="DH75" s="58"/>
      <c r="DI75" s="88">
        <v>606.99771893193792</v>
      </c>
      <c r="DJ75" s="53">
        <v>122.58064516129032</v>
      </c>
      <c r="DK75" s="53">
        <v>100</v>
      </c>
      <c r="DL75" s="53">
        <v>0</v>
      </c>
      <c r="DM75" s="53">
        <v>21.2</v>
      </c>
      <c r="DN75" s="53"/>
      <c r="DO75" s="53"/>
      <c r="DP75" s="53"/>
      <c r="DQ75" s="53"/>
      <c r="DR75" s="53"/>
      <c r="DS75" s="88">
        <v>399.79662901258649</v>
      </c>
      <c r="DT75" s="53">
        <v>24.489795918367346</v>
      </c>
      <c r="DU75" s="53">
        <v>13.740458015267176</v>
      </c>
      <c r="DV75" s="53">
        <v>15.079365079365079</v>
      </c>
      <c r="DW75" s="53">
        <v>8.5714285714285712</v>
      </c>
      <c r="DX75" s="53"/>
      <c r="DY75" s="53"/>
      <c r="DZ75" s="53"/>
      <c r="EA75" s="53"/>
      <c r="EB75" s="53"/>
      <c r="EC75" s="53">
        <v>23.7791932059448</v>
      </c>
      <c r="ED75" s="53">
        <v>5.8171745152354575</v>
      </c>
      <c r="EE75" s="53">
        <v>76.41980512299898</v>
      </c>
      <c r="EF75" s="53">
        <v>2.2606843231452802</v>
      </c>
      <c r="EG75" s="53">
        <v>2203.125</v>
      </c>
      <c r="EH75" s="53">
        <v>1012.5</v>
      </c>
      <c r="EI75" s="53">
        <v>1627.2565471650139</v>
      </c>
      <c r="EJ75" s="53"/>
      <c r="EK75" s="53"/>
      <c r="EL75" s="53"/>
      <c r="EM75" s="88">
        <v>1200.7640620645216</v>
      </c>
      <c r="EN75" s="53">
        <v>77.157360406091371</v>
      </c>
      <c r="EO75" s="53">
        <v>28.988529718456725</v>
      </c>
      <c r="EP75" s="53">
        <v>46.63697204904431</v>
      </c>
      <c r="EQ75" s="53">
        <v>6.4372918978912317</v>
      </c>
      <c r="ER75" s="53">
        <v>33.683105981112277</v>
      </c>
      <c r="ES75" s="53">
        <v>14.31472081218274</v>
      </c>
      <c r="ET75" s="53">
        <v>876.92307692307691</v>
      </c>
      <c r="EU75" s="53"/>
      <c r="EV75" s="53"/>
      <c r="EW75" s="53">
        <v>-24.554183813443071</v>
      </c>
      <c r="EX75" s="53">
        <v>203.05635838150292</v>
      </c>
      <c r="EY75" s="53">
        <v>19.424256084765844</v>
      </c>
      <c r="EZ75" s="53">
        <v>-9.7715234405882025</v>
      </c>
      <c r="FA75" s="53">
        <v>28.342786190060291</v>
      </c>
      <c r="FB75" s="53">
        <v>-19.088190451389618</v>
      </c>
      <c r="FC75" s="53">
        <v>121.3402061176303</v>
      </c>
      <c r="FD75" s="53">
        <v>48.000486813092415</v>
      </c>
      <c r="FE75" s="53">
        <v>74.336283185840713</v>
      </c>
      <c r="FF75" s="53">
        <f t="shared" si="1"/>
        <v>436.83291431302445</v>
      </c>
      <c r="FG75" s="53">
        <v>4.7058823529411766</v>
      </c>
      <c r="FH75" s="53">
        <v>0</v>
      </c>
      <c r="FI75" s="53">
        <v>13.625866050808314</v>
      </c>
      <c r="FJ75" s="53">
        <v>12.586339217191098</v>
      </c>
      <c r="FK75" s="53">
        <v>77.052954719877206</v>
      </c>
      <c r="FL75" s="53"/>
      <c r="FM75" s="53"/>
      <c r="FN75" s="53"/>
      <c r="FO75" s="53"/>
      <c r="FP75" s="53"/>
      <c r="FQ75" s="53"/>
      <c r="FR75" s="53"/>
      <c r="FS75" s="53"/>
      <c r="FT75" s="53"/>
      <c r="FU75" s="53"/>
      <c r="FV75" s="53"/>
      <c r="FW75" s="52"/>
      <c r="FX75" s="53"/>
      <c r="FY75" s="53"/>
      <c r="FZ75" s="53"/>
      <c r="GA75" s="53"/>
      <c r="GB75" s="53"/>
      <c r="GC75" s="53"/>
      <c r="GD75" s="53"/>
      <c r="GE75" s="53"/>
      <c r="GF75" s="53"/>
      <c r="GG75" s="53"/>
      <c r="GH75" s="53"/>
      <c r="GI75" s="53"/>
      <c r="GJ75" s="53"/>
      <c r="GK75" s="53"/>
      <c r="GL75" s="53"/>
      <c r="GM75" s="64"/>
      <c r="GN75" s="58"/>
      <c r="GO75" s="58"/>
      <c r="GP75" s="58"/>
      <c r="GQ75" s="58"/>
      <c r="GR75" s="53"/>
      <c r="GS75" s="52"/>
      <c r="GT75" s="53"/>
      <c r="GU75" s="53"/>
      <c r="GV75" s="53"/>
      <c r="GW75" s="53"/>
      <c r="GX75" s="53"/>
      <c r="GY75" s="53"/>
      <c r="GZ75" s="53"/>
      <c r="HA75" s="53"/>
      <c r="HB75" s="53"/>
      <c r="HC75" s="53"/>
      <c r="HD75" s="53"/>
      <c r="HE75" s="59"/>
      <c r="HF75" s="59"/>
      <c r="HG75" s="59"/>
      <c r="HH75" s="59"/>
      <c r="HI75" s="59"/>
      <c r="HJ75" s="59"/>
      <c r="HK75" s="59"/>
      <c r="HL75" s="59"/>
      <c r="HM75" s="17"/>
      <c r="HN75" s="17"/>
      <c r="HO75" s="17"/>
      <c r="HP75" s="17"/>
      <c r="HQ75" s="17"/>
      <c r="HR75" s="17"/>
      <c r="HS75" s="17"/>
      <c r="HT75" s="17"/>
      <c r="HU75" s="17"/>
      <c r="HV75" s="17"/>
      <c r="HW75" s="17"/>
      <c r="HX75" s="17"/>
      <c r="HY75" s="17"/>
      <c r="HZ75" s="17"/>
      <c r="IA75" s="17"/>
    </row>
    <row r="76" spans="1:235" ht="20.25" customHeight="1">
      <c r="A76" s="19">
        <v>73</v>
      </c>
      <c r="B76" s="47" t="s">
        <v>127</v>
      </c>
      <c r="C76" s="112">
        <v>183608.36832606251</v>
      </c>
      <c r="D76" s="53">
        <v>14.118359999999999</v>
      </c>
      <c r="E76" s="53">
        <v>14.25717</v>
      </c>
      <c r="F76" s="53">
        <v>19.691970999999999</v>
      </c>
      <c r="G76" s="53">
        <v>5.2096210000000003</v>
      </c>
      <c r="H76" s="53">
        <v>5.8093300000000001</v>
      </c>
      <c r="I76" s="57">
        <v>6.192393</v>
      </c>
      <c r="J76" s="53">
        <v>16.198962725710004</v>
      </c>
      <c r="K76" s="52">
        <v>15.330500000000001</v>
      </c>
      <c r="L76" s="52"/>
      <c r="M76" s="52">
        <v>521</v>
      </c>
      <c r="N76" s="52">
        <v>0.3180921795724988</v>
      </c>
      <c r="O76" s="52">
        <v>32.7683615819209</v>
      </c>
      <c r="P76" s="52">
        <v>13.412228796844181</v>
      </c>
      <c r="Q76" s="52">
        <v>60</v>
      </c>
      <c r="R76" s="52">
        <v>46.616541353383454</v>
      </c>
      <c r="S76" s="52">
        <v>11.926605504587156</v>
      </c>
      <c r="T76" s="67">
        <v>589</v>
      </c>
      <c r="U76" s="52"/>
      <c r="V76" s="52"/>
      <c r="W76" s="67">
        <v>70320</v>
      </c>
      <c r="X76" s="52">
        <v>42.95584076040145</v>
      </c>
      <c r="Y76" s="52">
        <v>42.033771612729296</v>
      </c>
      <c r="Z76" s="52">
        <v>7.1528114038713637</v>
      </c>
      <c r="AA76" s="52">
        <v>123</v>
      </c>
      <c r="AB76" s="67">
        <v>568</v>
      </c>
      <c r="AC76" s="67">
        <v>2588</v>
      </c>
      <c r="AD76" s="67">
        <v>3279</v>
      </c>
      <c r="AE76" s="67">
        <v>12</v>
      </c>
      <c r="AF76" s="52"/>
      <c r="AG76" s="53">
        <v>2.4</v>
      </c>
      <c r="AH76" s="53">
        <v>7.6</v>
      </c>
      <c r="AI76" s="52">
        <v>20.307692307692307</v>
      </c>
      <c r="AJ76" s="53">
        <v>16.838842975206617</v>
      </c>
      <c r="AK76" s="53">
        <v>3.7875020719376762</v>
      </c>
      <c r="AL76" s="53">
        <v>17.17369825844602</v>
      </c>
      <c r="AM76" s="53">
        <v>6.93880930694709</v>
      </c>
      <c r="AN76" s="53">
        <v>59.471947194719476</v>
      </c>
      <c r="AO76" s="53">
        <v>63.066750629722925</v>
      </c>
      <c r="AP76" s="53"/>
      <c r="AQ76" s="53">
        <v>6.93880930694709</v>
      </c>
      <c r="AR76" s="53">
        <v>3.8</v>
      </c>
      <c r="AS76" s="53">
        <v>48.665949960906957</v>
      </c>
      <c r="AT76" s="53">
        <v>18.439690509107667</v>
      </c>
      <c r="AU76" s="53">
        <v>8.1726054266100032</v>
      </c>
      <c r="AV76" s="53"/>
      <c r="AW76" s="53"/>
      <c r="AX76" s="53"/>
      <c r="AY76" s="53"/>
      <c r="AZ76" s="53"/>
      <c r="BA76" s="52">
        <v>778.96956665564005</v>
      </c>
      <c r="BB76" s="53">
        <v>648.18383356070945</v>
      </c>
      <c r="BC76" s="53">
        <v>958.03015075376879</v>
      </c>
      <c r="BD76" s="53">
        <v>455.24139868116072</v>
      </c>
      <c r="BE76" s="53">
        <v>1043</v>
      </c>
      <c r="BF76" s="53">
        <v>11.339930462690559</v>
      </c>
      <c r="BG76" s="54">
        <v>4.3053593210750813</v>
      </c>
      <c r="BH76" s="53"/>
      <c r="BI76" s="53"/>
      <c r="BJ76" s="53"/>
      <c r="BK76" s="53">
        <v>68.245616849264536</v>
      </c>
      <c r="BL76" s="53">
        <v>2.2505253364559437</v>
      </c>
      <c r="BM76" s="53">
        <v>2</v>
      </c>
      <c r="BN76" s="53">
        <v>7.2598504157439523</v>
      </c>
      <c r="BO76" s="53">
        <v>15.457963703959098</v>
      </c>
      <c r="BP76" s="53">
        <v>0.1250501002004008</v>
      </c>
      <c r="BQ76" s="53">
        <v>7.2337108641479571</v>
      </c>
      <c r="BR76" s="53">
        <v>7.6191467735159533</v>
      </c>
      <c r="BS76" s="53"/>
      <c r="BT76" s="53"/>
      <c r="BU76" s="53">
        <v>18.447890000000001</v>
      </c>
      <c r="BV76" s="53">
        <v>4.9270367430183102</v>
      </c>
      <c r="BW76" s="53">
        <v>7.4467952084427438</v>
      </c>
      <c r="BX76" s="53">
        <v>7.7443919273763973</v>
      </c>
      <c r="BY76" s="53">
        <v>2.986595643584165</v>
      </c>
      <c r="BZ76" s="53">
        <v>0.78838122389776677</v>
      </c>
      <c r="CA76" s="53">
        <v>4.4608247680496165</v>
      </c>
      <c r="CB76" s="53">
        <v>3.8412484057318625</v>
      </c>
      <c r="CC76" s="53">
        <v>1.1453722459799434</v>
      </c>
      <c r="CD76" s="53">
        <v>7.8137894815815141</v>
      </c>
      <c r="CE76" s="58">
        <v>14.931940000000001</v>
      </c>
      <c r="CF76" s="58">
        <v>20.111830000000001</v>
      </c>
      <c r="CG76" s="53">
        <v>9.2679290000000005</v>
      </c>
      <c r="CH76" s="53">
        <v>5.1701800000000002</v>
      </c>
      <c r="CI76" s="53">
        <v>5.1038740000000002</v>
      </c>
      <c r="CJ76" s="55">
        <v>119.79466969698667</v>
      </c>
      <c r="CK76" s="58">
        <v>20.3</v>
      </c>
      <c r="CL76" s="58"/>
      <c r="CM76" s="58"/>
      <c r="CN76" s="58"/>
      <c r="CO76" s="53">
        <v>42.61</v>
      </c>
      <c r="CP76" s="53">
        <v>5.26</v>
      </c>
      <c r="CQ76" s="53">
        <v>15.3</v>
      </c>
      <c r="CR76" s="55">
        <v>30.278310000000001</v>
      </c>
      <c r="CS76" s="53">
        <v>7.6501520000000003</v>
      </c>
      <c r="CT76" s="53">
        <v>11.46238</v>
      </c>
      <c r="CU76" s="53">
        <v>17.875129999999999</v>
      </c>
      <c r="CV76" s="55"/>
      <c r="CW76" s="55"/>
      <c r="CX76" s="55"/>
      <c r="CY76" s="88">
        <v>6488.5371357556332</v>
      </c>
      <c r="CZ76" s="88">
        <v>4705.6066106332646</v>
      </c>
      <c r="DA76" s="88">
        <v>745.65850148804657</v>
      </c>
      <c r="DB76" s="88">
        <v>245.82747380929021</v>
      </c>
      <c r="DC76" s="88">
        <v>335.95410948314179</v>
      </c>
      <c r="DD76" s="53">
        <v>43.2</v>
      </c>
      <c r="DE76" s="58"/>
      <c r="DF76" s="58"/>
      <c r="DG76" s="58"/>
      <c r="DH76" s="58"/>
      <c r="DI76" s="88">
        <v>27752.255447131174</v>
      </c>
      <c r="DJ76" s="53">
        <v>97.076923076923066</v>
      </c>
      <c r="DK76" s="53">
        <v>76.650857351331638</v>
      </c>
      <c r="DL76" s="53">
        <v>7.6</v>
      </c>
      <c r="DM76" s="53">
        <v>8.9</v>
      </c>
      <c r="DN76" s="53"/>
      <c r="DO76" s="53"/>
      <c r="DP76" s="53"/>
      <c r="DQ76" s="53"/>
      <c r="DR76" s="53"/>
      <c r="DS76" s="88">
        <v>34263.762704330155</v>
      </c>
      <c r="DT76" s="53">
        <v>1.3978494623655915</v>
      </c>
      <c r="DU76" s="53">
        <v>3.7875020719376762</v>
      </c>
      <c r="DV76" s="53">
        <v>6.93880930694709</v>
      </c>
      <c r="DW76" s="53">
        <v>9.1270256142185051</v>
      </c>
      <c r="DX76" s="53"/>
      <c r="DY76" s="53"/>
      <c r="DZ76" s="53"/>
      <c r="EA76" s="53"/>
      <c r="EB76" s="53"/>
      <c r="EC76" s="53">
        <v>22.812276945039258</v>
      </c>
      <c r="ED76" s="53">
        <v>8.1726054266100032</v>
      </c>
      <c r="EE76" s="53">
        <v>2.1881243026829198</v>
      </c>
      <c r="EF76" s="53">
        <v>1.102770303034365</v>
      </c>
      <c r="EG76" s="53">
        <v>3161.2610797743755</v>
      </c>
      <c r="EH76" s="53">
        <v>1372.8298611111111</v>
      </c>
      <c r="EI76" s="53">
        <v>853.11718045891439</v>
      </c>
      <c r="EJ76" s="53"/>
      <c r="EK76" s="53"/>
      <c r="EL76" s="53"/>
      <c r="EM76" s="88">
        <v>32255.619258222472</v>
      </c>
      <c r="EN76" s="53">
        <v>77.784325279905715</v>
      </c>
      <c r="EO76" s="53">
        <v>12.889671997831389</v>
      </c>
      <c r="EP76" s="53">
        <v>47.030565057692776</v>
      </c>
      <c r="EQ76" s="53">
        <v>10.400627316794981</v>
      </c>
      <c r="ER76" s="53">
        <v>17.413676371022344</v>
      </c>
      <c r="ES76" s="53">
        <v>20.493619879113499</v>
      </c>
      <c r="ET76" s="53">
        <v>1131.0175054704596</v>
      </c>
      <c r="EU76" s="53"/>
      <c r="EV76" s="53"/>
      <c r="EW76" s="53">
        <v>62.963173448511036</v>
      </c>
      <c r="EX76" s="53">
        <v>12.371511240011426</v>
      </c>
      <c r="EY76" s="53">
        <v>13.78065477496628</v>
      </c>
      <c r="EZ76" s="53">
        <v>-2.9510567186604812</v>
      </c>
      <c r="FA76" s="53">
        <v>40.404388862088005</v>
      </c>
      <c r="FB76" s="53">
        <v>7.3829623163701203</v>
      </c>
      <c r="FC76" s="53">
        <v>66.675062175478317</v>
      </c>
      <c r="FD76" s="53">
        <v>32.243398679857997</v>
      </c>
      <c r="FE76" s="53">
        <v>81.041764429845145</v>
      </c>
      <c r="FF76" s="53">
        <f t="shared" si="1"/>
        <v>335.95410948314179</v>
      </c>
      <c r="FG76" s="53">
        <v>23.53953121640026</v>
      </c>
      <c r="FH76" s="53">
        <v>4.8801742919389977</v>
      </c>
      <c r="FI76" s="53">
        <v>14.344938260598225</v>
      </c>
      <c r="FJ76" s="53">
        <v>3.6739149808394975</v>
      </c>
      <c r="FK76" s="53">
        <v>77.087603600392114</v>
      </c>
      <c r="FL76" s="53"/>
      <c r="FM76" s="53"/>
      <c r="FN76" s="53"/>
      <c r="FO76" s="53"/>
      <c r="FP76" s="53"/>
      <c r="FQ76" s="53"/>
      <c r="FR76" s="53"/>
      <c r="FS76" s="53"/>
      <c r="FT76" s="53"/>
      <c r="FU76" s="53"/>
      <c r="FV76" s="53"/>
      <c r="FW76" s="52"/>
      <c r="FX76" s="53"/>
      <c r="FY76" s="53"/>
      <c r="FZ76" s="53"/>
      <c r="GA76" s="53"/>
      <c r="GB76" s="53"/>
      <c r="GC76" s="53"/>
      <c r="GD76" s="53"/>
      <c r="GE76" s="53"/>
      <c r="GF76" s="53"/>
      <c r="GG76" s="53"/>
      <c r="GH76" s="53"/>
      <c r="GI76" s="53"/>
      <c r="GJ76" s="53"/>
      <c r="GK76" s="53"/>
      <c r="GL76" s="53"/>
      <c r="GM76" s="64"/>
      <c r="GN76" s="58"/>
      <c r="GO76" s="58"/>
      <c r="GP76" s="58"/>
      <c r="GQ76" s="58"/>
      <c r="GR76" s="53"/>
      <c r="GS76" s="52"/>
      <c r="GT76" s="53"/>
      <c r="GU76" s="53"/>
      <c r="GV76" s="53"/>
      <c r="GW76" s="53"/>
      <c r="GX76" s="53"/>
      <c r="GY76" s="53"/>
      <c r="GZ76" s="53"/>
      <c r="HA76" s="53"/>
      <c r="HB76" s="53"/>
      <c r="HC76" s="53"/>
      <c r="HD76" s="53"/>
      <c r="HE76" s="59"/>
      <c r="HF76" s="59"/>
      <c r="HG76" s="59"/>
      <c r="HH76" s="59"/>
      <c r="HI76" s="59"/>
      <c r="HJ76" s="59"/>
      <c r="HK76" s="59"/>
      <c r="HL76" s="59"/>
      <c r="HM76" s="17"/>
      <c r="HN76" s="17"/>
      <c r="HO76" s="17"/>
      <c r="HP76" s="17"/>
      <c r="HQ76" s="17"/>
      <c r="HR76" s="17"/>
      <c r="HS76" s="17"/>
      <c r="HT76" s="17"/>
      <c r="HU76" s="17"/>
      <c r="HV76" s="17"/>
      <c r="HW76" s="17"/>
      <c r="HX76" s="17"/>
      <c r="HY76" s="17"/>
      <c r="HZ76" s="17"/>
      <c r="IA76" s="17"/>
    </row>
    <row r="77" spans="1:235" ht="20.25" customHeight="1">
      <c r="A77" s="19">
        <v>74</v>
      </c>
      <c r="B77" s="47" t="s">
        <v>128</v>
      </c>
      <c r="C77" s="112">
        <v>265963.84273058973</v>
      </c>
      <c r="D77" s="53">
        <v>13.01426</v>
      </c>
      <c r="E77" s="53">
        <v>24.211390000000002</v>
      </c>
      <c r="F77" s="53">
        <v>27.537671</v>
      </c>
      <c r="G77" s="53">
        <v>5.5785</v>
      </c>
      <c r="H77" s="53">
        <v>5.0581690000000004</v>
      </c>
      <c r="I77" s="57">
        <v>8.2986540000000009</v>
      </c>
      <c r="J77" s="53">
        <v>8.0472516312785256</v>
      </c>
      <c r="K77" s="52">
        <v>15.409369999999999</v>
      </c>
      <c r="L77" s="52"/>
      <c r="M77" s="52">
        <v>2279</v>
      </c>
      <c r="N77" s="52">
        <v>1.0429728616539289</v>
      </c>
      <c r="O77" s="52">
        <v>37.293469708890633</v>
      </c>
      <c r="P77" s="52">
        <v>5.9383499546690848</v>
      </c>
      <c r="Q77" s="52">
        <v>55.196078431372555</v>
      </c>
      <c r="R77" s="52">
        <v>45.688350983358546</v>
      </c>
      <c r="S77" s="52">
        <v>8.306010928961749</v>
      </c>
      <c r="T77" s="67">
        <v>722</v>
      </c>
      <c r="U77" s="52"/>
      <c r="V77" s="52"/>
      <c r="W77" s="67">
        <v>86338</v>
      </c>
      <c r="X77" s="52">
        <v>39.284186770286375</v>
      </c>
      <c r="Y77" s="52">
        <v>47.333867093674939</v>
      </c>
      <c r="Z77" s="52">
        <v>5.4229367556539776</v>
      </c>
      <c r="AA77" s="52">
        <v>407</v>
      </c>
      <c r="AB77" s="67">
        <v>773</v>
      </c>
      <c r="AC77" s="67">
        <v>2602</v>
      </c>
      <c r="AD77" s="67">
        <v>3782</v>
      </c>
      <c r="AE77" s="67">
        <v>451.33504068842041</v>
      </c>
      <c r="AF77" s="52"/>
      <c r="AG77" s="53">
        <v>3.6</v>
      </c>
      <c r="AH77" s="53">
        <v>11.5</v>
      </c>
      <c r="AI77" s="52">
        <v>45.347189418989132</v>
      </c>
      <c r="AJ77" s="53">
        <v>48.295727316370616</v>
      </c>
      <c r="AK77" s="53">
        <v>7.6316366026436864</v>
      </c>
      <c r="AL77" s="53">
        <v>26.774476034794791</v>
      </c>
      <c r="AM77" s="53">
        <v>12.430494585894058</v>
      </c>
      <c r="AN77" s="53">
        <v>42.634756674183464</v>
      </c>
      <c r="AO77" s="53">
        <v>37.992930600608027</v>
      </c>
      <c r="AP77" s="53"/>
      <c r="AQ77" s="53">
        <v>12.430494585894058</v>
      </c>
      <c r="AR77" s="53">
        <v>4.2</v>
      </c>
      <c r="AS77" s="53">
        <v>29.437159148432201</v>
      </c>
      <c r="AT77" s="53">
        <v>28.264429949541324</v>
      </c>
      <c r="AU77" s="53">
        <v>11.471874807467193</v>
      </c>
      <c r="AV77" s="53"/>
      <c r="AW77" s="53"/>
      <c r="AX77" s="53"/>
      <c r="AY77" s="53"/>
      <c r="AZ77" s="53"/>
      <c r="BA77" s="52">
        <v>737.20079280378104</v>
      </c>
      <c r="BB77" s="53">
        <v>581.11764705882354</v>
      </c>
      <c r="BC77" s="53">
        <v>940.46855733662142</v>
      </c>
      <c r="BD77" s="53">
        <v>778.84247423622037</v>
      </c>
      <c r="BE77" s="53">
        <v>990</v>
      </c>
      <c r="BF77" s="53">
        <v>12.394294734468373</v>
      </c>
      <c r="BG77" s="54">
        <v>6.1060931565988996</v>
      </c>
      <c r="BH77" s="53"/>
      <c r="BI77" s="53"/>
      <c r="BJ77" s="53"/>
      <c r="BK77" s="53">
        <v>73.264678346930594</v>
      </c>
      <c r="BL77" s="53">
        <v>1.1675805804467032</v>
      </c>
      <c r="BM77" s="53">
        <v>16.600000000000001</v>
      </c>
      <c r="BN77" s="53">
        <v>2.0938478941872609</v>
      </c>
      <c r="BO77" s="53">
        <v>18.754478873088811</v>
      </c>
      <c r="BP77" s="53">
        <v>0.31404097232430406</v>
      </c>
      <c r="BQ77" s="53">
        <v>3.7228686141251037</v>
      </c>
      <c r="BR77" s="53">
        <v>13.344630073843197</v>
      </c>
      <c r="BS77" s="53"/>
      <c r="BT77" s="53"/>
      <c r="BU77" s="53">
        <v>24.902619999999999</v>
      </c>
      <c r="BV77" s="53">
        <v>6.0455130957492482</v>
      </c>
      <c r="BW77" s="53">
        <v>7.4197801372851684</v>
      </c>
      <c r="BX77" s="53">
        <v>7.8171845748898576</v>
      </c>
      <c r="BY77" s="53">
        <v>2.1094809344399978</v>
      </c>
      <c r="BZ77" s="53">
        <v>0.58414229612495483</v>
      </c>
      <c r="CA77" s="53">
        <v>5.7335091234112037</v>
      </c>
      <c r="CB77" s="53">
        <v>3.3401678763964284</v>
      </c>
      <c r="CC77" s="53">
        <v>1.1190195793237088</v>
      </c>
      <c r="CD77" s="53">
        <v>7.8321986740673655</v>
      </c>
      <c r="CE77" s="58">
        <v>22.41647</v>
      </c>
      <c r="CF77" s="58">
        <v>27.455500000000001</v>
      </c>
      <c r="CG77" s="53">
        <v>7.74587</v>
      </c>
      <c r="CH77" s="53">
        <v>12.93778</v>
      </c>
      <c r="CI77" s="53">
        <v>6.2941140000000004</v>
      </c>
      <c r="CJ77" s="55">
        <v>117.5371078525399</v>
      </c>
      <c r="CK77" s="58">
        <v>25.760169999999999</v>
      </c>
      <c r="CL77" s="58"/>
      <c r="CM77" s="58"/>
      <c r="CN77" s="58"/>
      <c r="CO77" s="53">
        <v>44.22</v>
      </c>
      <c r="CP77" s="53">
        <v>2.4500000000000002</v>
      </c>
      <c r="CQ77" s="53">
        <v>17.3</v>
      </c>
      <c r="CR77" s="55">
        <v>36.491570000000003</v>
      </c>
      <c r="CS77" s="53">
        <v>9.8263499999999997</v>
      </c>
      <c r="CT77" s="53">
        <v>18.253550000000001</v>
      </c>
      <c r="CU77" s="53">
        <v>24.254359999999998</v>
      </c>
      <c r="CV77" s="55"/>
      <c r="CW77" s="55"/>
      <c r="CX77" s="55"/>
      <c r="CY77" s="88">
        <v>7245.5411446896569</v>
      </c>
      <c r="CZ77" s="88">
        <v>4518.4910190992241</v>
      </c>
      <c r="DA77" s="88">
        <v>1059.6199112178322</v>
      </c>
      <c r="DB77" s="88">
        <v>332.14325208132573</v>
      </c>
      <c r="DC77" s="88">
        <v>567.95053399516519</v>
      </c>
      <c r="DD77" s="53">
        <v>53</v>
      </c>
      <c r="DE77" s="58"/>
      <c r="DF77" s="58"/>
      <c r="DG77" s="58"/>
      <c r="DH77" s="58"/>
      <c r="DI77" s="88">
        <v>57267.829368716964</v>
      </c>
      <c r="DJ77" s="53">
        <v>101.1228533685601</v>
      </c>
      <c r="DK77" s="53">
        <v>73.604762819281731</v>
      </c>
      <c r="DL77" s="53">
        <v>11.5</v>
      </c>
      <c r="DM77" s="53">
        <v>13.3</v>
      </c>
      <c r="DN77" s="53"/>
      <c r="DO77" s="53"/>
      <c r="DP77" s="53"/>
      <c r="DQ77" s="53"/>
      <c r="DR77" s="53"/>
      <c r="DS77" s="88">
        <v>44984.69446077165</v>
      </c>
      <c r="DT77" s="53">
        <v>5.025125628140704</v>
      </c>
      <c r="DU77" s="53">
        <v>7.6316366026436864</v>
      </c>
      <c r="DV77" s="53">
        <v>12.430494585894058</v>
      </c>
      <c r="DW77" s="53">
        <v>9.4809750832058999</v>
      </c>
      <c r="DX77" s="53"/>
      <c r="DY77" s="53"/>
      <c r="DZ77" s="53"/>
      <c r="EA77" s="53"/>
      <c r="EB77" s="53"/>
      <c r="EC77" s="53">
        <v>23.920235038286254</v>
      </c>
      <c r="ED77" s="53">
        <v>11.471874807467193</v>
      </c>
      <c r="EE77" s="53">
        <v>17.084017331178423</v>
      </c>
      <c r="EF77" s="53">
        <v>1.7316809271061806</v>
      </c>
      <c r="EG77" s="53">
        <v>2335.027567195038</v>
      </c>
      <c r="EH77" s="53">
        <v>1235.5012427506213</v>
      </c>
      <c r="EI77" s="53">
        <v>1178.6359981879696</v>
      </c>
      <c r="EJ77" s="53"/>
      <c r="EK77" s="53"/>
      <c r="EL77" s="53"/>
      <c r="EM77" s="88">
        <v>32537.996203309678</v>
      </c>
      <c r="EN77" s="53">
        <v>71.728052367734179</v>
      </c>
      <c r="EO77" s="53">
        <v>11.493584384428047</v>
      </c>
      <c r="EP77" s="53">
        <v>67.659360036930281</v>
      </c>
      <c r="EQ77" s="53">
        <v>9.4746329189980862</v>
      </c>
      <c r="ER77" s="53">
        <v>7.5931908097709711</v>
      </c>
      <c r="ES77" s="53">
        <v>27.305807753278572</v>
      </c>
      <c r="ET77" s="53">
        <v>851.75224123879377</v>
      </c>
      <c r="EU77" s="53"/>
      <c r="EV77" s="53"/>
      <c r="EW77" s="53">
        <v>73.363065188258417</v>
      </c>
      <c r="EX77" s="53">
        <v>25.623373375436625</v>
      </c>
      <c r="EY77" s="53">
        <v>17.945563862635346</v>
      </c>
      <c r="EZ77" s="53">
        <v>12.254353969335629</v>
      </c>
      <c r="FA77" s="53">
        <v>54.490891166179345</v>
      </c>
      <c r="FB77" s="53">
        <v>4.9758853554615134</v>
      </c>
      <c r="FC77" s="53">
        <v>103.84473343753994</v>
      </c>
      <c r="FD77" s="53">
        <v>44.934311072530704</v>
      </c>
      <c r="FE77" s="53">
        <v>82.859353840201194</v>
      </c>
      <c r="FF77" s="53">
        <f t="shared" si="1"/>
        <v>567.95053399516519</v>
      </c>
      <c r="FG77" s="53">
        <v>16.640883977900554</v>
      </c>
      <c r="FH77" s="53">
        <v>4.3233505967124524</v>
      </c>
      <c r="FI77" s="53">
        <v>6.3343313239262651</v>
      </c>
      <c r="FJ77" s="53">
        <v>0.86037958712517781</v>
      </c>
      <c r="FK77" s="53">
        <v>85.412472148398706</v>
      </c>
      <c r="FL77" s="53"/>
      <c r="FM77" s="53"/>
      <c r="FN77" s="53"/>
      <c r="FO77" s="53"/>
      <c r="FP77" s="53"/>
      <c r="FQ77" s="53"/>
      <c r="FR77" s="53"/>
      <c r="FS77" s="53"/>
      <c r="FT77" s="53"/>
      <c r="FU77" s="53"/>
      <c r="FV77" s="53"/>
      <c r="FW77" s="52"/>
      <c r="FX77" s="53"/>
      <c r="FY77" s="53"/>
      <c r="FZ77" s="53"/>
      <c r="GA77" s="53"/>
      <c r="GB77" s="53"/>
      <c r="GC77" s="53"/>
      <c r="GD77" s="53"/>
      <c r="GE77" s="53"/>
      <c r="GF77" s="53"/>
      <c r="GG77" s="53"/>
      <c r="GH77" s="53"/>
      <c r="GI77" s="53"/>
      <c r="GJ77" s="53"/>
      <c r="GK77" s="53"/>
      <c r="GL77" s="53"/>
      <c r="GM77" s="64"/>
      <c r="GN77" s="58"/>
      <c r="GO77" s="58"/>
      <c r="GP77" s="58"/>
      <c r="GQ77" s="58"/>
      <c r="GR77" s="53"/>
      <c r="GS77" s="52"/>
      <c r="GT77" s="53"/>
      <c r="GU77" s="53"/>
      <c r="GV77" s="53"/>
      <c r="GW77" s="53"/>
      <c r="GX77" s="53"/>
      <c r="GY77" s="53"/>
      <c r="GZ77" s="53"/>
      <c r="HA77" s="53"/>
      <c r="HB77" s="53"/>
      <c r="HC77" s="53"/>
      <c r="HD77" s="53"/>
      <c r="HE77" s="59"/>
      <c r="HF77" s="59"/>
      <c r="HG77" s="59"/>
      <c r="HH77" s="59"/>
      <c r="HI77" s="59"/>
      <c r="HJ77" s="59"/>
      <c r="HK77" s="59"/>
      <c r="HL77" s="59"/>
      <c r="HM77" s="17"/>
      <c r="HN77" s="17"/>
      <c r="HO77" s="17"/>
      <c r="HP77" s="17"/>
      <c r="HQ77" s="17"/>
      <c r="HR77" s="17"/>
      <c r="HS77" s="17"/>
      <c r="HT77" s="17"/>
      <c r="HU77" s="17"/>
      <c r="HV77" s="17"/>
      <c r="HW77" s="17"/>
      <c r="HX77" s="17"/>
      <c r="HY77" s="17"/>
      <c r="HZ77" s="17"/>
      <c r="IA77" s="17"/>
    </row>
    <row r="78" spans="1:235" ht="20.25" customHeight="1">
      <c r="A78" s="19">
        <v>75</v>
      </c>
      <c r="B78" s="47" t="s">
        <v>129</v>
      </c>
      <c r="C78" s="112">
        <v>46255.871249269265</v>
      </c>
      <c r="D78" s="53">
        <v>13.99939</v>
      </c>
      <c r="E78" s="53">
        <v>18.126100000000001</v>
      </c>
      <c r="F78" s="53">
        <v>16.164580000000001</v>
      </c>
      <c r="G78" s="53">
        <v>3.9455979999999999</v>
      </c>
      <c r="H78" s="53">
        <v>7.7671559999999999</v>
      </c>
      <c r="I78" s="57">
        <v>9.5632909999999995</v>
      </c>
      <c r="J78" s="53">
        <v>15.374033199841033</v>
      </c>
      <c r="K78" s="52">
        <v>13.9411</v>
      </c>
      <c r="L78" s="52"/>
      <c r="M78" s="52">
        <v>1477</v>
      </c>
      <c r="N78" s="52">
        <v>3.7090050725729498</v>
      </c>
      <c r="O78" s="52">
        <v>46.751592356687901</v>
      </c>
      <c r="P78" s="52">
        <v>3.6805555555555558</v>
      </c>
      <c r="Q78" s="52">
        <v>61.492537313432841</v>
      </c>
      <c r="R78" s="52">
        <v>47.938144329896907</v>
      </c>
      <c r="S78" s="52">
        <v>10.881801125703564</v>
      </c>
      <c r="T78" s="67">
        <v>611</v>
      </c>
      <c r="U78" s="52"/>
      <c r="V78" s="52"/>
      <c r="W78" s="67">
        <v>4893</v>
      </c>
      <c r="X78" s="52">
        <v>11.914676017240126</v>
      </c>
      <c r="Y78" s="52">
        <v>7.2819314641744484</v>
      </c>
      <c r="Z78" s="52">
        <v>0.90398353871407755</v>
      </c>
      <c r="AA78" s="52">
        <v>78</v>
      </c>
      <c r="AB78" s="67">
        <v>29</v>
      </c>
      <c r="AC78" s="67">
        <v>154</v>
      </c>
      <c r="AD78" s="67">
        <v>261</v>
      </c>
      <c r="AE78" s="67">
        <v>0</v>
      </c>
      <c r="AF78" s="52"/>
      <c r="AG78" s="53">
        <v>2.2000000000000002</v>
      </c>
      <c r="AH78" s="53">
        <v>14.5</v>
      </c>
      <c r="AI78" s="52">
        <v>43.272727272727273</v>
      </c>
      <c r="AJ78" s="53">
        <v>45.090909090909093</v>
      </c>
      <c r="AK78" s="53">
        <v>14.929693961952026</v>
      </c>
      <c r="AL78" s="53">
        <v>36.72302490009222</v>
      </c>
      <c r="AM78" s="53">
        <v>12.432656444260257</v>
      </c>
      <c r="AN78" s="53">
        <v>31.581125827814571</v>
      </c>
      <c r="AO78" s="53">
        <v>22.562014769929934</v>
      </c>
      <c r="AP78" s="53"/>
      <c r="AQ78" s="53">
        <v>12.432656444260257</v>
      </c>
      <c r="AR78" s="53">
        <v>5.5</v>
      </c>
      <c r="AS78" s="53">
        <v>28.745576091230831</v>
      </c>
      <c r="AT78" s="53">
        <v>28.235696487027901</v>
      </c>
      <c r="AU78" s="53">
        <v>5.5762081784386615</v>
      </c>
      <c r="AV78" s="53"/>
      <c r="AW78" s="53"/>
      <c r="AX78" s="53"/>
      <c r="AY78" s="53"/>
      <c r="AZ78" s="53"/>
      <c r="BA78" s="52">
        <v>804.90797546012266</v>
      </c>
      <c r="BB78" s="53">
        <v>678.87542277339344</v>
      </c>
      <c r="BC78" s="53">
        <v>981.6985645933014</v>
      </c>
      <c r="BD78" s="53">
        <v>332.33930772752217</v>
      </c>
      <c r="BE78" s="53">
        <v>973</v>
      </c>
      <c r="BF78" s="53">
        <v>6.9422776911076438</v>
      </c>
      <c r="BG78" s="54">
        <v>5.9235723509224476</v>
      </c>
      <c r="BH78" s="53"/>
      <c r="BI78" s="53"/>
      <c r="BJ78" s="53"/>
      <c r="BK78" s="53">
        <v>65.329333833270837</v>
      </c>
      <c r="BL78" s="53">
        <v>5.7555305586801646</v>
      </c>
      <c r="BM78" s="53">
        <v>11.4</v>
      </c>
      <c r="BN78" s="53">
        <v>5.7576769025367156</v>
      </c>
      <c r="BO78" s="53">
        <v>14.527863198745608</v>
      </c>
      <c r="BP78" s="53">
        <v>0.16264231202302012</v>
      </c>
      <c r="BQ78" s="53">
        <v>4.9720179455159332</v>
      </c>
      <c r="BR78" s="53">
        <v>15.502064284158854</v>
      </c>
      <c r="BS78" s="53"/>
      <c r="BT78" s="53"/>
      <c r="BU78" s="53">
        <v>27.523700000000002</v>
      </c>
      <c r="BV78" s="53">
        <v>6.2597168807789867</v>
      </c>
      <c r="BW78" s="53">
        <v>11.13591332045848</v>
      </c>
      <c r="BX78" s="53">
        <v>11.865767098893933</v>
      </c>
      <c r="BY78" s="53">
        <v>3.6417446264202047</v>
      </c>
      <c r="BZ78" s="53">
        <v>0.77249128439216475</v>
      </c>
      <c r="CA78" s="53">
        <v>5.5729728374006173</v>
      </c>
      <c r="CB78" s="53">
        <v>5.1139926262195576</v>
      </c>
      <c r="CC78" s="53">
        <v>2.50056431993178</v>
      </c>
      <c r="CD78" s="53">
        <v>13.882270321787765</v>
      </c>
      <c r="CE78" s="58">
        <v>25.414950000000001</v>
      </c>
      <c r="CF78" s="58">
        <v>28.04965</v>
      </c>
      <c r="CG78" s="53">
        <v>16.373670000000001</v>
      </c>
      <c r="CH78" s="53">
        <v>14.04349</v>
      </c>
      <c r="CI78" s="53">
        <v>3.1462599999999998</v>
      </c>
      <c r="CJ78" s="55">
        <v>155.84063601047973</v>
      </c>
      <c r="CK78" s="58">
        <v>24.927910000000001</v>
      </c>
      <c r="CL78" s="58"/>
      <c r="CM78" s="58"/>
      <c r="CN78" s="58"/>
      <c r="CO78" s="53">
        <v>39.229999999999997</v>
      </c>
      <c r="CP78" s="53">
        <v>5.41</v>
      </c>
      <c r="CQ78" s="53">
        <v>15.9</v>
      </c>
      <c r="CR78" s="55">
        <v>42.911479999999997</v>
      </c>
      <c r="CS78" s="53">
        <v>13.38133</v>
      </c>
      <c r="CT78" s="53">
        <v>21.546119999999998</v>
      </c>
      <c r="CU78" s="53">
        <v>31.44313</v>
      </c>
      <c r="CV78" s="55"/>
      <c r="CW78" s="55"/>
      <c r="CX78" s="55"/>
      <c r="CY78" s="88">
        <v>10324.825986078886</v>
      </c>
      <c r="CZ78" s="88">
        <v>5151.2582545065143</v>
      </c>
      <c r="DA78" s="88">
        <v>1682.1345707656612</v>
      </c>
      <c r="DB78" s="88">
        <v>557.73692664643943</v>
      </c>
      <c r="DC78" s="88">
        <v>885.95155119294066</v>
      </c>
      <c r="DD78" s="53">
        <v>44.3</v>
      </c>
      <c r="DE78" s="58"/>
      <c r="DF78" s="58"/>
      <c r="DG78" s="58"/>
      <c r="DH78" s="58"/>
      <c r="DI78" s="88">
        <v>8725.1949914605484</v>
      </c>
      <c r="DJ78" s="53">
        <v>90.721649484536087</v>
      </c>
      <c r="DK78" s="53">
        <v>74.644549763033169</v>
      </c>
      <c r="DL78" s="53">
        <v>14.5</v>
      </c>
      <c r="DM78" s="53">
        <v>37</v>
      </c>
      <c r="DN78" s="53"/>
      <c r="DO78" s="53"/>
      <c r="DP78" s="53"/>
      <c r="DQ78" s="53"/>
      <c r="DR78" s="53"/>
      <c r="DS78" s="88">
        <v>8059.7671200146442</v>
      </c>
      <c r="DT78" s="53">
        <v>13.219424460431656</v>
      </c>
      <c r="DU78" s="53">
        <v>14.929693961952026</v>
      </c>
      <c r="DV78" s="53">
        <v>12.432656444260257</v>
      </c>
      <c r="DW78" s="53">
        <v>6.7044381491973564</v>
      </c>
      <c r="DX78" s="53"/>
      <c r="DY78" s="53"/>
      <c r="DZ78" s="53"/>
      <c r="EA78" s="53"/>
      <c r="EB78" s="53"/>
      <c r="EC78" s="53">
        <v>32.408354023659996</v>
      </c>
      <c r="ED78" s="53">
        <v>5.5762081784386615</v>
      </c>
      <c r="EE78" s="53">
        <v>41.118007993074507</v>
      </c>
      <c r="EF78" s="53">
        <v>1.8380471218312906</v>
      </c>
      <c r="EG78" s="53">
        <v>2472.635494155154</v>
      </c>
      <c r="EH78" s="53">
        <v>1089.169381107492</v>
      </c>
      <c r="EI78" s="53">
        <v>2385.0392989429938</v>
      </c>
      <c r="EJ78" s="53"/>
      <c r="EK78" s="53"/>
      <c r="EL78" s="53"/>
      <c r="EM78" s="88">
        <v>8813.7294663036118</v>
      </c>
      <c r="EN78" s="53">
        <v>77.595519103820763</v>
      </c>
      <c r="EO78" s="53">
        <v>13.279095421952563</v>
      </c>
      <c r="EP78" s="53">
        <v>58.998861036981964</v>
      </c>
      <c r="EQ78" s="53">
        <v>15.517769607843137</v>
      </c>
      <c r="ER78" s="53">
        <v>19.03176584824525</v>
      </c>
      <c r="ES78" s="53">
        <v>18.947079791609543</v>
      </c>
      <c r="ET78" s="53">
        <v>1000.3753753753754</v>
      </c>
      <c r="EU78" s="53"/>
      <c r="EV78" s="53"/>
      <c r="EW78" s="53">
        <v>41.230035492457837</v>
      </c>
      <c r="EX78" s="53">
        <v>79.518788198898363</v>
      </c>
      <c r="EY78" s="53">
        <v>10.95509991711495</v>
      </c>
      <c r="EZ78" s="53">
        <v>20.519969839196964</v>
      </c>
      <c r="FA78" s="53">
        <v>39.749410277299333</v>
      </c>
      <c r="FB78" s="53">
        <v>-1.3775607154621239</v>
      </c>
      <c r="FC78" s="53">
        <v>79.408866732847869</v>
      </c>
      <c r="FD78" s="53">
        <v>59.666899866850208</v>
      </c>
      <c r="FE78" s="53">
        <v>80.739738385205229</v>
      </c>
      <c r="FF78" s="53">
        <f t="shared" si="1"/>
        <v>885.95155119294066</v>
      </c>
      <c r="FG78" s="53">
        <v>8.9682063587282546</v>
      </c>
      <c r="FH78" s="53">
        <v>5.4269752593774943</v>
      </c>
      <c r="FI78" s="53">
        <v>5.1059499580988872</v>
      </c>
      <c r="FJ78" s="53">
        <v>3.8169309003888721</v>
      </c>
      <c r="FK78" s="53">
        <v>87.09542327250972</v>
      </c>
      <c r="FL78" s="53"/>
      <c r="FM78" s="53"/>
      <c r="FN78" s="53"/>
      <c r="FO78" s="53"/>
      <c r="FP78" s="53"/>
      <c r="FQ78" s="53"/>
      <c r="FR78" s="53"/>
      <c r="FS78" s="53"/>
      <c r="FT78" s="53"/>
      <c r="FU78" s="53"/>
      <c r="FV78" s="53"/>
      <c r="FW78" s="52"/>
      <c r="FX78" s="53"/>
      <c r="FY78" s="53"/>
      <c r="FZ78" s="53"/>
      <c r="GA78" s="53"/>
      <c r="GB78" s="53"/>
      <c r="GC78" s="53"/>
      <c r="GD78" s="53"/>
      <c r="GE78" s="53"/>
      <c r="GF78" s="53"/>
      <c r="GG78" s="53"/>
      <c r="GH78" s="53"/>
      <c r="GI78" s="53"/>
      <c r="GJ78" s="53"/>
      <c r="GK78" s="53"/>
      <c r="GL78" s="53"/>
      <c r="GM78" s="64"/>
      <c r="GN78" s="58"/>
      <c r="GO78" s="58"/>
      <c r="GP78" s="58"/>
      <c r="GQ78" s="58"/>
      <c r="GR78" s="53"/>
      <c r="GS78" s="52"/>
      <c r="GT78" s="53"/>
      <c r="GU78" s="53"/>
      <c r="GV78" s="53"/>
      <c r="GW78" s="53"/>
      <c r="GX78" s="53"/>
      <c r="GY78" s="53"/>
      <c r="GZ78" s="53"/>
      <c r="HA78" s="53"/>
      <c r="HB78" s="53"/>
      <c r="HC78" s="53"/>
      <c r="HD78" s="53"/>
      <c r="HE78" s="59"/>
      <c r="HF78" s="59"/>
      <c r="HG78" s="59"/>
      <c r="HH78" s="59"/>
      <c r="HI78" s="59"/>
      <c r="HJ78" s="59"/>
      <c r="HK78" s="59"/>
      <c r="HL78" s="59"/>
      <c r="HM78" s="17"/>
      <c r="HN78" s="17"/>
      <c r="HO78" s="17"/>
      <c r="HP78" s="17"/>
      <c r="HQ78" s="17"/>
      <c r="HR78" s="17"/>
      <c r="HS78" s="17"/>
      <c r="HT78" s="17"/>
      <c r="HU78" s="17"/>
      <c r="HV78" s="17"/>
      <c r="HW78" s="17"/>
      <c r="HX78" s="17"/>
      <c r="HY78" s="17"/>
      <c r="HZ78" s="17"/>
      <c r="IA78" s="17"/>
    </row>
    <row r="79" spans="1:235" ht="20.25" customHeight="1">
      <c r="A79" s="19">
        <v>76</v>
      </c>
      <c r="B79" s="47" t="s">
        <v>130</v>
      </c>
      <c r="C79" s="112">
        <v>360425.44073349424</v>
      </c>
      <c r="D79" s="53">
        <v>13.15174</v>
      </c>
      <c r="E79" s="53">
        <v>14.58052</v>
      </c>
      <c r="F79" s="53">
        <v>22.996842999999998</v>
      </c>
      <c r="G79" s="53">
        <v>5.5956859999999997</v>
      </c>
      <c r="H79" s="53">
        <v>7.2960089999999997</v>
      </c>
      <c r="I79" s="57">
        <v>7.2902639999999996</v>
      </c>
      <c r="J79" s="53">
        <v>9.3844183985029055</v>
      </c>
      <c r="K79" s="52">
        <v>17.179120000000001</v>
      </c>
      <c r="L79" s="52"/>
      <c r="M79" s="52">
        <v>2508</v>
      </c>
      <c r="N79" s="52">
        <v>0.91036795853252173</v>
      </c>
      <c r="O79" s="52">
        <v>45.606975184439975</v>
      </c>
      <c r="P79" s="52">
        <v>4.1854739433730002</v>
      </c>
      <c r="Q79" s="52">
        <v>59.281437125748504</v>
      </c>
      <c r="R79" s="52">
        <v>47.585227272727273</v>
      </c>
      <c r="S79" s="52">
        <v>11.146161934805468</v>
      </c>
      <c r="T79" s="67">
        <v>667</v>
      </c>
      <c r="U79" s="52"/>
      <c r="V79" s="52"/>
      <c r="W79" s="67">
        <v>140125</v>
      </c>
      <c r="X79" s="52">
        <v>50.590295328182542</v>
      </c>
      <c r="Y79" s="52">
        <v>53.078944487025076</v>
      </c>
      <c r="Z79" s="52">
        <v>4.0868323453568527</v>
      </c>
      <c r="AA79" s="52">
        <v>815</v>
      </c>
      <c r="AB79" s="67">
        <v>1700</v>
      </c>
      <c r="AC79" s="67">
        <v>6468</v>
      </c>
      <c r="AD79" s="67">
        <v>8983</v>
      </c>
      <c r="AE79" s="67">
        <v>225.70515738319338</v>
      </c>
      <c r="AF79" s="52"/>
      <c r="AG79" s="53">
        <v>6</v>
      </c>
      <c r="AH79" s="53">
        <v>13.2</v>
      </c>
      <c r="AI79" s="52">
        <v>35.781544256120526</v>
      </c>
      <c r="AJ79" s="53">
        <v>35.078676071622354</v>
      </c>
      <c r="AK79" s="53">
        <v>9.3320587883857087</v>
      </c>
      <c r="AL79" s="53">
        <v>21.523684571249536</v>
      </c>
      <c r="AM79" s="53">
        <v>13.545744744925617</v>
      </c>
      <c r="AN79" s="53">
        <v>43.158713072598971</v>
      </c>
      <c r="AO79" s="53">
        <v>48.496063858518973</v>
      </c>
      <c r="AP79" s="53"/>
      <c r="AQ79" s="53">
        <v>13.545744744925617</v>
      </c>
      <c r="AR79" s="53">
        <v>5</v>
      </c>
      <c r="AS79" s="53">
        <v>33.404011288350965</v>
      </c>
      <c r="AT79" s="53">
        <v>28.879767146801999</v>
      </c>
      <c r="AU79" s="53">
        <v>7.0943085337666201</v>
      </c>
      <c r="AV79" s="53"/>
      <c r="AW79" s="53"/>
      <c r="AX79" s="53"/>
      <c r="AY79" s="53"/>
      <c r="AZ79" s="53"/>
      <c r="BA79" s="52">
        <v>839.50511945392486</v>
      </c>
      <c r="BB79" s="53">
        <v>630.9490768673827</v>
      </c>
      <c r="BC79" s="53">
        <v>1064.5409978651064</v>
      </c>
      <c r="BD79" s="53">
        <v>571.22346841629019</v>
      </c>
      <c r="BE79" s="53">
        <v>1006</v>
      </c>
      <c r="BF79" s="53">
        <v>12.327665226256618</v>
      </c>
      <c r="BG79" s="54">
        <v>6.5880477115258715</v>
      </c>
      <c r="BH79" s="53"/>
      <c r="BI79" s="53"/>
      <c r="BJ79" s="53"/>
      <c r="BK79" s="53">
        <v>67.404296742353921</v>
      </c>
      <c r="BL79" s="53">
        <v>0.97570914359450345</v>
      </c>
      <c r="BM79" s="53">
        <v>47.099999999999994</v>
      </c>
      <c r="BN79" s="53">
        <v>5.8937602190197342</v>
      </c>
      <c r="BO79" s="53">
        <v>16.203888561810917</v>
      </c>
      <c r="BP79" s="53">
        <v>0.31912726614308667</v>
      </c>
      <c r="BQ79" s="53">
        <v>3.4793686452722024</v>
      </c>
      <c r="BR79" s="53">
        <v>14.959901500610689</v>
      </c>
      <c r="BS79" s="53"/>
      <c r="BT79" s="53"/>
      <c r="BU79" s="53">
        <v>21.480989999999998</v>
      </c>
      <c r="BV79" s="53">
        <v>4.1623600980421109</v>
      </c>
      <c r="BW79" s="53">
        <v>4.9467207632975168</v>
      </c>
      <c r="BX79" s="53">
        <v>7.0983250850832995</v>
      </c>
      <c r="BY79" s="53">
        <v>1.4512461545320789</v>
      </c>
      <c r="BZ79" s="53">
        <v>0.29946349220503221</v>
      </c>
      <c r="CA79" s="53">
        <v>4.7654078796795813</v>
      </c>
      <c r="CB79" s="53">
        <v>2.329944863049326</v>
      </c>
      <c r="CC79" s="53">
        <v>0.90470670411818033</v>
      </c>
      <c r="CD79" s="53">
        <v>6.1780135836045593</v>
      </c>
      <c r="CE79" s="58">
        <v>21.476040000000001</v>
      </c>
      <c r="CF79" s="58">
        <v>26.099419999999999</v>
      </c>
      <c r="CG79" s="53">
        <v>8.3748939999999994</v>
      </c>
      <c r="CH79" s="53">
        <v>9.5545310000000008</v>
      </c>
      <c r="CI79" s="53">
        <v>7.0435530000000002</v>
      </c>
      <c r="CJ79" s="55">
        <v>103.05874657113677</v>
      </c>
      <c r="CK79" s="58">
        <v>23.549389999999999</v>
      </c>
      <c r="CL79" s="58"/>
      <c r="CM79" s="58"/>
      <c r="CN79" s="58"/>
      <c r="CO79" s="53">
        <v>36.57</v>
      </c>
      <c r="CP79" s="53">
        <v>3.9</v>
      </c>
      <c r="CQ79" s="53">
        <v>18</v>
      </c>
      <c r="CR79" s="55">
        <v>36.658160000000002</v>
      </c>
      <c r="CS79" s="53">
        <v>9.7036879999999996</v>
      </c>
      <c r="CT79" s="53">
        <v>18.01886</v>
      </c>
      <c r="CU79" s="53">
        <v>28.662489999999998</v>
      </c>
      <c r="CV79" s="55"/>
      <c r="CW79" s="55"/>
      <c r="CX79" s="55"/>
      <c r="CY79" s="88">
        <v>7333.3353115198706</v>
      </c>
      <c r="CZ79" s="88">
        <v>4818.5656762875769</v>
      </c>
      <c r="DA79" s="88">
        <v>1097.893528066016</v>
      </c>
      <c r="DB79" s="88">
        <v>267.6486384636612</v>
      </c>
      <c r="DC79" s="88">
        <v>496.73809976029003</v>
      </c>
      <c r="DD79" s="53">
        <v>56.6</v>
      </c>
      <c r="DE79" s="58"/>
      <c r="DF79" s="58"/>
      <c r="DG79" s="58"/>
      <c r="DH79" s="58"/>
      <c r="DI79" s="88">
        <v>91503.963816791744</v>
      </c>
      <c r="DJ79" s="53">
        <v>93.216031280547412</v>
      </c>
      <c r="DK79" s="53">
        <v>52.596046770601333</v>
      </c>
      <c r="DL79" s="53">
        <v>13.2</v>
      </c>
      <c r="DM79" s="53">
        <v>17.399999999999999</v>
      </c>
      <c r="DN79" s="53"/>
      <c r="DO79" s="53"/>
      <c r="DP79" s="53"/>
      <c r="DQ79" s="53"/>
      <c r="DR79" s="53"/>
      <c r="DS79" s="88">
        <v>60940.275566880999</v>
      </c>
      <c r="DT79" s="53">
        <v>9</v>
      </c>
      <c r="DU79" s="53">
        <v>9.3320587883857087</v>
      </c>
      <c r="DV79" s="53">
        <v>13.545744744925617</v>
      </c>
      <c r="DW79" s="53">
        <v>11.251957348445305</v>
      </c>
      <c r="DX79" s="53"/>
      <c r="DY79" s="53"/>
      <c r="DZ79" s="53"/>
      <c r="EA79" s="53"/>
      <c r="EB79" s="53"/>
      <c r="EC79" s="53">
        <v>19.75572629747753</v>
      </c>
      <c r="ED79" s="53">
        <v>7.0943085337666201</v>
      </c>
      <c r="EE79" s="53">
        <v>30.399564803022272</v>
      </c>
      <c r="EF79" s="53">
        <v>1.9337526446306472</v>
      </c>
      <c r="EG79" s="53">
        <v>2388.2910581603896</v>
      </c>
      <c r="EH79" s="53">
        <v>1196.9817315329626</v>
      </c>
      <c r="EI79" s="53">
        <v>1354.5745432553604</v>
      </c>
      <c r="EJ79" s="53"/>
      <c r="EK79" s="53"/>
      <c r="EL79" s="53"/>
      <c r="EM79" s="88">
        <v>29938.972682885396</v>
      </c>
      <c r="EN79" s="53">
        <v>73.151436874394577</v>
      </c>
      <c r="EO79" s="53">
        <v>12.73830570022457</v>
      </c>
      <c r="EP79" s="53">
        <v>51.087257275007914</v>
      </c>
      <c r="EQ79" s="53">
        <v>14.463852498786997</v>
      </c>
      <c r="ER79" s="53">
        <v>9.978971515962531</v>
      </c>
      <c r="ES79" s="53">
        <v>22.364611514547438</v>
      </c>
      <c r="ET79" s="53">
        <v>929.57233848953592</v>
      </c>
      <c r="EU79" s="53"/>
      <c r="EV79" s="53"/>
      <c r="EW79" s="53">
        <v>60.439000644563954</v>
      </c>
      <c r="EX79" s="53">
        <v>12.191284423542163</v>
      </c>
      <c r="EY79" s="53">
        <v>21.935329382814565</v>
      </c>
      <c r="EZ79" s="53">
        <v>0.50697366611698214</v>
      </c>
      <c r="FA79" s="53">
        <v>62.299286250939147</v>
      </c>
      <c r="FB79" s="53">
        <v>10.278640603263112</v>
      </c>
      <c r="FC79" s="53">
        <v>95.787993015939904</v>
      </c>
      <c r="FD79" s="53">
        <v>44.898537429803156</v>
      </c>
      <c r="FE79" s="53">
        <v>82.266055045871553</v>
      </c>
      <c r="FF79" s="53">
        <f t="shared" si="1"/>
        <v>496.73809976029003</v>
      </c>
      <c r="FG79" s="53">
        <v>27.382152215855101</v>
      </c>
      <c r="FH79" s="53">
        <v>6.0358323186641156</v>
      </c>
      <c r="FI79" s="53">
        <v>8.1795013087202086</v>
      </c>
      <c r="FJ79" s="53">
        <v>1.0887772194304857</v>
      </c>
      <c r="FK79" s="53">
        <v>81.465546912645408</v>
      </c>
      <c r="FL79" s="53"/>
      <c r="FM79" s="53"/>
      <c r="FN79" s="53"/>
      <c r="FO79" s="53"/>
      <c r="FP79" s="53"/>
      <c r="FQ79" s="53"/>
      <c r="FR79" s="53"/>
      <c r="FS79" s="53"/>
      <c r="FT79" s="53"/>
      <c r="FU79" s="53"/>
      <c r="FV79" s="53"/>
      <c r="FW79" s="52"/>
      <c r="FX79" s="53"/>
      <c r="FY79" s="53"/>
      <c r="FZ79" s="53"/>
      <c r="GA79" s="53"/>
      <c r="GB79" s="53"/>
      <c r="GC79" s="53"/>
      <c r="GD79" s="53"/>
      <c r="GE79" s="53"/>
      <c r="GF79" s="53"/>
      <c r="GG79" s="53"/>
      <c r="GH79" s="53"/>
      <c r="GI79" s="53"/>
      <c r="GJ79" s="53"/>
      <c r="GK79" s="53"/>
      <c r="GL79" s="53"/>
      <c r="GM79" s="64"/>
      <c r="GN79" s="58"/>
      <c r="GO79" s="58"/>
      <c r="GP79" s="58"/>
      <c r="GQ79" s="58"/>
      <c r="GR79" s="53"/>
      <c r="GS79" s="52"/>
      <c r="GT79" s="53"/>
      <c r="GU79" s="53"/>
      <c r="GV79" s="53"/>
      <c r="GW79" s="53"/>
      <c r="GX79" s="53"/>
      <c r="GY79" s="53"/>
      <c r="GZ79" s="53"/>
      <c r="HA79" s="53"/>
      <c r="HB79" s="53"/>
      <c r="HC79" s="53"/>
      <c r="HD79" s="53"/>
      <c r="HE79" s="59"/>
      <c r="HF79" s="59"/>
      <c r="HG79" s="59"/>
      <c r="HH79" s="59"/>
      <c r="HI79" s="59"/>
      <c r="HJ79" s="59"/>
      <c r="HK79" s="59"/>
      <c r="HL79" s="59"/>
      <c r="HM79" s="17"/>
      <c r="HN79" s="17"/>
      <c r="HO79" s="17"/>
      <c r="HP79" s="17"/>
      <c r="HQ79" s="17"/>
      <c r="HR79" s="17"/>
      <c r="HS79" s="17"/>
      <c r="HT79" s="17"/>
      <c r="HU79" s="17"/>
      <c r="HV79" s="17"/>
      <c r="HW79" s="17"/>
      <c r="HX79" s="17"/>
      <c r="HY79" s="17"/>
      <c r="HZ79" s="17"/>
      <c r="IA79" s="17"/>
    </row>
    <row r="80" spans="1:235" ht="20.25" customHeight="1">
      <c r="A80" s="19">
        <v>77</v>
      </c>
      <c r="B80" s="47" t="s">
        <v>131</v>
      </c>
      <c r="C80" s="112">
        <v>105819.56004987696</v>
      </c>
      <c r="D80" s="53">
        <v>10.43024</v>
      </c>
      <c r="E80" s="53">
        <v>7.9949680000000001</v>
      </c>
      <c r="F80" s="53">
        <v>14.643877</v>
      </c>
      <c r="G80" s="53">
        <v>6.3648850000000001</v>
      </c>
      <c r="H80" s="53">
        <v>3.897465</v>
      </c>
      <c r="I80" s="57">
        <v>3.1599729999999999</v>
      </c>
      <c r="J80" s="53">
        <v>17.440774502453205</v>
      </c>
      <c r="K80" s="52">
        <v>14.841189999999999</v>
      </c>
      <c r="L80" s="52"/>
      <c r="M80" s="52">
        <v>512</v>
      </c>
      <c r="N80" s="52">
        <v>0.600368194556818</v>
      </c>
      <c r="O80" s="52">
        <v>21.608040201005025</v>
      </c>
      <c r="P80" s="52">
        <v>6.9419509275882714</v>
      </c>
      <c r="Q80" s="52">
        <v>74.70930232558139</v>
      </c>
      <c r="R80" s="52">
        <v>49.275362318840585</v>
      </c>
      <c r="S80" s="52">
        <v>6.3144329896907214</v>
      </c>
      <c r="T80" s="67">
        <v>956</v>
      </c>
      <c r="U80" s="52"/>
      <c r="V80" s="52"/>
      <c r="W80" s="67">
        <v>25808</v>
      </c>
      <c r="X80" s="52">
        <v>30.190444995554728</v>
      </c>
      <c r="Y80" s="52">
        <v>21.14470943431553</v>
      </c>
      <c r="Z80" s="52">
        <v>3.5000110970548413</v>
      </c>
      <c r="AA80" s="52">
        <v>53</v>
      </c>
      <c r="AB80" s="67">
        <v>266</v>
      </c>
      <c r="AC80" s="67">
        <v>578</v>
      </c>
      <c r="AD80" s="67">
        <v>897</v>
      </c>
      <c r="AE80" s="67">
        <v>0</v>
      </c>
      <c r="AF80" s="52"/>
      <c r="AG80" s="53">
        <v>2.7</v>
      </c>
      <c r="AH80" s="53">
        <v>10.7</v>
      </c>
      <c r="AI80" s="52">
        <v>14.219759926131118</v>
      </c>
      <c r="AJ80" s="53">
        <v>17.086834733893554</v>
      </c>
      <c r="AK80" s="53">
        <v>2.5475653015156401</v>
      </c>
      <c r="AL80" s="53">
        <v>10.320092658401116</v>
      </c>
      <c r="AM80" s="53">
        <v>5.7999033349444176</v>
      </c>
      <c r="AN80" s="53">
        <v>51.536604987932421</v>
      </c>
      <c r="AO80" s="53">
        <v>67.246763713292694</v>
      </c>
      <c r="AP80" s="53"/>
      <c r="AQ80" s="53">
        <v>5.7999033349444176</v>
      </c>
      <c r="AR80" s="53">
        <v>5.8</v>
      </c>
      <c r="AS80" s="53">
        <v>64.843944182082879</v>
      </c>
      <c r="AT80" s="53">
        <v>22.344906089926013</v>
      </c>
      <c r="AU80" s="53">
        <v>6.956100710135571</v>
      </c>
      <c r="AV80" s="53"/>
      <c r="AW80" s="53"/>
      <c r="AX80" s="53"/>
      <c r="AY80" s="53"/>
      <c r="AZ80" s="53"/>
      <c r="BA80" s="52">
        <v>1324.5325355272998</v>
      </c>
      <c r="BB80" s="53">
        <v>1198.3199668141592</v>
      </c>
      <c r="BC80" s="53">
        <v>1482.5177785303081</v>
      </c>
      <c r="BD80" s="53">
        <v>333.30757926099125</v>
      </c>
      <c r="BE80" s="53">
        <v>1046</v>
      </c>
      <c r="BF80" s="53">
        <v>6.130134597949648</v>
      </c>
      <c r="BG80" s="54">
        <v>4.6446989551679909</v>
      </c>
      <c r="BH80" s="53"/>
      <c r="BI80" s="53"/>
      <c r="BJ80" s="53"/>
      <c r="BK80" s="53">
        <v>44.541365342081065</v>
      </c>
      <c r="BL80" s="53">
        <v>8.5464350505728266</v>
      </c>
      <c r="BM80" s="53">
        <v>1.2</v>
      </c>
      <c r="BN80" s="53">
        <v>13.245509996611318</v>
      </c>
      <c r="BO80" s="53">
        <v>8.8059008947826136</v>
      </c>
      <c r="BP80" s="53">
        <v>0.19163286130260571</v>
      </c>
      <c r="BQ80" s="53">
        <v>3.6587788264995549</v>
      </c>
      <c r="BR80" s="53">
        <v>6.7164718105179517</v>
      </c>
      <c r="BS80" s="53"/>
      <c r="BT80" s="53"/>
      <c r="BU80" s="53">
        <v>16.025829999999999</v>
      </c>
      <c r="BV80" s="53">
        <v>3.8806198779647172</v>
      </c>
      <c r="BW80" s="53">
        <v>5.7157254436166003</v>
      </c>
      <c r="BX80" s="53">
        <v>10.018116594080313</v>
      </c>
      <c r="BY80" s="53">
        <v>2.5207261034925437</v>
      </c>
      <c r="BZ80" s="53">
        <v>0.52190188244610014</v>
      </c>
      <c r="CA80" s="53">
        <v>2.8590624962507047</v>
      </c>
      <c r="CB80" s="53">
        <v>2.5135274568381143</v>
      </c>
      <c r="CC80" s="53">
        <v>0.89143241070678714</v>
      </c>
      <c r="CD80" s="53">
        <v>12.811191495998752</v>
      </c>
      <c r="CE80" s="58">
        <v>17.477959999999999</v>
      </c>
      <c r="CF80" s="58">
        <v>16.205490000000001</v>
      </c>
      <c r="CG80" s="53">
        <v>20.023620000000001</v>
      </c>
      <c r="CH80" s="53">
        <v>6.3080590000000001</v>
      </c>
      <c r="CI80" s="53">
        <v>7.0020939999999996</v>
      </c>
      <c r="CJ80" s="55">
        <v>631.10582054018562</v>
      </c>
      <c r="CK80" s="58">
        <v>20.055250000000001</v>
      </c>
      <c r="CL80" s="58"/>
      <c r="CM80" s="58"/>
      <c r="CN80" s="58"/>
      <c r="CO80" s="53">
        <v>48</v>
      </c>
      <c r="CP80" s="53">
        <v>7.8</v>
      </c>
      <c r="CQ80" s="53">
        <v>14.3</v>
      </c>
      <c r="CR80" s="55">
        <v>28.183890000000002</v>
      </c>
      <c r="CS80" s="53">
        <v>4.4495079999999998</v>
      </c>
      <c r="CT80" s="53">
        <v>6.7631500000000004</v>
      </c>
      <c r="CU80" s="53">
        <v>10.98765</v>
      </c>
      <c r="CV80" s="55"/>
      <c r="CW80" s="55"/>
      <c r="CX80" s="55"/>
      <c r="CY80" s="88">
        <v>15741.862451095267</v>
      </c>
      <c r="CZ80" s="88">
        <v>11206.879431215617</v>
      </c>
      <c r="DA80" s="88">
        <v>1929.3785871745476</v>
      </c>
      <c r="DB80" s="88">
        <v>688.1417194606081</v>
      </c>
      <c r="DC80" s="88">
        <v>465.53383290176907</v>
      </c>
      <c r="DD80" s="53">
        <v>38.700000000000003</v>
      </c>
      <c r="DE80" s="58"/>
      <c r="DF80" s="58"/>
      <c r="DG80" s="58"/>
      <c r="DH80" s="58"/>
      <c r="DI80" s="88">
        <v>9675.9080890508358</v>
      </c>
      <c r="DJ80" s="53">
        <v>92.307692307692307</v>
      </c>
      <c r="DK80" s="53">
        <v>81.967747190096105</v>
      </c>
      <c r="DL80" s="53">
        <v>10.7</v>
      </c>
      <c r="DM80" s="53">
        <v>15.6</v>
      </c>
      <c r="DN80" s="53"/>
      <c r="DO80" s="53"/>
      <c r="DP80" s="53"/>
      <c r="DQ80" s="53"/>
      <c r="DR80" s="53"/>
      <c r="DS80" s="88">
        <v>13305.783749484397</v>
      </c>
      <c r="DT80" s="53">
        <v>0.87825560266505154</v>
      </c>
      <c r="DU80" s="53">
        <v>2.5475653015156401</v>
      </c>
      <c r="DV80" s="53">
        <v>5.7999033349444176</v>
      </c>
      <c r="DW80" s="53">
        <v>6.6206639313688918</v>
      </c>
      <c r="DX80" s="53"/>
      <c r="DY80" s="53"/>
      <c r="DZ80" s="53"/>
      <c r="EA80" s="53"/>
      <c r="EB80" s="53"/>
      <c r="EC80" s="53">
        <v>29.349299593312246</v>
      </c>
      <c r="ED80" s="53">
        <v>6.956100710135571</v>
      </c>
      <c r="EE80" s="53">
        <v>3.3464486350201623</v>
      </c>
      <c r="EF80" s="53">
        <v>0.85471707472282832</v>
      </c>
      <c r="EG80" s="53">
        <v>4272.4913494809689</v>
      </c>
      <c r="EH80" s="53">
        <v>1253.3244680851064</v>
      </c>
      <c r="EI80" s="53">
        <v>1063.1311058205401</v>
      </c>
      <c r="EJ80" s="53"/>
      <c r="EK80" s="53"/>
      <c r="EL80" s="53"/>
      <c r="EM80" s="88">
        <v>12995.76744538323</v>
      </c>
      <c r="EN80" s="53">
        <v>76.879130727007947</v>
      </c>
      <c r="EO80" s="53">
        <v>19.543551923460235</v>
      </c>
      <c r="EP80" s="53">
        <v>35.819354413376317</v>
      </c>
      <c r="EQ80" s="53">
        <v>22.033168210208917</v>
      </c>
      <c r="ER80" s="53">
        <v>20.383501448117446</v>
      </c>
      <c r="ES80" s="53">
        <v>21.012909632571997</v>
      </c>
      <c r="ET80" s="53">
        <v>1546.9219219219219</v>
      </c>
      <c r="EU80" s="53"/>
      <c r="EV80" s="53"/>
      <c r="EW80" s="53">
        <v>46.607294317217985</v>
      </c>
      <c r="EX80" s="53">
        <v>10.300686938528399</v>
      </c>
      <c r="EY80" s="53">
        <v>5.473860881331249</v>
      </c>
      <c r="EZ80" s="53">
        <v>1.5260358841001709</v>
      </c>
      <c r="FA80" s="53">
        <v>19.177548487490483</v>
      </c>
      <c r="FB80" s="53">
        <v>3.9763637667236651</v>
      </c>
      <c r="FC80" s="53">
        <v>41.260729060411734</v>
      </c>
      <c r="FD80" s="53">
        <v>35.102425719879584</v>
      </c>
      <c r="FE80" s="53">
        <v>80.023094688221704</v>
      </c>
      <c r="FF80" s="53">
        <f t="shared" si="1"/>
        <v>465.53383290176907</v>
      </c>
      <c r="FG80" s="53">
        <v>56.392139545153455</v>
      </c>
      <c r="FH80" s="53">
        <v>20.159151193633953</v>
      </c>
      <c r="FI80" s="53">
        <v>41.577764152871453</v>
      </c>
      <c r="FJ80" s="53">
        <v>15.095572618853129</v>
      </c>
      <c r="FK80" s="53">
        <v>51.923705276915534</v>
      </c>
      <c r="FL80" s="53"/>
      <c r="FM80" s="53"/>
      <c r="FN80" s="53"/>
      <c r="FO80" s="53"/>
      <c r="FP80" s="53"/>
      <c r="FQ80" s="53"/>
      <c r="FR80" s="53"/>
      <c r="FS80" s="53"/>
      <c r="FT80" s="53"/>
      <c r="FU80" s="53"/>
      <c r="FV80" s="53"/>
      <c r="FW80" s="52"/>
      <c r="FX80" s="53"/>
      <c r="FY80" s="53"/>
      <c r="FZ80" s="53"/>
      <c r="GA80" s="53"/>
      <c r="GB80" s="53"/>
      <c r="GC80" s="53"/>
      <c r="GD80" s="53"/>
      <c r="GE80" s="53"/>
      <c r="GF80" s="53"/>
      <c r="GG80" s="53"/>
      <c r="GH80" s="53"/>
      <c r="GI80" s="53"/>
      <c r="GJ80" s="53"/>
      <c r="GK80" s="53"/>
      <c r="GL80" s="53"/>
      <c r="GM80" s="64"/>
      <c r="GN80" s="58"/>
      <c r="GO80" s="58"/>
      <c r="GP80" s="58"/>
      <c r="GQ80" s="58"/>
      <c r="GR80" s="53"/>
      <c r="GS80" s="52"/>
      <c r="GT80" s="53"/>
      <c r="GU80" s="53"/>
      <c r="GV80" s="53"/>
      <c r="GW80" s="53"/>
      <c r="GX80" s="53"/>
      <c r="GY80" s="53"/>
      <c r="GZ80" s="53"/>
      <c r="HA80" s="53"/>
      <c r="HB80" s="53"/>
      <c r="HC80" s="53"/>
      <c r="HD80" s="53"/>
      <c r="HE80" s="59"/>
      <c r="HF80" s="59"/>
      <c r="HG80" s="59"/>
      <c r="HH80" s="59"/>
      <c r="HI80" s="59"/>
      <c r="HJ80" s="59"/>
      <c r="HK80" s="59"/>
      <c r="HL80" s="59"/>
      <c r="HM80" s="17"/>
      <c r="HN80" s="17"/>
      <c r="HO80" s="17"/>
      <c r="HP80" s="17"/>
      <c r="HQ80" s="17"/>
      <c r="HR80" s="17"/>
      <c r="HS80" s="17"/>
      <c r="HT80" s="17"/>
      <c r="HU80" s="17"/>
      <c r="HV80" s="17"/>
      <c r="HW80" s="17"/>
      <c r="HX80" s="17"/>
      <c r="HY80" s="17"/>
      <c r="HZ80" s="17"/>
      <c r="IA80" s="17"/>
    </row>
    <row r="81" spans="1:330" ht="20.25" customHeight="1">
      <c r="A81" s="19">
        <v>78</v>
      </c>
      <c r="B81" s="47" t="s">
        <v>132</v>
      </c>
      <c r="C81" s="112">
        <v>164162.07878159586</v>
      </c>
      <c r="D81" s="53">
        <v>11.881320000000001</v>
      </c>
      <c r="E81" s="53">
        <v>13.62018</v>
      </c>
      <c r="F81" s="53">
        <v>15.20077</v>
      </c>
      <c r="G81" s="53">
        <v>1.7236769999999999</v>
      </c>
      <c r="H81" s="53">
        <v>7.1198880000000004</v>
      </c>
      <c r="I81" s="57">
        <v>8.0060330000000004</v>
      </c>
      <c r="J81" s="53">
        <v>16.196412858446887</v>
      </c>
      <c r="K81" s="52">
        <v>16.408480000000001</v>
      </c>
      <c r="L81" s="52"/>
      <c r="M81" s="52">
        <v>1711</v>
      </c>
      <c r="N81" s="52">
        <v>1.148037064621537</v>
      </c>
      <c r="O81" s="52">
        <v>39.362699156513592</v>
      </c>
      <c r="P81" s="52">
        <v>30.390143737166326</v>
      </c>
      <c r="Q81" s="52">
        <v>27.917620137299771</v>
      </c>
      <c r="R81" s="52">
        <v>33.206106870229007</v>
      </c>
      <c r="S81" s="52">
        <v>4.0816326530612246</v>
      </c>
      <c r="T81" s="67">
        <v>674</v>
      </c>
      <c r="U81" s="52"/>
      <c r="V81" s="52"/>
      <c r="W81" s="67">
        <v>26298</v>
      </c>
      <c r="X81" s="52">
        <v>17.498985247832422</v>
      </c>
      <c r="Y81" s="52">
        <v>8.2751094608802163</v>
      </c>
      <c r="Z81" s="52">
        <v>0.85283338032139844</v>
      </c>
      <c r="AA81" s="52">
        <v>92</v>
      </c>
      <c r="AB81" s="67">
        <v>134</v>
      </c>
      <c r="AC81" s="67">
        <v>123</v>
      </c>
      <c r="AD81" s="67">
        <v>349</v>
      </c>
      <c r="AE81" s="67">
        <v>0</v>
      </c>
      <c r="AF81" s="52"/>
      <c r="AG81" s="53">
        <v>3</v>
      </c>
      <c r="AH81" s="53">
        <v>8.5</v>
      </c>
      <c r="AI81" s="52">
        <v>34.878331402085749</v>
      </c>
      <c r="AJ81" s="53">
        <v>35.697674418604649</v>
      </c>
      <c r="AK81" s="53">
        <v>11.235955056179774</v>
      </c>
      <c r="AL81" s="53">
        <v>28.988615739976904</v>
      </c>
      <c r="AM81" s="53">
        <v>10.918024928092041</v>
      </c>
      <c r="AN81" s="53">
        <v>35.922214268670963</v>
      </c>
      <c r="AO81" s="53">
        <v>29.699808388332976</v>
      </c>
      <c r="AP81" s="53"/>
      <c r="AQ81" s="53">
        <v>10.918024928092041</v>
      </c>
      <c r="AR81" s="53">
        <v>3.5</v>
      </c>
      <c r="AS81" s="53">
        <v>33.763040902895433</v>
      </c>
      <c r="AT81" s="53">
        <v>10.398147984519412</v>
      </c>
      <c r="AU81" s="53">
        <v>5.7978827680846887</v>
      </c>
      <c r="AV81" s="53"/>
      <c r="AW81" s="53"/>
      <c r="AX81" s="53"/>
      <c r="AY81" s="53"/>
      <c r="AZ81" s="53"/>
      <c r="BA81" s="52">
        <v>808.44167734847099</v>
      </c>
      <c r="BB81" s="53">
        <v>648.18056007815039</v>
      </c>
      <c r="BC81" s="53">
        <v>1043.10411509901</v>
      </c>
      <c r="BD81" s="53">
        <v>257.22636645979588</v>
      </c>
      <c r="BE81" s="53">
        <v>1041</v>
      </c>
      <c r="BF81" s="53">
        <v>9.6192384769539085</v>
      </c>
      <c r="BG81" s="54">
        <v>4.7392187390308633</v>
      </c>
      <c r="BH81" s="53"/>
      <c r="BI81" s="53"/>
      <c r="BJ81" s="53"/>
      <c r="BK81" s="53">
        <v>84.249117407440934</v>
      </c>
      <c r="BL81" s="53">
        <v>1.0319543767538697</v>
      </c>
      <c r="BM81" s="53">
        <v>2.4</v>
      </c>
      <c r="BN81" s="53">
        <v>8.2990839569786932</v>
      </c>
      <c r="BO81" s="53">
        <v>16.133150525350985</v>
      </c>
      <c r="BP81" s="53">
        <v>0.2082201701973565</v>
      </c>
      <c r="BQ81" s="53">
        <v>4.5387961647727266</v>
      </c>
      <c r="BR81" s="53">
        <v>7.9262170213134375</v>
      </c>
      <c r="BS81" s="53"/>
      <c r="BT81" s="53"/>
      <c r="BU81" s="53">
        <v>22.26332</v>
      </c>
      <c r="BV81" s="53">
        <v>4.8815877015415534</v>
      </c>
      <c r="BW81" s="53">
        <v>10.127287739094537</v>
      </c>
      <c r="BX81" s="53">
        <v>10.282097151506811</v>
      </c>
      <c r="BY81" s="53">
        <v>3.3899821109123436</v>
      </c>
      <c r="BZ81" s="53">
        <v>0.60272464565845596</v>
      </c>
      <c r="CA81" s="53">
        <v>4.6091922388881246</v>
      </c>
      <c r="CB81" s="53">
        <v>4.2259529379386267</v>
      </c>
      <c r="CC81" s="53">
        <v>1.8178065226365763</v>
      </c>
      <c r="CD81" s="53">
        <v>11.04100729324343</v>
      </c>
      <c r="CE81" s="58">
        <v>19</v>
      </c>
      <c r="CF81" s="58">
        <v>18.861090000000001</v>
      </c>
      <c r="CG81" s="53">
        <v>17.24352</v>
      </c>
      <c r="CH81" s="53">
        <v>7.8020800000000001</v>
      </c>
      <c r="CI81" s="53">
        <v>7.0021170000000001</v>
      </c>
      <c r="CJ81" s="55">
        <v>126.02870933998766</v>
      </c>
      <c r="CK81" s="58">
        <v>22.051069999999999</v>
      </c>
      <c r="CL81" s="58"/>
      <c r="CM81" s="58"/>
      <c r="CN81" s="58"/>
      <c r="CO81" s="53">
        <v>44.5</v>
      </c>
      <c r="CP81" s="53">
        <v>6.3</v>
      </c>
      <c r="CQ81" s="53">
        <v>16.3</v>
      </c>
      <c r="CR81" s="55">
        <v>36.962589999999999</v>
      </c>
      <c r="CS81" s="53">
        <v>8.8619280000000007</v>
      </c>
      <c r="CT81" s="53">
        <v>17.797529999999998</v>
      </c>
      <c r="CU81" s="53">
        <v>24.0397</v>
      </c>
      <c r="CV81" s="55"/>
      <c r="CW81" s="55"/>
      <c r="CX81" s="55"/>
      <c r="CY81" s="88">
        <v>5094.3879303346512</v>
      </c>
      <c r="CZ81" s="88">
        <v>2594.6533280878248</v>
      </c>
      <c r="DA81" s="88">
        <v>996.6466213304858</v>
      </c>
      <c r="DB81" s="88">
        <v>271.01794088811454</v>
      </c>
      <c r="DC81" s="88">
        <v>512.18325011415254</v>
      </c>
      <c r="DD81" s="53">
        <v>44</v>
      </c>
      <c r="DE81" s="58"/>
      <c r="DF81" s="58"/>
      <c r="DG81" s="58"/>
      <c r="DH81" s="58"/>
      <c r="DI81" s="88">
        <v>29488.966060717979</v>
      </c>
      <c r="DJ81" s="53">
        <v>96.619217081850536</v>
      </c>
      <c r="DK81" s="53">
        <v>72.359641436948181</v>
      </c>
      <c r="DL81" s="53">
        <v>8.5</v>
      </c>
      <c r="DM81" s="53">
        <v>13.5</v>
      </c>
      <c r="DN81" s="53"/>
      <c r="DO81" s="53"/>
      <c r="DP81" s="53"/>
      <c r="DQ81" s="53"/>
      <c r="DR81" s="53"/>
      <c r="DS81" s="88">
        <v>25631.12595009194</v>
      </c>
      <c r="DT81" s="53">
        <v>4.8030495552731898</v>
      </c>
      <c r="DU81" s="53">
        <v>11.235955056179774</v>
      </c>
      <c r="DV81" s="53">
        <v>10.918024928092041</v>
      </c>
      <c r="DW81" s="53">
        <v>6.0972260368030762</v>
      </c>
      <c r="DX81" s="53"/>
      <c r="DY81" s="53"/>
      <c r="DZ81" s="53"/>
      <c r="EA81" s="53"/>
      <c r="EB81" s="53"/>
      <c r="EC81" s="53">
        <v>23.9019520851819</v>
      </c>
      <c r="ED81" s="53">
        <v>5.7978827680846887</v>
      </c>
      <c r="EE81" s="53">
        <v>14.155537155830121</v>
      </c>
      <c r="EF81" s="53">
        <v>1.7936897897983344</v>
      </c>
      <c r="EG81" s="53">
        <v>2724.4704394562123</v>
      </c>
      <c r="EH81" s="53">
        <v>1290.2719665271966</v>
      </c>
      <c r="EI81" s="53">
        <v>1272.2598207871752</v>
      </c>
      <c r="EJ81" s="53"/>
      <c r="EK81" s="53"/>
      <c r="EL81" s="53"/>
      <c r="EM81" s="88">
        <v>31744.65165656148</v>
      </c>
      <c r="EN81" s="53">
        <v>81.450228131285868</v>
      </c>
      <c r="EO81" s="53">
        <v>17.017883585829821</v>
      </c>
      <c r="EP81" s="53">
        <v>53.646832178988404</v>
      </c>
      <c r="EQ81" s="53">
        <v>5.7405327342747112</v>
      </c>
      <c r="ER81" s="53">
        <v>18.770251210307627</v>
      </c>
      <c r="ES81" s="53">
        <v>15.416351249053747</v>
      </c>
      <c r="ET81" s="53">
        <v>1055.6592039800994</v>
      </c>
      <c r="EU81" s="53"/>
      <c r="EV81" s="53"/>
      <c r="EW81" s="53">
        <v>84.935245602994286</v>
      </c>
      <c r="EX81" s="53">
        <v>61.219992962518901</v>
      </c>
      <c r="EY81" s="53">
        <v>12.13594488875963</v>
      </c>
      <c r="EZ81" s="53">
        <v>9.0745657070412058</v>
      </c>
      <c r="FA81" s="53">
        <v>58.099631068654503</v>
      </c>
      <c r="FB81" s="53">
        <v>4.0271804288923594</v>
      </c>
      <c r="FC81" s="53">
        <v>74.334065970145318</v>
      </c>
      <c r="FD81" s="53">
        <v>49.638989701873911</v>
      </c>
      <c r="FE81" s="53">
        <v>78.250115937548301</v>
      </c>
      <c r="FF81" s="53">
        <f t="shared" si="1"/>
        <v>512.18325011415254</v>
      </c>
      <c r="FG81" s="53">
        <v>7.3965607869640309</v>
      </c>
      <c r="FH81" s="53">
        <v>2.7757750540735397</v>
      </c>
      <c r="FI81" s="53">
        <v>4.4127737154731328</v>
      </c>
      <c r="FJ81" s="53">
        <v>2.0249740262286084</v>
      </c>
      <c r="FK81" s="53">
        <v>87.854076411895008</v>
      </c>
      <c r="FL81" s="53"/>
      <c r="FM81" s="53"/>
      <c r="FN81" s="53"/>
      <c r="FO81" s="53"/>
      <c r="FP81" s="53"/>
      <c r="FQ81" s="53"/>
      <c r="FR81" s="53"/>
      <c r="FS81" s="53"/>
      <c r="FT81" s="53"/>
      <c r="FU81" s="53"/>
      <c r="FV81" s="53"/>
      <c r="FW81" s="52"/>
      <c r="FX81" s="53"/>
      <c r="FY81" s="53"/>
      <c r="FZ81" s="53"/>
      <c r="GA81" s="53"/>
      <c r="GB81" s="53"/>
      <c r="GC81" s="53"/>
      <c r="GD81" s="53"/>
      <c r="GE81" s="53"/>
      <c r="GF81" s="53"/>
      <c r="GG81" s="53"/>
      <c r="GH81" s="53"/>
      <c r="GI81" s="53"/>
      <c r="GJ81" s="53"/>
      <c r="GK81" s="53"/>
      <c r="GL81" s="53"/>
      <c r="GM81" s="64"/>
      <c r="GN81" s="58"/>
      <c r="GO81" s="58"/>
      <c r="GP81" s="58"/>
      <c r="GQ81" s="58"/>
      <c r="GR81" s="53"/>
      <c r="GS81" s="52"/>
      <c r="GT81" s="53"/>
      <c r="GU81" s="53"/>
      <c r="GV81" s="53"/>
      <c r="GW81" s="53"/>
      <c r="GX81" s="53"/>
      <c r="GY81" s="53"/>
      <c r="GZ81" s="53"/>
      <c r="HA81" s="53"/>
      <c r="HB81" s="53"/>
      <c r="HC81" s="53"/>
      <c r="HD81" s="53"/>
      <c r="HE81" s="59"/>
      <c r="HF81" s="59"/>
      <c r="HG81" s="59"/>
      <c r="HH81" s="59"/>
      <c r="HI81" s="59"/>
      <c r="HJ81" s="59"/>
      <c r="HK81" s="59"/>
      <c r="HL81" s="59"/>
      <c r="HM81" s="17"/>
      <c r="HN81" s="17"/>
      <c r="HO81" s="17"/>
      <c r="HP81" s="17"/>
      <c r="HQ81" s="17"/>
      <c r="HR81" s="17"/>
      <c r="HS81" s="17"/>
      <c r="HT81" s="17"/>
      <c r="HU81" s="17"/>
      <c r="HV81" s="17"/>
      <c r="HW81" s="17"/>
      <c r="HX81" s="17"/>
      <c r="HY81" s="17"/>
      <c r="HZ81" s="17"/>
      <c r="IA81" s="17"/>
    </row>
    <row r="82" spans="1:330" ht="20.25" customHeight="1">
      <c r="A82" s="19">
        <v>79</v>
      </c>
      <c r="B82" s="47" t="s">
        <v>133</v>
      </c>
      <c r="C82" s="112">
        <v>6285.6300612707691</v>
      </c>
      <c r="D82" s="53">
        <v>15.10397</v>
      </c>
      <c r="E82" s="53">
        <v>12.516970000000001</v>
      </c>
      <c r="F82" s="53">
        <v>11.2744</v>
      </c>
      <c r="G82" s="53"/>
      <c r="H82" s="53">
        <v>8.2853100000000008</v>
      </c>
      <c r="I82" s="57">
        <v>12.940810000000001</v>
      </c>
      <c r="J82" s="53">
        <v>31.546555489378598</v>
      </c>
      <c r="K82" s="52">
        <v>13.042870000000001</v>
      </c>
      <c r="L82" s="52"/>
      <c r="M82" s="52">
        <v>114</v>
      </c>
      <c r="N82" s="52">
        <v>1.9053986294501084</v>
      </c>
      <c r="O82" s="52">
        <v>55.555555555555557</v>
      </c>
      <c r="P82" s="52">
        <v>5.9405940594059405</v>
      </c>
      <c r="Q82" s="52">
        <v>26.760563380281688</v>
      </c>
      <c r="R82" s="52">
        <v>40.909090909090914</v>
      </c>
      <c r="S82" s="52">
        <v>8.1081081081081088</v>
      </c>
      <c r="T82" s="67">
        <v>478</v>
      </c>
      <c r="U82" s="52"/>
      <c r="V82" s="52"/>
      <c r="W82" s="67">
        <v>433</v>
      </c>
      <c r="X82" s="52">
        <v>7.225095945269473</v>
      </c>
      <c r="Y82" s="52">
        <v>3.0987308389648973</v>
      </c>
      <c r="Z82" s="52">
        <v>0.19829164124466137</v>
      </c>
      <c r="AA82" s="52">
        <v>0</v>
      </c>
      <c r="AB82" s="67">
        <v>2</v>
      </c>
      <c r="AC82" s="67">
        <v>21</v>
      </c>
      <c r="AD82" s="67">
        <v>23</v>
      </c>
      <c r="AE82" s="67">
        <v>0</v>
      </c>
      <c r="AF82" s="52"/>
      <c r="AG82" s="53">
        <v>1.8</v>
      </c>
      <c r="AH82" s="53">
        <v>11.6</v>
      </c>
      <c r="AI82" s="52">
        <v>50.746268656716417</v>
      </c>
      <c r="AJ82" s="53">
        <v>43.07692307692308</v>
      </c>
      <c r="AK82" s="53">
        <v>15.315315315315313</v>
      </c>
      <c r="AL82" s="53">
        <v>41.873111782477338</v>
      </c>
      <c r="AM82" s="53">
        <v>25.106382978723403</v>
      </c>
      <c r="AN82" s="53">
        <v>16.228070175438596</v>
      </c>
      <c r="AO82" s="53">
        <v>18.796992481203006</v>
      </c>
      <c r="AP82" s="53"/>
      <c r="AQ82" s="53">
        <v>25.106382978723403</v>
      </c>
      <c r="AR82" s="53">
        <v>3</v>
      </c>
      <c r="AS82" s="53">
        <v>38.995398773006137</v>
      </c>
      <c r="AT82" s="53">
        <v>27.540612013600303</v>
      </c>
      <c r="AU82" s="53">
        <v>11.645101663585953</v>
      </c>
      <c r="AV82" s="53"/>
      <c r="AW82" s="53"/>
      <c r="AX82" s="53"/>
      <c r="AY82" s="53"/>
      <c r="AZ82" s="53"/>
      <c r="BA82" s="52">
        <v>625.81632653061229</v>
      </c>
      <c r="BB82" s="53">
        <v>553.64406779661022</v>
      </c>
      <c r="BC82" s="53">
        <v>732.97872340425533</v>
      </c>
      <c r="BD82" s="53">
        <v>0</v>
      </c>
      <c r="BE82" s="53">
        <v>946</v>
      </c>
      <c r="BF82" s="53">
        <v>7.8358208955223887</v>
      </c>
      <c r="BG82" s="54">
        <v>5.9659890312441659</v>
      </c>
      <c r="BH82" s="53"/>
      <c r="BI82" s="53"/>
      <c r="BJ82" s="53"/>
      <c r="BK82" s="53">
        <v>80.217717717717704</v>
      </c>
      <c r="BL82" s="53">
        <v>1.6141141141141142</v>
      </c>
      <c r="BM82" s="53">
        <v>90</v>
      </c>
      <c r="BN82" s="53">
        <v>2.7223230490018149</v>
      </c>
      <c r="BO82" s="53">
        <v>12.751677852348994</v>
      </c>
      <c r="BP82" s="53">
        <v>0.26227051330086176</v>
      </c>
      <c r="BQ82" s="53">
        <v>2.7451578465761783</v>
      </c>
      <c r="BR82" s="53">
        <v>10.923389637704723</v>
      </c>
      <c r="BS82" s="53"/>
      <c r="BT82" s="53"/>
      <c r="BU82" s="53">
        <v>26.42539</v>
      </c>
      <c r="BV82" s="53">
        <v>9.7299967072769178</v>
      </c>
      <c r="BW82" s="53">
        <v>17.685106382978724</v>
      </c>
      <c r="BX82" s="53">
        <v>13.259574468085106</v>
      </c>
      <c r="BY82" s="53">
        <v>4.6127659574468085</v>
      </c>
      <c r="BZ82" s="53">
        <v>1.0212765957446808</v>
      </c>
      <c r="CA82" s="53">
        <v>7.9319148936170221</v>
      </c>
      <c r="CB82" s="53">
        <v>7.1489361702127665</v>
      </c>
      <c r="CC82" s="53">
        <v>3.6936170212765953</v>
      </c>
      <c r="CD82" s="53">
        <v>13.276595744680849</v>
      </c>
      <c r="CE82" s="58">
        <v>16.658570000000001</v>
      </c>
      <c r="CF82" s="58">
        <v>29.617619999999999</v>
      </c>
      <c r="CG82" s="53">
        <v>17.569320000000001</v>
      </c>
      <c r="CH82" s="53">
        <v>16.786709999999999</v>
      </c>
      <c r="CI82" s="53">
        <v>2.175554</v>
      </c>
      <c r="CJ82" s="55">
        <v>46.955705118171856</v>
      </c>
      <c r="CK82" s="58">
        <v>22.8476</v>
      </c>
      <c r="CL82" s="58"/>
      <c r="CM82" s="58"/>
      <c r="CN82" s="58"/>
      <c r="CO82" s="53">
        <v>40.840000000000003</v>
      </c>
      <c r="CP82" s="53">
        <v>4.82</v>
      </c>
      <c r="CQ82" s="53">
        <v>10.4</v>
      </c>
      <c r="CR82" s="55">
        <v>41.75629</v>
      </c>
      <c r="CS82" s="53">
        <v>7.525112</v>
      </c>
      <c r="CT82" s="53">
        <v>20.195910000000001</v>
      </c>
      <c r="CU82" s="53">
        <v>35.686019999999999</v>
      </c>
      <c r="CV82" s="55"/>
      <c r="CW82" s="55"/>
      <c r="CX82" s="55"/>
      <c r="CY82" s="88">
        <v>8209.8959974787267</v>
      </c>
      <c r="CZ82" s="88">
        <v>3561.2984557201385</v>
      </c>
      <c r="DA82" s="88">
        <v>1780.6492278600692</v>
      </c>
      <c r="DB82" s="88">
        <v>157.5795776867318</v>
      </c>
      <c r="DC82" s="88">
        <v>1254.8275496557933</v>
      </c>
      <c r="DD82" s="53">
        <v>33.5</v>
      </c>
      <c r="DE82" s="58"/>
      <c r="DF82" s="58"/>
      <c r="DG82" s="58"/>
      <c r="DH82" s="58"/>
      <c r="DI82" s="88">
        <v>919.64952042168545</v>
      </c>
      <c r="DJ82" s="53">
        <v>105.76923076923077</v>
      </c>
      <c r="DK82" s="53">
        <v>84.364820846905545</v>
      </c>
      <c r="DL82" s="53">
        <v>11.6</v>
      </c>
      <c r="DM82" s="53">
        <v>30.5</v>
      </c>
      <c r="DN82" s="53"/>
      <c r="DO82" s="53"/>
      <c r="DP82" s="53"/>
      <c r="DQ82" s="53"/>
      <c r="DR82" s="53"/>
      <c r="DS82" s="88">
        <v>757.68437415566018</v>
      </c>
      <c r="DT82" s="53">
        <v>21</v>
      </c>
      <c r="DU82" s="53">
        <v>15.315315315315313</v>
      </c>
      <c r="DV82" s="53">
        <v>25.106382978723403</v>
      </c>
      <c r="DW82" s="53">
        <v>5.2631578947368416</v>
      </c>
      <c r="DX82" s="53"/>
      <c r="DY82" s="53"/>
      <c r="DZ82" s="53"/>
      <c r="EA82" s="53"/>
      <c r="EB82" s="53"/>
      <c r="EC82" s="53">
        <v>31.417624521072796</v>
      </c>
      <c r="ED82" s="53">
        <v>11.645101663585953</v>
      </c>
      <c r="EE82" s="53">
        <v>40.404265959977756</v>
      </c>
      <c r="EF82" s="53">
        <v>2.4073956484550658</v>
      </c>
      <c r="EG82" s="53">
        <v>2046.1165048543689</v>
      </c>
      <c r="EH82" s="53">
        <v>897.82608695652175</v>
      </c>
      <c r="EI82" s="53">
        <v>1940.8358115511035</v>
      </c>
      <c r="EJ82" s="53"/>
      <c r="EK82" s="53"/>
      <c r="EL82" s="53"/>
      <c r="EM82" s="88">
        <v>2033.1472616633046</v>
      </c>
      <c r="EN82" s="53">
        <v>72.625698324022352</v>
      </c>
      <c r="EO82" s="53">
        <v>17.45562130177515</v>
      </c>
      <c r="EP82" s="53">
        <v>52.627766821210976</v>
      </c>
      <c r="EQ82" s="53">
        <v>9.5717884130982362</v>
      </c>
      <c r="ER82" s="53">
        <v>32.700296735905042</v>
      </c>
      <c r="ES82" s="53">
        <v>17.855072463768114</v>
      </c>
      <c r="ET82" s="53">
        <v>887.75510204081638</v>
      </c>
      <c r="EU82" s="53"/>
      <c r="EV82" s="53"/>
      <c r="EW82" s="53">
        <v>65.789473684210549</v>
      </c>
      <c r="EX82" s="53">
        <v>110.66377737226279</v>
      </c>
      <c r="EY82" s="53">
        <v>13.174503057861406</v>
      </c>
      <c r="EZ82" s="53">
        <v>-15.761615423777581</v>
      </c>
      <c r="FA82" s="53">
        <v>33.991489361702129</v>
      </c>
      <c r="FB82" s="53">
        <v>-18.23794828567906</v>
      </c>
      <c r="FC82" s="53">
        <v>85.499677264447953</v>
      </c>
      <c r="FD82" s="53">
        <v>41.514078728342682</v>
      </c>
      <c r="FE82" s="53">
        <v>78.260869565217391</v>
      </c>
      <c r="FF82" s="53">
        <f t="shared" si="1"/>
        <v>1254.8275496557933</v>
      </c>
      <c r="FG82" s="53">
        <v>7.9670329670329663</v>
      </c>
      <c r="FH82" s="53">
        <v>8.5470085470085468</v>
      </c>
      <c r="FI82" s="53">
        <v>11.521197007481296</v>
      </c>
      <c r="FJ82" s="53">
        <v>10.526315789473683</v>
      </c>
      <c r="FK82" s="53">
        <v>81.330685203574973</v>
      </c>
      <c r="FL82" s="53"/>
      <c r="FM82" s="53"/>
      <c r="FN82" s="53"/>
      <c r="FO82" s="53"/>
      <c r="FP82" s="53"/>
      <c r="FQ82" s="53"/>
      <c r="FR82" s="53"/>
      <c r="FS82" s="53"/>
      <c r="FT82" s="53"/>
      <c r="FU82" s="53"/>
      <c r="FV82" s="53"/>
      <c r="FW82" s="52"/>
      <c r="FX82" s="53"/>
      <c r="FY82" s="53"/>
      <c r="FZ82" s="53"/>
      <c r="GA82" s="53"/>
      <c r="GB82" s="53"/>
      <c r="GC82" s="53"/>
      <c r="GD82" s="53"/>
      <c r="GE82" s="53"/>
      <c r="GF82" s="53"/>
      <c r="GG82" s="53"/>
      <c r="GH82" s="53"/>
      <c r="GI82" s="53"/>
      <c r="GJ82" s="53"/>
      <c r="GK82" s="53"/>
      <c r="GL82" s="53"/>
      <c r="GM82" s="64"/>
      <c r="GN82" s="58"/>
      <c r="GO82" s="58"/>
      <c r="GP82" s="58"/>
      <c r="GQ82" s="58"/>
      <c r="GR82" s="53"/>
      <c r="GS82" s="52"/>
      <c r="GT82" s="53"/>
      <c r="GU82" s="53"/>
      <c r="GV82" s="53"/>
      <c r="GW82" s="53"/>
      <c r="GX82" s="53"/>
      <c r="GY82" s="53"/>
      <c r="GZ82" s="53"/>
      <c r="HA82" s="53"/>
      <c r="HB82" s="53"/>
      <c r="HC82" s="53"/>
      <c r="HD82" s="53"/>
      <c r="HE82" s="59"/>
      <c r="HF82" s="59"/>
      <c r="HG82" s="59"/>
      <c r="HH82" s="59"/>
      <c r="HI82" s="59"/>
      <c r="HJ82" s="59"/>
      <c r="HK82" s="59"/>
      <c r="HL82" s="59"/>
      <c r="HM82" s="17"/>
      <c r="HN82" s="17"/>
      <c r="HO82" s="17"/>
      <c r="HP82" s="17"/>
      <c r="HQ82" s="17"/>
      <c r="HR82" s="17"/>
      <c r="HS82" s="17"/>
      <c r="HT82" s="17"/>
      <c r="HU82" s="17"/>
      <c r="HV82" s="17"/>
      <c r="HW82" s="17"/>
      <c r="HX82" s="17"/>
      <c r="HY82" s="17"/>
      <c r="HZ82" s="17"/>
      <c r="IA82" s="17"/>
    </row>
    <row r="83" spans="1:330" ht="20.25" customHeight="1">
      <c r="A83" s="19">
        <v>80</v>
      </c>
      <c r="B83" s="47" t="s">
        <v>134</v>
      </c>
      <c r="C83" s="53">
        <f>SUM(C7,C10,C12:C13,C16:C17,C21,C23,C25,C29,C34,C36,C38:C39,C43,C45:C48,C52:C53,C55:C56,C60,C62,C67,C76:C77,C79:C81)</f>
        <v>5407301.5686105322</v>
      </c>
      <c r="D83" s="53">
        <v>14.437476033333335</v>
      </c>
      <c r="E83" s="53">
        <f>AVERAGE(E7,E10,E12:E13,E16:E17,E21,E23,E25,E29,E34,E36,E38:E39,E43,E45:E48,E52:E53,E55:E56,E60,E62,E67,E76:E77,E79:E81)</f>
        <v>13.612406290322577</v>
      </c>
      <c r="F83" s="53">
        <f>AVERAGE(F7,F10,F12:F13,F16:F17,F21,F23,F25,F29,F34,F36,F38:F39,F43,F45:F48,F52:F53,F55:F56,F60,F62,F67,F76:F77,F79:F81)</f>
        <v>18.302908351612906</v>
      </c>
      <c r="G83" s="53">
        <f>AVERAGE(G7,G10,G12:G13,G16:G17,G21,G23,G25,G29,G34,G36,G38:G39,G43,G45:G48,G52:G53,G55:G56,G60,G62,G67,G76:G77,G79:G81)</f>
        <v>4.7193062758620687</v>
      </c>
      <c r="H83" s="53">
        <v>6.2996936333333338</v>
      </c>
      <c r="I83" s="53">
        <v>7.1819972333333357</v>
      </c>
      <c r="J83" s="53">
        <v>12.776822315721633</v>
      </c>
      <c r="K83" s="52">
        <v>15.944669800000002</v>
      </c>
      <c r="L83" s="52"/>
      <c r="M83" s="52">
        <v>31744</v>
      </c>
      <c r="N83" s="52">
        <v>0.7</v>
      </c>
      <c r="O83" s="52">
        <v>35.217370601399935</v>
      </c>
      <c r="P83" s="52">
        <v>13.4</v>
      </c>
      <c r="Q83" s="52">
        <v>54.444508041897997</v>
      </c>
      <c r="R83" s="52">
        <v>43.52080989876265</v>
      </c>
      <c r="S83" s="52">
        <v>8.6</v>
      </c>
      <c r="T83" s="67">
        <v>694</v>
      </c>
      <c r="U83" s="52"/>
      <c r="V83" s="52"/>
      <c r="W83" s="67">
        <v>1755628</v>
      </c>
      <c r="X83" s="52">
        <v>37.331713865354935</v>
      </c>
      <c r="Y83" s="52">
        <v>35.860525267540865</v>
      </c>
      <c r="Z83" s="52">
        <v>4.4758680290783381</v>
      </c>
      <c r="AA83" s="52">
        <v>8575</v>
      </c>
      <c r="AB83" s="67">
        <v>16315</v>
      </c>
      <c r="AC83" s="67">
        <v>51384</v>
      </c>
      <c r="AD83" s="67">
        <v>76274</v>
      </c>
      <c r="AE83" s="67">
        <v>3163.7337430138004</v>
      </c>
      <c r="AF83" s="52"/>
      <c r="AG83" s="53">
        <f>AVERAGE(AG7,AG10,AG12:AG13,AG16:AG17,AG21,AG23,AG25,AG29,AG34,AG36,AG38:AG39,AG43,AG45:AG48,AG52:AG53,AG55:AG56,AG60,AG62,AG67,AG76:AG77,AG79:AG81)</f>
        <v>3.787096774193548</v>
      </c>
      <c r="AH83" s="53">
        <v>9.9066666666666681</v>
      </c>
      <c r="AI83" s="52">
        <f>AVERAGE(AI7,AI10,AI12:AI13,AI16:AI17,AI21,AI23,AI25,AI29,AI34,AI36,AI38:AI39,AI43,AI45:AI48,AI52:AI53,AI55:AI56,AI60,AI62,AI67,AI76:AI77,AI79:AI81)</f>
        <v>29.31144693030982</v>
      </c>
      <c r="AJ83" s="53">
        <f>AVERAGE(AJ7,AJ10,AJ12:AJ13,AJ16:AJ17,AJ21,AJ23,AJ25,AJ29,AJ34,AJ36,AJ38:AJ39,AJ43,AJ45:AJ48,AJ52:AJ53,AJ55:AJ56,AJ60,AJ62,AJ67,AJ76:AJ77,AJ79:AJ81)</f>
        <v>29.173404373348944</v>
      </c>
      <c r="AK83" s="53">
        <v>6.3273493484426542</v>
      </c>
      <c r="AL83" s="53">
        <f>AVERAGE(AL7,AL10,AL12:AL13,AL16:AL17,AL21,AL23,AL25,AL29,AL34,AL36,AL38:AL39,AL43,AL45:AL48,AL52:AL53,AL55:AL56,AL60,AL62,AL67,AL76:AL77,AL79:AL81)</f>
        <v>21.084410893318612</v>
      </c>
      <c r="AM83" s="53">
        <f>AVERAGE(AM7,AM10,AM12:AM13,AM16:AM17,AM21,AM23,AM25,AM29,AM34,AM36,AM38:AM39,AM43,AM45:AM48,AM52:AM53,AM55:AM56,AM60,AM62,AM67,AM76:AM77,AM79:AM81)</f>
        <v>9.4889317053000841</v>
      </c>
      <c r="AN83" s="53">
        <v>39.926821054420017</v>
      </c>
      <c r="AO83" s="53">
        <f>AVERAGE(AO7,AO10,AO12:AO13,AO16:AO17,AO21,AO23,AO25,AO29,AO34,AO36,AO38:AO39,AO43,AO45:AO48,AO52:AO53,AO55:AO56,AO60,AO62,AO67,AO76:AO77,AO79:AO81)</f>
        <v>49.481801722251561</v>
      </c>
      <c r="AP83" s="53"/>
      <c r="AQ83" s="53">
        <f>AVERAGE(AQ7,AQ10,AQ12:AQ13,AQ16:AQ17,AQ21,AQ23,AQ25,AQ29,AQ34,AQ36,AQ38:AQ39,AQ43,AQ45:AQ48,AQ52:AQ53,AQ55:AQ56,AQ60,AQ62,AQ67,AQ76:AQ77,AQ79:AQ81)</f>
        <v>9.4889317053000841</v>
      </c>
      <c r="AR83" s="53">
        <v>4.5</v>
      </c>
      <c r="AS83" s="53">
        <f>AVERAGE(AS7,AS10,AS12:AS13,AS16:AS17,AS21,AS23,AS25,AS29,AS34,AS36,AS38:AS39,AS43,AS45:AS48,AS52:AS53,AS55:AS56,AS60,AS62,AS67,AS76:AS77,AS79:AS81)</f>
        <v>43.220340495897851</v>
      </c>
      <c r="AT83" s="53">
        <v>22.135290971195602</v>
      </c>
      <c r="AU83" s="53">
        <v>8.4970204700647898</v>
      </c>
      <c r="AV83" s="53"/>
      <c r="AW83" s="53"/>
      <c r="AX83" s="53"/>
      <c r="AY83" s="53"/>
      <c r="AZ83" s="53"/>
      <c r="BA83" s="52">
        <v>841.00932862453988</v>
      </c>
      <c r="BB83" s="53">
        <v>684.39828816541149</v>
      </c>
      <c r="BC83" s="53">
        <v>1034.5324089594769</v>
      </c>
      <c r="BD83" s="53">
        <v>585.31784938825444</v>
      </c>
      <c r="BE83" s="53">
        <v>1017</v>
      </c>
      <c r="BF83" s="53">
        <v>15</v>
      </c>
      <c r="BG83" s="54">
        <v>5.3663736107428539</v>
      </c>
      <c r="BH83" s="53"/>
      <c r="BI83" s="53"/>
      <c r="BJ83" s="53"/>
      <c r="BK83" s="53">
        <v>67.72109282998936</v>
      </c>
      <c r="BL83" s="53">
        <v>2.3748066954932519</v>
      </c>
      <c r="BM83" s="53">
        <v>10.100000000000001</v>
      </c>
      <c r="BN83" s="53">
        <v>8.8516165580868371</v>
      </c>
      <c r="BO83" s="53">
        <v>13.7</v>
      </c>
      <c r="BP83" s="53">
        <v>0.27050925647492075</v>
      </c>
      <c r="BQ83" s="53">
        <v>4.8990498212785143</v>
      </c>
      <c r="BR83" s="53">
        <v>10.8</v>
      </c>
      <c r="BS83" s="53"/>
      <c r="BT83" s="53"/>
      <c r="BU83" s="53">
        <v>19.957821666666671</v>
      </c>
      <c r="BV83" s="53">
        <v>5.8</v>
      </c>
      <c r="BW83" s="53">
        <v>6.9480555131920081</v>
      </c>
      <c r="BX83" s="53">
        <v>7.8561740633419754</v>
      </c>
      <c r="BY83" s="53">
        <v>2.4924609831731992</v>
      </c>
      <c r="BZ83" s="53">
        <v>0.67292969345737375</v>
      </c>
      <c r="CA83" s="53">
        <v>4.4719434700828637</v>
      </c>
      <c r="CB83" s="53">
        <v>3.3317472421330896</v>
      </c>
      <c r="CC83" s="53">
        <v>1.1982105637740836</v>
      </c>
      <c r="CD83" s="53">
        <v>8.098724009963906</v>
      </c>
      <c r="CE83" s="58">
        <v>18.840482172413797</v>
      </c>
      <c r="CF83" s="58">
        <v>21.143591666666673</v>
      </c>
      <c r="CG83" s="53">
        <v>12.577160733333331</v>
      </c>
      <c r="CH83" s="53">
        <v>9.3053390666666687</v>
      </c>
      <c r="CI83" s="53">
        <v>4.8591420999999997</v>
      </c>
      <c r="CJ83" s="53">
        <v>199.26291290129146</v>
      </c>
      <c r="CK83" s="58">
        <v>23.47046233333333</v>
      </c>
      <c r="CL83" s="58"/>
      <c r="CM83" s="58"/>
      <c r="CN83" s="58"/>
      <c r="CO83" s="53">
        <v>43.82322580645161</v>
      </c>
      <c r="CP83" s="53">
        <v>5.2574193548387083</v>
      </c>
      <c r="CQ83" s="53">
        <v>15.21935483870968</v>
      </c>
      <c r="CR83" s="53">
        <v>33.18757333333334</v>
      </c>
      <c r="CS83" s="53">
        <v>7.5439166999999996</v>
      </c>
      <c r="CT83" s="53">
        <v>15.234774199999999</v>
      </c>
      <c r="CU83" s="53">
        <v>20.829368666666671</v>
      </c>
      <c r="CV83" s="53"/>
      <c r="CW83" s="53"/>
      <c r="CX83" s="53"/>
      <c r="CY83" s="88">
        <v>8818</v>
      </c>
      <c r="CZ83" s="88">
        <v>5643</v>
      </c>
      <c r="DA83" s="88">
        <v>1260</v>
      </c>
      <c r="DB83" s="88">
        <v>440</v>
      </c>
      <c r="DC83" s="53">
        <f>AVERAGE(DC7,DC10,DC12:DC13,DC16:DC17,DC21,DC23,DC25,DC29,DC34,DC36,DC38:DC39,DC43,DC45:DC48,DC52:DC53,DC55:DC56,DC60,DC62,DC67,DC76:DC77,DC79:DC81)</f>
        <v>513.08306917144751</v>
      </c>
      <c r="DD83" s="53">
        <v>44.5</v>
      </c>
      <c r="DE83" s="53"/>
      <c r="DF83" s="53"/>
      <c r="DG83" s="53"/>
      <c r="DH83" s="53"/>
      <c r="DI83" s="53">
        <f>SUM(DI7,DI10,DI12:DI13,DI16:DI17,DI21,DI23,DI25,DI29,DI34,DI36,DI38:DI39,DI43,DI45:DI48,DI52:DI53,DI55:DI56,DI60,DI62,DI67,DI76:DI77,DI79:DI81)</f>
        <v>940948.1841134287</v>
      </c>
      <c r="DJ83" s="53">
        <v>122.4258064516129</v>
      </c>
      <c r="DK83" s="53">
        <v>73.680645161290315</v>
      </c>
      <c r="DL83" s="53">
        <f>AVERAGE(DL7,DL10,DL12:DL13,DL16:DL17,DL21,DL23,DL25,DL29,DL34,DL36,DL38:DL39,DL43,DL45:DL48,DL52:DL53,DL55:DL56,DL60,DL62,DL67,DL76:DL77,DL79:DL81)</f>
        <v>10.161290322580648</v>
      </c>
      <c r="DM83" s="53">
        <f>AVERAGE(DM7,DM10,DM12:DM13,DM16:DM17,DM21,DM23,DM25,DM29,DM34,DM36,DM38:DM39,DM43,DM45:DM48,DM52:DM53,DM55:DM56,DM60,DM62,DM67,DM76:DM77,DM79:DM81)</f>
        <v>12.725806451612904</v>
      </c>
      <c r="DN83" s="53"/>
      <c r="DO83" s="53"/>
      <c r="DP83" s="53"/>
      <c r="DQ83" s="53"/>
      <c r="DR83" s="53"/>
      <c r="DS83" s="53">
        <f>SUM(DS7,DS10,DS12:DS13,DS16:DS17,DS21,DS23,DS25,DS29,DS34,DS36,DS38:DS39,DS43,DS45:DS48,DS52:DS53,DS55:DS56,DS60,DS62,DS67,DS76:DS77,DS79:DS81)</f>
        <v>918489.5764191529</v>
      </c>
      <c r="DT83" s="53">
        <v>4.1288689106122556</v>
      </c>
      <c r="DU83" s="53">
        <v>6.3273493484426542</v>
      </c>
      <c r="DV83" s="53">
        <v>9.4889317053000841</v>
      </c>
      <c r="DW83" s="53">
        <v>9.2367053062979974</v>
      </c>
      <c r="DX83" s="53"/>
      <c r="DY83" s="53"/>
      <c r="DZ83" s="53"/>
      <c r="EA83" s="53"/>
      <c r="EB83" s="53"/>
      <c r="EC83" s="53">
        <v>23.851661100670615</v>
      </c>
      <c r="ED83" s="53">
        <v>8.4970204700647898</v>
      </c>
      <c r="EE83" s="53">
        <v>12.370547309823683</v>
      </c>
      <c r="EF83" s="53">
        <v>1.4256727157270994</v>
      </c>
      <c r="EG83" s="53">
        <v>3120.9514559579711</v>
      </c>
      <c r="EH83" s="53">
        <v>1351.0680267896173</v>
      </c>
      <c r="EI83" s="53">
        <v>1446.7148934309607</v>
      </c>
      <c r="EJ83" s="53"/>
      <c r="EK83" s="53"/>
      <c r="EL83" s="53"/>
      <c r="EM83" s="53">
        <f>SUM(EM7,EM10,EM12:EM13,EM16:EM17,EM21,EM23,EM25,EM29,EM34,EM36,EM38:EM39,EM43,EM45:EM48,EM52:EM53,EM55:EM56,EM60,EM62,EM67,EM76:EM77,EM79:EM81)</f>
        <v>813471.39299036411</v>
      </c>
      <c r="EN83" s="53">
        <v>76.527435139132109</v>
      </c>
      <c r="EO83" s="53">
        <v>14.684078467153286</v>
      </c>
      <c r="EP83" s="53">
        <v>52</v>
      </c>
      <c r="EQ83" s="53">
        <v>11.303421113599505</v>
      </c>
      <c r="ER83" s="53">
        <v>13.731855316732478</v>
      </c>
      <c r="ES83" s="53">
        <v>22.114409554217634</v>
      </c>
      <c r="ET83" s="53">
        <v>1149.466672721268</v>
      </c>
      <c r="EU83" s="53"/>
      <c r="EV83" s="53"/>
      <c r="EW83" s="42">
        <v>66.5</v>
      </c>
      <c r="EX83" s="42">
        <v>20.100000000000001</v>
      </c>
      <c r="EY83" s="42">
        <v>14.4</v>
      </c>
      <c r="EZ83" s="42">
        <v>4.8499999999999996</v>
      </c>
      <c r="FA83" s="42">
        <v>40.07</v>
      </c>
      <c r="FB83" s="42">
        <v>5</v>
      </c>
      <c r="FC83" s="42">
        <v>79</v>
      </c>
      <c r="FD83" s="42">
        <v>41.4</v>
      </c>
      <c r="FE83" s="42">
        <v>81.2</v>
      </c>
      <c r="FF83" s="53">
        <f t="shared" si="1"/>
        <v>513.08306917144751</v>
      </c>
      <c r="FG83" s="42">
        <v>24.19652222607105</v>
      </c>
      <c r="FH83" s="42">
        <v>6.8072742282215657</v>
      </c>
      <c r="FI83" s="42">
        <v>5.8</v>
      </c>
      <c r="FJ83" s="42">
        <v>3.34</v>
      </c>
      <c r="FK83" s="42">
        <v>73.400000000000006</v>
      </c>
      <c r="FQ83" s="53"/>
      <c r="FR83" s="53"/>
      <c r="FS83" s="53"/>
      <c r="FT83" s="53"/>
      <c r="FU83" s="53"/>
      <c r="FV83" s="53"/>
      <c r="FW83" s="52"/>
      <c r="FX83" s="53"/>
      <c r="FY83" s="53"/>
      <c r="FZ83" s="53"/>
      <c r="GA83" s="53"/>
      <c r="GB83" s="53"/>
      <c r="GC83" s="53"/>
      <c r="GD83" s="53"/>
      <c r="GE83" s="53"/>
      <c r="GF83" s="53"/>
      <c r="GG83" s="53"/>
      <c r="GH83" s="53"/>
      <c r="GI83" s="53"/>
      <c r="GJ83" s="53"/>
      <c r="GK83" s="53"/>
      <c r="GL83" s="53"/>
      <c r="GM83" s="52"/>
      <c r="GN83" s="58"/>
      <c r="GO83" s="58"/>
      <c r="GP83" s="58"/>
      <c r="GQ83" s="58"/>
      <c r="GR83" s="53"/>
      <c r="GS83" s="52"/>
      <c r="GT83" s="53"/>
      <c r="HE83" s="59"/>
      <c r="HF83" s="59"/>
      <c r="HG83" s="59"/>
      <c r="HH83" s="59"/>
      <c r="HI83" s="59"/>
      <c r="HJ83" s="59"/>
      <c r="HK83" s="59"/>
      <c r="HL83" s="59"/>
      <c r="HM83" s="17"/>
      <c r="HN83" s="17"/>
      <c r="HO83" s="17"/>
      <c r="HP83" s="17"/>
      <c r="HQ83" s="17"/>
      <c r="HR83" s="17"/>
      <c r="HS83" s="17"/>
      <c r="HT83" s="17"/>
      <c r="HU83" s="17"/>
      <c r="HV83" s="17"/>
      <c r="HW83" s="17"/>
      <c r="HX83" s="17"/>
      <c r="HY83" s="17"/>
      <c r="HZ83" s="17"/>
      <c r="IA83" s="17"/>
    </row>
    <row r="84" spans="1:330" ht="20.25" customHeight="1">
      <c r="A84" s="19">
        <v>81</v>
      </c>
      <c r="B84" s="47" t="s">
        <v>135</v>
      </c>
      <c r="C84">
        <v>7181625.7885538833</v>
      </c>
      <c r="D84" s="53">
        <v>14.62068</v>
      </c>
      <c r="E84" s="53">
        <v>14.2</v>
      </c>
      <c r="F84" s="53">
        <v>18.260984000000001</v>
      </c>
      <c r="G84" s="53">
        <v>4.7</v>
      </c>
      <c r="H84" s="53">
        <v>6.4558270000000002</v>
      </c>
      <c r="I84" s="57">
        <v>8.054786</v>
      </c>
      <c r="J84" s="53">
        <v>14.181236232109212</v>
      </c>
      <c r="K84" s="52">
        <v>15.761089999999999</v>
      </c>
      <c r="L84" s="52"/>
      <c r="M84" s="52">
        <v>65640</v>
      </c>
      <c r="N84" s="52">
        <v>1.1000000000000001</v>
      </c>
      <c r="O84" s="52">
        <v>40.914378192484705</v>
      </c>
      <c r="P84" s="52">
        <v>6.8745310279866541</v>
      </c>
      <c r="Q84" s="52">
        <v>52.533405889110583</v>
      </c>
      <c r="R84" s="52">
        <v>45.493610765577294</v>
      </c>
      <c r="S84" s="52">
        <v>9.4654317666500134</v>
      </c>
      <c r="T84" s="67">
        <v>619</v>
      </c>
      <c r="U84" s="52"/>
      <c r="V84" s="52"/>
      <c r="W84" s="67">
        <v>1951827</v>
      </c>
      <c r="X84" s="52">
        <v>31.580339690249019</v>
      </c>
      <c r="Y84" s="52">
        <v>29.090263542906698</v>
      </c>
      <c r="Z84" s="52">
        <v>3.5967144415207155</v>
      </c>
      <c r="AA84" s="52">
        <v>9638</v>
      </c>
      <c r="AB84" s="67">
        <v>19559</v>
      </c>
      <c r="AC84" s="67">
        <v>66373</v>
      </c>
      <c r="AD84" s="67">
        <v>95570</v>
      </c>
      <c r="AE84" s="67">
        <v>3246.7337430138</v>
      </c>
      <c r="AF84" s="52"/>
      <c r="AG84" s="53">
        <f>AVERAGE(AG4:AG83)</f>
        <v>3.4435887096774196</v>
      </c>
      <c r="AH84" s="53">
        <v>11.8</v>
      </c>
      <c r="AI84" s="52">
        <v>33.799999999999997</v>
      </c>
      <c r="AJ84" s="53">
        <v>33.4</v>
      </c>
      <c r="AK84" s="53">
        <v>7.8358536446851463</v>
      </c>
      <c r="AL84" s="53">
        <v>42.745604067816338</v>
      </c>
      <c r="AM84" s="53">
        <v>10.6</v>
      </c>
      <c r="AN84" s="53">
        <v>35.565383407042219</v>
      </c>
      <c r="AO84" s="53">
        <v>44.3</v>
      </c>
      <c r="AP84" s="53"/>
      <c r="AQ84" s="53">
        <v>10.6</v>
      </c>
      <c r="AR84" s="53">
        <v>4.5999999999999996</v>
      </c>
      <c r="AS84" s="53">
        <v>39.799999999999997</v>
      </c>
      <c r="AT84" s="53">
        <v>23.294958060119697</v>
      </c>
      <c r="AU84" s="53">
        <v>8.6</v>
      </c>
      <c r="AV84" s="53"/>
      <c r="AW84" s="53"/>
      <c r="AX84" s="53"/>
      <c r="AY84" s="53"/>
      <c r="AZ84" s="53"/>
      <c r="BA84" s="52">
        <v>802.69140014084633</v>
      </c>
      <c r="BB84" s="53">
        <v>662.70927817573011</v>
      </c>
      <c r="BC84" s="53">
        <v>988.11787697424666</v>
      </c>
      <c r="BD84" s="53">
        <v>597.63332653238467</v>
      </c>
      <c r="BE84" s="53">
        <v>1000</v>
      </c>
      <c r="BF84" s="53">
        <v>10.4</v>
      </c>
      <c r="BG84" s="54">
        <v>5.4848675106936344</v>
      </c>
      <c r="BH84" s="53"/>
      <c r="BI84" s="53"/>
      <c r="BJ84" s="53"/>
      <c r="BK84" s="53">
        <v>69.286350437597875</v>
      </c>
      <c r="BL84" s="53">
        <v>2.5817148773931766</v>
      </c>
      <c r="BM84" s="53">
        <v>15.4</v>
      </c>
      <c r="BN84" s="53">
        <v>8.0902610749114441</v>
      </c>
      <c r="BO84" s="53" t="s">
        <v>149</v>
      </c>
      <c r="BP84" s="53">
        <v>0.4</v>
      </c>
      <c r="BQ84" s="53">
        <v>3.5</v>
      </c>
      <c r="BR84" s="53">
        <v>11.6</v>
      </c>
      <c r="BS84" s="53"/>
      <c r="BT84" s="53"/>
      <c r="BU84" s="53">
        <v>20.92473</v>
      </c>
      <c r="BV84" s="53">
        <v>5.5184679745535901</v>
      </c>
      <c r="BW84" s="53">
        <v>8.62817621961171</v>
      </c>
      <c r="BX84" s="53">
        <v>9.0312551001035839</v>
      </c>
      <c r="BY84" s="53">
        <v>2.9837229673693293</v>
      </c>
      <c r="BZ84" s="53">
        <v>0.76470744973171378</v>
      </c>
      <c r="CA84" s="53">
        <v>5.0481449778343253</v>
      </c>
      <c r="CB84" s="53">
        <v>4.0448276206622058</v>
      </c>
      <c r="CC84" s="53">
        <v>1.6172282748077365</v>
      </c>
      <c r="CD84" s="53">
        <v>9.486275933506306</v>
      </c>
      <c r="CE84" s="58">
        <v>19.140740000000001</v>
      </c>
      <c r="CF84" s="58">
        <v>22.518370000000001</v>
      </c>
      <c r="CG84" s="53">
        <v>13.115130000000001</v>
      </c>
      <c r="CH84" s="53">
        <v>9.9514759999999995</v>
      </c>
      <c r="CI84" s="53">
        <v>4.5227589999999998</v>
      </c>
      <c r="CJ84" s="55">
        <v>198.65028744639363</v>
      </c>
      <c r="CK84" s="58">
        <v>23.291060000000002</v>
      </c>
      <c r="CL84" s="58"/>
      <c r="CM84" s="58"/>
      <c r="CN84" s="58"/>
      <c r="CO84" s="53">
        <v>37.906000000000006</v>
      </c>
      <c r="CP84" s="53">
        <v>3.6379999999999995</v>
      </c>
      <c r="CQ84" s="53">
        <v>14.540000000000001</v>
      </c>
      <c r="CR84" s="55">
        <v>34.436</v>
      </c>
      <c r="CS84" s="53">
        <v>7.976286</v>
      </c>
      <c r="CT84" s="53">
        <v>16.79561</v>
      </c>
      <c r="CU84" s="53">
        <v>22.996400000000001</v>
      </c>
      <c r="CV84" s="55"/>
      <c r="CW84" s="55"/>
      <c r="CX84" s="55"/>
      <c r="CY84" s="88">
        <v>9151.2496777703764</v>
      </c>
      <c r="CZ84" s="88">
        <v>5417.1832968199469</v>
      </c>
      <c r="DA84" s="88">
        <v>1402.6929584068366</v>
      </c>
      <c r="DB84" s="88">
        <v>465.8591354659788</v>
      </c>
      <c r="DC84" s="88">
        <v>643</v>
      </c>
      <c r="DD84" s="53">
        <v>44.9</v>
      </c>
      <c r="DE84" s="58"/>
      <c r="DF84" s="58"/>
      <c r="DG84" s="58"/>
      <c r="DH84" s="58"/>
      <c r="DI84" s="88">
        <f>SUM(DI4:DI83)</f>
        <v>2183293.256653402</v>
      </c>
      <c r="DJ84" s="53">
        <v>114.53291139240504</v>
      </c>
      <c r="DK84" s="53">
        <v>74.237974683544294</v>
      </c>
      <c r="DL84" s="53">
        <v>11.8</v>
      </c>
      <c r="DM84" s="53">
        <v>16.399999999999999</v>
      </c>
      <c r="DN84" s="53"/>
      <c r="DO84" s="53"/>
      <c r="DP84" s="53"/>
      <c r="DQ84" s="53"/>
      <c r="DR84" s="53"/>
      <c r="DS84" s="88">
        <f>SUM(DS4:DS83)</f>
        <v>2098914.4456929164</v>
      </c>
      <c r="DT84" s="53">
        <v>5.435887954146251</v>
      </c>
      <c r="DU84" s="53">
        <v>7.8358536446851463</v>
      </c>
      <c r="DV84" s="53">
        <v>10.6</v>
      </c>
      <c r="DW84" s="53">
        <v>8.5913543644016688</v>
      </c>
      <c r="DX84" s="53"/>
      <c r="DY84" s="53"/>
      <c r="DZ84" s="53"/>
      <c r="EA84" s="53"/>
      <c r="EB84" s="53"/>
      <c r="EC84" s="53">
        <v>25.090940776225846</v>
      </c>
      <c r="ED84" s="53">
        <v>8.6</v>
      </c>
      <c r="EE84" s="53">
        <v>16.153483243796956</v>
      </c>
      <c r="EF84" s="53">
        <v>1.5070138059330542</v>
      </c>
      <c r="EG84" s="53">
        <v>43.745604067816302</v>
      </c>
      <c r="EH84" s="53">
        <v>44.745604067816302</v>
      </c>
      <c r="EI84" s="53">
        <v>1203.5128126346171</v>
      </c>
      <c r="EJ84" s="53"/>
      <c r="EK84" s="53"/>
      <c r="EL84" s="53"/>
      <c r="EM84" s="88">
        <f>SUM(EM4:EM83)</f>
        <v>2044119.4988429043</v>
      </c>
      <c r="EN84" s="53">
        <v>76.099999999999994</v>
      </c>
      <c r="EO84" s="53">
        <v>14.887009778198021</v>
      </c>
      <c r="EP84" s="53">
        <v>51</v>
      </c>
      <c r="EQ84" s="53">
        <v>11.096643925082875</v>
      </c>
      <c r="ER84" s="53">
        <v>16.495668034655722</v>
      </c>
      <c r="ES84" s="53">
        <v>20.615402843832033</v>
      </c>
      <c r="ET84" s="53">
        <v>1017</v>
      </c>
      <c r="EU84" s="53"/>
      <c r="EV84" s="53"/>
      <c r="EW84" s="53">
        <v>63</v>
      </c>
      <c r="EX84" s="53">
        <v>23.077328430450937</v>
      </c>
      <c r="EY84" s="53">
        <v>13.39734239399081</v>
      </c>
      <c r="EZ84" s="53">
        <v>5.7545542542338035</v>
      </c>
      <c r="FA84" s="53">
        <v>44.559368559022452</v>
      </c>
      <c r="FB84" s="53">
        <v>2.9538276762789204</v>
      </c>
      <c r="FC84" s="53">
        <v>77.738409258578997</v>
      </c>
      <c r="FD84" s="53">
        <v>42.803428504236443</v>
      </c>
      <c r="FE84" s="53">
        <v>80.912289807726069</v>
      </c>
      <c r="FF84" s="53">
        <f t="shared" si="1"/>
        <v>643</v>
      </c>
      <c r="FG84" s="53">
        <v>18.85018898048904</v>
      </c>
      <c r="FH84" s="53">
        <v>5.6552701687273723</v>
      </c>
      <c r="FI84" s="53">
        <v>10.6</v>
      </c>
      <c r="FJ84" s="53">
        <v>3.7</v>
      </c>
      <c r="FK84" s="53">
        <v>81</v>
      </c>
      <c r="FL84" s="53"/>
      <c r="FM84" s="53"/>
      <c r="FN84" s="53"/>
      <c r="FO84" s="53"/>
      <c r="FP84" s="53"/>
      <c r="FQ84" s="53"/>
      <c r="FR84" s="53"/>
      <c r="FS84" s="53"/>
      <c r="FT84" s="53"/>
      <c r="FU84" s="53"/>
      <c r="FV84" s="53"/>
      <c r="FW84" s="52"/>
      <c r="FX84" s="53"/>
      <c r="FY84" s="53"/>
      <c r="FZ84" s="53"/>
      <c r="GA84" s="53"/>
      <c r="GB84" s="53"/>
      <c r="GC84" s="53"/>
      <c r="GD84" s="53"/>
      <c r="GE84" s="53"/>
      <c r="GF84" s="53"/>
      <c r="GG84" s="53"/>
      <c r="GH84" s="53"/>
      <c r="GI84" s="53"/>
      <c r="GJ84" s="53"/>
      <c r="GK84" s="53"/>
      <c r="GL84" s="53"/>
      <c r="GM84" s="64"/>
      <c r="GN84" s="58"/>
      <c r="GO84" s="58"/>
      <c r="GP84" s="58"/>
      <c r="GQ84" s="58"/>
      <c r="GR84" s="53"/>
      <c r="GS84" s="52"/>
      <c r="GT84" s="53"/>
      <c r="GU84" s="53"/>
      <c r="GV84" s="53"/>
      <c r="GW84" s="53"/>
      <c r="GX84" s="53"/>
      <c r="GY84" s="53"/>
      <c r="GZ84" s="53"/>
      <c r="HA84" s="53"/>
      <c r="HB84" s="53"/>
      <c r="HC84" s="53"/>
      <c r="HD84" s="53"/>
      <c r="HE84" s="59"/>
      <c r="HF84" s="59"/>
      <c r="HG84" s="59"/>
      <c r="HH84" s="59"/>
      <c r="HI84" s="59"/>
      <c r="HJ84" s="59"/>
      <c r="HK84" s="59"/>
      <c r="HL84" s="59"/>
      <c r="HM84" s="17"/>
      <c r="HN84" s="17"/>
      <c r="HO84" s="17"/>
      <c r="HP84" s="17"/>
      <c r="HQ84" s="17"/>
      <c r="HR84" s="17"/>
      <c r="HS84" s="17"/>
      <c r="HT84" s="17"/>
      <c r="HU84" s="17"/>
      <c r="HV84" s="17"/>
      <c r="HW84" s="17"/>
      <c r="HX84" s="17"/>
      <c r="HY84" s="17"/>
      <c r="HZ84" s="17"/>
      <c r="IA84" s="17"/>
    </row>
    <row r="85" spans="1:330" s="71" customFormat="1" ht="54" customHeight="1">
      <c r="A85" s="70"/>
      <c r="B85" s="70"/>
      <c r="C85" s="71" t="s">
        <v>347</v>
      </c>
      <c r="D85" s="72" t="s">
        <v>297</v>
      </c>
      <c r="E85" s="72" t="s">
        <v>202</v>
      </c>
      <c r="F85" s="72" t="s">
        <v>202</v>
      </c>
      <c r="G85" s="72" t="s">
        <v>202</v>
      </c>
      <c r="H85" s="72" t="s">
        <v>297</v>
      </c>
      <c r="I85" s="72" t="s">
        <v>297</v>
      </c>
      <c r="J85" s="72" t="s">
        <v>201</v>
      </c>
      <c r="K85" s="72" t="s">
        <v>297</v>
      </c>
      <c r="L85" s="72"/>
      <c r="M85" s="72" t="s">
        <v>201</v>
      </c>
      <c r="N85" s="72" t="s">
        <v>201</v>
      </c>
      <c r="O85" s="72" t="s">
        <v>201</v>
      </c>
      <c r="P85" s="72" t="s">
        <v>201</v>
      </c>
      <c r="Q85" s="72" t="s">
        <v>201</v>
      </c>
      <c r="R85" s="72" t="s">
        <v>201</v>
      </c>
      <c r="S85" s="72" t="s">
        <v>201</v>
      </c>
      <c r="T85" s="89" t="s">
        <v>201</v>
      </c>
      <c r="U85" s="72"/>
      <c r="V85" s="72"/>
      <c r="W85" s="72" t="s">
        <v>201</v>
      </c>
      <c r="X85" s="72" t="s">
        <v>201</v>
      </c>
      <c r="Y85" s="72" t="s">
        <v>201</v>
      </c>
      <c r="Z85" s="72" t="s">
        <v>201</v>
      </c>
      <c r="AA85" s="72" t="s">
        <v>336</v>
      </c>
      <c r="AB85" s="72" t="s">
        <v>336</v>
      </c>
      <c r="AC85" s="72" t="s">
        <v>336</v>
      </c>
      <c r="AD85" s="72" t="s">
        <v>336</v>
      </c>
      <c r="AE85" s="72" t="s">
        <v>336</v>
      </c>
      <c r="AF85" s="72"/>
      <c r="AG85" s="72" t="s">
        <v>201</v>
      </c>
      <c r="AH85" s="72" t="s">
        <v>341</v>
      </c>
      <c r="AI85" s="72" t="s">
        <v>322</v>
      </c>
      <c r="AJ85" s="72" t="s">
        <v>323</v>
      </c>
      <c r="AK85" s="72" t="s">
        <v>201</v>
      </c>
      <c r="AL85" s="72" t="s">
        <v>201</v>
      </c>
      <c r="AM85" s="72" t="s">
        <v>201</v>
      </c>
      <c r="AN85" s="72" t="s">
        <v>201</v>
      </c>
      <c r="AO85" s="72" t="s">
        <v>201</v>
      </c>
      <c r="AP85" s="72"/>
      <c r="AQ85" s="72" t="s">
        <v>201</v>
      </c>
      <c r="AR85" s="72" t="s">
        <v>325</v>
      </c>
      <c r="AS85" s="72" t="s">
        <v>201</v>
      </c>
      <c r="AT85" s="72" t="s">
        <v>201</v>
      </c>
      <c r="AU85" s="72" t="s">
        <v>201</v>
      </c>
      <c r="AV85" s="72"/>
      <c r="AW85" s="72"/>
      <c r="AX85" s="72"/>
      <c r="AY85" s="72"/>
      <c r="AZ85" s="72"/>
      <c r="BA85" s="72" t="s">
        <v>201</v>
      </c>
      <c r="BB85" s="72" t="s">
        <v>201</v>
      </c>
      <c r="BC85" s="72" t="s">
        <v>201</v>
      </c>
      <c r="BD85" s="72" t="s">
        <v>354</v>
      </c>
      <c r="BE85" s="72" t="s">
        <v>201</v>
      </c>
      <c r="BF85" s="72" t="s">
        <v>201</v>
      </c>
      <c r="BG85" s="72" t="s">
        <v>327</v>
      </c>
      <c r="BH85" s="72"/>
      <c r="BI85" s="72"/>
      <c r="BJ85" s="72"/>
      <c r="BK85" s="72" t="s">
        <v>201</v>
      </c>
      <c r="BL85" s="72" t="s">
        <v>201</v>
      </c>
      <c r="BM85" s="72" t="s">
        <v>343</v>
      </c>
      <c r="BN85" s="72" t="s">
        <v>249</v>
      </c>
      <c r="BO85" s="72" t="s">
        <v>201</v>
      </c>
      <c r="BP85" s="72" t="s">
        <v>201</v>
      </c>
      <c r="BQ85" s="72" t="s">
        <v>201</v>
      </c>
      <c r="BR85" s="72" t="s">
        <v>327</v>
      </c>
      <c r="BS85" s="72"/>
      <c r="BT85" s="72"/>
      <c r="BU85" s="72" t="s">
        <v>305</v>
      </c>
      <c r="BV85" s="72" t="s">
        <v>201</v>
      </c>
      <c r="BW85" s="72" t="s">
        <v>201</v>
      </c>
      <c r="BX85" s="72" t="s">
        <v>201</v>
      </c>
      <c r="BY85" s="72" t="s">
        <v>201</v>
      </c>
      <c r="BZ85" s="72" t="s">
        <v>201</v>
      </c>
      <c r="CA85" s="72" t="s">
        <v>201</v>
      </c>
      <c r="CB85" s="72" t="s">
        <v>201</v>
      </c>
      <c r="CC85" s="72" t="s">
        <v>201</v>
      </c>
      <c r="CD85" s="72" t="s">
        <v>201</v>
      </c>
      <c r="CE85" s="72" t="s">
        <v>297</v>
      </c>
      <c r="CF85" s="72" t="s">
        <v>297</v>
      </c>
      <c r="CG85" s="72" t="s">
        <v>297</v>
      </c>
      <c r="CH85" s="72" t="s">
        <v>297</v>
      </c>
      <c r="CI85" s="72" t="s">
        <v>297</v>
      </c>
      <c r="CJ85" s="72" t="s">
        <v>285</v>
      </c>
      <c r="CK85" s="72" t="s">
        <v>297</v>
      </c>
      <c r="CL85" s="72"/>
      <c r="CM85" s="72"/>
      <c r="CN85" s="72"/>
      <c r="CO85" s="72" t="s">
        <v>295</v>
      </c>
      <c r="CP85" s="72" t="s">
        <v>295</v>
      </c>
      <c r="CQ85" s="72" t="s">
        <v>295</v>
      </c>
      <c r="CR85" s="72" t="s">
        <v>297</v>
      </c>
      <c r="CS85" s="72" t="s">
        <v>297</v>
      </c>
      <c r="CT85" s="72" t="s">
        <v>297</v>
      </c>
      <c r="CU85" s="72" t="s">
        <v>311</v>
      </c>
      <c r="CV85" s="72"/>
      <c r="CW85" s="72"/>
      <c r="CX85" s="72"/>
      <c r="CY85" s="89" t="s">
        <v>333</v>
      </c>
      <c r="CZ85" s="89" t="s">
        <v>333</v>
      </c>
      <c r="DA85" s="89" t="s">
        <v>333</v>
      </c>
      <c r="DB85" s="89" t="s">
        <v>333</v>
      </c>
      <c r="DC85" s="89" t="s">
        <v>345</v>
      </c>
      <c r="DD85" s="72" t="s">
        <v>252</v>
      </c>
      <c r="DE85" s="72"/>
      <c r="DF85" s="72"/>
      <c r="DG85" s="72"/>
      <c r="DH85" s="72"/>
      <c r="DI85" s="72" t="s">
        <v>349</v>
      </c>
      <c r="DJ85" s="72" t="s">
        <v>291</v>
      </c>
      <c r="DK85" s="72" t="s">
        <v>291</v>
      </c>
      <c r="DL85" s="72" t="s">
        <v>335</v>
      </c>
      <c r="DM85" s="72" t="s">
        <v>203</v>
      </c>
      <c r="DN85" s="72"/>
      <c r="DO85" s="72"/>
      <c r="DP85" s="72"/>
      <c r="DQ85" s="72"/>
      <c r="DR85" s="72"/>
      <c r="DS85" s="72" t="s">
        <v>349</v>
      </c>
      <c r="DT85" s="72" t="s">
        <v>201</v>
      </c>
      <c r="DU85" s="72" t="s">
        <v>201</v>
      </c>
      <c r="DV85" s="72" t="s">
        <v>201</v>
      </c>
      <c r="DW85" s="72" t="s">
        <v>201</v>
      </c>
      <c r="DX85" s="72"/>
      <c r="DY85" s="72"/>
      <c r="DZ85" s="72"/>
      <c r="EA85" s="72"/>
      <c r="EB85" s="72"/>
      <c r="EC85" s="72" t="s">
        <v>201</v>
      </c>
      <c r="ED85" s="72" t="s">
        <v>201</v>
      </c>
      <c r="EE85" s="72" t="s">
        <v>352</v>
      </c>
      <c r="EF85" s="72" t="s">
        <v>201</v>
      </c>
      <c r="EG85" s="72" t="s">
        <v>201</v>
      </c>
      <c r="EH85" s="72" t="s">
        <v>201</v>
      </c>
      <c r="EI85" s="72" t="s">
        <v>201</v>
      </c>
      <c r="EJ85" s="72"/>
      <c r="EK85" s="72"/>
      <c r="EL85" s="72"/>
      <c r="EM85" s="72" t="s">
        <v>349</v>
      </c>
      <c r="EN85" s="72" t="s">
        <v>201</v>
      </c>
      <c r="EO85" s="72" t="s">
        <v>201</v>
      </c>
      <c r="EP85" s="72" t="s">
        <v>224</v>
      </c>
      <c r="EQ85" s="72" t="s">
        <v>201</v>
      </c>
      <c r="ER85" s="72" t="s">
        <v>201</v>
      </c>
      <c r="ES85" s="72" t="s">
        <v>201</v>
      </c>
      <c r="ET85" s="72" t="s">
        <v>201</v>
      </c>
      <c r="EU85" s="72"/>
      <c r="EV85" s="72"/>
      <c r="EW85" s="72" t="s">
        <v>201</v>
      </c>
      <c r="EX85" s="72" t="s">
        <v>201</v>
      </c>
      <c r="EY85" s="72" t="s">
        <v>201</v>
      </c>
      <c r="EZ85" s="72" t="s">
        <v>201</v>
      </c>
      <c r="FA85" s="72" t="s">
        <v>201</v>
      </c>
      <c r="FB85" s="72" t="s">
        <v>201</v>
      </c>
      <c r="FC85" s="72" t="s">
        <v>201</v>
      </c>
      <c r="FD85" s="72" t="s">
        <v>201</v>
      </c>
      <c r="FE85" s="72" t="s">
        <v>201</v>
      </c>
      <c r="FF85" s="72" t="str">
        <f t="shared" si="1"/>
        <v>Crime Statistics Agency, 2025 (update 2026)</v>
      </c>
      <c r="FG85" s="72" t="s">
        <v>201</v>
      </c>
      <c r="FH85" s="72" t="s">
        <v>201</v>
      </c>
      <c r="FI85" s="72" t="s">
        <v>201</v>
      </c>
      <c r="FJ85" s="72" t="s">
        <v>201</v>
      </c>
      <c r="FK85" s="72" t="s">
        <v>201</v>
      </c>
      <c r="FL85" s="72"/>
      <c r="FM85" s="72"/>
      <c r="FN85" s="72"/>
      <c r="FO85" s="72"/>
      <c r="FP85" s="72"/>
      <c r="FQ85" s="72"/>
      <c r="FR85" s="72"/>
      <c r="FS85" s="72"/>
      <c r="FT85" s="72"/>
      <c r="FU85" s="72"/>
      <c r="FV85" s="72"/>
      <c r="FW85" s="72"/>
      <c r="FX85" s="72"/>
      <c r="FY85" s="72"/>
      <c r="FZ85" s="72"/>
      <c r="GA85" s="72"/>
      <c r="GB85" s="72"/>
      <c r="GC85" s="72"/>
      <c r="GD85" s="72"/>
      <c r="GE85" s="72"/>
      <c r="GF85" s="72"/>
      <c r="GG85" s="72"/>
      <c r="GH85" s="72"/>
      <c r="GI85" s="72"/>
      <c r="GJ85" s="72"/>
      <c r="GK85" s="72"/>
      <c r="GL85" s="72"/>
      <c r="GM85" s="72"/>
      <c r="GN85" s="72"/>
      <c r="GO85" s="72"/>
      <c r="GP85" s="72"/>
      <c r="GQ85" s="72"/>
      <c r="GR85" s="72"/>
      <c r="GS85" s="72"/>
      <c r="GT85" s="72"/>
      <c r="GU85" s="72"/>
      <c r="GV85" s="72"/>
      <c r="GW85" s="72"/>
      <c r="GX85" s="72"/>
      <c r="GY85" s="72"/>
      <c r="GZ85" s="72"/>
      <c r="HA85" s="72"/>
      <c r="HB85" s="72"/>
      <c r="HC85" s="72"/>
      <c r="HD85" s="72"/>
      <c r="HE85" s="70"/>
      <c r="HF85" s="70"/>
      <c r="HG85" s="70"/>
      <c r="HH85" s="70"/>
      <c r="HI85" s="72"/>
      <c r="HJ85" s="72"/>
      <c r="HK85" s="72"/>
      <c r="HL85" s="72"/>
      <c r="HM85" s="72"/>
      <c r="HN85" s="72"/>
      <c r="HO85" s="72"/>
      <c r="HP85" s="72"/>
      <c r="HQ85" s="72"/>
      <c r="HR85" s="72"/>
      <c r="HS85" s="72"/>
      <c r="HT85" s="72"/>
      <c r="HU85" s="72"/>
      <c r="HV85" s="72"/>
      <c r="HW85" s="72"/>
      <c r="HX85" s="72"/>
      <c r="HY85" s="72"/>
      <c r="HZ85" s="72"/>
      <c r="IA85" s="72"/>
      <c r="IB85" s="70"/>
      <c r="IC85" s="70"/>
      <c r="ID85" s="70"/>
      <c r="IE85" s="70"/>
      <c r="IF85" s="70"/>
      <c r="IG85" s="70"/>
      <c r="IH85" s="70"/>
      <c r="II85" s="70"/>
      <c r="IJ85" s="70"/>
      <c r="IK85" s="70"/>
      <c r="IL85" s="70"/>
      <c r="IM85" s="70"/>
      <c r="IN85" s="70"/>
      <c r="IO85" s="70"/>
      <c r="IP85" s="70"/>
      <c r="IQ85" s="70"/>
      <c r="IR85" s="70"/>
      <c r="IS85" s="70"/>
      <c r="IT85" s="70"/>
      <c r="IU85" s="70"/>
      <c r="IV85" s="70"/>
      <c r="IW85" s="70"/>
      <c r="IX85" s="70"/>
      <c r="IY85" s="70"/>
      <c r="IZ85" s="70"/>
      <c r="JA85" s="70"/>
      <c r="JB85" s="70"/>
      <c r="JC85" s="70"/>
      <c r="JD85" s="70"/>
      <c r="JE85" s="70"/>
      <c r="JF85" s="70"/>
      <c r="JG85" s="70"/>
      <c r="JH85" s="70"/>
      <c r="JI85" s="70"/>
      <c r="JJ85" s="70"/>
      <c r="JK85" s="70"/>
      <c r="JL85" s="70"/>
      <c r="JM85" s="70"/>
      <c r="JN85" s="70"/>
      <c r="JO85" s="70"/>
      <c r="JP85" s="70"/>
      <c r="JQ85" s="70"/>
      <c r="JR85" s="70"/>
      <c r="JS85" s="70"/>
      <c r="JT85" s="70"/>
      <c r="JU85" s="70"/>
      <c r="JV85" s="70"/>
      <c r="JW85" s="70"/>
      <c r="JX85" s="70"/>
      <c r="JY85" s="70"/>
      <c r="JZ85" s="70"/>
      <c r="KA85" s="70"/>
      <c r="KB85" s="70"/>
      <c r="KC85" s="70"/>
      <c r="KD85" s="70"/>
      <c r="KE85" s="70"/>
      <c r="KF85" s="70"/>
      <c r="KG85" s="70"/>
      <c r="KH85" s="70"/>
      <c r="KI85" s="70"/>
      <c r="KJ85" s="70"/>
      <c r="KK85" s="70"/>
      <c r="KL85" s="70"/>
      <c r="KM85" s="70"/>
      <c r="KN85" s="70"/>
      <c r="KO85" s="70"/>
      <c r="KP85" s="70"/>
      <c r="KQ85" s="70"/>
      <c r="KR85" s="70"/>
      <c r="KS85" s="70"/>
      <c r="KT85" s="70"/>
      <c r="KU85" s="70"/>
      <c r="KV85" s="70"/>
      <c r="KW85" s="70"/>
      <c r="KX85" s="70"/>
      <c r="KY85" s="70"/>
      <c r="KZ85" s="70"/>
      <c r="LA85" s="70"/>
      <c r="LB85" s="70"/>
      <c r="LC85" s="70"/>
      <c r="LD85" s="70"/>
      <c r="LE85" s="70"/>
      <c r="LF85" s="70"/>
      <c r="LG85" s="70"/>
      <c r="LH85" s="70"/>
      <c r="LI85" s="70"/>
      <c r="LJ85" s="70"/>
      <c r="LK85" s="70"/>
      <c r="LL85" s="70"/>
      <c r="LM85" s="70"/>
      <c r="LN85" s="70"/>
      <c r="LO85" s="70"/>
      <c r="LP85" s="70"/>
      <c r="LQ85" s="70"/>
      <c r="LR85" s="70"/>
    </row>
    <row r="86" spans="1:330" ht="17.25" customHeight="1">
      <c r="A86"/>
      <c r="B86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68"/>
      <c r="U86" s="43"/>
      <c r="V86" s="43"/>
      <c r="W86" s="43"/>
      <c r="X86" s="43"/>
      <c r="Y86" s="43"/>
      <c r="Z86" s="43"/>
      <c r="AA86" s="68"/>
      <c r="AB86" s="68"/>
      <c r="AC86" s="68"/>
      <c r="AD86" s="68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68"/>
      <c r="CZ86" s="68"/>
      <c r="DA86" s="68"/>
      <c r="DB86" s="68"/>
      <c r="DC86" s="68"/>
      <c r="DD86" s="43"/>
      <c r="DE86" s="43"/>
      <c r="DF86" s="43"/>
      <c r="DG86" s="43"/>
      <c r="DH86" s="43"/>
      <c r="DI86" s="43"/>
      <c r="DJ86" s="43"/>
      <c r="DK86" s="43"/>
      <c r="DL86" s="43"/>
      <c r="DM86" s="43"/>
      <c r="DN86" s="43"/>
      <c r="DO86" s="43"/>
      <c r="DP86" s="43"/>
      <c r="DQ86" s="43"/>
      <c r="DR86" s="43"/>
      <c r="DS86" s="43"/>
      <c r="DT86" s="43"/>
      <c r="DU86" s="43"/>
      <c r="DV86" s="43"/>
      <c r="DW86" s="43"/>
      <c r="DX86" s="43"/>
      <c r="DY86" s="43"/>
      <c r="DZ86" s="43"/>
      <c r="EA86" s="43"/>
      <c r="EB86" s="43"/>
      <c r="EC86" s="43"/>
      <c r="ED86" s="43"/>
      <c r="EE86" s="43"/>
      <c r="EF86" s="43"/>
      <c r="EG86" s="43"/>
      <c r="EH86" s="43"/>
      <c r="EI86" s="43"/>
      <c r="EJ86" s="43"/>
      <c r="EK86" s="43"/>
      <c r="EL86" s="43"/>
      <c r="EM86" s="43"/>
      <c r="EN86" s="43"/>
      <c r="EO86" s="43"/>
      <c r="EP86" s="43"/>
      <c r="EQ86" s="43"/>
      <c r="ER86" s="43"/>
      <c r="ES86" s="43"/>
      <c r="ET86" s="43"/>
      <c r="EU86" s="43"/>
      <c r="EV86" s="43"/>
      <c r="EW86" s="43"/>
      <c r="EX86" s="43"/>
      <c r="EY86" s="43"/>
      <c r="EZ86" s="43"/>
      <c r="FA86" s="43"/>
      <c r="FB86" s="43"/>
      <c r="FC86" s="43"/>
      <c r="FD86" s="43"/>
      <c r="FE86" s="43"/>
      <c r="FF86" s="43"/>
      <c r="FG86" s="43"/>
      <c r="FH86" s="43"/>
      <c r="FI86" s="43"/>
      <c r="FJ86" s="43"/>
      <c r="FK86" s="43"/>
      <c r="FL86" s="43"/>
      <c r="FM86" s="43"/>
      <c r="FN86" s="43"/>
      <c r="FO86" s="43"/>
      <c r="FP86" s="43"/>
      <c r="FQ86" s="43"/>
      <c r="FR86" s="43"/>
      <c r="FS86" s="43"/>
      <c r="FT86" s="43"/>
      <c r="FU86" s="43"/>
      <c r="FV86" s="43"/>
      <c r="FW86" s="43"/>
      <c r="FX86" s="43"/>
      <c r="FY86" s="43"/>
      <c r="FZ86" s="43"/>
      <c r="GA86" s="43"/>
      <c r="GB86" s="43"/>
      <c r="GC86" s="43"/>
      <c r="GD86" s="43"/>
      <c r="GE86" s="43"/>
      <c r="GF86" s="43"/>
      <c r="GG86" s="43"/>
      <c r="GH86" s="43"/>
      <c r="GI86" s="43"/>
      <c r="GJ86" s="43"/>
      <c r="GK86" s="43"/>
      <c r="GL86" s="43"/>
      <c r="GM86" s="43"/>
      <c r="GN86" s="43"/>
      <c r="GO86" s="43"/>
      <c r="GP86" s="43"/>
      <c r="GQ86" s="43"/>
      <c r="GR86" s="43"/>
      <c r="GS86" s="43"/>
      <c r="GT86" s="43"/>
      <c r="GU86" s="43"/>
      <c r="GV86" s="43"/>
      <c r="GW86" s="43"/>
      <c r="GX86" s="43"/>
      <c r="GY86" s="43"/>
      <c r="GZ86" s="43"/>
      <c r="HA86" s="43"/>
      <c r="HB86" s="43"/>
      <c r="HC86" s="43"/>
      <c r="HD86" s="43"/>
      <c r="HE86"/>
      <c r="HF86"/>
      <c r="HG86"/>
      <c r="HH86"/>
      <c r="HI86" s="43"/>
      <c r="HJ86" s="43"/>
      <c r="HK86" s="43"/>
      <c r="HL86" s="43"/>
      <c r="HM86" s="43"/>
      <c r="HN86" s="43"/>
      <c r="HO86" s="43"/>
      <c r="HP86" s="43"/>
      <c r="HQ86" s="43"/>
      <c r="HR86" s="43"/>
      <c r="HS86" s="43"/>
      <c r="HT86" s="43"/>
      <c r="HU86" s="43"/>
      <c r="HV86" s="43"/>
      <c r="HW86" s="43"/>
      <c r="HX86" s="43"/>
      <c r="HY86" s="43"/>
      <c r="HZ86" s="43"/>
      <c r="IA86" s="43"/>
    </row>
    <row r="87" spans="1:330" ht="17.25" customHeight="1">
      <c r="A87"/>
      <c r="B87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68"/>
      <c r="U87" s="43"/>
      <c r="V87" s="43"/>
      <c r="W87" s="43"/>
      <c r="X87" s="43"/>
      <c r="Y87" s="43"/>
      <c r="Z87" s="43"/>
      <c r="AA87" s="68"/>
      <c r="AB87" s="68"/>
      <c r="AC87" s="68"/>
      <c r="AD87" s="68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68"/>
      <c r="CZ87" s="68"/>
      <c r="DA87" s="68"/>
      <c r="DB87" s="68"/>
      <c r="DC87" s="68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17"/>
      <c r="EH87" s="60"/>
      <c r="EI87" s="43"/>
      <c r="EJ87" s="43"/>
      <c r="EK87" s="43"/>
      <c r="EL87" s="43"/>
      <c r="EM87" s="43"/>
      <c r="EN87" s="43"/>
      <c r="EO87" s="43"/>
      <c r="EP87" s="43"/>
      <c r="EQ87" s="43"/>
      <c r="ER87" s="43"/>
      <c r="ES87" s="43"/>
      <c r="ET87" s="43"/>
      <c r="EU87" s="43"/>
      <c r="EV87" s="43"/>
      <c r="EW87" s="43"/>
      <c r="EX87" s="43"/>
      <c r="EY87" s="43"/>
      <c r="EZ87" s="43"/>
      <c r="FA87" s="43"/>
      <c r="FB87" s="43"/>
      <c r="FC87" s="43"/>
      <c r="FD87" s="43"/>
      <c r="FE87" s="43"/>
      <c r="FF87" s="43"/>
      <c r="FG87" s="43"/>
      <c r="FH87" s="43"/>
      <c r="FI87" s="43"/>
      <c r="FJ87" s="43"/>
      <c r="FK87" s="43"/>
      <c r="FL87" s="43"/>
      <c r="FM87" s="43"/>
      <c r="FN87" s="43"/>
      <c r="FO87" s="43"/>
      <c r="FP87" s="43"/>
      <c r="FQ87" s="43"/>
      <c r="FR87" s="43"/>
      <c r="FS87" s="43"/>
      <c r="FT87" s="43"/>
      <c r="FU87" s="43"/>
      <c r="FV87" s="43"/>
      <c r="FW87" s="43"/>
      <c r="FX87" s="43"/>
      <c r="FY87" s="43"/>
      <c r="FZ87" s="43"/>
      <c r="GA87" s="43"/>
      <c r="GB87" s="43"/>
      <c r="GC87" s="43"/>
      <c r="GD87" s="43"/>
      <c r="GE87" s="43"/>
      <c r="GF87" s="43"/>
      <c r="GG87" s="43"/>
      <c r="GH87" s="43"/>
      <c r="GI87" s="43"/>
      <c r="GJ87" s="43"/>
      <c r="GK87" s="43"/>
      <c r="GL87" s="43"/>
      <c r="GN87" s="43"/>
      <c r="GO87" s="43"/>
      <c r="GP87" s="43"/>
      <c r="GQ87" s="43"/>
      <c r="GR87" s="43"/>
      <c r="GT87" s="43"/>
      <c r="GU87" s="43"/>
      <c r="GV87" s="43"/>
      <c r="GW87" s="43"/>
      <c r="GX87" s="43"/>
      <c r="GY87" s="43"/>
      <c r="GZ87" s="43"/>
      <c r="HA87" s="43"/>
      <c r="HB87" s="43"/>
      <c r="HC87" s="43"/>
      <c r="HD87" s="43"/>
      <c r="HE87"/>
      <c r="HF87"/>
      <c r="HG87"/>
      <c r="HH87"/>
      <c r="HI87" s="43"/>
      <c r="HJ87" s="43"/>
      <c r="HK87" s="43"/>
      <c r="HL87" s="43"/>
      <c r="HM87" s="43"/>
      <c r="HN87" s="43"/>
      <c r="HO87" s="43"/>
      <c r="HP87" s="43"/>
      <c r="HQ87" s="43"/>
      <c r="HR87" s="43"/>
      <c r="HS87" s="43"/>
      <c r="HT87" s="43"/>
      <c r="HU87" s="43"/>
      <c r="HV87" s="43"/>
      <c r="HW87" s="43"/>
      <c r="HX87" s="43"/>
      <c r="HY87" s="43"/>
      <c r="HZ87" s="43"/>
      <c r="IA87" s="43"/>
    </row>
    <row r="88" spans="1:330" ht="17.25" customHeight="1">
      <c r="A88"/>
      <c r="B88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68"/>
      <c r="U88" s="43"/>
      <c r="V88" s="43"/>
      <c r="W88" s="43"/>
      <c r="X88" s="43"/>
      <c r="Y88" s="43"/>
      <c r="Z88" s="43"/>
      <c r="AA88" s="68"/>
      <c r="AB88" s="68"/>
      <c r="AC88" s="68"/>
      <c r="AD88" s="68"/>
      <c r="AE88" s="43"/>
      <c r="AF88" s="43"/>
      <c r="AG88" s="43"/>
      <c r="AH88" s="43"/>
      <c r="AI88" s="43"/>
      <c r="AJ88" s="43"/>
      <c r="AK88" s="60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68"/>
      <c r="CZ88" s="68"/>
      <c r="DA88" s="68"/>
      <c r="DB88" s="68"/>
      <c r="DC88" s="68"/>
      <c r="DD88" s="43"/>
      <c r="DE88" s="43"/>
      <c r="DF88" s="43"/>
      <c r="DG88" s="43"/>
      <c r="DH88" s="43"/>
      <c r="DI88" s="43"/>
      <c r="DJ88" s="43"/>
      <c r="DK88" s="43"/>
      <c r="DL88" s="43"/>
      <c r="DM88" s="43"/>
      <c r="DN88" s="43"/>
      <c r="DO88" s="43"/>
      <c r="DP88" s="43"/>
      <c r="DQ88" s="43"/>
      <c r="DR88" s="43"/>
      <c r="DS88" s="43"/>
      <c r="DT88" s="43"/>
      <c r="DU88" s="43"/>
      <c r="DV88" s="43"/>
      <c r="DW88" s="43"/>
      <c r="DX88" s="43"/>
      <c r="DY88" s="43"/>
      <c r="DZ88" s="43"/>
      <c r="EA88" s="43"/>
      <c r="EB88" s="43"/>
      <c r="EC88" s="43"/>
      <c r="ED88" s="43"/>
      <c r="EE88" s="43"/>
      <c r="EF88" s="43"/>
      <c r="EG88" s="43"/>
      <c r="EH88" s="43"/>
      <c r="EI88" s="43"/>
      <c r="EJ88" s="43"/>
      <c r="EK88" s="43"/>
      <c r="EL88" s="43"/>
      <c r="EM88" s="43"/>
      <c r="EN88" s="43"/>
      <c r="EO88" s="43"/>
      <c r="EP88" s="43"/>
      <c r="EQ88" s="43"/>
      <c r="ER88" s="43"/>
      <c r="ES88" s="43"/>
      <c r="ET88" s="43"/>
      <c r="EU88" s="43"/>
      <c r="EV88" s="43"/>
      <c r="EW88" s="43"/>
      <c r="EX88" s="43"/>
      <c r="EY88" s="43"/>
      <c r="EZ88" s="43"/>
      <c r="FA88" s="43"/>
      <c r="FB88" s="43"/>
      <c r="FC88" s="43"/>
      <c r="FD88" s="43"/>
      <c r="FE88" s="43"/>
      <c r="FF88" s="43"/>
      <c r="FG88" s="43"/>
      <c r="FH88" s="43"/>
      <c r="FI88" s="43"/>
      <c r="FJ88" s="43"/>
      <c r="FK88" s="43"/>
      <c r="FL88" s="43"/>
      <c r="FM88" s="43"/>
      <c r="FN88" s="43"/>
      <c r="FO88" s="43"/>
      <c r="FP88" s="43"/>
      <c r="FQ88" s="43"/>
      <c r="FR88" s="43"/>
      <c r="FS88" s="43"/>
      <c r="FT88" s="43"/>
      <c r="FU88" s="43"/>
      <c r="FV88" s="43"/>
      <c r="FW88" s="43"/>
      <c r="FX88" s="43"/>
      <c r="FY88" s="43"/>
      <c r="FZ88" s="43"/>
      <c r="GA88" s="43"/>
      <c r="GB88" s="43"/>
      <c r="GC88" s="43"/>
      <c r="GD88" s="43"/>
      <c r="GE88" s="43"/>
      <c r="GF88" s="43"/>
      <c r="GG88" s="43"/>
      <c r="GH88" s="43"/>
      <c r="GI88" s="43"/>
      <c r="GJ88" s="43"/>
      <c r="GK88" s="43"/>
      <c r="GL88" s="43"/>
      <c r="GM88" s="43"/>
      <c r="GN88" s="43"/>
      <c r="GO88" s="43"/>
      <c r="GP88" s="43"/>
      <c r="GQ88" s="43"/>
      <c r="GR88" s="43"/>
      <c r="GS88" s="43"/>
      <c r="GT88" s="43"/>
      <c r="GU88" s="43"/>
      <c r="GV88" s="43"/>
      <c r="GW88" s="43"/>
      <c r="GX88" s="43"/>
      <c r="GY88" s="43"/>
      <c r="GZ88" s="43"/>
      <c r="HA88" s="43"/>
      <c r="HB88" s="43"/>
      <c r="HC88" s="43"/>
      <c r="HD88" s="43"/>
      <c r="HE88"/>
      <c r="HF88"/>
      <c r="HG88"/>
      <c r="HH88"/>
      <c r="HI88" s="43"/>
      <c r="HJ88" s="43"/>
      <c r="HK88" s="43"/>
      <c r="HL88" s="43"/>
      <c r="HM88" s="43"/>
      <c r="HN88" s="43"/>
      <c r="HO88" s="43"/>
      <c r="HP88" s="43"/>
      <c r="HQ88" s="43"/>
      <c r="HR88" s="43"/>
      <c r="HS88" s="43"/>
      <c r="HT88" s="43"/>
      <c r="HU88" s="43"/>
      <c r="HV88" s="43"/>
      <c r="HW88" s="43"/>
      <c r="HX88" s="43"/>
      <c r="HY88" s="43"/>
      <c r="HZ88" s="43"/>
      <c r="IA88" s="43"/>
    </row>
    <row r="89" spans="1:330" ht="17.25" customHeight="1">
      <c r="A89"/>
      <c r="B89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68"/>
      <c r="U89" s="43"/>
      <c r="V89" s="43"/>
      <c r="W89" s="43"/>
      <c r="X89" s="43"/>
      <c r="Y89" s="43"/>
      <c r="Z89" s="43"/>
      <c r="AA89" s="68"/>
      <c r="AB89" s="68"/>
      <c r="AC89" s="68"/>
      <c r="AD89" s="68"/>
      <c r="AE89" s="43"/>
      <c r="AF89" s="43"/>
      <c r="AG89" s="43"/>
      <c r="AH89" s="43"/>
      <c r="AI89" s="43"/>
      <c r="AJ89" s="43"/>
      <c r="AK89" s="60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68"/>
      <c r="CZ89" s="68"/>
      <c r="DA89" s="68"/>
      <c r="DB89" s="68"/>
      <c r="DC89" s="68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  <c r="EM89" s="43"/>
      <c r="EN89" s="43"/>
      <c r="EO89" s="43"/>
      <c r="EP89" s="43"/>
      <c r="EQ89" s="43"/>
      <c r="ER89" s="43"/>
      <c r="ES89" s="43"/>
      <c r="ET89" s="43"/>
      <c r="EU89" s="43"/>
      <c r="EV89" s="43"/>
      <c r="EW89" s="43"/>
      <c r="EX89" s="43"/>
      <c r="EY89" s="43"/>
      <c r="EZ89" s="43"/>
      <c r="FA89" s="43"/>
      <c r="FB89" s="43"/>
      <c r="FC89" s="43"/>
      <c r="FD89" s="43"/>
      <c r="FE89" s="43"/>
      <c r="FF89" s="43"/>
      <c r="FG89" s="43"/>
      <c r="FH89" s="43"/>
      <c r="FI89" s="43"/>
      <c r="FJ89" s="43"/>
      <c r="FK89" s="43"/>
      <c r="FL89" s="43"/>
      <c r="FM89" s="43"/>
      <c r="FN89" s="43"/>
      <c r="FO89" s="43"/>
      <c r="FP89" s="43"/>
      <c r="FQ89" s="43"/>
      <c r="FR89" s="43"/>
      <c r="FS89" s="43"/>
      <c r="FT89" s="43"/>
      <c r="FU89" s="43"/>
      <c r="FV89" s="43"/>
      <c r="FW89" s="43"/>
      <c r="FX89" s="43"/>
      <c r="FY89" s="43"/>
      <c r="FZ89" s="43"/>
      <c r="GA89" s="43"/>
      <c r="GB89" s="43"/>
      <c r="GC89" s="43"/>
      <c r="GD89" s="43"/>
      <c r="GE89" s="43"/>
      <c r="GF89" s="43"/>
      <c r="GG89" s="43"/>
      <c r="GH89" s="43"/>
      <c r="GI89" s="43"/>
      <c r="GJ89" s="43"/>
      <c r="GK89" s="43"/>
      <c r="GL89" s="43"/>
      <c r="GM89" s="43"/>
      <c r="GN89" s="43"/>
      <c r="GO89" s="43"/>
      <c r="GP89" s="43"/>
      <c r="GQ89" s="43"/>
      <c r="GR89" s="43"/>
      <c r="GS89" s="43"/>
      <c r="GT89" s="43"/>
      <c r="GU89" s="43"/>
      <c r="GV89" s="43"/>
      <c r="GW89" s="43"/>
      <c r="GX89" s="43"/>
      <c r="GY89" s="43"/>
      <c r="GZ89" s="43"/>
      <c r="HA89" s="43"/>
      <c r="HB89" s="43"/>
      <c r="HC89" s="43"/>
      <c r="HD89" s="43"/>
      <c r="HE89"/>
      <c r="HF89"/>
      <c r="HG89"/>
      <c r="HH89"/>
      <c r="HI89" s="43"/>
      <c r="HJ89" s="43"/>
      <c r="HK89" s="43"/>
      <c r="HL89" s="43"/>
      <c r="HM89" s="43"/>
      <c r="HN89" s="43"/>
      <c r="HO89" s="43"/>
      <c r="HP89" s="43"/>
      <c r="HQ89" s="43"/>
      <c r="HR89" s="43"/>
      <c r="HS89" s="43"/>
      <c r="HT89" s="43"/>
      <c r="HU89" s="43"/>
      <c r="HV89" s="43"/>
      <c r="HW89" s="43"/>
      <c r="HX89" s="43"/>
      <c r="HY89" s="43"/>
      <c r="HZ89" s="43"/>
      <c r="IA89" s="43"/>
    </row>
    <row r="90" spans="1:330" ht="17.25" customHeight="1">
      <c r="A90"/>
      <c r="B90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68"/>
      <c r="U90" s="43"/>
      <c r="V90" s="43"/>
      <c r="W90" s="43"/>
      <c r="X90" s="43"/>
      <c r="Y90" s="43"/>
      <c r="Z90" s="43"/>
      <c r="AA90" s="68"/>
      <c r="AB90" s="68"/>
      <c r="AC90" s="68"/>
      <c r="AD90" s="68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68"/>
      <c r="CZ90" s="68"/>
      <c r="DA90" s="68"/>
      <c r="DB90" s="68"/>
      <c r="DC90" s="68"/>
      <c r="DD90" s="43"/>
      <c r="DE90" s="43"/>
      <c r="DF90" s="43"/>
      <c r="DG90" s="43"/>
      <c r="DH90" s="43"/>
      <c r="DI90" s="43"/>
      <c r="DJ90" s="43"/>
      <c r="DK90" s="43"/>
      <c r="DL90" s="43"/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  <c r="DY90" s="43"/>
      <c r="DZ90" s="43"/>
      <c r="EA90" s="43"/>
      <c r="EB90" s="43"/>
      <c r="EC90" s="43"/>
      <c r="ED90" s="43"/>
      <c r="EE90" s="43"/>
      <c r="EF90" s="43"/>
      <c r="EG90" s="43"/>
      <c r="EH90" s="43"/>
      <c r="EI90" s="43"/>
      <c r="EJ90" s="43"/>
      <c r="EK90" s="43"/>
      <c r="EL90" s="43"/>
      <c r="EM90" s="43"/>
      <c r="EN90" s="43"/>
      <c r="EO90" s="43"/>
      <c r="EP90" s="43"/>
      <c r="EQ90" s="43"/>
      <c r="ER90" s="43"/>
      <c r="ES90" s="43"/>
      <c r="ET90" s="43"/>
      <c r="EU90" s="43"/>
      <c r="EV90" s="43"/>
      <c r="EW90" s="43"/>
      <c r="EX90" s="43"/>
      <c r="EY90" s="43"/>
      <c r="EZ90" s="43"/>
      <c r="FA90" s="43"/>
      <c r="FB90" s="43"/>
      <c r="FC90" s="43"/>
      <c r="FD90" s="43"/>
      <c r="FE90" s="43"/>
      <c r="FF90" s="43"/>
      <c r="FG90" s="43"/>
      <c r="FH90" s="43"/>
      <c r="FI90" s="43"/>
      <c r="FJ90" s="43"/>
      <c r="FK90" s="43"/>
      <c r="FL90" s="43"/>
      <c r="FM90" s="43"/>
      <c r="FN90" s="43"/>
      <c r="FO90" s="43"/>
      <c r="FP90" s="43"/>
      <c r="FQ90" s="43"/>
      <c r="FR90" s="43"/>
      <c r="FS90" s="43"/>
      <c r="FT90" s="43"/>
      <c r="FU90" s="43"/>
      <c r="FV90" s="43"/>
      <c r="FW90" s="43"/>
      <c r="FX90" s="43"/>
      <c r="FY90" s="43"/>
      <c r="FZ90" s="43"/>
      <c r="GA90" s="43"/>
      <c r="GB90" s="43"/>
      <c r="GC90" s="43"/>
      <c r="GD90" s="43"/>
      <c r="GE90" s="43"/>
      <c r="GF90" s="43"/>
      <c r="GG90" s="43"/>
      <c r="GH90" s="43"/>
      <c r="GI90" s="43"/>
      <c r="GJ90" s="43"/>
      <c r="GK90" s="43"/>
      <c r="GL90" s="43"/>
      <c r="GM90" s="43"/>
      <c r="GN90" s="43"/>
      <c r="GO90" s="43"/>
      <c r="GP90" s="43"/>
      <c r="GQ90" s="43"/>
      <c r="GR90" s="43"/>
      <c r="GS90" s="43"/>
      <c r="GT90" s="43"/>
      <c r="GU90" s="43"/>
      <c r="GV90" s="43"/>
      <c r="GW90" s="43"/>
      <c r="GX90" s="43"/>
      <c r="GY90" s="43"/>
      <c r="GZ90" s="43"/>
      <c r="HA90" s="43"/>
      <c r="HB90" s="43"/>
      <c r="HC90" s="43"/>
      <c r="HD90" s="43"/>
      <c r="HE90"/>
      <c r="HF90"/>
      <c r="HG90"/>
      <c r="HH90"/>
      <c r="HI90" s="43"/>
      <c r="HJ90" s="43"/>
      <c r="HK90" s="43"/>
      <c r="HL90" s="43"/>
      <c r="HM90" s="43"/>
      <c r="HN90" s="43"/>
      <c r="HO90" s="43"/>
      <c r="HP90" s="43"/>
      <c r="HQ90" s="43"/>
      <c r="HR90" s="43"/>
      <c r="HS90" s="43"/>
      <c r="HT90" s="43"/>
      <c r="HU90" s="43"/>
      <c r="HV90" s="43"/>
      <c r="HW90" s="43"/>
      <c r="HX90" s="43"/>
      <c r="HY90" s="43"/>
      <c r="HZ90" s="43"/>
      <c r="IA90" s="43"/>
    </row>
    <row r="91" spans="1:330" ht="17.25" customHeight="1">
      <c r="A91"/>
      <c r="B91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68"/>
      <c r="U91" s="43"/>
      <c r="V91" s="43"/>
      <c r="W91" s="43"/>
      <c r="X91" s="43"/>
      <c r="Y91" s="43"/>
      <c r="Z91" s="43"/>
      <c r="AA91" s="68"/>
      <c r="AB91" s="68"/>
      <c r="AC91" s="68"/>
      <c r="AD91" s="68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68"/>
      <c r="CZ91" s="68"/>
      <c r="DA91" s="68"/>
      <c r="DB91" s="68"/>
      <c r="DC91" s="68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  <c r="EM91" s="43"/>
      <c r="EN91" s="43"/>
      <c r="EO91" s="43"/>
      <c r="EP91" s="43"/>
      <c r="EQ91" s="43"/>
      <c r="ER91" s="43"/>
      <c r="ES91" s="43"/>
      <c r="ET91" s="43"/>
      <c r="EU91" s="43"/>
      <c r="EV91" s="43"/>
      <c r="EW91" s="43"/>
      <c r="EX91" s="43"/>
      <c r="EY91" s="43"/>
      <c r="EZ91" s="43"/>
      <c r="FA91" s="43"/>
      <c r="FB91" s="43"/>
      <c r="FC91" s="43"/>
      <c r="FD91" s="43"/>
      <c r="FE91" s="43"/>
      <c r="FF91" s="43"/>
      <c r="FG91" s="43"/>
      <c r="FH91" s="43"/>
      <c r="FI91" s="43"/>
      <c r="FJ91" s="43"/>
      <c r="FK91" s="43"/>
      <c r="FL91" s="43"/>
      <c r="FM91" s="43"/>
      <c r="FN91" s="43"/>
      <c r="FO91" s="43"/>
      <c r="FP91" s="43"/>
      <c r="FQ91" s="43"/>
      <c r="FR91" s="43"/>
      <c r="FS91" s="43"/>
      <c r="FT91" s="43"/>
      <c r="FU91" s="43"/>
      <c r="FV91" s="43"/>
      <c r="FW91" s="43"/>
      <c r="FX91" s="43"/>
      <c r="FY91" s="43"/>
      <c r="FZ91" s="43"/>
      <c r="GA91" s="43"/>
      <c r="GB91" s="43"/>
      <c r="GC91" s="43"/>
      <c r="GD91" s="43"/>
      <c r="GE91" s="43"/>
      <c r="GF91" s="43"/>
      <c r="GG91" s="43"/>
      <c r="GH91" s="43"/>
      <c r="GI91" s="43"/>
      <c r="GJ91" s="43"/>
      <c r="GK91" s="43"/>
      <c r="GL91" s="43"/>
      <c r="GM91" s="43"/>
      <c r="GN91" s="43"/>
      <c r="GO91" s="43"/>
      <c r="GP91" s="43"/>
      <c r="GQ91" s="43"/>
      <c r="GR91" s="43"/>
      <c r="GS91" s="43"/>
      <c r="GT91" s="43"/>
      <c r="GU91" s="43"/>
      <c r="GV91" s="43"/>
      <c r="GW91" s="43"/>
      <c r="GX91" s="43"/>
      <c r="GY91" s="43"/>
      <c r="GZ91" s="43"/>
      <c r="HA91" s="43"/>
      <c r="HB91" s="43"/>
      <c r="HC91" s="43"/>
      <c r="HD91" s="43"/>
      <c r="HE91"/>
      <c r="HF91"/>
      <c r="HG91"/>
      <c r="HH91"/>
      <c r="HI91" s="43"/>
      <c r="HJ91" s="43"/>
      <c r="HK91" s="43"/>
      <c r="HL91" s="43"/>
      <c r="HM91" s="43"/>
      <c r="HN91" s="43"/>
      <c r="HO91" s="43"/>
      <c r="HP91" s="43"/>
      <c r="HQ91" s="43"/>
      <c r="HR91" s="43"/>
      <c r="HS91" s="43"/>
      <c r="HT91" s="43"/>
      <c r="HU91" s="43"/>
      <c r="HV91" s="43"/>
      <c r="HW91" s="43"/>
      <c r="HX91" s="43"/>
      <c r="HY91" s="43"/>
      <c r="HZ91" s="43"/>
      <c r="IA91" s="43"/>
    </row>
    <row r="92" spans="1:330" ht="17.25" customHeight="1">
      <c r="A92"/>
      <c r="B92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68"/>
      <c r="U92" s="43"/>
      <c r="V92" s="43"/>
      <c r="W92" s="43"/>
      <c r="X92" s="43"/>
      <c r="Y92" s="43"/>
      <c r="Z92" s="43"/>
      <c r="AA92" s="68"/>
      <c r="AB92" s="68"/>
      <c r="AC92" s="68"/>
      <c r="AD92" s="68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68"/>
      <c r="CZ92" s="68"/>
      <c r="DA92" s="68"/>
      <c r="DB92" s="68"/>
      <c r="DC92" s="68"/>
      <c r="DD92" s="43"/>
      <c r="DE92" s="43"/>
      <c r="DF92" s="43"/>
      <c r="DG92" s="43"/>
      <c r="DH92" s="43"/>
      <c r="DI92" s="43"/>
      <c r="DJ92" s="43"/>
      <c r="DK92" s="43"/>
      <c r="DL92" s="43"/>
      <c r="DM92" s="43"/>
      <c r="DN92" s="43"/>
      <c r="DO92" s="43"/>
      <c r="DP92" s="43"/>
      <c r="DQ92" s="43"/>
      <c r="DR92" s="43"/>
      <c r="DS92" s="43"/>
      <c r="DT92" s="43"/>
      <c r="DU92" s="43"/>
      <c r="DV92" s="43"/>
      <c r="DW92" s="43"/>
      <c r="DX92" s="43"/>
      <c r="DY92" s="43"/>
      <c r="DZ92" s="43"/>
      <c r="EA92" s="43"/>
      <c r="EB92" s="43"/>
      <c r="EC92" s="43"/>
      <c r="ED92" s="43"/>
      <c r="EE92" s="43"/>
      <c r="EF92" s="43"/>
      <c r="EG92" s="43"/>
      <c r="EH92" s="43"/>
      <c r="EI92" s="43"/>
      <c r="EJ92" s="43"/>
      <c r="EK92" s="43"/>
      <c r="EL92" s="43"/>
      <c r="EM92" s="43"/>
      <c r="EN92" s="43"/>
      <c r="EO92" s="43"/>
      <c r="EP92" s="43"/>
      <c r="EQ92" s="43"/>
      <c r="ER92" s="43"/>
      <c r="ES92" s="43"/>
      <c r="ET92" s="43"/>
      <c r="EU92" s="43"/>
      <c r="EV92" s="43"/>
      <c r="EW92" s="43"/>
      <c r="EX92" s="43"/>
      <c r="EY92" s="43"/>
      <c r="EZ92" s="43"/>
      <c r="FA92" s="43"/>
      <c r="FB92" s="43"/>
      <c r="FC92" s="43"/>
      <c r="FD92" s="43"/>
      <c r="FE92" s="43"/>
      <c r="FF92" s="43"/>
      <c r="FG92" s="43"/>
      <c r="FH92" s="43"/>
      <c r="FI92" s="43"/>
      <c r="FJ92" s="43"/>
      <c r="FK92" s="43"/>
      <c r="FL92" s="43"/>
      <c r="FM92" s="43"/>
      <c r="FN92" s="43"/>
      <c r="FO92" s="43"/>
      <c r="FP92" s="43"/>
      <c r="FQ92" s="43"/>
      <c r="FR92" s="43"/>
      <c r="FS92" s="43"/>
      <c r="FT92" s="43"/>
      <c r="FU92" s="43"/>
      <c r="FV92" s="43"/>
      <c r="FW92" s="43"/>
      <c r="FX92" s="43"/>
      <c r="FY92" s="43"/>
      <c r="FZ92" s="43"/>
      <c r="GA92" s="43"/>
      <c r="GB92" s="43"/>
      <c r="GC92" s="43"/>
      <c r="GD92" s="43"/>
      <c r="GE92" s="43"/>
      <c r="GF92" s="43"/>
      <c r="GG92" s="43"/>
      <c r="GH92" s="43"/>
      <c r="GI92" s="43"/>
      <c r="GJ92" s="43"/>
      <c r="GK92" s="43"/>
      <c r="GL92" s="43"/>
      <c r="GM92" s="43"/>
      <c r="GN92" s="43"/>
      <c r="GO92" s="43"/>
      <c r="GP92" s="43"/>
      <c r="GQ92" s="43"/>
      <c r="GR92" s="43"/>
      <c r="GS92" s="43"/>
      <c r="GT92" s="43"/>
      <c r="GU92" s="43"/>
      <c r="GV92" s="43"/>
      <c r="GW92" s="43"/>
      <c r="GX92" s="43"/>
      <c r="GY92" s="43"/>
      <c r="GZ92" s="43"/>
      <c r="HA92" s="43"/>
      <c r="HB92" s="43"/>
      <c r="HC92" s="43"/>
      <c r="HD92" s="43"/>
      <c r="HE92"/>
      <c r="HF92"/>
      <c r="HG92"/>
      <c r="HH92"/>
      <c r="HI92" s="43"/>
      <c r="HJ92" s="43"/>
      <c r="HK92" s="43"/>
      <c r="HL92" s="43"/>
      <c r="HM92" s="43"/>
      <c r="HN92" s="43"/>
      <c r="HO92" s="43"/>
      <c r="HP92" s="43"/>
      <c r="HQ92" s="43"/>
      <c r="HR92" s="43"/>
      <c r="HS92" s="43"/>
      <c r="HT92" s="43"/>
      <c r="HU92" s="43"/>
      <c r="HV92" s="43"/>
      <c r="HW92" s="43"/>
      <c r="HX92" s="43"/>
      <c r="HY92" s="43"/>
      <c r="HZ92" s="43"/>
      <c r="IA92" s="43"/>
    </row>
    <row r="93" spans="1:330" ht="17.25" customHeight="1">
      <c r="A93"/>
      <c r="B9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68"/>
      <c r="U93" s="43"/>
      <c r="V93" s="43"/>
      <c r="W93" s="43"/>
      <c r="X93" s="43"/>
      <c r="Y93" s="43"/>
      <c r="Z93" s="43"/>
      <c r="AA93" s="68"/>
      <c r="AB93" s="68"/>
      <c r="AC93" s="68"/>
      <c r="AD93" s="68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68"/>
      <c r="CZ93" s="68"/>
      <c r="DA93" s="68"/>
      <c r="DB93" s="68"/>
      <c r="DC93" s="68"/>
      <c r="DD93" s="43"/>
      <c r="DE93" s="43"/>
      <c r="DF93" s="43"/>
      <c r="DG93" s="43"/>
      <c r="DH93" s="43"/>
      <c r="DI93" s="43"/>
      <c r="DJ93" s="43"/>
      <c r="DK93" s="43"/>
      <c r="DL93" s="43"/>
      <c r="DM93" s="43"/>
      <c r="DN93" s="43"/>
      <c r="DO93" s="43"/>
      <c r="DP93" s="43"/>
      <c r="DQ93" s="43"/>
      <c r="DR93" s="43"/>
      <c r="DS93" s="43"/>
      <c r="DT93" s="43"/>
      <c r="DU93" s="43"/>
      <c r="DV93" s="43"/>
      <c r="DW93" s="43"/>
      <c r="DX93" s="43"/>
      <c r="DY93" s="43"/>
      <c r="DZ93" s="43"/>
      <c r="EA93" s="43"/>
      <c r="EB93" s="43"/>
      <c r="EC93" s="43"/>
      <c r="ED93" s="43"/>
      <c r="EE93" s="43"/>
      <c r="EF93" s="43"/>
      <c r="EG93" s="43"/>
      <c r="EH93" s="43"/>
      <c r="EI93" s="43"/>
      <c r="EJ93" s="43"/>
      <c r="EK93" s="43"/>
      <c r="EL93" s="43"/>
      <c r="EM93" s="43"/>
      <c r="EN93" s="43"/>
      <c r="EO93" s="43"/>
      <c r="EP93" s="43"/>
      <c r="EQ93" s="43"/>
      <c r="ER93" s="43"/>
      <c r="ES93" s="43"/>
      <c r="ET93" s="43"/>
      <c r="EU93" s="43"/>
      <c r="EV93" s="43"/>
      <c r="EW93" s="43"/>
      <c r="EX93" s="43"/>
      <c r="EY93" s="43"/>
      <c r="EZ93" s="43"/>
      <c r="FA93" s="43"/>
      <c r="FB93" s="43"/>
      <c r="FC93" s="43"/>
      <c r="FD93" s="43"/>
      <c r="FE93" s="43"/>
      <c r="FF93" s="43"/>
      <c r="FG93" s="43"/>
      <c r="FH93" s="43"/>
      <c r="FI93" s="43"/>
      <c r="FJ93" s="43"/>
      <c r="FK93" s="43"/>
      <c r="FL93" s="43"/>
      <c r="FM93" s="43"/>
      <c r="FN93" s="43"/>
      <c r="FO93" s="43"/>
      <c r="FP93" s="43"/>
      <c r="FQ93" s="43"/>
      <c r="FR93" s="43"/>
      <c r="FS93" s="43"/>
      <c r="FT93" s="43"/>
      <c r="FU93" s="43"/>
      <c r="FV93" s="43"/>
      <c r="FW93" s="43"/>
      <c r="FX93" s="43"/>
      <c r="FY93" s="43"/>
      <c r="FZ93" s="43"/>
      <c r="GA93" s="43"/>
      <c r="GB93" s="43"/>
      <c r="GC93" s="43"/>
      <c r="GD93" s="43"/>
      <c r="GE93" s="43"/>
      <c r="GF93" s="43"/>
      <c r="GG93" s="43"/>
      <c r="GH93" s="43"/>
      <c r="GI93" s="43"/>
      <c r="GJ93" s="43"/>
      <c r="GK93" s="43"/>
      <c r="GL93" s="43"/>
      <c r="GM93" s="43"/>
      <c r="GN93" s="43"/>
      <c r="GO93" s="43"/>
      <c r="GP93" s="43"/>
      <c r="GQ93" s="43"/>
      <c r="GR93" s="43"/>
      <c r="GS93" s="43"/>
      <c r="GT93" s="43"/>
      <c r="GU93" s="43"/>
      <c r="GV93" s="43"/>
      <c r="GW93" s="43"/>
      <c r="GX93" s="43"/>
      <c r="GY93" s="43"/>
      <c r="GZ93" s="43"/>
      <c r="HA93" s="43"/>
      <c r="HB93" s="43"/>
      <c r="HC93" s="43"/>
      <c r="HD93" s="43"/>
      <c r="HE93"/>
      <c r="HF93"/>
      <c r="HG93"/>
      <c r="HH93"/>
      <c r="HI93" s="43"/>
      <c r="HJ93" s="43"/>
      <c r="HK93" s="43"/>
      <c r="HL93" s="43"/>
      <c r="HM93" s="43"/>
      <c r="HN93" s="43"/>
      <c r="HO93" s="43"/>
      <c r="HP93" s="43"/>
      <c r="HQ93" s="43"/>
      <c r="HR93" s="43"/>
      <c r="HS93" s="43"/>
      <c r="HT93" s="43"/>
      <c r="HU93" s="43"/>
      <c r="HV93" s="43"/>
      <c r="HW93" s="43"/>
      <c r="HX93" s="43"/>
      <c r="HY93" s="43"/>
      <c r="HZ93" s="43"/>
      <c r="IA93" s="43"/>
    </row>
    <row r="94" spans="1:330" ht="17.25" customHeight="1">
      <c r="A94"/>
      <c r="B94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68"/>
      <c r="U94" s="43"/>
      <c r="V94" s="43"/>
      <c r="W94" s="43"/>
      <c r="X94" s="43"/>
      <c r="Y94" s="43"/>
      <c r="Z94" s="43"/>
      <c r="AA94" s="68"/>
      <c r="AB94" s="68"/>
      <c r="AC94" s="68"/>
      <c r="AD94" s="68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68"/>
      <c r="CZ94" s="68"/>
      <c r="DA94" s="68"/>
      <c r="DB94" s="68"/>
      <c r="DC94" s="68"/>
      <c r="DD94" s="43"/>
      <c r="DE94" s="43"/>
      <c r="DF94" s="43"/>
      <c r="DG94" s="43"/>
      <c r="DH94" s="43"/>
      <c r="DI94" s="43"/>
      <c r="DJ94" s="43"/>
      <c r="DK94" s="43"/>
      <c r="DL94" s="43"/>
      <c r="DM94" s="43"/>
      <c r="DN94" s="43"/>
      <c r="DO94" s="43"/>
      <c r="DP94" s="43"/>
      <c r="DQ94" s="43"/>
      <c r="DR94" s="43"/>
      <c r="DS94" s="43"/>
      <c r="DT94" s="43"/>
      <c r="DU94" s="43"/>
      <c r="DV94" s="43"/>
      <c r="DW94" s="43"/>
      <c r="DX94" s="43"/>
      <c r="DY94" s="43"/>
      <c r="DZ94" s="43"/>
      <c r="EA94" s="43"/>
      <c r="EB94" s="43"/>
      <c r="EC94" s="43"/>
      <c r="ED94" s="43"/>
      <c r="EE94" s="43"/>
      <c r="EF94" s="43"/>
      <c r="EG94" s="43"/>
      <c r="EH94" s="43"/>
      <c r="EI94" s="43"/>
      <c r="EJ94" s="43"/>
      <c r="EK94" s="43"/>
      <c r="EL94" s="43"/>
      <c r="EM94" s="43"/>
      <c r="EN94" s="43"/>
      <c r="EO94" s="43"/>
      <c r="EP94" s="43"/>
      <c r="EQ94" s="43"/>
      <c r="ER94" s="43"/>
      <c r="ES94" s="43"/>
      <c r="ET94" s="43"/>
      <c r="EU94" s="43"/>
      <c r="EV94" s="43"/>
      <c r="EW94" s="43"/>
      <c r="EX94" s="43"/>
      <c r="EY94" s="43"/>
      <c r="EZ94" s="43"/>
      <c r="FA94" s="43"/>
      <c r="FB94" s="43"/>
      <c r="FC94" s="43"/>
      <c r="FD94" s="43"/>
      <c r="FE94" s="43"/>
      <c r="FF94" s="43"/>
      <c r="FG94" s="43"/>
      <c r="FH94" s="43"/>
      <c r="FI94" s="43"/>
      <c r="FJ94" s="43"/>
      <c r="FK94" s="43"/>
      <c r="FL94" s="43"/>
      <c r="FM94" s="43"/>
      <c r="FN94" s="43"/>
      <c r="FO94" s="43"/>
      <c r="FP94" s="43"/>
      <c r="FQ94" s="43"/>
      <c r="FR94" s="43"/>
      <c r="FS94" s="43"/>
      <c r="FT94" s="43"/>
      <c r="FU94" s="43"/>
      <c r="FV94" s="43"/>
      <c r="FW94" s="43"/>
      <c r="FX94" s="43"/>
      <c r="FY94" s="43"/>
      <c r="FZ94" s="43"/>
      <c r="GA94" s="43"/>
      <c r="GB94" s="43"/>
      <c r="GC94" s="43"/>
      <c r="GD94" s="43"/>
      <c r="GE94" s="43"/>
      <c r="GF94" s="43"/>
      <c r="GG94" s="43"/>
      <c r="GH94" s="43"/>
      <c r="GI94" s="43"/>
      <c r="GJ94" s="43"/>
      <c r="GK94" s="43"/>
      <c r="GL94" s="43"/>
      <c r="GM94" s="43"/>
      <c r="GN94" s="43"/>
      <c r="GO94" s="43"/>
      <c r="GP94" s="43"/>
      <c r="GQ94" s="43"/>
      <c r="GR94" s="43"/>
      <c r="GS94" s="43"/>
      <c r="GT94" s="43"/>
      <c r="GU94" s="43"/>
      <c r="GV94" s="43"/>
      <c r="GW94" s="43"/>
      <c r="GX94" s="43"/>
      <c r="GY94" s="43"/>
      <c r="GZ94" s="43"/>
      <c r="HA94" s="43"/>
      <c r="HB94" s="43"/>
      <c r="HC94" s="43"/>
      <c r="HD94" s="43"/>
      <c r="HE94"/>
      <c r="HF94"/>
      <c r="HG94"/>
      <c r="HH94"/>
      <c r="HI94" s="43"/>
      <c r="HJ94" s="43"/>
      <c r="HK94" s="43"/>
      <c r="HL94" s="43"/>
      <c r="HM94" s="43"/>
      <c r="HN94" s="43"/>
      <c r="HO94" s="43"/>
      <c r="HP94" s="43"/>
      <c r="HQ94" s="43"/>
      <c r="HR94" s="43"/>
      <c r="HS94" s="43"/>
      <c r="HT94" s="43"/>
      <c r="HU94" s="43"/>
      <c r="HV94" s="43"/>
      <c r="HW94" s="43"/>
      <c r="HX94" s="43"/>
      <c r="HY94" s="43"/>
      <c r="HZ94" s="43"/>
      <c r="IA94" s="43"/>
    </row>
    <row r="95" spans="1:330" ht="17.25" customHeight="1">
      <c r="A95"/>
      <c r="B95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68"/>
      <c r="U95" s="43"/>
      <c r="V95" s="43"/>
      <c r="W95" s="43"/>
      <c r="X95" s="43"/>
      <c r="Y95" s="43"/>
      <c r="Z95" s="43"/>
      <c r="AA95" s="68"/>
      <c r="AB95" s="68"/>
      <c r="AC95" s="68"/>
      <c r="AD95" s="68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68"/>
      <c r="CZ95" s="68"/>
      <c r="DA95" s="68"/>
      <c r="DB95" s="68"/>
      <c r="DC95" s="68"/>
      <c r="DD95" s="43"/>
      <c r="DE95" s="43"/>
      <c r="DF95" s="43"/>
      <c r="DG95" s="43"/>
      <c r="DH95" s="43"/>
      <c r="DI95" s="43"/>
      <c r="DJ95" s="43"/>
      <c r="DK95" s="43"/>
      <c r="DL95" s="43"/>
      <c r="DM95" s="43"/>
      <c r="DN95" s="43"/>
      <c r="DO95" s="43"/>
      <c r="DP95" s="43"/>
      <c r="DQ95" s="43"/>
      <c r="DR95" s="43"/>
      <c r="DS95" s="43"/>
      <c r="DT95" s="43"/>
      <c r="DU95" s="43"/>
      <c r="DV95" s="43"/>
      <c r="DW95" s="43"/>
      <c r="DX95" s="43"/>
      <c r="DY95" s="43"/>
      <c r="DZ95" s="43"/>
      <c r="EA95" s="43"/>
      <c r="EB95" s="43"/>
      <c r="EC95" s="43"/>
      <c r="ED95" s="43"/>
      <c r="EE95" s="43"/>
      <c r="EF95" s="43"/>
      <c r="EG95" s="43"/>
      <c r="EH95" s="43"/>
      <c r="EI95" s="43"/>
      <c r="EJ95" s="43"/>
      <c r="EK95" s="43"/>
      <c r="EL95" s="43"/>
      <c r="EM95" s="43"/>
      <c r="EN95" s="43"/>
      <c r="EO95" s="43"/>
      <c r="EP95" s="43"/>
      <c r="EQ95" s="43"/>
      <c r="ER95" s="43"/>
      <c r="ES95" s="43"/>
      <c r="ET95" s="43"/>
      <c r="EU95" s="43"/>
      <c r="EV95" s="43"/>
      <c r="EW95" s="43"/>
      <c r="EX95" s="43"/>
      <c r="EY95" s="43"/>
      <c r="EZ95" s="43"/>
      <c r="FA95" s="43"/>
      <c r="FB95" s="43"/>
      <c r="FC95" s="43"/>
      <c r="FD95" s="43"/>
      <c r="FE95" s="43"/>
      <c r="FF95" s="43"/>
      <c r="FG95" s="43"/>
      <c r="FH95" s="43"/>
      <c r="FI95" s="43"/>
      <c r="FJ95" s="43"/>
      <c r="FK95" s="43"/>
      <c r="FL95" s="43"/>
      <c r="FM95" s="43"/>
      <c r="FN95" s="43"/>
      <c r="FO95" s="43"/>
      <c r="FP95" s="43"/>
      <c r="FQ95" s="43"/>
      <c r="FR95" s="43"/>
      <c r="FS95" s="43"/>
      <c r="FT95" s="43"/>
      <c r="FU95" s="43"/>
      <c r="FV95" s="43"/>
      <c r="FW95" s="43"/>
      <c r="FX95" s="43"/>
      <c r="FY95" s="43"/>
      <c r="FZ95" s="43"/>
      <c r="GA95" s="43"/>
      <c r="GB95" s="43"/>
      <c r="GC95" s="43"/>
      <c r="GD95" s="43"/>
      <c r="GE95" s="43"/>
      <c r="GF95" s="43"/>
      <c r="GG95" s="43"/>
      <c r="GH95" s="43"/>
      <c r="GI95" s="43"/>
      <c r="GJ95" s="43"/>
      <c r="GK95" s="43"/>
      <c r="GL95" s="43"/>
      <c r="GM95" s="43"/>
      <c r="GN95" s="43"/>
      <c r="GO95" s="43"/>
      <c r="GP95" s="43"/>
      <c r="GQ95" s="43"/>
      <c r="GR95" s="43"/>
      <c r="GS95" s="43"/>
      <c r="GT95" s="43"/>
      <c r="GU95" s="43"/>
      <c r="GV95" s="43"/>
      <c r="GW95" s="43"/>
      <c r="GX95" s="43"/>
      <c r="GY95" s="43"/>
      <c r="GZ95" s="43"/>
      <c r="HA95" s="43"/>
      <c r="HB95" s="43"/>
      <c r="HC95" s="43"/>
      <c r="HD95" s="43"/>
      <c r="HE95"/>
      <c r="HF95"/>
      <c r="HG95"/>
      <c r="HH95"/>
      <c r="HI95" s="43"/>
      <c r="HJ95" s="43"/>
      <c r="HK95" s="43"/>
      <c r="HL95" s="43"/>
      <c r="HM95" s="43"/>
      <c r="HN95" s="43"/>
      <c r="HO95" s="43"/>
      <c r="HP95" s="43"/>
      <c r="HQ95" s="43"/>
      <c r="HR95" s="43"/>
      <c r="HS95" s="43"/>
      <c r="HT95" s="43"/>
      <c r="HU95" s="43"/>
      <c r="HV95" s="43"/>
      <c r="HW95" s="43"/>
      <c r="HX95" s="43"/>
      <c r="HY95" s="43"/>
      <c r="HZ95" s="43"/>
      <c r="IA95" s="43"/>
    </row>
    <row r="96" spans="1:330" ht="17.25" customHeight="1">
      <c r="A96"/>
      <c r="B96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68"/>
      <c r="U96" s="43"/>
      <c r="V96" s="43"/>
      <c r="W96" s="43"/>
      <c r="X96" s="43"/>
      <c r="Y96" s="43"/>
      <c r="Z96" s="43"/>
      <c r="AA96" s="68"/>
      <c r="AB96" s="68"/>
      <c r="AC96" s="68"/>
      <c r="AD96" s="68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68"/>
      <c r="CZ96" s="68"/>
      <c r="DA96" s="68"/>
      <c r="DB96" s="68"/>
      <c r="DC96" s="68"/>
      <c r="DD96" s="43"/>
      <c r="DE96" s="43"/>
      <c r="DF96" s="43"/>
      <c r="DG96" s="43"/>
      <c r="DH96" s="43"/>
      <c r="DI96" s="43"/>
      <c r="DJ96" s="43"/>
      <c r="DK96" s="43"/>
      <c r="DL96" s="43"/>
      <c r="DM96" s="43"/>
      <c r="DN96" s="43"/>
      <c r="DO96" s="43"/>
      <c r="DP96" s="43"/>
      <c r="DQ96" s="43"/>
      <c r="DR96" s="43"/>
      <c r="DS96" s="43"/>
      <c r="DT96" s="43"/>
      <c r="DU96" s="43"/>
      <c r="DV96" s="43"/>
      <c r="DW96" s="43"/>
      <c r="DX96" s="43"/>
      <c r="DY96" s="43"/>
      <c r="DZ96" s="43"/>
      <c r="EA96" s="43"/>
      <c r="EB96" s="43"/>
      <c r="EC96" s="43"/>
      <c r="ED96" s="43"/>
      <c r="EE96" s="43"/>
      <c r="EF96" s="43"/>
      <c r="EG96" s="43"/>
      <c r="EH96" s="43"/>
      <c r="EI96" s="43"/>
      <c r="EJ96" s="43"/>
      <c r="EK96" s="43"/>
      <c r="EL96" s="43"/>
      <c r="EM96" s="43"/>
      <c r="EN96" s="43"/>
      <c r="EO96" s="43"/>
      <c r="EP96" s="43"/>
      <c r="EQ96" s="43"/>
      <c r="ER96" s="43"/>
      <c r="ES96" s="43"/>
      <c r="ET96" s="43"/>
      <c r="EU96" s="43"/>
      <c r="EV96" s="43"/>
      <c r="EW96" s="43"/>
      <c r="EX96" s="43"/>
      <c r="EY96" s="43"/>
      <c r="EZ96" s="43"/>
      <c r="FA96" s="43"/>
      <c r="FB96" s="43"/>
      <c r="FC96" s="43"/>
      <c r="FD96" s="43"/>
      <c r="FE96" s="43"/>
      <c r="FF96" s="43"/>
      <c r="FG96" s="43"/>
      <c r="FH96" s="43"/>
      <c r="FI96" s="43"/>
      <c r="FJ96" s="43"/>
      <c r="FK96" s="43"/>
      <c r="FL96" s="43"/>
      <c r="FM96" s="43"/>
      <c r="FN96" s="43"/>
      <c r="FO96" s="43"/>
      <c r="FP96" s="43"/>
      <c r="FQ96" s="43"/>
      <c r="FR96" s="43"/>
      <c r="FS96" s="43"/>
      <c r="FT96" s="43"/>
      <c r="FU96" s="43"/>
      <c r="FV96" s="43"/>
      <c r="FW96" s="43"/>
      <c r="FX96" s="43"/>
      <c r="FY96" s="43"/>
      <c r="FZ96" s="43"/>
      <c r="GA96" s="43"/>
      <c r="GB96" s="43"/>
      <c r="GC96" s="43"/>
      <c r="GD96" s="43"/>
      <c r="GE96" s="43"/>
      <c r="GF96" s="43"/>
      <c r="GG96" s="43"/>
      <c r="GH96" s="43"/>
      <c r="GI96" s="43"/>
      <c r="GJ96" s="43"/>
      <c r="GK96" s="43"/>
      <c r="GL96" s="43"/>
      <c r="GM96" s="43"/>
      <c r="GN96" s="43"/>
      <c r="GO96" s="43"/>
      <c r="GP96" s="43"/>
      <c r="GQ96" s="43"/>
      <c r="GR96" s="43"/>
      <c r="GS96" s="43"/>
      <c r="GT96" s="43"/>
      <c r="GU96" s="43"/>
      <c r="GV96" s="43"/>
      <c r="GW96" s="43"/>
      <c r="GX96" s="43"/>
      <c r="GY96" s="43"/>
      <c r="GZ96" s="43"/>
      <c r="HA96" s="43"/>
      <c r="HB96" s="43"/>
      <c r="HC96" s="43"/>
      <c r="HD96" s="43"/>
      <c r="HE96"/>
      <c r="HF96"/>
      <c r="HG96"/>
      <c r="HH96"/>
      <c r="HI96" s="43"/>
      <c r="HJ96" s="43"/>
      <c r="HK96" s="43"/>
      <c r="HL96" s="43"/>
      <c r="HM96" s="43"/>
      <c r="HN96" s="43"/>
      <c r="HO96" s="43"/>
      <c r="HP96" s="43"/>
      <c r="HQ96" s="43"/>
      <c r="HR96" s="43"/>
      <c r="HS96" s="43"/>
      <c r="HT96" s="43"/>
      <c r="HU96" s="43"/>
      <c r="HV96" s="43"/>
      <c r="HW96" s="43"/>
      <c r="HX96" s="43"/>
      <c r="HY96" s="43"/>
      <c r="HZ96" s="43"/>
      <c r="IA96" s="43"/>
    </row>
    <row r="97" spans="1:235" ht="17.25" customHeight="1">
      <c r="A97"/>
      <c r="B97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68"/>
      <c r="U97" s="43"/>
      <c r="V97" s="43"/>
      <c r="W97" s="43"/>
      <c r="X97" s="43"/>
      <c r="Y97" s="43"/>
      <c r="Z97" s="43"/>
      <c r="AA97" s="68"/>
      <c r="AB97" s="68"/>
      <c r="AC97" s="68"/>
      <c r="AD97" s="68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68"/>
      <c r="CZ97" s="68"/>
      <c r="DA97" s="68"/>
      <c r="DB97" s="68"/>
      <c r="DC97" s="68"/>
      <c r="DD97" s="43"/>
      <c r="DE97" s="43"/>
      <c r="DF97" s="43"/>
      <c r="DG97" s="43"/>
      <c r="DH97" s="43"/>
      <c r="DI97" s="43"/>
      <c r="DJ97" s="43"/>
      <c r="DK97" s="43"/>
      <c r="DL97" s="43"/>
      <c r="DM97" s="43"/>
      <c r="DN97" s="43"/>
      <c r="DO97" s="43"/>
      <c r="DP97" s="43"/>
      <c r="DQ97" s="43"/>
      <c r="DR97" s="43"/>
      <c r="DS97" s="43"/>
      <c r="DT97" s="43"/>
      <c r="DU97" s="43"/>
      <c r="DV97" s="43"/>
      <c r="DW97" s="43"/>
      <c r="DX97" s="43"/>
      <c r="DY97" s="43"/>
      <c r="DZ97" s="43"/>
      <c r="EA97" s="43"/>
      <c r="EB97" s="43"/>
      <c r="EC97" s="43"/>
      <c r="ED97" s="43"/>
      <c r="EE97" s="43"/>
      <c r="EF97" s="43"/>
      <c r="EG97" s="43"/>
      <c r="EH97" s="43"/>
      <c r="EI97" s="43"/>
      <c r="EJ97" s="43"/>
      <c r="EK97" s="43"/>
      <c r="EL97" s="43"/>
      <c r="EM97" s="43"/>
      <c r="EN97" s="43"/>
      <c r="EO97" s="43"/>
      <c r="EP97" s="43"/>
      <c r="EQ97" s="43"/>
      <c r="ER97" s="43"/>
      <c r="ES97" s="43"/>
      <c r="ET97" s="43"/>
      <c r="EU97" s="43"/>
      <c r="EV97" s="43"/>
      <c r="EW97" s="43"/>
      <c r="EX97" s="43"/>
      <c r="EY97" s="43"/>
      <c r="EZ97" s="43"/>
      <c r="FA97" s="43"/>
      <c r="FB97" s="43"/>
      <c r="FC97" s="43"/>
      <c r="FD97" s="43"/>
      <c r="FE97" s="43"/>
      <c r="FF97" s="43"/>
      <c r="FG97" s="43"/>
      <c r="FH97" s="43"/>
      <c r="FI97" s="43"/>
      <c r="FJ97" s="43"/>
      <c r="FK97" s="43"/>
      <c r="FL97" s="43"/>
      <c r="FM97" s="43"/>
      <c r="FN97" s="43"/>
      <c r="FO97" s="43"/>
      <c r="FP97" s="43"/>
      <c r="FQ97" s="43"/>
      <c r="FR97" s="43"/>
      <c r="FS97" s="43"/>
      <c r="FT97" s="43"/>
      <c r="FU97" s="43"/>
      <c r="FV97" s="43"/>
      <c r="FW97" s="43"/>
      <c r="FX97" s="43"/>
      <c r="FY97" s="43"/>
      <c r="FZ97" s="43"/>
      <c r="GA97" s="43"/>
      <c r="GB97" s="43"/>
      <c r="GC97" s="43"/>
      <c r="GD97" s="43"/>
      <c r="GE97" s="43"/>
      <c r="GF97" s="43"/>
      <c r="GG97" s="43"/>
      <c r="GH97" s="43"/>
      <c r="GI97" s="43"/>
      <c r="GJ97" s="43"/>
      <c r="GK97" s="43"/>
      <c r="GL97" s="43"/>
      <c r="GM97" s="43"/>
      <c r="GN97" s="43"/>
      <c r="GO97" s="43"/>
      <c r="GP97" s="43"/>
      <c r="GQ97" s="43"/>
      <c r="GR97" s="43"/>
      <c r="GS97" s="43"/>
      <c r="GT97" s="43"/>
      <c r="GU97" s="43"/>
      <c r="GV97" s="43"/>
      <c r="GW97" s="43"/>
      <c r="GX97" s="43"/>
      <c r="GY97" s="43"/>
      <c r="GZ97" s="43"/>
      <c r="HA97" s="43"/>
      <c r="HB97" s="43"/>
      <c r="HC97" s="43"/>
      <c r="HD97" s="43"/>
      <c r="HE97"/>
      <c r="HF97"/>
      <c r="HG97"/>
      <c r="HH97"/>
      <c r="HI97" s="43"/>
      <c r="HJ97" s="43"/>
      <c r="HK97" s="43"/>
      <c r="HL97" s="43"/>
      <c r="HM97" s="43"/>
      <c r="HN97" s="43"/>
      <c r="HO97" s="43"/>
      <c r="HP97" s="43"/>
      <c r="HQ97" s="43"/>
      <c r="HR97" s="43"/>
      <c r="HS97" s="43"/>
      <c r="HT97" s="43"/>
      <c r="HU97" s="43"/>
      <c r="HV97" s="43"/>
      <c r="HW97" s="43"/>
      <c r="HX97" s="43"/>
      <c r="HY97" s="43"/>
      <c r="HZ97" s="43"/>
      <c r="IA97" s="43"/>
    </row>
    <row r="98" spans="1:235" ht="17.25" customHeight="1">
      <c r="A98"/>
      <c r="B98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68"/>
      <c r="U98" s="43"/>
      <c r="V98" s="43"/>
      <c r="W98" s="43"/>
      <c r="X98" s="43"/>
      <c r="Y98" s="43"/>
      <c r="Z98" s="43"/>
      <c r="AA98" s="68"/>
      <c r="AB98" s="68"/>
      <c r="AC98" s="68"/>
      <c r="AD98" s="68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68"/>
      <c r="CZ98" s="68"/>
      <c r="DA98" s="68"/>
      <c r="DB98" s="68"/>
      <c r="DC98" s="68"/>
      <c r="DD98" s="43"/>
      <c r="DE98" s="43"/>
      <c r="DF98" s="43"/>
      <c r="DG98" s="43"/>
      <c r="DH98" s="43"/>
      <c r="DI98" s="43"/>
      <c r="DJ98" s="43"/>
      <c r="DK98" s="43"/>
      <c r="DL98" s="43"/>
      <c r="DM98" s="43"/>
      <c r="DN98" s="43"/>
      <c r="DO98" s="43"/>
      <c r="DP98" s="43"/>
      <c r="DQ98" s="43"/>
      <c r="DR98" s="43"/>
      <c r="DS98" s="43"/>
      <c r="DT98" s="43"/>
      <c r="DU98" s="43"/>
      <c r="DV98" s="43"/>
      <c r="DW98" s="43"/>
      <c r="DX98" s="43"/>
      <c r="DY98" s="43"/>
      <c r="DZ98" s="43"/>
      <c r="EA98" s="43"/>
      <c r="EB98" s="43"/>
      <c r="EC98" s="43"/>
      <c r="ED98" s="43"/>
      <c r="EE98" s="43"/>
      <c r="EF98" s="43"/>
      <c r="EG98" s="43"/>
      <c r="EH98" s="43"/>
      <c r="EI98" s="43"/>
      <c r="EJ98" s="43"/>
      <c r="EK98" s="43"/>
      <c r="EL98" s="43"/>
      <c r="EM98" s="43"/>
      <c r="EN98" s="43"/>
      <c r="EO98" s="43"/>
      <c r="EP98" s="43"/>
      <c r="EQ98" s="43"/>
      <c r="ER98" s="43"/>
      <c r="ES98" s="43"/>
      <c r="ET98" s="43"/>
      <c r="EU98" s="43"/>
      <c r="EV98" s="43"/>
      <c r="EW98" s="43"/>
      <c r="EX98" s="43"/>
      <c r="EY98" s="43"/>
      <c r="EZ98" s="43"/>
      <c r="FA98" s="43"/>
      <c r="FB98" s="43"/>
      <c r="FC98" s="43"/>
      <c r="FD98" s="43"/>
      <c r="FE98" s="43"/>
      <c r="FF98" s="43"/>
      <c r="FG98" s="43"/>
      <c r="FH98" s="43"/>
      <c r="FI98" s="43"/>
      <c r="FJ98" s="43"/>
      <c r="FK98" s="43"/>
      <c r="FL98" s="43"/>
      <c r="FM98" s="43"/>
      <c r="FN98" s="43"/>
      <c r="FO98" s="43"/>
      <c r="FP98" s="43"/>
      <c r="FQ98" s="43"/>
      <c r="FR98" s="43"/>
      <c r="FS98" s="43"/>
      <c r="FT98" s="43"/>
      <c r="FU98" s="43"/>
      <c r="FV98" s="43"/>
      <c r="FW98" s="43"/>
      <c r="FX98" s="43"/>
      <c r="FY98" s="43"/>
      <c r="FZ98" s="43"/>
      <c r="GA98" s="43"/>
      <c r="GB98" s="43"/>
      <c r="GC98" s="43"/>
      <c r="GD98" s="43"/>
      <c r="GE98" s="43"/>
      <c r="GF98" s="43"/>
      <c r="GG98" s="43"/>
      <c r="GH98" s="43"/>
      <c r="GI98" s="43"/>
      <c r="GJ98" s="43"/>
      <c r="GK98" s="43"/>
      <c r="GL98" s="43"/>
      <c r="GM98" s="43"/>
      <c r="GN98" s="43"/>
      <c r="GO98" s="43"/>
      <c r="GP98" s="43"/>
      <c r="GQ98" s="43"/>
      <c r="GR98" s="43"/>
      <c r="GS98" s="43"/>
      <c r="GT98" s="43"/>
      <c r="GU98" s="43"/>
      <c r="GV98" s="43"/>
      <c r="GW98" s="43"/>
      <c r="GX98" s="43"/>
      <c r="GY98" s="43"/>
      <c r="GZ98" s="43"/>
      <c r="HA98" s="43"/>
      <c r="HB98" s="43"/>
      <c r="HC98" s="43"/>
      <c r="HD98" s="43"/>
      <c r="HE98"/>
      <c r="HF98"/>
      <c r="HG98"/>
      <c r="HH98"/>
      <c r="HI98" s="43"/>
      <c r="HJ98" s="43"/>
      <c r="HK98" s="43"/>
      <c r="HL98" s="43"/>
      <c r="HM98" s="43"/>
      <c r="HN98" s="43"/>
      <c r="HO98" s="43"/>
      <c r="HP98" s="43"/>
      <c r="HQ98" s="43"/>
      <c r="HR98" s="43"/>
      <c r="HS98" s="43"/>
      <c r="HT98" s="43"/>
      <c r="HU98" s="43"/>
      <c r="HV98" s="43"/>
      <c r="HW98" s="43"/>
      <c r="HX98" s="43"/>
      <c r="HY98" s="43"/>
      <c r="HZ98" s="43"/>
      <c r="IA98" s="43"/>
    </row>
    <row r="99" spans="1:235" ht="17.25" customHeight="1">
      <c r="A99"/>
      <c r="B99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68"/>
      <c r="U99" s="43"/>
      <c r="V99" s="43"/>
      <c r="W99" s="43"/>
      <c r="X99" s="43"/>
      <c r="Y99" s="43"/>
      <c r="Z99" s="43"/>
      <c r="AA99" s="68"/>
      <c r="AB99" s="68"/>
      <c r="AC99" s="68"/>
      <c r="AD99" s="68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68"/>
      <c r="CZ99" s="68"/>
      <c r="DA99" s="68"/>
      <c r="DB99" s="68"/>
      <c r="DC99" s="68"/>
      <c r="DD99" s="43"/>
      <c r="DE99" s="43"/>
      <c r="DF99" s="43"/>
      <c r="DG99" s="43"/>
      <c r="DH99" s="43"/>
      <c r="DI99" s="43"/>
      <c r="DJ99" s="43"/>
      <c r="DK99" s="43"/>
      <c r="DL99" s="43"/>
      <c r="DM99" s="43"/>
      <c r="DN99" s="43"/>
      <c r="DO99" s="43"/>
      <c r="DP99" s="43"/>
      <c r="DQ99" s="43"/>
      <c r="DR99" s="43"/>
      <c r="DS99" s="43"/>
      <c r="DT99" s="43"/>
      <c r="DU99" s="43"/>
      <c r="DV99" s="43"/>
      <c r="DW99" s="43"/>
      <c r="DX99" s="43"/>
      <c r="DY99" s="43"/>
      <c r="DZ99" s="43"/>
      <c r="EA99" s="43"/>
      <c r="EB99" s="43"/>
      <c r="EC99" s="43"/>
      <c r="ED99" s="43"/>
      <c r="EE99" s="43"/>
      <c r="EF99" s="43"/>
      <c r="EG99" s="43"/>
      <c r="EH99" s="43"/>
      <c r="EI99" s="43"/>
      <c r="EJ99" s="43"/>
      <c r="EK99" s="43"/>
      <c r="EL99" s="43"/>
      <c r="EM99" s="43"/>
      <c r="EN99" s="43"/>
      <c r="EO99" s="43"/>
      <c r="EP99" s="43"/>
      <c r="EQ99" s="43"/>
      <c r="ER99" s="43"/>
      <c r="ES99" s="43"/>
      <c r="ET99" s="43"/>
      <c r="EU99" s="43"/>
      <c r="EV99" s="43"/>
      <c r="EW99" s="43"/>
      <c r="EX99" s="43"/>
      <c r="EY99" s="43"/>
      <c r="EZ99" s="43"/>
      <c r="FA99" s="43"/>
      <c r="FB99" s="43"/>
      <c r="FC99" s="43"/>
      <c r="FD99" s="43"/>
      <c r="FE99" s="43"/>
      <c r="FF99" s="43"/>
      <c r="FG99" s="43"/>
      <c r="FH99" s="43"/>
      <c r="FI99" s="43"/>
      <c r="FJ99" s="43"/>
      <c r="FK99" s="43"/>
      <c r="FL99" s="43"/>
      <c r="FM99" s="43"/>
      <c r="FN99" s="43"/>
      <c r="FO99" s="43"/>
      <c r="FP99" s="43"/>
      <c r="FQ99" s="43"/>
      <c r="FR99" s="43"/>
      <c r="FS99" s="43"/>
      <c r="FT99" s="43"/>
      <c r="FU99" s="43"/>
      <c r="FV99" s="43"/>
      <c r="FW99" s="43"/>
      <c r="FX99" s="43"/>
      <c r="FY99" s="43"/>
      <c r="FZ99" s="43"/>
      <c r="GA99" s="43"/>
      <c r="GB99" s="43"/>
      <c r="GC99" s="43"/>
      <c r="GD99" s="43"/>
      <c r="GE99" s="43"/>
      <c r="GF99" s="43"/>
      <c r="GG99" s="43"/>
      <c r="GH99" s="43"/>
      <c r="GI99" s="43"/>
      <c r="GJ99" s="43"/>
      <c r="GK99" s="43"/>
      <c r="GL99" s="43"/>
      <c r="GM99" s="43"/>
      <c r="GN99" s="43"/>
      <c r="GO99" s="43"/>
      <c r="GP99" s="43"/>
      <c r="GQ99" s="43"/>
      <c r="GR99" s="43"/>
      <c r="GS99" s="43"/>
      <c r="GT99" s="43"/>
      <c r="GU99" s="43"/>
      <c r="GV99" s="43"/>
      <c r="GW99" s="43"/>
      <c r="GX99" s="43"/>
      <c r="GY99" s="43"/>
      <c r="GZ99" s="43"/>
      <c r="HA99" s="43"/>
      <c r="HB99" s="43"/>
      <c r="HC99" s="43"/>
      <c r="HD99" s="43"/>
      <c r="HE99"/>
      <c r="HF99"/>
      <c r="HG99"/>
      <c r="HH99"/>
      <c r="HI99" s="43"/>
      <c r="HJ99" s="43"/>
      <c r="HK99" s="43"/>
      <c r="HL99" s="43"/>
      <c r="HM99" s="43"/>
      <c r="HN99" s="43"/>
      <c r="HO99" s="43"/>
      <c r="HP99" s="43"/>
      <c r="HQ99" s="43"/>
      <c r="HR99" s="43"/>
      <c r="HS99" s="43"/>
      <c r="HT99" s="43"/>
      <c r="HU99" s="43"/>
      <c r="HV99" s="43"/>
      <c r="HW99" s="43"/>
      <c r="HX99" s="43"/>
      <c r="HY99" s="43"/>
      <c r="HZ99" s="43"/>
      <c r="IA99" s="43"/>
    </row>
    <row r="100" spans="1:235" ht="17.25" customHeight="1">
      <c r="A100"/>
      <c r="B100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68"/>
      <c r="U100" s="43"/>
      <c r="V100" s="43"/>
      <c r="W100" s="43"/>
      <c r="X100" s="43"/>
      <c r="Y100" s="43"/>
      <c r="Z100" s="43"/>
      <c r="AA100" s="68"/>
      <c r="AB100" s="68"/>
      <c r="AC100" s="68"/>
      <c r="AD100" s="68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68"/>
      <c r="CZ100" s="68"/>
      <c r="DA100" s="68"/>
      <c r="DB100" s="68"/>
      <c r="DC100" s="68"/>
      <c r="DD100" s="43"/>
      <c r="DE100" s="43"/>
      <c r="DF100" s="43"/>
      <c r="DG100" s="43"/>
      <c r="DH100" s="43"/>
      <c r="DI100" s="43"/>
      <c r="DJ100" s="43"/>
      <c r="DK100" s="43"/>
      <c r="DL100" s="43"/>
      <c r="DM100" s="43"/>
      <c r="DN100" s="43"/>
      <c r="DO100" s="43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/>
      <c r="EH100" s="43"/>
      <c r="EI100" s="43"/>
      <c r="EJ100" s="43"/>
      <c r="EK100" s="43"/>
      <c r="EL100" s="43"/>
      <c r="EM100" s="43"/>
      <c r="EN100" s="43"/>
      <c r="EO100" s="43"/>
      <c r="EP100" s="43"/>
      <c r="EQ100" s="43"/>
      <c r="ER100" s="43"/>
      <c r="ES100" s="43"/>
      <c r="ET100" s="43"/>
      <c r="EU100" s="43"/>
      <c r="EV100" s="43"/>
      <c r="EW100" s="43"/>
      <c r="EX100" s="43"/>
      <c r="EY100" s="43"/>
      <c r="EZ100" s="43"/>
      <c r="FA100" s="43"/>
      <c r="FB100" s="43"/>
      <c r="FC100" s="43"/>
      <c r="FD100" s="43"/>
      <c r="FE100" s="43"/>
      <c r="FF100" s="43"/>
      <c r="FG100" s="43"/>
      <c r="FH100" s="43"/>
      <c r="FI100" s="43"/>
      <c r="FJ100" s="43"/>
      <c r="FK100" s="43"/>
      <c r="FL100" s="43"/>
      <c r="FM100" s="43"/>
      <c r="FN100" s="43"/>
      <c r="FO100" s="43"/>
      <c r="FP100" s="43"/>
      <c r="FQ100" s="43"/>
      <c r="FR100" s="43"/>
      <c r="FS100" s="43"/>
      <c r="FT100" s="43"/>
      <c r="FU100" s="43"/>
      <c r="FV100" s="43"/>
      <c r="FW100" s="43"/>
      <c r="FX100" s="43"/>
      <c r="FY100" s="43"/>
      <c r="FZ100" s="43"/>
      <c r="GA100" s="43"/>
      <c r="GB100" s="43"/>
      <c r="GC100" s="43"/>
      <c r="GD100" s="43"/>
      <c r="GE100" s="43"/>
      <c r="GF100" s="43"/>
      <c r="GG100" s="43"/>
      <c r="GH100" s="43"/>
      <c r="GI100" s="43"/>
      <c r="GJ100" s="43"/>
      <c r="GK100" s="43"/>
      <c r="GL100" s="43"/>
      <c r="GM100" s="43"/>
      <c r="GN100" s="43"/>
      <c r="GO100" s="43"/>
      <c r="GP100" s="43"/>
      <c r="GQ100" s="43"/>
      <c r="GR100" s="43"/>
      <c r="GS100" s="43"/>
      <c r="GT100" s="43"/>
      <c r="GU100" s="43"/>
      <c r="GV100" s="43"/>
      <c r="GW100" s="43"/>
      <c r="GX100" s="43"/>
      <c r="GY100" s="43"/>
      <c r="GZ100" s="43"/>
      <c r="HA100" s="43"/>
      <c r="HB100" s="43"/>
      <c r="HC100" s="43"/>
      <c r="HD100" s="43"/>
      <c r="HE100"/>
      <c r="HF100"/>
      <c r="HG100"/>
      <c r="HH100"/>
      <c r="HI100" s="43"/>
      <c r="HJ100" s="43"/>
      <c r="HK100" s="43"/>
      <c r="HL100" s="43"/>
      <c r="HM100" s="43"/>
      <c r="HN100" s="43"/>
      <c r="HO100" s="43"/>
      <c r="HP100" s="43"/>
      <c r="HQ100" s="43"/>
      <c r="HR100" s="43"/>
      <c r="HS100" s="43"/>
      <c r="HT100" s="43"/>
      <c r="HU100" s="43"/>
      <c r="HV100" s="43"/>
      <c r="HW100" s="43"/>
      <c r="HX100" s="43"/>
      <c r="HY100" s="43"/>
      <c r="HZ100" s="43"/>
      <c r="IA100" s="43"/>
    </row>
    <row r="101" spans="1:235" ht="17.25" customHeight="1">
      <c r="A101"/>
      <c r="B101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68"/>
      <c r="U101" s="43"/>
      <c r="V101" s="43"/>
      <c r="W101" s="43"/>
      <c r="X101" s="43"/>
      <c r="Y101" s="43"/>
      <c r="Z101" s="43"/>
      <c r="AA101" s="68"/>
      <c r="AB101" s="68"/>
      <c r="AC101" s="68"/>
      <c r="AD101" s="68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68"/>
      <c r="CZ101" s="68"/>
      <c r="DA101" s="68"/>
      <c r="DB101" s="68"/>
      <c r="DC101" s="68"/>
      <c r="DD101" s="43"/>
      <c r="DE101" s="43"/>
      <c r="DF101" s="43"/>
      <c r="DG101" s="43"/>
      <c r="DH101" s="43"/>
      <c r="DI101" s="43"/>
      <c r="DJ101" s="43"/>
      <c r="DK101" s="43"/>
      <c r="DL101" s="43"/>
      <c r="DM101" s="43"/>
      <c r="DN101" s="43"/>
      <c r="DO101" s="43"/>
      <c r="DP101" s="43"/>
      <c r="DQ101" s="43"/>
      <c r="DR101" s="43"/>
      <c r="DS101" s="43"/>
      <c r="DT101" s="43"/>
      <c r="DU101" s="43"/>
      <c r="DV101" s="43"/>
      <c r="DW101" s="43"/>
      <c r="DX101" s="43"/>
      <c r="DY101" s="43"/>
      <c r="DZ101" s="43"/>
      <c r="EA101" s="43"/>
      <c r="EB101" s="43"/>
      <c r="EC101" s="43"/>
      <c r="ED101" s="43"/>
      <c r="EE101" s="43"/>
      <c r="EF101" s="43"/>
      <c r="EG101" s="43"/>
      <c r="EH101" s="43"/>
      <c r="EI101" s="43"/>
      <c r="EJ101" s="43"/>
      <c r="EK101" s="43"/>
      <c r="EL101" s="43"/>
      <c r="EM101" s="43"/>
      <c r="EN101" s="43"/>
      <c r="EO101" s="43"/>
      <c r="EP101" s="43"/>
      <c r="EQ101" s="43"/>
      <c r="ER101" s="43"/>
      <c r="ES101" s="43"/>
      <c r="ET101" s="43"/>
      <c r="EU101" s="43"/>
      <c r="EV101" s="43"/>
      <c r="EW101" s="43"/>
      <c r="EX101" s="43"/>
      <c r="EY101" s="43"/>
      <c r="EZ101" s="43"/>
      <c r="FA101" s="43"/>
      <c r="FB101" s="43"/>
      <c r="FC101" s="43"/>
      <c r="FD101" s="43"/>
      <c r="FE101" s="43"/>
      <c r="FF101" s="43"/>
      <c r="FG101" s="43"/>
      <c r="FH101" s="43"/>
      <c r="FI101" s="43"/>
      <c r="FJ101" s="43"/>
      <c r="FK101" s="43"/>
      <c r="FL101" s="43"/>
      <c r="FM101" s="43"/>
      <c r="FN101" s="43"/>
      <c r="FO101" s="43"/>
      <c r="FP101" s="43"/>
      <c r="FQ101" s="43"/>
      <c r="FR101" s="43"/>
      <c r="FS101" s="43"/>
      <c r="FT101" s="43"/>
      <c r="FU101" s="43"/>
      <c r="FV101" s="43"/>
      <c r="FW101" s="43"/>
      <c r="FX101" s="43"/>
      <c r="FY101" s="43"/>
      <c r="FZ101" s="43"/>
      <c r="GA101" s="43"/>
      <c r="GB101" s="43"/>
      <c r="GC101" s="43"/>
      <c r="GD101" s="43"/>
      <c r="GE101" s="43"/>
      <c r="GF101" s="43"/>
      <c r="GG101" s="43"/>
      <c r="GH101" s="43"/>
      <c r="GI101" s="43"/>
      <c r="GJ101" s="43"/>
      <c r="GK101" s="43"/>
      <c r="GL101" s="43"/>
      <c r="GM101" s="43"/>
      <c r="GN101" s="43"/>
      <c r="GO101" s="43"/>
      <c r="GP101" s="43"/>
      <c r="GQ101" s="43"/>
      <c r="GR101" s="43"/>
      <c r="GS101" s="43"/>
      <c r="GT101" s="43"/>
      <c r="GU101" s="43"/>
      <c r="GV101" s="43"/>
      <c r="GW101" s="43"/>
      <c r="GX101" s="43"/>
      <c r="GY101" s="43"/>
      <c r="GZ101" s="43"/>
      <c r="HA101" s="43"/>
      <c r="HB101" s="43"/>
      <c r="HC101" s="43"/>
      <c r="HD101" s="43"/>
      <c r="HE101"/>
      <c r="HF101"/>
      <c r="HG101"/>
      <c r="HH101"/>
      <c r="HI101" s="43"/>
      <c r="HJ101" s="43"/>
      <c r="HK101" s="43"/>
      <c r="HL101" s="43"/>
      <c r="HM101" s="43"/>
      <c r="HN101" s="43"/>
      <c r="HO101" s="43"/>
      <c r="HP101" s="43"/>
      <c r="HQ101" s="43"/>
      <c r="HR101" s="43"/>
      <c r="HS101" s="43"/>
      <c r="HT101" s="43"/>
      <c r="HU101" s="43"/>
      <c r="HV101" s="43"/>
      <c r="HW101" s="43"/>
      <c r="HX101" s="43"/>
      <c r="HY101" s="43"/>
      <c r="HZ101" s="43"/>
      <c r="IA101" s="43"/>
    </row>
    <row r="102" spans="1:235" ht="17.25" customHeight="1">
      <c r="A102"/>
      <c r="B102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68"/>
      <c r="U102" s="43"/>
      <c r="V102" s="43"/>
      <c r="W102" s="43"/>
      <c r="X102" s="43"/>
      <c r="Y102" s="43"/>
      <c r="Z102" s="43"/>
      <c r="AA102" s="68"/>
      <c r="AB102" s="68"/>
      <c r="AC102" s="68"/>
      <c r="AD102" s="68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68"/>
      <c r="CZ102" s="68"/>
      <c r="DA102" s="68"/>
      <c r="DB102" s="68"/>
      <c r="DC102" s="68"/>
      <c r="DD102" s="43"/>
      <c r="DE102" s="43"/>
      <c r="DF102" s="43"/>
      <c r="DG102" s="43"/>
      <c r="DH102" s="43"/>
      <c r="DI102" s="43"/>
      <c r="DJ102" s="43"/>
      <c r="DK102" s="43"/>
      <c r="DL102" s="43"/>
      <c r="DM102" s="43"/>
      <c r="DN102" s="43"/>
      <c r="DO102" s="43"/>
      <c r="DP102" s="43"/>
      <c r="DQ102" s="43"/>
      <c r="DR102" s="43"/>
      <c r="DS102" s="43"/>
      <c r="DT102" s="43"/>
      <c r="DU102" s="43"/>
      <c r="DV102" s="43"/>
      <c r="DW102" s="43"/>
      <c r="DX102" s="43"/>
      <c r="DY102" s="43"/>
      <c r="DZ102" s="43"/>
      <c r="EA102" s="43"/>
      <c r="EB102" s="43"/>
      <c r="EC102" s="43"/>
      <c r="ED102" s="43"/>
      <c r="EE102" s="43"/>
      <c r="EF102" s="43"/>
      <c r="EG102" s="43"/>
      <c r="EH102" s="43"/>
      <c r="EI102" s="43"/>
      <c r="EJ102" s="43"/>
      <c r="EK102" s="43"/>
      <c r="EL102" s="43"/>
      <c r="EM102" s="43"/>
      <c r="EN102" s="43"/>
      <c r="EO102" s="43"/>
      <c r="EP102" s="43"/>
      <c r="EQ102" s="43"/>
      <c r="ER102" s="43"/>
      <c r="ES102" s="43"/>
      <c r="ET102" s="43"/>
      <c r="EU102" s="43"/>
      <c r="EV102" s="43"/>
      <c r="EW102" s="43"/>
      <c r="EX102" s="43"/>
      <c r="EY102" s="43"/>
      <c r="EZ102" s="43"/>
      <c r="FA102" s="43"/>
      <c r="FB102" s="43"/>
      <c r="FC102" s="43"/>
      <c r="FD102" s="43"/>
      <c r="FE102" s="43"/>
      <c r="FF102" s="43"/>
      <c r="FG102" s="43"/>
      <c r="FH102" s="43"/>
      <c r="FI102" s="43"/>
      <c r="FJ102" s="43"/>
      <c r="FK102" s="43"/>
      <c r="FL102" s="43"/>
      <c r="FM102" s="43"/>
      <c r="FN102" s="43"/>
      <c r="FO102" s="43"/>
      <c r="FP102" s="43"/>
      <c r="FQ102" s="43"/>
      <c r="FR102" s="43"/>
      <c r="FS102" s="43"/>
      <c r="FT102" s="43"/>
      <c r="FU102" s="43"/>
      <c r="FV102" s="43"/>
      <c r="FW102" s="43"/>
      <c r="FX102" s="43"/>
      <c r="FY102" s="43"/>
      <c r="FZ102" s="43"/>
      <c r="GA102" s="43"/>
      <c r="GB102" s="43"/>
      <c r="GC102" s="43"/>
      <c r="GD102" s="43"/>
      <c r="GE102" s="43"/>
      <c r="GF102" s="43"/>
      <c r="GG102" s="43"/>
      <c r="GH102" s="43"/>
      <c r="GI102" s="43"/>
      <c r="GJ102" s="43"/>
      <c r="GK102" s="43"/>
      <c r="GL102" s="43"/>
      <c r="GM102" s="43"/>
      <c r="GN102" s="43"/>
      <c r="GO102" s="43"/>
      <c r="GP102" s="43"/>
      <c r="GQ102" s="43"/>
      <c r="GR102" s="43"/>
      <c r="GS102" s="43"/>
      <c r="GT102" s="43"/>
      <c r="GU102" s="43"/>
      <c r="GV102" s="43"/>
      <c r="GW102" s="43"/>
      <c r="GX102" s="43"/>
      <c r="GY102" s="43"/>
      <c r="GZ102" s="43"/>
      <c r="HA102" s="43"/>
      <c r="HB102" s="43"/>
      <c r="HC102" s="43"/>
      <c r="HD102" s="43"/>
      <c r="HE102"/>
      <c r="HF102"/>
      <c r="HG102"/>
      <c r="HH102"/>
      <c r="HI102" s="43"/>
      <c r="HJ102" s="43"/>
      <c r="HK102" s="43"/>
      <c r="HL102" s="43"/>
      <c r="HM102" s="43"/>
      <c r="HN102" s="43"/>
      <c r="HO102" s="43"/>
      <c r="HP102" s="43"/>
      <c r="HQ102" s="43"/>
      <c r="HR102" s="43"/>
      <c r="HS102" s="43"/>
      <c r="HT102" s="43"/>
      <c r="HU102" s="43"/>
      <c r="HV102" s="43"/>
      <c r="HW102" s="43"/>
      <c r="HX102" s="43"/>
      <c r="HY102" s="43"/>
      <c r="HZ102" s="43"/>
      <c r="IA102" s="43"/>
    </row>
    <row r="103" spans="1:235" ht="17.25" customHeight="1">
      <c r="A103"/>
      <c r="B10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68"/>
      <c r="U103" s="43"/>
      <c r="V103" s="43"/>
      <c r="W103" s="43"/>
      <c r="X103" s="43"/>
      <c r="Y103" s="43"/>
      <c r="Z103" s="43"/>
      <c r="AA103" s="68"/>
      <c r="AB103" s="68"/>
      <c r="AC103" s="68"/>
      <c r="AD103" s="68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68"/>
      <c r="CZ103" s="68"/>
      <c r="DA103" s="68"/>
      <c r="DB103" s="68"/>
      <c r="DC103" s="68"/>
      <c r="DD103" s="43"/>
      <c r="DE103" s="43"/>
      <c r="DF103" s="43"/>
      <c r="DG103" s="43"/>
      <c r="DH103" s="43"/>
      <c r="DI103" s="43"/>
      <c r="DJ103" s="43"/>
      <c r="DK103" s="43"/>
      <c r="DL103" s="43"/>
      <c r="DM103" s="43"/>
      <c r="DN103" s="43"/>
      <c r="DO103" s="43"/>
      <c r="DP103" s="43"/>
      <c r="DQ103" s="43"/>
      <c r="DR103" s="43"/>
      <c r="DS103" s="43"/>
      <c r="DT103" s="43"/>
      <c r="DU103" s="43"/>
      <c r="DV103" s="43"/>
      <c r="DW103" s="43"/>
      <c r="DX103" s="43"/>
      <c r="DY103" s="43"/>
      <c r="DZ103" s="43"/>
      <c r="EA103" s="43"/>
      <c r="EB103" s="43"/>
      <c r="EC103" s="43"/>
      <c r="ED103" s="43"/>
      <c r="EE103" s="43"/>
      <c r="EF103" s="43"/>
      <c r="EG103" s="43"/>
      <c r="EH103" s="43"/>
      <c r="EI103" s="43"/>
      <c r="EJ103" s="43"/>
      <c r="EK103" s="43"/>
      <c r="EL103" s="43"/>
      <c r="EM103" s="43"/>
      <c r="EN103" s="43"/>
      <c r="EO103" s="43"/>
      <c r="EP103" s="43"/>
      <c r="EQ103" s="43"/>
      <c r="ER103" s="43"/>
      <c r="ES103" s="43"/>
      <c r="ET103" s="43"/>
      <c r="EU103" s="43"/>
      <c r="EV103" s="43"/>
      <c r="EW103" s="43"/>
      <c r="EX103" s="43"/>
      <c r="EY103" s="43"/>
      <c r="EZ103" s="43"/>
      <c r="FA103" s="43"/>
      <c r="FB103" s="43"/>
      <c r="FC103" s="43"/>
      <c r="FD103" s="43"/>
      <c r="FE103" s="43"/>
      <c r="FF103" s="43"/>
      <c r="FG103" s="43"/>
      <c r="FH103" s="43"/>
      <c r="FI103" s="43"/>
      <c r="FJ103" s="43"/>
      <c r="FK103" s="43"/>
      <c r="FL103" s="43"/>
      <c r="FM103" s="43"/>
      <c r="FN103" s="43"/>
      <c r="FO103" s="43"/>
      <c r="FP103" s="43"/>
      <c r="FQ103" s="43"/>
      <c r="FR103" s="43"/>
      <c r="FS103" s="43"/>
      <c r="FT103" s="43"/>
      <c r="FU103" s="43"/>
      <c r="FV103" s="43"/>
      <c r="FW103" s="43"/>
      <c r="FX103" s="43"/>
      <c r="FY103" s="43"/>
      <c r="FZ103" s="43"/>
      <c r="GA103" s="43"/>
      <c r="GB103" s="43"/>
      <c r="GC103" s="43"/>
      <c r="GD103" s="43"/>
      <c r="GE103" s="43"/>
      <c r="GF103" s="43"/>
      <c r="GG103" s="43"/>
      <c r="GH103" s="43"/>
      <c r="GI103" s="43"/>
      <c r="GJ103" s="43"/>
      <c r="GK103" s="43"/>
      <c r="GL103" s="43"/>
      <c r="GM103" s="43"/>
      <c r="GN103" s="43"/>
      <c r="GO103" s="43"/>
      <c r="GP103" s="43"/>
      <c r="GQ103" s="43"/>
      <c r="GR103" s="43"/>
      <c r="GS103" s="43"/>
      <c r="GT103" s="43"/>
      <c r="GU103" s="43"/>
      <c r="GV103" s="43"/>
      <c r="GW103" s="43"/>
      <c r="GX103" s="43"/>
      <c r="GY103" s="43"/>
      <c r="GZ103" s="43"/>
      <c r="HA103" s="43"/>
      <c r="HB103" s="43"/>
      <c r="HC103" s="43"/>
      <c r="HD103" s="43"/>
      <c r="HE103"/>
      <c r="HF103"/>
      <c r="HG103"/>
      <c r="HH103"/>
      <c r="HI103" s="43"/>
      <c r="HJ103" s="43"/>
      <c r="HK103" s="43"/>
      <c r="HL103" s="43"/>
      <c r="HM103" s="43"/>
      <c r="HN103" s="43"/>
      <c r="HO103" s="43"/>
      <c r="HP103" s="43"/>
      <c r="HQ103" s="43"/>
      <c r="HR103" s="43"/>
      <c r="HS103" s="43"/>
      <c r="HT103" s="43"/>
      <c r="HU103" s="43"/>
      <c r="HV103" s="43"/>
      <c r="HW103" s="43"/>
      <c r="HX103" s="43"/>
      <c r="HY103" s="43"/>
      <c r="HZ103" s="43"/>
      <c r="IA103" s="43"/>
    </row>
    <row r="104" spans="1:235" ht="17.25" customHeight="1">
      <c r="A104"/>
      <c r="B104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68"/>
      <c r="U104" s="43"/>
      <c r="V104" s="43"/>
      <c r="W104" s="43"/>
      <c r="X104" s="43"/>
      <c r="Y104" s="43"/>
      <c r="Z104" s="43"/>
      <c r="AA104" s="68"/>
      <c r="AB104" s="68"/>
      <c r="AC104" s="68"/>
      <c r="AD104" s="68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68"/>
      <c r="CZ104" s="68"/>
      <c r="DA104" s="68"/>
      <c r="DB104" s="68"/>
      <c r="DC104" s="68"/>
      <c r="DD104" s="43"/>
      <c r="DE104" s="43"/>
      <c r="DF104" s="43"/>
      <c r="DG104" s="43"/>
      <c r="DH104" s="43"/>
      <c r="DI104" s="43"/>
      <c r="DJ104" s="43"/>
      <c r="DK104" s="43"/>
      <c r="DL104" s="43"/>
      <c r="DM104" s="43"/>
      <c r="DN104" s="43"/>
      <c r="DO104" s="43"/>
      <c r="DP104" s="43"/>
      <c r="DQ104" s="43"/>
      <c r="DR104" s="43"/>
      <c r="DS104" s="43"/>
      <c r="DT104" s="43"/>
      <c r="DU104" s="43"/>
      <c r="DV104" s="43"/>
      <c r="DW104" s="43"/>
      <c r="DX104" s="43"/>
      <c r="DY104" s="43"/>
      <c r="DZ104" s="43"/>
      <c r="EA104" s="43"/>
      <c r="EB104" s="43"/>
      <c r="EC104" s="43"/>
      <c r="ED104" s="43"/>
      <c r="EE104" s="43"/>
      <c r="EF104" s="43"/>
      <c r="EG104" s="43"/>
      <c r="EH104" s="43"/>
      <c r="EI104" s="43"/>
      <c r="EJ104" s="43"/>
      <c r="EK104" s="43"/>
      <c r="EL104" s="43"/>
      <c r="EM104" s="43"/>
      <c r="EN104" s="43"/>
      <c r="EO104" s="43"/>
      <c r="EP104" s="43"/>
      <c r="EQ104" s="43"/>
      <c r="ER104" s="43"/>
      <c r="ES104" s="43"/>
      <c r="ET104" s="43"/>
      <c r="EU104" s="43"/>
      <c r="EV104" s="43"/>
      <c r="EW104" s="43"/>
      <c r="EX104" s="43"/>
      <c r="EY104" s="43"/>
      <c r="EZ104" s="43"/>
      <c r="FA104" s="43"/>
      <c r="FB104" s="43"/>
      <c r="FC104" s="43"/>
      <c r="FD104" s="43"/>
      <c r="FE104" s="43"/>
      <c r="FF104" s="43"/>
      <c r="FG104" s="43"/>
      <c r="FH104" s="43"/>
      <c r="FI104" s="43"/>
      <c r="FJ104" s="43"/>
      <c r="FK104" s="43"/>
      <c r="FL104" s="43"/>
      <c r="FM104" s="43"/>
      <c r="FN104" s="43"/>
      <c r="FO104" s="43"/>
      <c r="FP104" s="43"/>
      <c r="FQ104" s="43"/>
      <c r="FR104" s="43"/>
      <c r="FS104" s="43"/>
      <c r="FT104" s="43"/>
      <c r="FU104" s="43"/>
      <c r="FV104" s="43"/>
      <c r="FW104" s="43"/>
      <c r="FX104" s="43"/>
      <c r="FY104" s="43"/>
      <c r="FZ104" s="43"/>
      <c r="GA104" s="43"/>
      <c r="GB104" s="43"/>
      <c r="GC104" s="43"/>
      <c r="GD104" s="43"/>
      <c r="GE104" s="43"/>
      <c r="GF104" s="43"/>
      <c r="GG104" s="43"/>
      <c r="GH104" s="43"/>
      <c r="GI104" s="43"/>
      <c r="GJ104" s="43"/>
      <c r="GK104" s="43"/>
      <c r="GL104" s="43"/>
      <c r="GM104" s="43"/>
      <c r="GN104" s="43"/>
      <c r="GO104" s="43"/>
      <c r="GP104" s="43"/>
      <c r="GQ104" s="43"/>
      <c r="GR104" s="43"/>
      <c r="GS104" s="43"/>
      <c r="GT104" s="43"/>
      <c r="GU104" s="43"/>
      <c r="GV104" s="43"/>
      <c r="GW104" s="43"/>
      <c r="GX104" s="43"/>
      <c r="GY104" s="43"/>
      <c r="GZ104" s="43"/>
      <c r="HA104" s="43"/>
      <c r="HB104" s="43"/>
      <c r="HC104" s="43"/>
      <c r="HD104" s="43"/>
      <c r="HE104"/>
      <c r="HF104"/>
      <c r="HG104"/>
      <c r="HH104"/>
      <c r="HI104" s="43"/>
      <c r="HJ104" s="43"/>
      <c r="HK104" s="43"/>
      <c r="HL104" s="43"/>
      <c r="HM104" s="43"/>
      <c r="HN104" s="43"/>
      <c r="HO104" s="43"/>
      <c r="HP104" s="43"/>
      <c r="HQ104" s="43"/>
      <c r="HR104" s="43"/>
      <c r="HS104" s="43"/>
      <c r="HT104" s="43"/>
      <c r="HU104" s="43"/>
      <c r="HV104" s="43"/>
      <c r="HW104" s="43"/>
      <c r="HX104" s="43"/>
      <c r="HY104" s="43"/>
      <c r="HZ104" s="43"/>
      <c r="IA104" s="43"/>
    </row>
    <row r="105" spans="1:235" ht="17.25" customHeight="1">
      <c r="A105"/>
      <c r="B105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68"/>
      <c r="U105" s="43"/>
      <c r="V105" s="43"/>
      <c r="W105" s="43"/>
      <c r="X105" s="43"/>
      <c r="Y105" s="43"/>
      <c r="Z105" s="43"/>
      <c r="AA105" s="68"/>
      <c r="AB105" s="68"/>
      <c r="AC105" s="68"/>
      <c r="AD105" s="68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68"/>
      <c r="CZ105" s="68"/>
      <c r="DA105" s="68"/>
      <c r="DB105" s="68"/>
      <c r="DC105" s="68"/>
      <c r="DD105" s="43"/>
      <c r="DE105" s="43"/>
      <c r="DF105" s="43"/>
      <c r="DG105" s="43"/>
      <c r="DH105" s="43"/>
      <c r="DI105" s="43"/>
      <c r="DJ105" s="43"/>
      <c r="DK105" s="43"/>
      <c r="DL105" s="43"/>
      <c r="DM105" s="43"/>
      <c r="DN105" s="43"/>
      <c r="DO105" s="43"/>
      <c r="DP105" s="43"/>
      <c r="DQ105" s="43"/>
      <c r="DR105" s="43"/>
      <c r="DS105" s="43"/>
      <c r="DT105" s="43"/>
      <c r="DU105" s="43"/>
      <c r="DV105" s="43"/>
      <c r="DW105" s="43"/>
      <c r="DX105" s="43"/>
      <c r="DY105" s="43"/>
      <c r="DZ105" s="43"/>
      <c r="EA105" s="43"/>
      <c r="EB105" s="43"/>
      <c r="EC105" s="43"/>
      <c r="ED105" s="43"/>
      <c r="EE105" s="43"/>
      <c r="EF105" s="43"/>
      <c r="EG105" s="43"/>
      <c r="EH105" s="43"/>
      <c r="EI105" s="43"/>
      <c r="EJ105" s="43"/>
      <c r="EK105" s="43"/>
      <c r="EL105" s="43"/>
      <c r="EM105" s="43"/>
      <c r="EN105" s="43"/>
      <c r="EO105" s="43"/>
      <c r="EP105" s="43"/>
      <c r="EQ105" s="43"/>
      <c r="ER105" s="43"/>
      <c r="ES105" s="43"/>
      <c r="ET105" s="43"/>
      <c r="EU105" s="43"/>
      <c r="EV105" s="43"/>
      <c r="EW105" s="43"/>
      <c r="EX105" s="43"/>
      <c r="EY105" s="43"/>
      <c r="EZ105" s="43"/>
      <c r="FA105" s="43"/>
      <c r="FB105" s="43"/>
      <c r="FC105" s="43"/>
      <c r="FD105" s="43"/>
      <c r="FE105" s="43"/>
      <c r="FF105" s="43"/>
      <c r="FG105" s="43"/>
      <c r="FH105" s="43"/>
      <c r="FI105" s="43"/>
      <c r="FJ105" s="43"/>
      <c r="FK105" s="43"/>
      <c r="FL105" s="43"/>
      <c r="FM105" s="43"/>
      <c r="FN105" s="43"/>
      <c r="FO105" s="43"/>
      <c r="FP105" s="43"/>
      <c r="FQ105" s="43"/>
      <c r="FR105" s="43"/>
      <c r="FS105" s="43"/>
      <c r="FT105" s="43"/>
      <c r="FU105" s="43"/>
      <c r="FV105" s="43"/>
      <c r="FW105" s="43"/>
      <c r="FX105" s="43"/>
      <c r="FY105" s="43"/>
      <c r="FZ105" s="43"/>
      <c r="GA105" s="43"/>
      <c r="GB105" s="43"/>
      <c r="GC105" s="43"/>
      <c r="GD105" s="43"/>
      <c r="GE105" s="43"/>
      <c r="GF105" s="43"/>
      <c r="GG105" s="43"/>
      <c r="GH105" s="43"/>
      <c r="GI105" s="43"/>
      <c r="GJ105" s="43"/>
      <c r="GK105" s="43"/>
      <c r="GL105" s="43"/>
      <c r="GM105" s="43"/>
      <c r="GN105" s="43"/>
      <c r="GO105" s="43"/>
      <c r="GP105" s="43"/>
      <c r="GQ105" s="43"/>
      <c r="GR105" s="43"/>
      <c r="GS105" s="43"/>
      <c r="GT105" s="43"/>
      <c r="GU105" s="43"/>
      <c r="GV105" s="43"/>
      <c r="GW105" s="43"/>
      <c r="GX105" s="43"/>
      <c r="GY105" s="43"/>
      <c r="GZ105" s="43"/>
      <c r="HA105" s="43"/>
      <c r="HB105" s="43"/>
      <c r="HC105" s="43"/>
      <c r="HD105" s="43"/>
      <c r="HE105"/>
      <c r="HF105"/>
      <c r="HG105"/>
      <c r="HH105"/>
      <c r="HI105" s="43"/>
      <c r="HJ105" s="43"/>
      <c r="HK105" s="43"/>
      <c r="HL105" s="43"/>
      <c r="HM105" s="43"/>
      <c r="HN105" s="43"/>
      <c r="HO105" s="43"/>
      <c r="HP105" s="43"/>
      <c r="HQ105" s="43"/>
      <c r="HR105" s="43"/>
      <c r="HS105" s="43"/>
      <c r="HT105" s="43"/>
      <c r="HU105" s="43"/>
      <c r="HV105" s="43"/>
      <c r="HW105" s="43"/>
      <c r="HX105" s="43"/>
      <c r="HY105" s="43"/>
      <c r="HZ105" s="43"/>
      <c r="IA105" s="43"/>
    </row>
    <row r="106" spans="1:235" ht="17.25" customHeight="1">
      <c r="A106"/>
      <c r="B106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68"/>
      <c r="U106" s="43"/>
      <c r="V106" s="43"/>
      <c r="W106" s="43"/>
      <c r="X106" s="43"/>
      <c r="Y106" s="43"/>
      <c r="Z106" s="43"/>
      <c r="AA106" s="68"/>
      <c r="AB106" s="68"/>
      <c r="AC106" s="68"/>
      <c r="AD106" s="68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68"/>
      <c r="CZ106" s="68"/>
      <c r="DA106" s="68"/>
      <c r="DB106" s="68"/>
      <c r="DC106" s="68"/>
      <c r="DD106" s="43"/>
      <c r="DE106" s="43"/>
      <c r="DF106" s="43"/>
      <c r="DG106" s="43"/>
      <c r="DH106" s="43"/>
      <c r="DI106" s="43"/>
      <c r="DJ106" s="43"/>
      <c r="DK106" s="43"/>
      <c r="DL106" s="43"/>
      <c r="DM106" s="43"/>
      <c r="DN106" s="43"/>
      <c r="DO106" s="43"/>
      <c r="DP106" s="43"/>
      <c r="DQ106" s="43"/>
      <c r="DR106" s="43"/>
      <c r="DS106" s="43"/>
      <c r="DT106" s="43"/>
      <c r="DU106" s="43"/>
      <c r="DV106" s="43"/>
      <c r="DW106" s="43"/>
      <c r="DX106" s="43"/>
      <c r="DY106" s="43"/>
      <c r="DZ106" s="43"/>
      <c r="EA106" s="43"/>
      <c r="EB106" s="43"/>
      <c r="EC106" s="43"/>
      <c r="ED106" s="43"/>
      <c r="EE106" s="43"/>
      <c r="EF106" s="43"/>
      <c r="EG106" s="43"/>
      <c r="EH106" s="43"/>
      <c r="EI106" s="43"/>
      <c r="EJ106" s="43"/>
      <c r="EK106" s="43"/>
      <c r="EL106" s="43"/>
      <c r="EM106" s="43"/>
      <c r="EN106" s="43"/>
      <c r="EO106" s="43"/>
      <c r="EP106" s="43"/>
      <c r="EQ106" s="43"/>
      <c r="ER106" s="43"/>
      <c r="ES106" s="43"/>
      <c r="ET106" s="43"/>
      <c r="EU106" s="43"/>
      <c r="EV106" s="43"/>
      <c r="EW106" s="43"/>
      <c r="EX106" s="43"/>
      <c r="EY106" s="43"/>
      <c r="EZ106" s="43"/>
      <c r="FA106" s="43"/>
      <c r="FB106" s="43"/>
      <c r="FC106" s="43"/>
      <c r="FD106" s="43"/>
      <c r="FE106" s="43"/>
      <c r="FF106" s="43"/>
      <c r="FG106" s="43"/>
      <c r="FH106" s="43"/>
      <c r="FI106" s="43"/>
      <c r="FJ106" s="43"/>
      <c r="FK106" s="43"/>
      <c r="FL106" s="43"/>
      <c r="FM106" s="43"/>
      <c r="FN106" s="43"/>
      <c r="FO106" s="43"/>
      <c r="FP106" s="43"/>
      <c r="FQ106" s="43"/>
      <c r="FR106" s="43"/>
      <c r="FS106" s="43"/>
      <c r="FT106" s="43"/>
      <c r="FU106" s="43"/>
      <c r="FV106" s="43"/>
      <c r="FW106" s="43"/>
      <c r="FX106" s="43"/>
      <c r="FY106" s="43"/>
      <c r="FZ106" s="43"/>
      <c r="GA106" s="43"/>
      <c r="GB106" s="43"/>
      <c r="GC106" s="43"/>
      <c r="GD106" s="43"/>
      <c r="GE106" s="43"/>
      <c r="GF106" s="43"/>
      <c r="GG106" s="43"/>
      <c r="GH106" s="43"/>
      <c r="GI106" s="43"/>
      <c r="GJ106" s="43"/>
      <c r="GK106" s="43"/>
      <c r="GL106" s="43"/>
      <c r="GM106" s="43"/>
      <c r="GN106" s="43"/>
      <c r="GO106" s="43"/>
      <c r="GP106" s="43"/>
      <c r="GQ106" s="43"/>
      <c r="GR106" s="43"/>
      <c r="GS106" s="43"/>
      <c r="GT106" s="43"/>
      <c r="GU106" s="43"/>
      <c r="GV106" s="43"/>
      <c r="GW106" s="43"/>
      <c r="GX106" s="43"/>
      <c r="GY106" s="43"/>
      <c r="GZ106" s="43"/>
      <c r="HA106" s="43"/>
      <c r="HB106" s="43"/>
      <c r="HC106" s="43"/>
      <c r="HD106" s="43"/>
      <c r="HE106"/>
      <c r="HF106"/>
      <c r="HG106"/>
      <c r="HH106"/>
      <c r="HI106" s="43"/>
      <c r="HJ106" s="43"/>
      <c r="HK106" s="43"/>
      <c r="HL106" s="43"/>
      <c r="HM106" s="43"/>
      <c r="HN106" s="43"/>
      <c r="HO106" s="43"/>
      <c r="HP106" s="43"/>
      <c r="HQ106" s="43"/>
      <c r="HR106" s="43"/>
      <c r="HS106" s="43"/>
      <c r="HT106" s="43"/>
      <c r="HU106" s="43"/>
      <c r="HV106" s="43"/>
      <c r="HW106" s="43"/>
      <c r="HX106" s="43"/>
      <c r="HY106" s="43"/>
      <c r="HZ106" s="43"/>
      <c r="IA106" s="43"/>
    </row>
    <row r="107" spans="1:235" ht="17.25" customHeight="1">
      <c r="A107"/>
      <c r="B107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68"/>
      <c r="U107" s="43"/>
      <c r="V107" s="43"/>
      <c r="W107" s="43"/>
      <c r="X107" s="43"/>
      <c r="Y107" s="43"/>
      <c r="Z107" s="43"/>
      <c r="AA107" s="68"/>
      <c r="AB107" s="68"/>
      <c r="AC107" s="68"/>
      <c r="AD107" s="68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68"/>
      <c r="CZ107" s="68"/>
      <c r="DA107" s="68"/>
      <c r="DB107" s="68"/>
      <c r="DC107" s="68"/>
      <c r="DD107" s="43"/>
      <c r="DE107" s="43"/>
      <c r="DF107" s="43"/>
      <c r="DG107" s="43"/>
      <c r="DH107" s="43"/>
      <c r="DI107" s="43"/>
      <c r="DJ107" s="43"/>
      <c r="DK107" s="43"/>
      <c r="DL107" s="43"/>
      <c r="DM107" s="43"/>
      <c r="DN107" s="43"/>
      <c r="DO107" s="43"/>
      <c r="DP107" s="43"/>
      <c r="DQ107" s="43"/>
      <c r="DR107" s="43"/>
      <c r="DS107" s="43"/>
      <c r="DT107" s="43"/>
      <c r="DU107" s="43"/>
      <c r="DV107" s="43"/>
      <c r="DW107" s="43"/>
      <c r="DX107" s="43"/>
      <c r="DY107" s="43"/>
      <c r="DZ107" s="43"/>
      <c r="EA107" s="43"/>
      <c r="EB107" s="43"/>
      <c r="EC107" s="43"/>
      <c r="ED107" s="43"/>
      <c r="EE107" s="43"/>
      <c r="EF107" s="43"/>
      <c r="EG107" s="43"/>
      <c r="EH107" s="43"/>
      <c r="EI107" s="43"/>
      <c r="EJ107" s="43"/>
      <c r="EK107" s="43"/>
      <c r="EL107" s="43"/>
      <c r="EM107" s="43"/>
      <c r="EN107" s="43"/>
      <c r="EO107" s="43"/>
      <c r="EP107" s="43"/>
      <c r="EQ107" s="43"/>
      <c r="ER107" s="43"/>
      <c r="ES107" s="43"/>
      <c r="ET107" s="43"/>
      <c r="EU107" s="43"/>
      <c r="EV107" s="43"/>
      <c r="EW107" s="43"/>
      <c r="EX107" s="43"/>
      <c r="EY107" s="43"/>
      <c r="EZ107" s="43"/>
      <c r="FA107" s="43"/>
      <c r="FB107" s="43"/>
      <c r="FC107" s="43"/>
      <c r="FD107" s="43"/>
      <c r="FE107" s="43"/>
      <c r="FF107" s="43"/>
      <c r="FG107" s="43"/>
      <c r="FH107" s="43"/>
      <c r="FI107" s="43"/>
      <c r="FJ107" s="43"/>
      <c r="FK107" s="43"/>
      <c r="FL107" s="43"/>
      <c r="FM107" s="43"/>
      <c r="FN107" s="43"/>
      <c r="FO107" s="43"/>
      <c r="FP107" s="43"/>
      <c r="FQ107" s="43"/>
      <c r="FR107" s="43"/>
      <c r="FS107" s="43"/>
      <c r="FT107" s="43"/>
      <c r="FU107" s="43"/>
      <c r="FV107" s="43"/>
      <c r="FW107" s="43"/>
      <c r="FX107" s="43"/>
      <c r="FY107" s="43"/>
      <c r="FZ107" s="43"/>
      <c r="GA107" s="43"/>
      <c r="GB107" s="43"/>
      <c r="GC107" s="43"/>
      <c r="GD107" s="43"/>
      <c r="GE107" s="43"/>
      <c r="GF107" s="43"/>
      <c r="GG107" s="43"/>
      <c r="GH107" s="43"/>
      <c r="GI107" s="43"/>
      <c r="GJ107" s="43"/>
      <c r="GK107" s="43"/>
      <c r="GL107" s="43"/>
      <c r="GM107" s="43"/>
      <c r="GN107" s="43"/>
      <c r="GO107" s="43"/>
      <c r="GP107" s="43"/>
      <c r="GQ107" s="43"/>
      <c r="GR107" s="43"/>
      <c r="GS107" s="43"/>
      <c r="GT107" s="43"/>
      <c r="GU107" s="43"/>
      <c r="GV107" s="43"/>
      <c r="GW107" s="43"/>
      <c r="GX107" s="43"/>
      <c r="GY107" s="43"/>
      <c r="GZ107" s="43"/>
      <c r="HA107" s="43"/>
      <c r="HB107" s="43"/>
      <c r="HC107" s="43"/>
      <c r="HD107" s="43"/>
      <c r="HE107"/>
      <c r="HF107"/>
      <c r="HG107"/>
      <c r="HH107"/>
      <c r="HI107" s="43"/>
      <c r="HJ107" s="43"/>
      <c r="HK107" s="43"/>
      <c r="HL107" s="43"/>
      <c r="HM107" s="43"/>
      <c r="HN107" s="43"/>
      <c r="HO107" s="43"/>
      <c r="HP107" s="43"/>
      <c r="HQ107" s="43"/>
      <c r="HR107" s="43"/>
      <c r="HS107" s="43"/>
      <c r="HT107" s="43"/>
      <c r="HU107" s="43"/>
      <c r="HV107" s="43"/>
      <c r="HW107" s="43"/>
      <c r="HX107" s="43"/>
      <c r="HY107" s="43"/>
      <c r="HZ107" s="43"/>
      <c r="IA107" s="43"/>
    </row>
    <row r="108" spans="1:235" ht="17.25" customHeight="1">
      <c r="A108"/>
      <c r="B108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68"/>
      <c r="U108" s="43"/>
      <c r="V108" s="43"/>
      <c r="W108" s="43"/>
      <c r="X108" s="43"/>
      <c r="Y108" s="43"/>
      <c r="Z108" s="43"/>
      <c r="AA108" s="68"/>
      <c r="AB108" s="68"/>
      <c r="AC108" s="68"/>
      <c r="AD108" s="68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68"/>
      <c r="CZ108" s="68"/>
      <c r="DA108" s="68"/>
      <c r="DB108" s="68"/>
      <c r="DC108" s="68"/>
      <c r="DD108" s="43"/>
      <c r="DE108" s="43"/>
      <c r="DF108" s="43"/>
      <c r="DG108" s="43"/>
      <c r="DH108" s="43"/>
      <c r="DI108" s="43"/>
      <c r="DJ108" s="43"/>
      <c r="DK108" s="43"/>
      <c r="DL108" s="43"/>
      <c r="DM108" s="43"/>
      <c r="DN108" s="43"/>
      <c r="DO108" s="43"/>
      <c r="DP108" s="43"/>
      <c r="DQ108" s="43"/>
      <c r="DR108" s="43"/>
      <c r="DS108" s="43"/>
      <c r="DT108" s="43"/>
      <c r="DU108" s="43"/>
      <c r="DV108" s="43"/>
      <c r="DW108" s="43"/>
      <c r="DX108" s="43"/>
      <c r="DY108" s="43"/>
      <c r="DZ108" s="43"/>
      <c r="EA108" s="43"/>
      <c r="EB108" s="43"/>
      <c r="EC108" s="43"/>
      <c r="ED108" s="43"/>
      <c r="EE108" s="43"/>
      <c r="EF108" s="43"/>
      <c r="EG108" s="43"/>
      <c r="EH108" s="43"/>
      <c r="EI108" s="43"/>
      <c r="EJ108" s="43"/>
      <c r="EK108" s="43"/>
      <c r="EL108" s="43"/>
      <c r="EM108" s="43"/>
      <c r="EN108" s="43"/>
      <c r="EO108" s="43"/>
      <c r="EP108" s="43"/>
      <c r="EQ108" s="43"/>
      <c r="ER108" s="43"/>
      <c r="ES108" s="43"/>
      <c r="ET108" s="43"/>
      <c r="EU108" s="43"/>
      <c r="EV108" s="43"/>
      <c r="EW108" s="43"/>
      <c r="EX108" s="43"/>
      <c r="EY108" s="43"/>
      <c r="EZ108" s="43"/>
      <c r="FA108" s="43"/>
      <c r="FB108" s="43"/>
      <c r="FC108" s="43"/>
      <c r="FD108" s="43"/>
      <c r="FE108" s="43"/>
      <c r="FF108" s="43"/>
      <c r="FG108" s="43"/>
      <c r="FH108" s="43"/>
      <c r="FI108" s="43"/>
      <c r="FJ108" s="43"/>
      <c r="FK108" s="43"/>
      <c r="FL108" s="43"/>
      <c r="FM108" s="43"/>
      <c r="FN108" s="43"/>
      <c r="FO108" s="43"/>
      <c r="FP108" s="43"/>
      <c r="FQ108" s="43"/>
      <c r="FR108" s="43"/>
      <c r="FS108" s="43"/>
      <c r="FT108" s="43"/>
      <c r="FU108" s="43"/>
      <c r="FV108" s="43"/>
      <c r="FW108" s="43"/>
      <c r="FX108" s="43"/>
      <c r="FY108" s="43"/>
      <c r="FZ108" s="43"/>
      <c r="GA108" s="43"/>
      <c r="GB108" s="43"/>
      <c r="GC108" s="43"/>
      <c r="GD108" s="43"/>
      <c r="GE108" s="43"/>
      <c r="GF108" s="43"/>
      <c r="GG108" s="43"/>
      <c r="GH108" s="43"/>
      <c r="GI108" s="43"/>
      <c r="GJ108" s="43"/>
      <c r="GK108" s="43"/>
      <c r="GL108" s="43"/>
      <c r="GM108" s="43"/>
      <c r="GN108" s="43"/>
      <c r="GO108" s="43"/>
      <c r="GP108" s="43"/>
      <c r="GQ108" s="43"/>
      <c r="GR108" s="43"/>
      <c r="GS108" s="43"/>
      <c r="GT108" s="43"/>
      <c r="GU108" s="43"/>
      <c r="GV108" s="43"/>
      <c r="GW108" s="43"/>
      <c r="GX108" s="43"/>
      <c r="GY108" s="43"/>
      <c r="GZ108" s="43"/>
      <c r="HA108" s="43"/>
      <c r="HB108" s="43"/>
      <c r="HC108" s="43"/>
      <c r="HD108" s="43"/>
      <c r="HE108"/>
      <c r="HF108"/>
      <c r="HG108"/>
      <c r="HH108"/>
      <c r="HI108" s="43"/>
      <c r="HJ108" s="43"/>
      <c r="HK108" s="43"/>
      <c r="HL108" s="43"/>
      <c r="HM108" s="43"/>
      <c r="HN108" s="43"/>
      <c r="HO108" s="43"/>
      <c r="HP108" s="43"/>
      <c r="HQ108" s="43"/>
      <c r="HR108" s="43"/>
      <c r="HS108" s="43"/>
      <c r="HT108" s="43"/>
      <c r="HU108" s="43"/>
      <c r="HV108" s="43"/>
      <c r="HW108" s="43"/>
      <c r="HX108" s="43"/>
      <c r="HY108" s="43"/>
      <c r="HZ108" s="43"/>
      <c r="IA108" s="43"/>
    </row>
    <row r="109" spans="1:235" ht="17.25" customHeight="1">
      <c r="A109"/>
      <c r="B109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68"/>
      <c r="U109" s="43"/>
      <c r="V109" s="43"/>
      <c r="W109" s="43"/>
      <c r="X109" s="43"/>
      <c r="Y109" s="43"/>
      <c r="Z109" s="43"/>
      <c r="AA109" s="68"/>
      <c r="AB109" s="68"/>
      <c r="AC109" s="68"/>
      <c r="AD109" s="68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68"/>
      <c r="CZ109" s="68"/>
      <c r="DA109" s="68"/>
      <c r="DB109" s="68"/>
      <c r="DC109" s="68"/>
      <c r="DD109" s="43"/>
      <c r="DE109" s="43"/>
      <c r="DF109" s="43"/>
      <c r="DG109" s="43"/>
      <c r="DH109" s="43"/>
      <c r="DI109" s="43"/>
      <c r="DJ109" s="43"/>
      <c r="DK109" s="43"/>
      <c r="DL109" s="43"/>
      <c r="DM109" s="43"/>
      <c r="DN109" s="43"/>
      <c r="DO109" s="43"/>
      <c r="DP109" s="43"/>
      <c r="DQ109" s="43"/>
      <c r="DR109" s="43"/>
      <c r="DS109" s="43"/>
      <c r="DT109" s="43"/>
      <c r="DU109" s="43"/>
      <c r="DV109" s="43"/>
      <c r="DW109" s="43"/>
      <c r="DX109" s="43"/>
      <c r="DY109" s="43"/>
      <c r="DZ109" s="43"/>
      <c r="EA109" s="43"/>
      <c r="EB109" s="43"/>
      <c r="EC109" s="43"/>
      <c r="ED109" s="43"/>
      <c r="EE109" s="43"/>
      <c r="EF109" s="43"/>
      <c r="EG109" s="43"/>
      <c r="EH109" s="43"/>
      <c r="EI109" s="43"/>
      <c r="EJ109" s="43"/>
      <c r="EK109" s="43"/>
      <c r="EL109" s="43"/>
      <c r="EM109" s="43"/>
      <c r="EN109" s="43"/>
      <c r="EO109" s="43"/>
      <c r="EP109" s="43"/>
      <c r="EQ109" s="43"/>
      <c r="ER109" s="43"/>
      <c r="ES109" s="43"/>
      <c r="ET109" s="43"/>
      <c r="EU109" s="43"/>
      <c r="EV109" s="43"/>
      <c r="EW109" s="43"/>
      <c r="EX109" s="43"/>
      <c r="EY109" s="43"/>
      <c r="EZ109" s="43"/>
      <c r="FA109" s="43"/>
      <c r="FB109" s="43"/>
      <c r="FC109" s="43"/>
      <c r="FD109" s="43"/>
      <c r="FE109" s="43"/>
      <c r="FF109" s="43"/>
      <c r="FG109" s="43"/>
      <c r="FH109" s="43"/>
      <c r="FI109" s="43"/>
      <c r="FJ109" s="43"/>
      <c r="FK109" s="43"/>
      <c r="FL109" s="43"/>
      <c r="FM109" s="43"/>
      <c r="FN109" s="43"/>
      <c r="FO109" s="43"/>
      <c r="FP109" s="43"/>
      <c r="FQ109" s="43"/>
      <c r="FR109" s="43"/>
      <c r="FS109" s="43"/>
      <c r="FT109" s="43"/>
      <c r="FU109" s="43"/>
      <c r="FV109" s="43"/>
      <c r="FW109" s="43"/>
      <c r="FX109" s="43"/>
      <c r="FY109" s="43"/>
      <c r="FZ109" s="43"/>
      <c r="GA109" s="43"/>
      <c r="GB109" s="43"/>
      <c r="GC109" s="43"/>
      <c r="GD109" s="43"/>
      <c r="GE109" s="43"/>
      <c r="GF109" s="43"/>
      <c r="GG109" s="43"/>
      <c r="GH109" s="43"/>
      <c r="GI109" s="43"/>
      <c r="GJ109" s="43"/>
      <c r="GK109" s="43"/>
      <c r="GL109" s="43"/>
      <c r="GM109" s="43"/>
      <c r="GN109" s="43"/>
      <c r="GO109" s="43"/>
      <c r="GP109" s="43"/>
      <c r="GQ109" s="43"/>
      <c r="GR109" s="43"/>
      <c r="GS109" s="43"/>
      <c r="GT109" s="43"/>
      <c r="GU109" s="43"/>
      <c r="GV109" s="43"/>
      <c r="GW109" s="43"/>
      <c r="GX109" s="43"/>
      <c r="GY109" s="43"/>
      <c r="GZ109" s="43"/>
      <c r="HA109" s="43"/>
      <c r="HB109" s="43"/>
      <c r="HC109" s="43"/>
      <c r="HD109" s="43"/>
      <c r="HE109"/>
      <c r="HF109"/>
      <c r="HG109"/>
      <c r="HH109"/>
      <c r="HI109" s="43"/>
      <c r="HJ109" s="43"/>
      <c r="HK109" s="43"/>
      <c r="HL109" s="43"/>
      <c r="HM109" s="43"/>
      <c r="HN109" s="43"/>
      <c r="HO109" s="43"/>
      <c r="HP109" s="43"/>
      <c r="HQ109" s="43"/>
      <c r="HR109" s="43"/>
      <c r="HS109" s="43"/>
      <c r="HT109" s="43"/>
      <c r="HU109" s="43"/>
      <c r="HV109" s="43"/>
      <c r="HW109" s="43"/>
      <c r="HX109" s="43"/>
      <c r="HY109" s="43"/>
      <c r="HZ109" s="43"/>
      <c r="IA109" s="43"/>
    </row>
    <row r="110" spans="1:235" ht="17.25" customHeight="1">
      <c r="A110"/>
      <c r="B110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68"/>
      <c r="U110" s="43"/>
      <c r="V110" s="43"/>
      <c r="W110" s="43"/>
      <c r="X110" s="43"/>
      <c r="Y110" s="43"/>
      <c r="Z110" s="43"/>
      <c r="AA110" s="68"/>
      <c r="AB110" s="68"/>
      <c r="AC110" s="68"/>
      <c r="AD110" s="68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68"/>
      <c r="CZ110" s="68"/>
      <c r="DA110" s="68"/>
      <c r="DB110" s="68"/>
      <c r="DC110" s="68"/>
      <c r="DD110" s="43"/>
      <c r="DE110" s="43"/>
      <c r="DF110" s="43"/>
      <c r="DG110" s="43"/>
      <c r="DH110" s="43"/>
      <c r="DI110" s="43"/>
      <c r="DJ110" s="43"/>
      <c r="DK110" s="43"/>
      <c r="DL110" s="43"/>
      <c r="DM110" s="43"/>
      <c r="DN110" s="43"/>
      <c r="DO110" s="43"/>
      <c r="DP110" s="43"/>
      <c r="DQ110" s="43"/>
      <c r="DR110" s="43"/>
      <c r="DS110" s="43"/>
      <c r="DT110" s="43"/>
      <c r="DU110" s="43"/>
      <c r="DV110" s="43"/>
      <c r="DW110" s="43"/>
      <c r="DX110" s="43"/>
      <c r="DY110" s="43"/>
      <c r="DZ110" s="43"/>
      <c r="EA110" s="43"/>
      <c r="EB110" s="43"/>
      <c r="EC110" s="43"/>
      <c r="ED110" s="43"/>
      <c r="EE110" s="43"/>
      <c r="EF110" s="43"/>
      <c r="EG110" s="43"/>
      <c r="EH110" s="43"/>
      <c r="EI110" s="43"/>
      <c r="EJ110" s="43"/>
      <c r="EK110" s="43"/>
      <c r="EL110" s="43"/>
      <c r="EM110" s="43"/>
      <c r="EN110" s="43"/>
      <c r="EO110" s="43"/>
      <c r="EP110" s="43"/>
      <c r="EQ110" s="43"/>
      <c r="ER110" s="43"/>
      <c r="ES110" s="43"/>
      <c r="ET110" s="43"/>
      <c r="EU110" s="43"/>
      <c r="EV110" s="43"/>
      <c r="EW110" s="43"/>
      <c r="EX110" s="43"/>
      <c r="EY110" s="43"/>
      <c r="EZ110" s="43"/>
      <c r="FA110" s="43"/>
      <c r="FB110" s="43"/>
      <c r="FC110" s="43"/>
      <c r="FD110" s="43"/>
      <c r="FE110" s="43"/>
      <c r="FF110" s="43"/>
      <c r="FG110" s="43"/>
      <c r="FH110" s="43"/>
      <c r="FI110" s="43"/>
      <c r="FJ110" s="43"/>
      <c r="FK110" s="43"/>
      <c r="FL110" s="43"/>
      <c r="FM110" s="43"/>
      <c r="FN110" s="43"/>
      <c r="FO110" s="43"/>
      <c r="FP110" s="43"/>
      <c r="FQ110" s="43"/>
      <c r="FR110" s="43"/>
      <c r="FS110" s="43"/>
      <c r="FT110" s="43"/>
      <c r="FU110" s="43"/>
      <c r="FV110" s="43"/>
      <c r="FW110" s="43"/>
      <c r="FX110" s="43"/>
      <c r="FY110" s="43"/>
      <c r="FZ110" s="43"/>
      <c r="GA110" s="43"/>
      <c r="GB110" s="43"/>
      <c r="GC110" s="43"/>
      <c r="GD110" s="43"/>
      <c r="GE110" s="43"/>
      <c r="GF110" s="43"/>
      <c r="GG110" s="43"/>
      <c r="GH110" s="43"/>
      <c r="GI110" s="43"/>
      <c r="GJ110" s="43"/>
      <c r="GK110" s="43"/>
      <c r="GL110" s="43"/>
      <c r="GM110" s="43"/>
      <c r="GN110" s="43"/>
      <c r="GO110" s="43"/>
      <c r="GP110" s="43"/>
      <c r="GQ110" s="43"/>
      <c r="GR110" s="43"/>
      <c r="GS110" s="43"/>
      <c r="GT110" s="43"/>
      <c r="GU110" s="43"/>
      <c r="GV110" s="43"/>
      <c r="GW110" s="43"/>
      <c r="GX110" s="43"/>
      <c r="GY110" s="43"/>
      <c r="GZ110" s="43"/>
      <c r="HA110" s="43"/>
      <c r="HB110" s="43"/>
      <c r="HC110" s="43"/>
      <c r="HD110" s="43"/>
      <c r="HE110"/>
      <c r="HF110"/>
      <c r="HG110"/>
      <c r="HH110"/>
      <c r="HI110" s="43"/>
      <c r="HJ110" s="43"/>
      <c r="HK110" s="43"/>
      <c r="HL110" s="43"/>
      <c r="HM110" s="43"/>
      <c r="HN110" s="43"/>
      <c r="HO110" s="43"/>
      <c r="HP110" s="43"/>
      <c r="HQ110" s="43"/>
      <c r="HR110" s="43"/>
      <c r="HS110" s="43"/>
      <c r="HT110" s="43"/>
      <c r="HU110" s="43"/>
      <c r="HV110" s="43"/>
      <c r="HW110" s="43"/>
      <c r="HX110" s="43"/>
      <c r="HY110" s="43"/>
      <c r="HZ110" s="43"/>
      <c r="IA110" s="43"/>
    </row>
    <row r="111" spans="1:235" ht="17.25" customHeight="1">
      <c r="A111"/>
      <c r="B111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68"/>
      <c r="U111" s="43"/>
      <c r="V111" s="43"/>
      <c r="W111" s="43"/>
      <c r="X111" s="43"/>
      <c r="Y111" s="43"/>
      <c r="Z111" s="43"/>
      <c r="AA111" s="68"/>
      <c r="AB111" s="68"/>
      <c r="AC111" s="68"/>
      <c r="AD111" s="68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68"/>
      <c r="CZ111" s="68"/>
      <c r="DA111" s="68"/>
      <c r="DB111" s="68"/>
      <c r="DC111" s="68"/>
      <c r="DD111" s="43"/>
      <c r="DE111" s="43"/>
      <c r="DF111" s="43"/>
      <c r="DG111" s="43"/>
      <c r="DH111" s="43"/>
      <c r="DI111" s="43"/>
      <c r="DJ111" s="43"/>
      <c r="DK111" s="43"/>
      <c r="DL111" s="43"/>
      <c r="DM111" s="43"/>
      <c r="DN111" s="43"/>
      <c r="DO111" s="43"/>
      <c r="DP111" s="43"/>
      <c r="DQ111" s="43"/>
      <c r="DR111" s="43"/>
      <c r="DS111" s="43"/>
      <c r="DT111" s="43"/>
      <c r="DU111" s="43"/>
      <c r="DV111" s="43"/>
      <c r="DW111" s="43"/>
      <c r="DX111" s="43"/>
      <c r="DY111" s="43"/>
      <c r="DZ111" s="43"/>
      <c r="EA111" s="43"/>
      <c r="EB111" s="43"/>
      <c r="EC111" s="43"/>
      <c r="ED111" s="43"/>
      <c r="EE111" s="43"/>
      <c r="EF111" s="43"/>
      <c r="EG111" s="43"/>
      <c r="EH111" s="43"/>
      <c r="EI111" s="43"/>
      <c r="EJ111" s="43"/>
      <c r="EK111" s="43"/>
      <c r="EL111" s="43"/>
      <c r="EM111" s="43"/>
      <c r="EN111" s="43"/>
      <c r="EO111" s="43"/>
      <c r="EP111" s="43"/>
      <c r="EQ111" s="43"/>
      <c r="ER111" s="43"/>
      <c r="ES111" s="43"/>
      <c r="ET111" s="43"/>
      <c r="EU111" s="43"/>
      <c r="EV111" s="43"/>
      <c r="EW111" s="43"/>
      <c r="EX111" s="43"/>
      <c r="EY111" s="43"/>
      <c r="EZ111" s="43"/>
      <c r="FA111" s="43"/>
      <c r="FB111" s="43"/>
      <c r="FC111" s="43"/>
      <c r="FD111" s="43"/>
      <c r="FE111" s="43"/>
      <c r="FF111" s="43"/>
      <c r="FG111" s="43"/>
      <c r="FH111" s="43"/>
      <c r="FI111" s="43"/>
      <c r="FJ111" s="43"/>
      <c r="FK111" s="43"/>
      <c r="FL111" s="43"/>
      <c r="FM111" s="43"/>
      <c r="FN111" s="43"/>
      <c r="FO111" s="43"/>
      <c r="FP111" s="43"/>
      <c r="FQ111" s="43"/>
      <c r="FR111" s="43"/>
      <c r="FS111" s="43"/>
      <c r="FT111" s="43"/>
      <c r="FU111" s="43"/>
      <c r="FV111" s="43"/>
      <c r="FW111" s="43"/>
      <c r="FX111" s="43"/>
      <c r="FY111" s="43"/>
      <c r="FZ111" s="43"/>
      <c r="GA111" s="43"/>
      <c r="GB111" s="43"/>
      <c r="GC111" s="43"/>
      <c r="GD111" s="43"/>
      <c r="GE111" s="43"/>
      <c r="GF111" s="43"/>
      <c r="GG111" s="43"/>
      <c r="GH111" s="43"/>
      <c r="GI111" s="43"/>
      <c r="GJ111" s="43"/>
      <c r="GK111" s="43"/>
      <c r="GL111" s="43"/>
      <c r="GM111" s="43"/>
      <c r="GN111" s="43"/>
      <c r="GO111" s="43"/>
      <c r="GP111" s="43"/>
      <c r="GQ111" s="43"/>
      <c r="GR111" s="43"/>
      <c r="GS111" s="43"/>
      <c r="GT111" s="43"/>
      <c r="GU111" s="43"/>
      <c r="GV111" s="43"/>
      <c r="GW111" s="43"/>
      <c r="GX111" s="43"/>
      <c r="GY111" s="43"/>
      <c r="GZ111" s="43"/>
      <c r="HA111" s="43"/>
      <c r="HB111" s="43"/>
      <c r="HC111" s="43"/>
      <c r="HD111" s="43"/>
      <c r="HE111"/>
      <c r="HF111"/>
      <c r="HG111"/>
      <c r="HH111"/>
      <c r="HI111" s="43"/>
      <c r="HJ111" s="43"/>
      <c r="HK111" s="43"/>
      <c r="HL111" s="43"/>
      <c r="HM111" s="43"/>
      <c r="HN111" s="43"/>
      <c r="HO111" s="43"/>
      <c r="HP111" s="43"/>
      <c r="HQ111" s="43"/>
      <c r="HR111" s="43"/>
      <c r="HS111" s="43"/>
      <c r="HT111" s="43"/>
      <c r="HU111" s="43"/>
      <c r="HV111" s="43"/>
      <c r="HW111" s="43"/>
      <c r="HX111" s="43"/>
      <c r="HY111" s="43"/>
      <c r="HZ111" s="43"/>
      <c r="IA111" s="43"/>
    </row>
    <row r="112" spans="1:235" ht="17.25" customHeight="1">
      <c r="A112"/>
      <c r="B112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68"/>
      <c r="U112" s="43"/>
      <c r="V112" s="43"/>
      <c r="W112" s="43"/>
      <c r="X112" s="43"/>
      <c r="Y112" s="43"/>
      <c r="Z112" s="43"/>
      <c r="AA112" s="68"/>
      <c r="AB112" s="68"/>
      <c r="AC112" s="68"/>
      <c r="AD112" s="68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68"/>
      <c r="CZ112" s="68"/>
      <c r="DA112" s="68"/>
      <c r="DB112" s="68"/>
      <c r="DC112" s="68"/>
      <c r="DD112" s="43"/>
      <c r="DE112" s="43"/>
      <c r="DF112" s="43"/>
      <c r="DG112" s="43"/>
      <c r="DH112" s="43"/>
      <c r="DI112" s="43"/>
      <c r="DJ112" s="43"/>
      <c r="DK112" s="43"/>
      <c r="DL112" s="43"/>
      <c r="DM112" s="43"/>
      <c r="DN112" s="43"/>
      <c r="DO112" s="43"/>
      <c r="DP112" s="43"/>
      <c r="DQ112" s="43"/>
      <c r="DR112" s="43"/>
      <c r="DS112" s="43"/>
      <c r="DT112" s="43"/>
      <c r="DU112" s="43"/>
      <c r="DV112" s="43"/>
      <c r="DW112" s="43"/>
      <c r="DX112" s="43"/>
      <c r="DY112" s="43"/>
      <c r="DZ112" s="43"/>
      <c r="EA112" s="43"/>
      <c r="EB112" s="43"/>
      <c r="EC112" s="43"/>
      <c r="ED112" s="43"/>
      <c r="EE112" s="43"/>
      <c r="EF112" s="43"/>
      <c r="EG112" s="43"/>
      <c r="EH112" s="43"/>
      <c r="EI112" s="43"/>
      <c r="EJ112" s="43"/>
      <c r="EK112" s="43"/>
      <c r="EL112" s="43"/>
      <c r="EM112" s="43"/>
      <c r="EN112" s="43"/>
      <c r="EO112" s="43"/>
      <c r="EP112" s="43"/>
      <c r="EQ112" s="43"/>
      <c r="ER112" s="43"/>
      <c r="ES112" s="43"/>
      <c r="ET112" s="43"/>
      <c r="EU112" s="43"/>
      <c r="EV112" s="43"/>
      <c r="EW112" s="43"/>
      <c r="EX112" s="43"/>
      <c r="EY112" s="43"/>
      <c r="EZ112" s="43"/>
      <c r="FA112" s="43"/>
      <c r="FB112" s="43"/>
      <c r="FC112" s="43"/>
      <c r="FD112" s="43"/>
      <c r="FE112" s="43"/>
      <c r="FF112" s="43"/>
      <c r="FG112" s="43"/>
      <c r="FH112" s="43"/>
      <c r="FI112" s="43"/>
      <c r="FJ112" s="43"/>
      <c r="FK112" s="43"/>
      <c r="FL112" s="43"/>
      <c r="FM112" s="43"/>
      <c r="FN112" s="43"/>
      <c r="FO112" s="43"/>
      <c r="FP112" s="43"/>
      <c r="FQ112" s="43"/>
      <c r="FR112" s="43"/>
      <c r="FS112" s="43"/>
      <c r="FT112" s="43"/>
      <c r="FU112" s="43"/>
      <c r="FV112" s="43"/>
      <c r="FW112" s="43"/>
      <c r="FX112" s="43"/>
      <c r="FY112" s="43"/>
      <c r="FZ112" s="43"/>
      <c r="GA112" s="43"/>
      <c r="GB112" s="43"/>
      <c r="GC112" s="43"/>
      <c r="GD112" s="43"/>
      <c r="GE112" s="43"/>
      <c r="GF112" s="43"/>
      <c r="GG112" s="43"/>
      <c r="GH112" s="43"/>
      <c r="GI112" s="43"/>
      <c r="GJ112" s="43"/>
      <c r="GK112" s="43"/>
      <c r="GL112" s="43"/>
      <c r="GM112" s="43"/>
      <c r="GN112" s="43"/>
      <c r="GO112" s="43"/>
      <c r="GP112" s="43"/>
      <c r="GQ112" s="43"/>
      <c r="GR112" s="43"/>
      <c r="GS112" s="43"/>
      <c r="GT112" s="43"/>
      <c r="GU112" s="43"/>
      <c r="GV112" s="43"/>
      <c r="GW112" s="43"/>
      <c r="GX112" s="43"/>
      <c r="GY112" s="43"/>
      <c r="GZ112" s="43"/>
      <c r="HA112" s="43"/>
      <c r="HB112" s="43"/>
      <c r="HC112" s="43"/>
      <c r="HD112" s="43"/>
      <c r="HE112"/>
      <c r="HF112"/>
      <c r="HG112"/>
      <c r="HH112"/>
      <c r="HI112" s="43"/>
      <c r="HJ112" s="43"/>
      <c r="HK112" s="43"/>
      <c r="HL112" s="43"/>
      <c r="HM112" s="43"/>
      <c r="HN112" s="43"/>
      <c r="HO112" s="43"/>
      <c r="HP112" s="43"/>
      <c r="HQ112" s="43"/>
      <c r="HR112" s="43"/>
      <c r="HS112" s="43"/>
      <c r="HT112" s="43"/>
      <c r="HU112" s="43"/>
      <c r="HV112" s="43"/>
      <c r="HW112" s="43"/>
      <c r="HX112" s="43"/>
      <c r="HY112" s="43"/>
      <c r="HZ112" s="43"/>
      <c r="IA112" s="43"/>
    </row>
    <row r="113" spans="1:235" ht="17.25" customHeight="1">
      <c r="A113"/>
      <c r="B11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68"/>
      <c r="U113" s="43"/>
      <c r="V113" s="43"/>
      <c r="W113" s="43"/>
      <c r="X113" s="43"/>
      <c r="Y113" s="43"/>
      <c r="Z113" s="43"/>
      <c r="AA113" s="68"/>
      <c r="AB113" s="68"/>
      <c r="AC113" s="68"/>
      <c r="AD113" s="68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68"/>
      <c r="CZ113" s="68"/>
      <c r="DA113" s="68"/>
      <c r="DB113" s="68"/>
      <c r="DC113" s="68"/>
      <c r="DD113" s="43"/>
      <c r="DE113" s="43"/>
      <c r="DF113" s="43"/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/>
      <c r="EI113" s="43"/>
      <c r="EJ113" s="43"/>
      <c r="EK113" s="43"/>
      <c r="EL113" s="43"/>
      <c r="EM113" s="43"/>
      <c r="EN113" s="43"/>
      <c r="EO113" s="43"/>
      <c r="EP113" s="43"/>
      <c r="EQ113" s="43"/>
      <c r="ER113" s="43"/>
      <c r="ES113" s="43"/>
      <c r="ET113" s="43"/>
      <c r="EU113" s="43"/>
      <c r="EV113" s="43"/>
      <c r="EW113" s="43"/>
      <c r="EX113" s="43"/>
      <c r="EY113" s="43"/>
      <c r="EZ113" s="43"/>
      <c r="FA113" s="43"/>
      <c r="FB113" s="43"/>
      <c r="FC113" s="43"/>
      <c r="FD113" s="43"/>
      <c r="FE113" s="43"/>
      <c r="FF113" s="43"/>
      <c r="FG113" s="43"/>
      <c r="FH113" s="43"/>
      <c r="FI113" s="43"/>
      <c r="FJ113" s="43"/>
      <c r="FK113" s="43"/>
      <c r="FL113" s="43"/>
      <c r="FM113" s="43"/>
      <c r="FN113" s="43"/>
      <c r="FO113" s="43"/>
      <c r="FP113" s="43"/>
      <c r="FQ113" s="43"/>
      <c r="FR113" s="43"/>
      <c r="FS113" s="43"/>
      <c r="FT113" s="43"/>
      <c r="FU113" s="43"/>
      <c r="FV113" s="43"/>
      <c r="FW113" s="43"/>
      <c r="FX113" s="43"/>
      <c r="FY113" s="43"/>
      <c r="FZ113" s="43"/>
      <c r="GA113" s="43"/>
      <c r="GB113" s="43"/>
      <c r="GC113" s="43"/>
      <c r="GD113" s="43"/>
      <c r="GE113" s="43"/>
      <c r="GF113" s="43"/>
      <c r="GG113" s="43"/>
      <c r="GH113" s="43"/>
      <c r="GI113" s="43"/>
      <c r="GJ113" s="43"/>
      <c r="GK113" s="43"/>
      <c r="GL113" s="43"/>
      <c r="GM113" s="43"/>
      <c r="GN113" s="43"/>
      <c r="GO113" s="43"/>
      <c r="GP113" s="43"/>
      <c r="GQ113" s="43"/>
      <c r="GR113" s="43"/>
      <c r="GS113" s="43"/>
      <c r="GT113" s="43"/>
      <c r="GU113" s="43"/>
      <c r="GV113" s="43"/>
      <c r="GW113" s="43"/>
      <c r="GX113" s="43"/>
      <c r="GY113" s="43"/>
      <c r="GZ113" s="43"/>
      <c r="HA113" s="43"/>
      <c r="HB113" s="43"/>
      <c r="HC113" s="43"/>
      <c r="HD113" s="43"/>
      <c r="HE113"/>
      <c r="HF113"/>
      <c r="HG113"/>
      <c r="HH113"/>
      <c r="HI113" s="43"/>
      <c r="HJ113" s="43"/>
      <c r="HK113" s="43"/>
      <c r="HL113" s="43"/>
      <c r="HM113" s="43"/>
      <c r="HN113" s="43"/>
      <c r="HO113" s="43"/>
      <c r="HP113" s="43"/>
      <c r="HQ113" s="43"/>
      <c r="HR113" s="43"/>
      <c r="HS113" s="43"/>
      <c r="HT113" s="43"/>
      <c r="HU113" s="43"/>
      <c r="HV113" s="43"/>
      <c r="HW113" s="43"/>
      <c r="HX113" s="43"/>
      <c r="HY113" s="43"/>
      <c r="HZ113" s="43"/>
      <c r="IA113" s="43"/>
    </row>
    <row r="114" spans="1:235" ht="17.25" customHeight="1">
      <c r="A114"/>
      <c r="B114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68"/>
      <c r="U114" s="43"/>
      <c r="V114" s="43"/>
      <c r="W114" s="43"/>
      <c r="X114" s="43"/>
      <c r="Y114" s="43"/>
      <c r="Z114" s="43"/>
      <c r="AA114" s="68"/>
      <c r="AB114" s="68"/>
      <c r="AC114" s="68"/>
      <c r="AD114" s="68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68"/>
      <c r="CZ114" s="68"/>
      <c r="DA114" s="68"/>
      <c r="DB114" s="68"/>
      <c r="DC114" s="68"/>
      <c r="DD114" s="43"/>
      <c r="DE114" s="43"/>
      <c r="DF114" s="43"/>
      <c r="DG114" s="43"/>
      <c r="DH114" s="43"/>
      <c r="DI114" s="43"/>
      <c r="DJ114" s="43"/>
      <c r="DK114" s="43"/>
      <c r="DL114" s="43"/>
      <c r="DM114" s="43"/>
      <c r="DN114" s="43"/>
      <c r="DO114" s="43"/>
      <c r="DP114" s="43"/>
      <c r="DQ114" s="43"/>
      <c r="DR114" s="43"/>
      <c r="DS114" s="43"/>
      <c r="DT114" s="43"/>
      <c r="DU114" s="43"/>
      <c r="DV114" s="43"/>
      <c r="DW114" s="43"/>
      <c r="DX114" s="43"/>
      <c r="DY114" s="43"/>
      <c r="DZ114" s="43"/>
      <c r="EA114" s="43"/>
      <c r="EB114" s="43"/>
      <c r="EC114" s="43"/>
      <c r="ED114" s="43"/>
      <c r="EE114" s="43"/>
      <c r="EF114" s="43"/>
      <c r="EG114" s="43"/>
      <c r="EH114" s="43"/>
      <c r="EI114" s="43"/>
      <c r="EJ114" s="43"/>
      <c r="EK114" s="43"/>
      <c r="EL114" s="43"/>
      <c r="EM114" s="43"/>
      <c r="EN114" s="43"/>
      <c r="EO114" s="43"/>
      <c r="EP114" s="43"/>
      <c r="EQ114" s="43"/>
      <c r="ER114" s="43"/>
      <c r="ES114" s="43"/>
      <c r="ET114" s="43"/>
      <c r="EU114" s="43"/>
      <c r="EV114" s="43"/>
      <c r="EW114" s="43"/>
      <c r="EX114" s="43"/>
      <c r="EY114" s="43"/>
      <c r="EZ114" s="43"/>
      <c r="FA114" s="43"/>
      <c r="FB114" s="43"/>
      <c r="FC114" s="43"/>
      <c r="FD114" s="43"/>
      <c r="FE114" s="43"/>
      <c r="FF114" s="43"/>
      <c r="FG114" s="43"/>
      <c r="FH114" s="43"/>
      <c r="FI114" s="43"/>
      <c r="FJ114" s="43"/>
      <c r="FK114" s="43"/>
      <c r="FL114" s="43"/>
      <c r="FM114" s="43"/>
      <c r="FN114" s="43"/>
      <c r="FO114" s="43"/>
      <c r="FP114" s="43"/>
      <c r="FQ114" s="43"/>
      <c r="FR114" s="43"/>
      <c r="FS114" s="43"/>
      <c r="FT114" s="43"/>
      <c r="FU114" s="43"/>
      <c r="FV114" s="43"/>
      <c r="FW114" s="43"/>
      <c r="FX114" s="43"/>
      <c r="FY114" s="43"/>
      <c r="FZ114" s="43"/>
      <c r="GA114" s="43"/>
      <c r="GB114" s="43"/>
      <c r="GC114" s="43"/>
      <c r="GD114" s="43"/>
      <c r="GE114" s="43"/>
      <c r="GF114" s="43"/>
      <c r="GG114" s="43"/>
      <c r="GH114" s="43"/>
      <c r="GI114" s="43"/>
      <c r="GJ114" s="43"/>
      <c r="GK114" s="43"/>
      <c r="GL114" s="43"/>
      <c r="GM114" s="43"/>
      <c r="GN114" s="43"/>
      <c r="GO114" s="43"/>
      <c r="GP114" s="43"/>
      <c r="GQ114" s="43"/>
      <c r="GR114" s="43"/>
      <c r="GS114" s="43"/>
      <c r="GT114" s="43"/>
      <c r="GU114" s="43"/>
      <c r="GV114" s="43"/>
      <c r="GW114" s="43"/>
      <c r="GX114" s="43"/>
      <c r="GY114" s="43"/>
      <c r="GZ114" s="43"/>
      <c r="HA114" s="43"/>
      <c r="HB114" s="43"/>
      <c r="HC114" s="43"/>
      <c r="HD114" s="43"/>
      <c r="HE114"/>
      <c r="HF114"/>
      <c r="HG114"/>
      <c r="HH114"/>
      <c r="HI114" s="43"/>
      <c r="HJ114" s="43"/>
      <c r="HK114" s="43"/>
      <c r="HL114" s="43"/>
      <c r="HM114" s="43"/>
      <c r="HN114" s="43"/>
      <c r="HO114" s="43"/>
      <c r="HP114" s="43"/>
      <c r="HQ114" s="43"/>
      <c r="HR114" s="43"/>
      <c r="HS114" s="43"/>
      <c r="HT114" s="43"/>
      <c r="HU114" s="43"/>
      <c r="HV114" s="43"/>
      <c r="HW114" s="43"/>
      <c r="HX114" s="43"/>
      <c r="HY114" s="43"/>
      <c r="HZ114" s="43"/>
      <c r="IA114" s="43"/>
    </row>
    <row r="115" spans="1:235" ht="17.25" customHeight="1">
      <c r="A115"/>
      <c r="B115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68"/>
      <c r="U115" s="43"/>
      <c r="V115" s="43"/>
      <c r="W115" s="43"/>
      <c r="X115" s="43"/>
      <c r="Y115" s="43"/>
      <c r="Z115" s="43"/>
      <c r="AA115" s="68"/>
      <c r="AB115" s="68"/>
      <c r="AC115" s="68"/>
      <c r="AD115" s="68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68"/>
      <c r="CZ115" s="68"/>
      <c r="DA115" s="68"/>
      <c r="DB115" s="68"/>
      <c r="DC115" s="68"/>
      <c r="DD115" s="43"/>
      <c r="DE115" s="43"/>
      <c r="DF115" s="43"/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43"/>
      <c r="EA115" s="43"/>
      <c r="EB115" s="43"/>
      <c r="EC115" s="43"/>
      <c r="ED115" s="43"/>
      <c r="EE115" s="43"/>
      <c r="EF115" s="43"/>
      <c r="EG115" s="43"/>
      <c r="EH115" s="43"/>
      <c r="EI115" s="43"/>
      <c r="EJ115" s="43"/>
      <c r="EK115" s="43"/>
      <c r="EL115" s="43"/>
      <c r="EM115" s="43"/>
      <c r="EN115" s="43"/>
      <c r="EO115" s="43"/>
      <c r="EP115" s="43"/>
      <c r="EQ115" s="43"/>
      <c r="ER115" s="43"/>
      <c r="ES115" s="43"/>
      <c r="ET115" s="43"/>
      <c r="EU115" s="43"/>
      <c r="EV115" s="43"/>
      <c r="EW115" s="43"/>
      <c r="EX115" s="43"/>
      <c r="EY115" s="43"/>
      <c r="EZ115" s="43"/>
      <c r="FA115" s="43"/>
      <c r="FB115" s="43"/>
      <c r="FC115" s="43"/>
      <c r="FD115" s="43"/>
      <c r="FE115" s="43"/>
      <c r="FF115" s="43"/>
      <c r="FG115" s="43"/>
      <c r="FH115" s="43"/>
      <c r="FI115" s="43"/>
      <c r="FJ115" s="43"/>
      <c r="FK115" s="43"/>
      <c r="FL115" s="43"/>
      <c r="FM115" s="43"/>
      <c r="FN115" s="43"/>
      <c r="FO115" s="43"/>
      <c r="FP115" s="43"/>
      <c r="FQ115" s="43"/>
      <c r="FR115" s="43"/>
      <c r="FS115" s="43"/>
      <c r="FT115" s="43"/>
      <c r="FU115" s="43"/>
      <c r="FV115" s="43"/>
      <c r="FW115" s="43"/>
      <c r="FX115" s="43"/>
      <c r="FY115" s="43"/>
      <c r="FZ115" s="43"/>
      <c r="GA115" s="43"/>
      <c r="GB115" s="43"/>
      <c r="GC115" s="43"/>
      <c r="GD115" s="43"/>
      <c r="GE115" s="43"/>
      <c r="GF115" s="43"/>
      <c r="GG115" s="43"/>
      <c r="GH115" s="43"/>
      <c r="GI115" s="43"/>
      <c r="GJ115" s="43"/>
      <c r="GK115" s="43"/>
      <c r="GL115" s="43"/>
      <c r="GM115" s="43"/>
      <c r="GN115" s="43"/>
      <c r="GO115" s="43"/>
      <c r="GP115" s="43"/>
      <c r="GQ115" s="43"/>
      <c r="GR115" s="43"/>
      <c r="GS115" s="43"/>
      <c r="GT115" s="43"/>
      <c r="GU115" s="43"/>
      <c r="GV115" s="43"/>
      <c r="GW115" s="43"/>
      <c r="GX115" s="43"/>
      <c r="GY115" s="43"/>
      <c r="GZ115" s="43"/>
      <c r="HA115" s="43"/>
      <c r="HB115" s="43"/>
      <c r="HC115" s="43"/>
      <c r="HD115" s="43"/>
      <c r="HE115"/>
      <c r="HF115"/>
      <c r="HG115"/>
      <c r="HH115"/>
      <c r="HI115" s="43"/>
      <c r="HJ115" s="43"/>
      <c r="HK115" s="43"/>
      <c r="HL115" s="43"/>
      <c r="HM115" s="43"/>
      <c r="HN115" s="43"/>
      <c r="HO115" s="43"/>
      <c r="HP115" s="43"/>
      <c r="HQ115" s="43"/>
      <c r="HR115" s="43"/>
      <c r="HS115" s="43"/>
      <c r="HT115" s="43"/>
      <c r="HU115" s="43"/>
      <c r="HV115" s="43"/>
      <c r="HW115" s="43"/>
      <c r="HX115" s="43"/>
      <c r="HY115" s="43"/>
      <c r="HZ115" s="43"/>
      <c r="IA115" s="43"/>
    </row>
    <row r="116" spans="1:235" ht="17.25" customHeight="1">
      <c r="A116"/>
      <c r="B116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68"/>
      <c r="U116" s="43"/>
      <c r="V116" s="43"/>
      <c r="W116" s="43"/>
      <c r="X116" s="43"/>
      <c r="Y116" s="43"/>
      <c r="Z116" s="43"/>
      <c r="AA116" s="68"/>
      <c r="AB116" s="68"/>
      <c r="AC116" s="68"/>
      <c r="AD116" s="68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68"/>
      <c r="CZ116" s="68"/>
      <c r="DA116" s="68"/>
      <c r="DB116" s="68"/>
      <c r="DC116" s="68"/>
      <c r="DD116" s="43"/>
      <c r="DE116" s="43"/>
      <c r="DF116" s="43"/>
      <c r="DG116" s="43"/>
      <c r="DH116" s="43"/>
      <c r="DI116" s="43"/>
      <c r="DJ116" s="43"/>
      <c r="DK116" s="43"/>
      <c r="DL116" s="43"/>
      <c r="DM116" s="43"/>
      <c r="DN116" s="43"/>
      <c r="DO116" s="43"/>
      <c r="DP116" s="43"/>
      <c r="DQ116" s="43"/>
      <c r="DR116" s="43"/>
      <c r="DS116" s="43"/>
      <c r="DT116" s="43"/>
      <c r="DU116" s="43"/>
      <c r="DV116" s="43"/>
      <c r="DW116" s="43"/>
      <c r="DX116" s="43"/>
      <c r="DY116" s="43"/>
      <c r="DZ116" s="43"/>
      <c r="EA116" s="43"/>
      <c r="EB116" s="43"/>
      <c r="EC116" s="43"/>
      <c r="ED116" s="43"/>
      <c r="EE116" s="43"/>
      <c r="EF116" s="43"/>
      <c r="EG116" s="43"/>
      <c r="EH116" s="43"/>
      <c r="EI116" s="43"/>
      <c r="EJ116" s="43"/>
      <c r="EK116" s="43"/>
      <c r="EL116" s="43"/>
      <c r="EM116" s="43"/>
      <c r="EN116" s="43"/>
      <c r="EO116" s="43"/>
      <c r="EP116" s="43"/>
      <c r="EQ116" s="43"/>
      <c r="ER116" s="43"/>
      <c r="ES116" s="43"/>
      <c r="ET116" s="43"/>
      <c r="EU116" s="43"/>
      <c r="EV116" s="43"/>
      <c r="EW116" s="43"/>
      <c r="EX116" s="43"/>
      <c r="EY116" s="43"/>
      <c r="EZ116" s="43"/>
      <c r="FA116" s="43"/>
      <c r="FB116" s="43"/>
      <c r="FC116" s="43"/>
      <c r="FD116" s="43"/>
      <c r="FE116" s="43"/>
      <c r="FF116" s="43"/>
      <c r="FG116" s="43"/>
      <c r="FH116" s="43"/>
      <c r="FI116" s="43"/>
      <c r="FJ116" s="43"/>
      <c r="FK116" s="43"/>
      <c r="FL116" s="43"/>
      <c r="FM116" s="43"/>
      <c r="FN116" s="43"/>
      <c r="FO116" s="43"/>
      <c r="FP116" s="43"/>
      <c r="FQ116" s="43"/>
      <c r="FR116" s="43"/>
      <c r="FS116" s="43"/>
      <c r="FT116" s="43"/>
      <c r="FU116" s="43"/>
      <c r="FV116" s="43"/>
      <c r="FW116" s="43"/>
      <c r="FX116" s="43"/>
      <c r="FY116" s="43"/>
      <c r="FZ116" s="43"/>
      <c r="GA116" s="43"/>
      <c r="GB116" s="43"/>
      <c r="GC116" s="43"/>
      <c r="GD116" s="43"/>
      <c r="GE116" s="43"/>
      <c r="GF116" s="43"/>
      <c r="GG116" s="43"/>
      <c r="GH116" s="43"/>
      <c r="GI116" s="43"/>
      <c r="GJ116" s="43"/>
      <c r="GK116" s="43"/>
      <c r="GL116" s="43"/>
      <c r="GM116" s="43"/>
      <c r="GN116" s="43"/>
      <c r="GO116" s="43"/>
      <c r="GP116" s="43"/>
      <c r="GQ116" s="43"/>
      <c r="GR116" s="43"/>
      <c r="GS116" s="43"/>
      <c r="GT116" s="43"/>
      <c r="GU116" s="43"/>
      <c r="GV116" s="43"/>
      <c r="GW116" s="43"/>
      <c r="GX116" s="43"/>
      <c r="GY116" s="43"/>
      <c r="GZ116" s="43"/>
      <c r="HA116" s="43"/>
      <c r="HB116" s="43"/>
      <c r="HC116" s="43"/>
      <c r="HD116" s="43"/>
      <c r="HE116"/>
      <c r="HF116"/>
      <c r="HG116"/>
      <c r="HH116"/>
      <c r="HI116" s="43"/>
      <c r="HJ116" s="43"/>
      <c r="HK116" s="43"/>
      <c r="HL116" s="43"/>
      <c r="HM116" s="43"/>
      <c r="HN116" s="43"/>
      <c r="HO116" s="43"/>
      <c r="HP116" s="43"/>
      <c r="HQ116" s="43"/>
      <c r="HR116" s="43"/>
      <c r="HS116" s="43"/>
      <c r="HT116" s="43"/>
      <c r="HU116" s="43"/>
      <c r="HV116" s="43"/>
      <c r="HW116" s="43"/>
      <c r="HX116" s="43"/>
      <c r="HY116" s="43"/>
      <c r="HZ116" s="43"/>
      <c r="IA116" s="43"/>
    </row>
    <row r="117" spans="1:235" ht="17.25" customHeight="1">
      <c r="A117"/>
      <c r="B117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68"/>
      <c r="U117" s="43"/>
      <c r="V117" s="43"/>
      <c r="W117" s="43"/>
      <c r="X117" s="43"/>
      <c r="Y117" s="43"/>
      <c r="Z117" s="43"/>
      <c r="AA117" s="68"/>
      <c r="AB117" s="68"/>
      <c r="AC117" s="68"/>
      <c r="AD117" s="68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68"/>
      <c r="CZ117" s="68"/>
      <c r="DA117" s="68"/>
      <c r="DB117" s="68"/>
      <c r="DC117" s="68"/>
      <c r="DD117" s="43"/>
      <c r="DE117" s="43"/>
      <c r="DF117" s="43"/>
      <c r="DG117" s="43"/>
      <c r="DH117" s="43"/>
      <c r="DI117" s="43"/>
      <c r="DJ117" s="43"/>
      <c r="DK117" s="43"/>
      <c r="DL117" s="43"/>
      <c r="DM117" s="43"/>
      <c r="DN117" s="43"/>
      <c r="DO117" s="43"/>
      <c r="DP117" s="43"/>
      <c r="DQ117" s="43"/>
      <c r="DR117" s="43"/>
      <c r="DS117" s="43"/>
      <c r="DT117" s="43"/>
      <c r="DU117" s="43"/>
      <c r="DV117" s="43"/>
      <c r="DW117" s="43"/>
      <c r="DX117" s="43"/>
      <c r="DY117" s="43"/>
      <c r="DZ117" s="43"/>
      <c r="EA117" s="43"/>
      <c r="EB117" s="43"/>
      <c r="EC117" s="43"/>
      <c r="ED117" s="43"/>
      <c r="EE117" s="43"/>
      <c r="EF117" s="43"/>
      <c r="EG117" s="43"/>
      <c r="EH117" s="43"/>
      <c r="EI117" s="43"/>
      <c r="EJ117" s="43"/>
      <c r="EK117" s="43"/>
      <c r="EL117" s="43"/>
      <c r="EM117" s="43"/>
      <c r="EN117" s="43"/>
      <c r="EO117" s="43"/>
      <c r="EP117" s="43"/>
      <c r="EQ117" s="43"/>
      <c r="ER117" s="43"/>
      <c r="ES117" s="43"/>
      <c r="ET117" s="43"/>
      <c r="EU117" s="43"/>
      <c r="EV117" s="43"/>
      <c r="EW117" s="43"/>
      <c r="EX117" s="43"/>
      <c r="EY117" s="43"/>
      <c r="EZ117" s="43"/>
      <c r="FA117" s="43"/>
      <c r="FB117" s="43"/>
      <c r="FC117" s="43"/>
      <c r="FD117" s="43"/>
      <c r="FE117" s="43"/>
      <c r="FF117" s="43"/>
      <c r="FG117" s="43"/>
      <c r="FH117" s="43"/>
      <c r="FI117" s="43"/>
      <c r="FJ117" s="43"/>
      <c r="FK117" s="43"/>
      <c r="FL117" s="43"/>
      <c r="FM117" s="43"/>
      <c r="FN117" s="43"/>
      <c r="FO117" s="43"/>
      <c r="FP117" s="43"/>
      <c r="FQ117" s="43"/>
      <c r="FR117" s="43"/>
      <c r="FS117" s="43"/>
      <c r="FT117" s="43"/>
      <c r="FU117" s="43"/>
      <c r="FV117" s="43"/>
      <c r="FW117" s="43"/>
      <c r="FX117" s="43"/>
      <c r="FY117" s="43"/>
      <c r="FZ117" s="43"/>
      <c r="GA117" s="43"/>
      <c r="GB117" s="43"/>
      <c r="GC117" s="43"/>
      <c r="GD117" s="43"/>
      <c r="GE117" s="43"/>
      <c r="GF117" s="43"/>
      <c r="GG117" s="43"/>
      <c r="GH117" s="43"/>
      <c r="GI117" s="43"/>
      <c r="GJ117" s="43"/>
      <c r="GK117" s="43"/>
      <c r="GL117" s="43"/>
      <c r="GM117" s="43"/>
      <c r="GN117" s="43"/>
      <c r="GO117" s="43"/>
      <c r="GP117" s="43"/>
      <c r="GQ117" s="43"/>
      <c r="GR117" s="43"/>
      <c r="GS117" s="43"/>
      <c r="GT117" s="43"/>
      <c r="GU117" s="43"/>
      <c r="GV117" s="43"/>
      <c r="GW117" s="43"/>
      <c r="GX117" s="43"/>
      <c r="GY117" s="43"/>
      <c r="GZ117" s="43"/>
      <c r="HA117" s="43"/>
      <c r="HB117" s="43"/>
      <c r="HC117" s="43"/>
      <c r="HD117" s="43"/>
      <c r="HE117"/>
      <c r="HF117"/>
      <c r="HG117"/>
      <c r="HH117"/>
      <c r="HI117" s="43"/>
      <c r="HJ117" s="43"/>
      <c r="HK117" s="43"/>
      <c r="HL117" s="43"/>
      <c r="HM117" s="43"/>
      <c r="HN117" s="43"/>
      <c r="HO117" s="43"/>
      <c r="HP117" s="43"/>
      <c r="HQ117" s="43"/>
      <c r="HR117" s="43"/>
      <c r="HS117" s="43"/>
      <c r="HT117" s="43"/>
      <c r="HU117" s="43"/>
      <c r="HV117" s="43"/>
      <c r="HW117" s="43"/>
      <c r="HX117" s="43"/>
      <c r="HY117" s="43"/>
      <c r="HZ117" s="43"/>
      <c r="IA117" s="43"/>
    </row>
    <row r="118" spans="1:235" ht="17.25" customHeight="1">
      <c r="A118"/>
      <c r="B118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68"/>
      <c r="U118" s="43"/>
      <c r="V118" s="43"/>
      <c r="W118" s="43"/>
      <c r="X118" s="43"/>
      <c r="Y118" s="43"/>
      <c r="Z118" s="43"/>
      <c r="AA118" s="68"/>
      <c r="AB118" s="68"/>
      <c r="AC118" s="68"/>
      <c r="AD118" s="68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68"/>
      <c r="CZ118" s="68"/>
      <c r="DA118" s="68"/>
      <c r="DB118" s="68"/>
      <c r="DC118" s="68"/>
      <c r="DD118" s="43"/>
      <c r="DE118" s="43"/>
      <c r="DF118" s="43"/>
      <c r="DG118" s="43"/>
      <c r="DH118" s="43"/>
      <c r="DI118" s="43"/>
      <c r="DJ118" s="43"/>
      <c r="DK118" s="43"/>
      <c r="DL118" s="43"/>
      <c r="DM118" s="43"/>
      <c r="DN118" s="43"/>
      <c r="DO118" s="43"/>
      <c r="DP118" s="43"/>
      <c r="DQ118" s="43"/>
      <c r="DR118" s="43"/>
      <c r="DS118" s="43"/>
      <c r="DT118" s="43"/>
      <c r="DU118" s="43"/>
      <c r="DV118" s="43"/>
      <c r="DW118" s="43"/>
      <c r="DX118" s="43"/>
      <c r="DY118" s="43"/>
      <c r="DZ118" s="43"/>
      <c r="EA118" s="43"/>
      <c r="EB118" s="43"/>
      <c r="EC118" s="43"/>
      <c r="ED118" s="43"/>
      <c r="EE118" s="43"/>
      <c r="EF118" s="43"/>
      <c r="EG118" s="43"/>
      <c r="EH118" s="43"/>
      <c r="EI118" s="43"/>
      <c r="EJ118" s="43"/>
      <c r="EK118" s="43"/>
      <c r="EL118" s="43"/>
      <c r="EM118" s="43"/>
      <c r="EN118" s="43"/>
      <c r="EO118" s="43"/>
      <c r="EP118" s="43"/>
      <c r="EQ118" s="43"/>
      <c r="ER118" s="43"/>
      <c r="ES118" s="43"/>
      <c r="ET118" s="43"/>
      <c r="EU118" s="43"/>
      <c r="EV118" s="43"/>
      <c r="EW118" s="43"/>
      <c r="EX118" s="43"/>
      <c r="EY118" s="43"/>
      <c r="EZ118" s="43"/>
      <c r="FA118" s="43"/>
      <c r="FB118" s="43"/>
      <c r="FC118" s="43"/>
      <c r="FD118" s="43"/>
      <c r="FE118" s="43"/>
      <c r="FF118" s="43"/>
      <c r="FG118" s="43"/>
      <c r="FH118" s="43"/>
      <c r="FI118" s="43"/>
      <c r="FJ118" s="43"/>
      <c r="FK118" s="43"/>
      <c r="FL118" s="43"/>
      <c r="FM118" s="43"/>
      <c r="FN118" s="43"/>
      <c r="FO118" s="43"/>
      <c r="FP118" s="43"/>
      <c r="FQ118" s="43"/>
      <c r="FR118" s="43"/>
      <c r="FS118" s="43"/>
      <c r="FT118" s="43"/>
      <c r="FU118" s="43"/>
      <c r="FV118" s="43"/>
      <c r="FW118" s="43"/>
      <c r="FX118" s="43"/>
      <c r="FY118" s="43"/>
      <c r="FZ118" s="43"/>
      <c r="GA118" s="43"/>
      <c r="GB118" s="43"/>
      <c r="GC118" s="43"/>
      <c r="GD118" s="43"/>
      <c r="GE118" s="43"/>
      <c r="GF118" s="43"/>
      <c r="GG118" s="43"/>
      <c r="GH118" s="43"/>
      <c r="GI118" s="43"/>
      <c r="GJ118" s="43"/>
      <c r="GK118" s="43"/>
      <c r="GL118" s="43"/>
      <c r="GM118" s="43"/>
      <c r="GN118" s="43"/>
      <c r="GO118" s="43"/>
      <c r="GP118" s="43"/>
      <c r="GQ118" s="43"/>
      <c r="GR118" s="43"/>
      <c r="GS118" s="43"/>
      <c r="GT118" s="43"/>
      <c r="GU118" s="43"/>
      <c r="GV118" s="43"/>
      <c r="GW118" s="43"/>
      <c r="GX118" s="43"/>
      <c r="GY118" s="43"/>
      <c r="GZ118" s="43"/>
      <c r="HA118" s="43"/>
      <c r="HB118" s="43"/>
      <c r="HC118" s="43"/>
      <c r="HD118" s="43"/>
      <c r="HE118"/>
      <c r="HF118"/>
      <c r="HG118"/>
      <c r="HH118"/>
      <c r="HI118" s="43"/>
      <c r="HJ118" s="43"/>
      <c r="HK118" s="43"/>
      <c r="HL118" s="43"/>
      <c r="HM118" s="43"/>
      <c r="HN118" s="43"/>
      <c r="HO118" s="43"/>
      <c r="HP118" s="43"/>
      <c r="HQ118" s="43"/>
      <c r="HR118" s="43"/>
      <c r="HS118" s="43"/>
      <c r="HT118" s="43"/>
      <c r="HU118" s="43"/>
      <c r="HV118" s="43"/>
      <c r="HW118" s="43"/>
      <c r="HX118" s="43"/>
      <c r="HY118" s="43"/>
      <c r="HZ118" s="43"/>
      <c r="IA118" s="43"/>
    </row>
    <row r="119" spans="1:235" ht="17.25" customHeight="1">
      <c r="D119" s="42"/>
      <c r="E119" s="42"/>
      <c r="I119" s="42"/>
      <c r="AI119" s="45"/>
      <c r="BA119" s="45"/>
      <c r="BG119" s="46"/>
      <c r="HE119"/>
      <c r="HF119"/>
      <c r="HG119"/>
      <c r="HH119"/>
    </row>
    <row r="120" spans="1:235" ht="17.25" customHeight="1">
      <c r="D120" s="42"/>
      <c r="E120" s="42"/>
      <c r="I120" s="42"/>
      <c r="AI120" s="45"/>
      <c r="BA120" s="45"/>
      <c r="BG120" s="46"/>
      <c r="HE120"/>
      <c r="HF120"/>
      <c r="HG120"/>
      <c r="HH120"/>
    </row>
    <row r="121" spans="1:235" ht="17.25" customHeight="1">
      <c r="D121" s="42"/>
      <c r="E121" s="42"/>
      <c r="I121" s="42"/>
      <c r="AI121" s="45"/>
      <c r="BA121" s="45"/>
      <c r="BG121" s="46"/>
      <c r="HE121"/>
      <c r="HF121"/>
      <c r="HG121"/>
      <c r="HH121"/>
    </row>
    <row r="122" spans="1:235" ht="17.25" customHeight="1">
      <c r="D122" s="42"/>
      <c r="E122" s="42"/>
      <c r="I122" s="42"/>
      <c r="AI122" s="45"/>
      <c r="BA122" s="45"/>
      <c r="BG122" s="46"/>
      <c r="HE122"/>
      <c r="HF122"/>
      <c r="HG122"/>
      <c r="HH122"/>
    </row>
    <row r="123" spans="1:235" ht="17.25" customHeight="1">
      <c r="D123" s="42"/>
      <c r="E123" s="42"/>
      <c r="I123" s="42"/>
      <c r="AI123" s="45"/>
      <c r="BA123" s="45"/>
      <c r="BG123" s="46"/>
      <c r="HE123"/>
      <c r="HF123"/>
      <c r="HG123"/>
      <c r="HH123"/>
    </row>
    <row r="124" spans="1:235" ht="17.25" customHeight="1">
      <c r="D124" s="42"/>
      <c r="E124" s="42"/>
      <c r="I124" s="42"/>
      <c r="AI124" s="45"/>
      <c r="BA124" s="45"/>
      <c r="BG124" s="46"/>
      <c r="HE124"/>
      <c r="HF124"/>
      <c r="HG124"/>
      <c r="HH124"/>
    </row>
    <row r="125" spans="1:235" ht="17.25" customHeight="1">
      <c r="D125" s="42"/>
      <c r="E125" s="42"/>
      <c r="I125" s="42"/>
      <c r="AI125" s="45"/>
      <c r="BA125" s="45"/>
      <c r="BG125" s="46"/>
      <c r="HE125"/>
      <c r="HF125"/>
      <c r="HG125"/>
      <c r="HH125"/>
    </row>
    <row r="126" spans="1:235" ht="17.25" customHeight="1">
      <c r="D126" s="42"/>
      <c r="E126" s="42"/>
      <c r="I126" s="42"/>
      <c r="AI126" s="45"/>
      <c r="BA126" s="45"/>
      <c r="BG126" s="46"/>
      <c r="HE126"/>
      <c r="HF126"/>
      <c r="HG126"/>
      <c r="HH126"/>
    </row>
    <row r="127" spans="1:235" ht="17.25" customHeight="1">
      <c r="D127" s="42"/>
      <c r="E127" s="42"/>
      <c r="I127" s="42"/>
      <c r="AI127" s="45"/>
      <c r="BA127" s="45"/>
      <c r="BG127" s="46"/>
      <c r="HE127"/>
      <c r="HF127"/>
      <c r="HG127"/>
      <c r="HH127"/>
    </row>
    <row r="128" spans="1:235" ht="17.25" customHeight="1">
      <c r="D128" s="42"/>
      <c r="E128" s="42"/>
      <c r="I128" s="42"/>
      <c r="AI128" s="45"/>
      <c r="BA128" s="45"/>
      <c r="BG128" s="46"/>
      <c r="HE128"/>
      <c r="HF128"/>
      <c r="HG128"/>
      <c r="HH128"/>
    </row>
    <row r="129" spans="4:216" ht="17.25" customHeight="1">
      <c r="D129" s="42"/>
      <c r="E129" s="42"/>
      <c r="I129" s="42"/>
      <c r="AI129" s="45"/>
      <c r="BA129" s="45"/>
      <c r="BG129" s="46"/>
      <c r="HE129"/>
      <c r="HF129"/>
      <c r="HG129"/>
      <c r="HH129"/>
    </row>
    <row r="130" spans="4:216" ht="17.25" customHeight="1">
      <c r="D130" s="42"/>
      <c r="E130" s="42"/>
      <c r="I130" s="42"/>
      <c r="AI130" s="45"/>
      <c r="BA130" s="45"/>
      <c r="BG130" s="46"/>
      <c r="HE130"/>
      <c r="HF130"/>
      <c r="HG130"/>
      <c r="HH130"/>
    </row>
    <row r="131" spans="4:216" ht="17.25" customHeight="1">
      <c r="D131" s="42"/>
      <c r="E131" s="42"/>
      <c r="I131" s="42"/>
      <c r="AI131" s="45"/>
      <c r="BA131" s="45"/>
      <c r="BG131" s="46"/>
      <c r="HE131"/>
      <c r="HF131"/>
      <c r="HG131"/>
      <c r="HH131"/>
    </row>
    <row r="132" spans="4:216" ht="17.25" customHeight="1">
      <c r="D132" s="42"/>
      <c r="E132" s="42"/>
      <c r="I132" s="42"/>
      <c r="AI132" s="45"/>
      <c r="BA132" s="45"/>
      <c r="BG132" s="46"/>
      <c r="HE132"/>
      <c r="HF132"/>
      <c r="HG132"/>
      <c r="HH132"/>
    </row>
    <row r="133" spans="4:216" ht="17.25" customHeight="1">
      <c r="D133" s="42"/>
      <c r="E133" s="42"/>
      <c r="I133" s="42"/>
      <c r="AI133" s="45"/>
      <c r="BA133" s="45"/>
      <c r="BG133" s="46"/>
      <c r="HE133"/>
      <c r="HF133"/>
      <c r="HG133"/>
      <c r="HH133"/>
    </row>
    <row r="134" spans="4:216" ht="17.25" customHeight="1">
      <c r="D134" s="42"/>
      <c r="E134" s="42"/>
      <c r="I134" s="42"/>
      <c r="AI134" s="45"/>
      <c r="BA134" s="45"/>
      <c r="BG134" s="46"/>
      <c r="HE134"/>
      <c r="HF134"/>
      <c r="HG134"/>
      <c r="HH134"/>
    </row>
    <row r="135" spans="4:216" ht="17.25" customHeight="1">
      <c r="D135" s="42"/>
      <c r="E135" s="42"/>
      <c r="I135" s="42"/>
      <c r="AI135" s="45"/>
      <c r="BA135" s="45"/>
      <c r="BG135" s="46"/>
      <c r="HE135"/>
      <c r="HF135"/>
      <c r="HG135"/>
      <c r="HH135"/>
    </row>
    <row r="136" spans="4:216" ht="17.25" customHeight="1">
      <c r="D136" s="42"/>
      <c r="E136" s="42"/>
      <c r="I136" s="42"/>
      <c r="AI136" s="45"/>
      <c r="BA136" s="45"/>
      <c r="BG136" s="46"/>
      <c r="HE136"/>
      <c r="HF136"/>
      <c r="HG136"/>
      <c r="HH136"/>
    </row>
    <row r="137" spans="4:216" ht="17.25" customHeight="1">
      <c r="D137" s="42"/>
      <c r="E137" s="42"/>
      <c r="I137" s="42"/>
      <c r="AI137" s="45"/>
      <c r="BA137" s="45"/>
      <c r="BG137" s="46"/>
      <c r="HE137"/>
      <c r="HF137"/>
      <c r="HG137"/>
      <c r="HH137"/>
    </row>
    <row r="138" spans="4:216" ht="17.25" customHeight="1">
      <c r="D138" s="42"/>
      <c r="E138" s="42"/>
      <c r="I138" s="42"/>
      <c r="AI138" s="45"/>
      <c r="BA138" s="45"/>
      <c r="BG138" s="46"/>
      <c r="HE138"/>
      <c r="HF138"/>
      <c r="HG138"/>
      <c r="HH138"/>
    </row>
    <row r="139" spans="4:216" ht="17.25" customHeight="1">
      <c r="D139" s="42"/>
      <c r="E139" s="42"/>
      <c r="I139" s="42"/>
      <c r="AI139" s="45"/>
      <c r="BA139" s="45"/>
      <c r="BG139" s="46"/>
      <c r="HE139"/>
      <c r="HF139"/>
      <c r="HG139"/>
      <c r="HH139"/>
    </row>
    <row r="140" spans="4:216" ht="17.25" customHeight="1">
      <c r="D140" s="42"/>
      <c r="E140" s="42"/>
      <c r="I140" s="42"/>
      <c r="AI140" s="45"/>
      <c r="BA140" s="45"/>
      <c r="BG140" s="46"/>
      <c r="HE140"/>
      <c r="HF140"/>
      <c r="HG140"/>
      <c r="HH140"/>
    </row>
    <row r="141" spans="4:216" ht="17.25" customHeight="1">
      <c r="D141" s="42"/>
      <c r="E141" s="42"/>
      <c r="I141" s="42"/>
      <c r="AI141" s="45"/>
      <c r="BA141" s="45"/>
      <c r="BG141" s="46"/>
      <c r="HE141"/>
      <c r="HF141"/>
      <c r="HG141"/>
      <c r="HH141"/>
    </row>
    <row r="142" spans="4:216" ht="17.25" customHeight="1">
      <c r="D142" s="42"/>
      <c r="E142" s="42"/>
      <c r="I142" s="42"/>
      <c r="AI142" s="45"/>
      <c r="BA142" s="45"/>
      <c r="BG142" s="46"/>
      <c r="HE142"/>
      <c r="HF142"/>
      <c r="HG142"/>
      <c r="HH142"/>
    </row>
    <row r="143" spans="4:216" ht="17.25" customHeight="1">
      <c r="D143" s="42"/>
      <c r="E143" s="42"/>
      <c r="I143" s="42"/>
      <c r="AI143" s="45"/>
      <c r="BA143" s="45"/>
      <c r="BG143" s="46"/>
      <c r="HE143"/>
      <c r="HF143"/>
      <c r="HG143"/>
      <c r="HH143"/>
    </row>
    <row r="144" spans="4:216" ht="17.25" customHeight="1">
      <c r="D144" s="42"/>
      <c r="E144" s="42"/>
      <c r="I144" s="42"/>
      <c r="AI144" s="45"/>
      <c r="BA144" s="45"/>
      <c r="BG144" s="46"/>
      <c r="HE144"/>
      <c r="HF144"/>
      <c r="HG144"/>
      <c r="HH144"/>
    </row>
    <row r="145" spans="4:216" ht="17.25" customHeight="1">
      <c r="D145" s="42"/>
      <c r="E145" s="42"/>
      <c r="I145" s="42"/>
      <c r="AI145" s="45"/>
      <c r="BA145" s="45"/>
      <c r="BG145" s="46"/>
      <c r="HE145"/>
      <c r="HF145"/>
      <c r="HG145"/>
      <c r="HH145"/>
    </row>
    <row r="146" spans="4:216" ht="17.25" customHeight="1">
      <c r="D146" s="42"/>
      <c r="E146" s="42"/>
      <c r="I146" s="42"/>
      <c r="AI146" s="45"/>
      <c r="BA146" s="45"/>
      <c r="BG146" s="46"/>
      <c r="HE146"/>
      <c r="HF146"/>
      <c r="HG146"/>
      <c r="HH146"/>
    </row>
    <row r="147" spans="4:216" ht="17.25" customHeight="1">
      <c r="D147" s="42"/>
      <c r="E147" s="42"/>
      <c r="I147" s="42"/>
      <c r="AI147" s="45"/>
      <c r="BA147" s="45"/>
      <c r="BG147" s="46"/>
      <c r="HE147"/>
      <c r="HF147"/>
      <c r="HG147"/>
      <c r="HH147"/>
    </row>
    <row r="148" spans="4:216" ht="17.25" customHeight="1">
      <c r="D148" s="42"/>
      <c r="E148" s="42"/>
      <c r="I148" s="42"/>
      <c r="AI148" s="45"/>
      <c r="BA148" s="45"/>
      <c r="BG148" s="46"/>
      <c r="HE148"/>
      <c r="HF148"/>
      <c r="HG148"/>
      <c r="HH148"/>
    </row>
    <row r="149" spans="4:216" ht="17.25" customHeight="1">
      <c r="D149" s="42"/>
      <c r="E149" s="42"/>
      <c r="I149" s="42"/>
      <c r="AI149" s="45"/>
      <c r="BA149" s="45"/>
      <c r="BG149" s="46"/>
      <c r="HE149"/>
      <c r="HF149"/>
      <c r="HG149"/>
      <c r="HH149"/>
    </row>
    <row r="150" spans="4:216" ht="17.25" customHeight="1">
      <c r="D150" s="42"/>
      <c r="E150" s="42"/>
      <c r="I150" s="42"/>
      <c r="AI150" s="45"/>
      <c r="BA150" s="45"/>
      <c r="BG150" s="46"/>
      <c r="HE150"/>
      <c r="HF150"/>
      <c r="HG150"/>
      <c r="HH150"/>
    </row>
    <row r="151" spans="4:216" ht="17.25" customHeight="1">
      <c r="D151" s="42"/>
      <c r="E151" s="42"/>
      <c r="I151" s="42"/>
      <c r="AI151" s="45"/>
      <c r="BA151" s="45"/>
      <c r="BG151" s="46"/>
      <c r="HE151"/>
      <c r="HF151"/>
      <c r="HG151"/>
      <c r="HH151"/>
    </row>
    <row r="152" spans="4:216" ht="17.25" customHeight="1">
      <c r="D152" s="42"/>
      <c r="E152" s="42"/>
      <c r="I152" s="42"/>
      <c r="AI152" s="45"/>
      <c r="BA152" s="45"/>
      <c r="BG152" s="46"/>
      <c r="HE152"/>
      <c r="HF152"/>
      <c r="HG152"/>
      <c r="HH152"/>
    </row>
    <row r="153" spans="4:216" ht="17.25" customHeight="1">
      <c r="D153" s="42"/>
      <c r="E153" s="42"/>
      <c r="I153" s="42"/>
      <c r="AI153" s="45"/>
      <c r="BA153" s="45"/>
      <c r="BG153" s="46"/>
      <c r="HE153"/>
      <c r="HF153"/>
      <c r="HG153"/>
      <c r="HH153"/>
    </row>
    <row r="154" spans="4:216" ht="17.25" customHeight="1">
      <c r="D154" s="42"/>
      <c r="E154" s="42"/>
      <c r="I154" s="42"/>
      <c r="AI154" s="45"/>
      <c r="BA154" s="45"/>
      <c r="BG154" s="46"/>
      <c r="HE154"/>
      <c r="HF154"/>
      <c r="HG154"/>
      <c r="HH154"/>
    </row>
    <row r="155" spans="4:216" ht="17.25" customHeight="1">
      <c r="D155" s="42"/>
      <c r="E155" s="42"/>
      <c r="I155" s="42"/>
      <c r="AI155" s="45"/>
      <c r="BA155" s="45"/>
      <c r="BG155" s="46"/>
      <c r="HE155"/>
      <c r="HF155"/>
      <c r="HG155"/>
      <c r="HH155"/>
    </row>
    <row r="156" spans="4:216" ht="17.25" customHeight="1">
      <c r="D156" s="42"/>
      <c r="E156" s="42"/>
      <c r="I156" s="42"/>
      <c r="AI156" s="45"/>
      <c r="BA156" s="45"/>
      <c r="BG156" s="46"/>
      <c r="HE156"/>
      <c r="HF156"/>
      <c r="HG156"/>
      <c r="HH156"/>
    </row>
    <row r="157" spans="4:216" ht="17.25" customHeight="1">
      <c r="D157" s="42"/>
      <c r="E157" s="42"/>
      <c r="I157" s="42"/>
      <c r="AI157" s="45"/>
      <c r="BA157" s="45"/>
      <c r="BG157" s="46"/>
      <c r="HE157"/>
      <c r="HF157"/>
      <c r="HG157"/>
      <c r="HH157"/>
    </row>
    <row r="158" spans="4:216" ht="17.25" customHeight="1">
      <c r="D158" s="42"/>
      <c r="E158" s="42"/>
      <c r="I158" s="42"/>
      <c r="AI158" s="45"/>
      <c r="BA158" s="45"/>
      <c r="BG158" s="46"/>
      <c r="HE158"/>
      <c r="HF158"/>
      <c r="HG158"/>
      <c r="HH158"/>
    </row>
    <row r="159" spans="4:216" ht="17.25" customHeight="1">
      <c r="D159" s="42"/>
      <c r="E159" s="42"/>
      <c r="I159" s="42"/>
      <c r="AI159" s="45"/>
      <c r="BA159" s="45"/>
      <c r="BG159" s="46"/>
      <c r="HE159"/>
      <c r="HF159"/>
      <c r="HG159"/>
      <c r="HH159"/>
    </row>
    <row r="160" spans="4:216" ht="17.25" customHeight="1">
      <c r="D160" s="42"/>
      <c r="E160" s="42"/>
      <c r="I160" s="42"/>
      <c r="AI160" s="45"/>
      <c r="BA160" s="45"/>
      <c r="BG160" s="46"/>
      <c r="HE160"/>
      <c r="HF160"/>
      <c r="HG160"/>
      <c r="HH160"/>
    </row>
    <row r="161" spans="4:216" ht="17.25" customHeight="1">
      <c r="D161" s="42"/>
      <c r="E161" s="42"/>
      <c r="I161" s="42"/>
      <c r="AI161" s="45"/>
      <c r="BA161" s="45"/>
      <c r="BG161" s="46"/>
      <c r="HE161"/>
      <c r="HF161"/>
      <c r="HG161"/>
      <c r="HH161"/>
    </row>
    <row r="162" spans="4:216" ht="17.25" customHeight="1">
      <c r="D162" s="42"/>
      <c r="E162" s="42"/>
      <c r="I162" s="42"/>
      <c r="AI162" s="45"/>
      <c r="BA162" s="45"/>
      <c r="BG162" s="46"/>
      <c r="HE162"/>
      <c r="HF162"/>
      <c r="HG162"/>
      <c r="HH162"/>
    </row>
    <row r="163" spans="4:216" ht="17.25" customHeight="1">
      <c r="D163" s="42"/>
      <c r="E163" s="42"/>
      <c r="I163" s="42"/>
      <c r="AI163" s="45"/>
      <c r="BA163" s="45"/>
      <c r="BG163" s="46"/>
      <c r="HE163"/>
      <c r="HF163"/>
      <c r="HG163"/>
      <c r="HH163"/>
    </row>
    <row r="164" spans="4:216" ht="17.25" customHeight="1">
      <c r="D164" s="42"/>
      <c r="E164" s="42"/>
      <c r="I164" s="42"/>
      <c r="AI164" s="45"/>
      <c r="BA164" s="45"/>
      <c r="BG164" s="46"/>
      <c r="HE164"/>
      <c r="HF164"/>
      <c r="HG164"/>
      <c r="HH164"/>
    </row>
    <row r="165" spans="4:216" ht="17.25" customHeight="1">
      <c r="D165" s="42"/>
      <c r="E165" s="42"/>
      <c r="I165" s="42"/>
      <c r="AI165" s="45"/>
      <c r="BA165" s="45"/>
      <c r="BG165" s="46"/>
      <c r="HE165"/>
      <c r="HF165"/>
      <c r="HG165"/>
      <c r="HH165"/>
    </row>
    <row r="166" spans="4:216" ht="17.25" customHeight="1">
      <c r="D166" s="42"/>
      <c r="E166" s="42"/>
      <c r="I166" s="42"/>
      <c r="AI166" s="45"/>
      <c r="BA166" s="45"/>
      <c r="BG166" s="46"/>
      <c r="HE166"/>
      <c r="HF166"/>
      <c r="HG166"/>
      <c r="HH166"/>
    </row>
    <row r="167" spans="4:216" ht="17.25" customHeight="1">
      <c r="D167" s="42"/>
      <c r="E167" s="42"/>
      <c r="I167" s="42"/>
      <c r="AI167" s="45"/>
      <c r="BA167" s="45"/>
      <c r="BG167" s="46"/>
      <c r="HE167"/>
      <c r="HF167"/>
      <c r="HG167"/>
      <c r="HH167"/>
    </row>
    <row r="168" spans="4:216" ht="17.25" customHeight="1">
      <c r="D168" s="42"/>
      <c r="E168" s="42"/>
      <c r="I168" s="42"/>
      <c r="AI168" s="45"/>
      <c r="BA168" s="45"/>
      <c r="BG168" s="46"/>
      <c r="HE168"/>
      <c r="HF168"/>
      <c r="HG168"/>
      <c r="HH168"/>
    </row>
    <row r="169" spans="4:216" ht="17.25" customHeight="1">
      <c r="D169" s="42"/>
      <c r="E169" s="42"/>
      <c r="I169" s="42"/>
      <c r="AI169" s="45"/>
      <c r="BA169" s="45"/>
      <c r="BG169" s="46"/>
      <c r="HE169"/>
      <c r="HF169"/>
      <c r="HG169"/>
      <c r="HH169"/>
    </row>
    <row r="170" spans="4:216" ht="17.25" customHeight="1">
      <c r="D170" s="42"/>
      <c r="E170" s="42"/>
      <c r="I170" s="42"/>
      <c r="AI170" s="45"/>
      <c r="BA170" s="45"/>
      <c r="BG170" s="46"/>
      <c r="HE170"/>
      <c r="HF170"/>
      <c r="HG170"/>
      <c r="HH170"/>
    </row>
    <row r="171" spans="4:216" ht="17.25" customHeight="1">
      <c r="D171" s="42"/>
      <c r="E171" s="42"/>
      <c r="I171" s="42"/>
      <c r="AI171" s="45"/>
      <c r="BA171" s="45"/>
      <c r="BG171" s="46"/>
      <c r="HE171"/>
      <c r="HF171"/>
      <c r="HG171"/>
      <c r="HH171"/>
    </row>
    <row r="172" spans="4:216" ht="17.25" customHeight="1">
      <c r="D172" s="42"/>
      <c r="E172" s="42"/>
      <c r="I172" s="42"/>
      <c r="AI172" s="45"/>
      <c r="BA172" s="45"/>
      <c r="BG172" s="46"/>
      <c r="HE172"/>
      <c r="HF172"/>
      <c r="HG172"/>
      <c r="HH172"/>
    </row>
    <row r="173" spans="4:216" ht="17.25" customHeight="1">
      <c r="D173" s="42"/>
      <c r="E173" s="42"/>
      <c r="I173" s="42"/>
      <c r="AI173" s="45"/>
      <c r="BA173" s="45"/>
      <c r="BG173" s="46"/>
      <c r="HE173"/>
      <c r="HF173"/>
      <c r="HG173"/>
      <c r="HH173"/>
    </row>
    <row r="174" spans="4:216" ht="17.25" customHeight="1">
      <c r="D174" s="42"/>
      <c r="E174" s="42"/>
      <c r="I174" s="42"/>
      <c r="AI174" s="45"/>
      <c r="BA174" s="45"/>
      <c r="BG174" s="46"/>
      <c r="HE174"/>
      <c r="HF174"/>
      <c r="HG174"/>
      <c r="HH174"/>
    </row>
    <row r="175" spans="4:216" ht="17.25" customHeight="1">
      <c r="D175" s="42"/>
      <c r="E175" s="42"/>
      <c r="I175" s="42"/>
      <c r="AI175" s="45"/>
      <c r="BA175" s="45"/>
      <c r="BG175" s="46"/>
      <c r="HE175"/>
      <c r="HF175"/>
      <c r="HG175"/>
      <c r="HH175"/>
    </row>
    <row r="176" spans="4:216" ht="17.25" customHeight="1">
      <c r="D176" s="42"/>
      <c r="E176" s="42"/>
      <c r="I176" s="42"/>
      <c r="AI176" s="45"/>
      <c r="BA176" s="45"/>
      <c r="BG176" s="46"/>
      <c r="HE176"/>
      <c r="HF176"/>
      <c r="HG176"/>
      <c r="HH176"/>
    </row>
    <row r="177" spans="4:216" ht="17.25" customHeight="1">
      <c r="D177" s="42"/>
      <c r="E177" s="42"/>
      <c r="I177" s="42"/>
      <c r="AI177" s="45"/>
      <c r="BA177" s="45"/>
      <c r="BG177" s="46"/>
      <c r="HE177"/>
      <c r="HF177"/>
      <c r="HG177"/>
      <c r="HH177"/>
    </row>
    <row r="178" spans="4:216" ht="17.25" customHeight="1">
      <c r="D178" s="42"/>
      <c r="E178" s="42"/>
      <c r="I178" s="42"/>
      <c r="AI178" s="45"/>
      <c r="BA178" s="45"/>
      <c r="BG178" s="46"/>
      <c r="HE178"/>
      <c r="HF178"/>
      <c r="HG178"/>
      <c r="HH178"/>
    </row>
    <row r="179" spans="4:216" ht="17.25" customHeight="1">
      <c r="D179" s="42"/>
      <c r="E179" s="42"/>
      <c r="I179" s="42"/>
      <c r="AI179" s="45"/>
      <c r="BA179" s="45"/>
      <c r="BG179" s="46"/>
      <c r="HE179"/>
      <c r="HF179"/>
      <c r="HG179"/>
      <c r="HH179"/>
    </row>
    <row r="180" spans="4:216" ht="17.25" customHeight="1">
      <c r="D180" s="42"/>
      <c r="E180" s="42"/>
      <c r="I180" s="42"/>
      <c r="AI180" s="45"/>
      <c r="BA180" s="45"/>
      <c r="BG180" s="46"/>
      <c r="HE180"/>
      <c r="HF180"/>
      <c r="HG180"/>
      <c r="HH180"/>
    </row>
    <row r="181" spans="4:216" ht="17.25" customHeight="1">
      <c r="D181" s="42"/>
      <c r="E181" s="42"/>
      <c r="I181" s="42"/>
      <c r="AI181" s="45"/>
      <c r="BA181" s="45"/>
      <c r="BG181" s="46"/>
      <c r="HE181"/>
      <c r="HF181"/>
      <c r="HG181"/>
      <c r="HH181"/>
    </row>
    <row r="182" spans="4:216" ht="17.25" customHeight="1">
      <c r="D182" s="42"/>
      <c r="E182" s="42"/>
      <c r="I182" s="42"/>
      <c r="AI182" s="45"/>
      <c r="BA182" s="45"/>
      <c r="BG182" s="46"/>
      <c r="HE182"/>
      <c r="HF182"/>
      <c r="HG182"/>
      <c r="HH182"/>
    </row>
    <row r="183" spans="4:216" ht="17.25" customHeight="1">
      <c r="D183" s="42"/>
      <c r="E183" s="42"/>
      <c r="I183" s="42"/>
      <c r="AI183" s="45"/>
      <c r="BA183" s="45"/>
      <c r="BG183" s="46"/>
      <c r="HE183"/>
      <c r="HF183"/>
      <c r="HG183"/>
      <c r="HH183"/>
    </row>
    <row r="184" spans="4:216" ht="17.25" customHeight="1">
      <c r="D184" s="42"/>
      <c r="E184" s="42"/>
      <c r="I184" s="42"/>
      <c r="AI184" s="45"/>
      <c r="BA184" s="45"/>
      <c r="BG184" s="46"/>
      <c r="HE184"/>
      <c r="HF184"/>
      <c r="HG184"/>
      <c r="HH184"/>
    </row>
    <row r="185" spans="4:216" ht="17.25" customHeight="1">
      <c r="D185" s="42"/>
      <c r="E185" s="42"/>
      <c r="I185" s="42"/>
      <c r="AI185" s="45"/>
      <c r="BA185" s="45"/>
      <c r="BG185" s="46"/>
      <c r="HE185"/>
      <c r="HF185"/>
      <c r="HG185"/>
      <c r="HH185"/>
    </row>
    <row r="186" spans="4:216" ht="17.25" customHeight="1">
      <c r="D186" s="42"/>
      <c r="E186" s="42"/>
      <c r="I186" s="42"/>
      <c r="AI186" s="45"/>
      <c r="BA186" s="45"/>
      <c r="BG186" s="46"/>
      <c r="HE186"/>
      <c r="HF186"/>
      <c r="HG186"/>
      <c r="HH186"/>
    </row>
    <row r="187" spans="4:216" ht="17.25" customHeight="1">
      <c r="D187" s="42"/>
      <c r="E187" s="42"/>
      <c r="I187" s="42"/>
      <c r="AI187" s="45"/>
      <c r="BA187" s="45"/>
      <c r="BG187" s="46"/>
      <c r="HE187"/>
      <c r="HF187"/>
      <c r="HG187"/>
      <c r="HH187"/>
    </row>
    <row r="188" spans="4:216" ht="17.25" customHeight="1">
      <c r="D188" s="42"/>
      <c r="E188" s="42"/>
      <c r="I188" s="42"/>
      <c r="AI188" s="45"/>
      <c r="BA188" s="45"/>
      <c r="BG188" s="46"/>
      <c r="HE188"/>
      <c r="HF188"/>
      <c r="HG188"/>
      <c r="HH188"/>
    </row>
    <row r="189" spans="4:216" ht="17.25" customHeight="1">
      <c r="D189" s="42"/>
      <c r="E189" s="42"/>
      <c r="I189" s="42"/>
      <c r="AI189" s="45"/>
      <c r="BA189" s="45"/>
      <c r="BG189" s="46"/>
      <c r="HE189"/>
      <c r="HF189"/>
      <c r="HG189"/>
      <c r="HH189"/>
    </row>
    <row r="190" spans="4:216" ht="17.25" customHeight="1">
      <c r="D190" s="42"/>
      <c r="E190" s="42"/>
      <c r="I190" s="42"/>
      <c r="AI190" s="45"/>
      <c r="BA190" s="45"/>
      <c r="BG190" s="46"/>
      <c r="HE190"/>
      <c r="HF190"/>
      <c r="HG190"/>
      <c r="HH190"/>
    </row>
    <row r="191" spans="4:216" ht="17.25" customHeight="1">
      <c r="D191" s="42"/>
      <c r="E191" s="42"/>
      <c r="I191" s="42"/>
      <c r="AI191" s="45"/>
      <c r="BA191" s="45"/>
      <c r="BG191" s="46"/>
      <c r="HE191"/>
      <c r="HF191"/>
      <c r="HG191"/>
      <c r="HH191"/>
    </row>
    <row r="192" spans="4:216" ht="17.25" customHeight="1">
      <c r="D192" s="42"/>
      <c r="E192" s="42"/>
      <c r="I192" s="42"/>
      <c r="AI192" s="45"/>
      <c r="BA192" s="45"/>
      <c r="BG192" s="46"/>
      <c r="HE192"/>
      <c r="HF192"/>
      <c r="HG192"/>
      <c r="HH192"/>
    </row>
    <row r="193" spans="4:216" ht="17.25" customHeight="1">
      <c r="D193" s="42"/>
      <c r="E193" s="42"/>
      <c r="I193" s="42"/>
      <c r="AI193" s="45"/>
      <c r="BA193" s="45"/>
      <c r="BG193" s="46"/>
      <c r="HE193"/>
      <c r="HF193"/>
      <c r="HG193"/>
      <c r="HH193"/>
    </row>
    <row r="194" spans="4:216" ht="17.25" customHeight="1">
      <c r="D194" s="42"/>
      <c r="E194" s="42"/>
      <c r="I194" s="42"/>
      <c r="AI194" s="45"/>
      <c r="BA194" s="45"/>
      <c r="BG194" s="46"/>
      <c r="HE194"/>
      <c r="HF194"/>
      <c r="HG194"/>
      <c r="HH194"/>
    </row>
    <row r="195" spans="4:216" ht="17.25" customHeight="1">
      <c r="D195" s="42"/>
      <c r="E195" s="42"/>
      <c r="I195" s="42"/>
      <c r="AI195" s="45"/>
      <c r="BA195" s="45"/>
      <c r="BG195" s="46"/>
      <c r="HE195"/>
      <c r="HF195"/>
      <c r="HG195"/>
      <c r="HH195"/>
    </row>
    <row r="196" spans="4:216" ht="17.25" customHeight="1">
      <c r="D196" s="42"/>
      <c r="E196" s="42"/>
      <c r="I196" s="42"/>
      <c r="AI196" s="45"/>
      <c r="BA196" s="45"/>
      <c r="BG196" s="46"/>
      <c r="HE196"/>
      <c r="HF196"/>
      <c r="HG196"/>
      <c r="HH196"/>
    </row>
    <row r="197" spans="4:216" ht="17.25" customHeight="1">
      <c r="D197" s="42"/>
      <c r="E197" s="42"/>
      <c r="I197" s="42"/>
      <c r="AI197" s="45"/>
      <c r="BA197" s="45"/>
      <c r="BG197" s="46"/>
      <c r="HE197"/>
      <c r="HF197"/>
      <c r="HG197"/>
      <c r="HH197"/>
    </row>
    <row r="198" spans="4:216" ht="17.25" customHeight="1">
      <c r="D198" s="42"/>
      <c r="E198" s="42"/>
      <c r="I198" s="42"/>
      <c r="AI198" s="45"/>
      <c r="BA198" s="45"/>
      <c r="BG198" s="46"/>
      <c r="HE198"/>
      <c r="HF198"/>
      <c r="HG198"/>
      <c r="HH198"/>
    </row>
    <row r="199" spans="4:216" ht="17.25" customHeight="1">
      <c r="D199" s="42"/>
      <c r="E199" s="42"/>
      <c r="I199" s="42"/>
      <c r="AI199" s="45"/>
      <c r="BA199" s="45"/>
      <c r="BG199" s="46"/>
      <c r="HE199"/>
      <c r="HF199"/>
      <c r="HG199"/>
      <c r="HH199"/>
    </row>
    <row r="200" spans="4:216" ht="17.25" customHeight="1">
      <c r="D200" s="42"/>
      <c r="E200" s="42"/>
      <c r="I200" s="42"/>
      <c r="AI200" s="45"/>
      <c r="BA200" s="45"/>
      <c r="BG200" s="46"/>
      <c r="HE200"/>
      <c r="HF200"/>
      <c r="HG200"/>
      <c r="HH200"/>
    </row>
    <row r="201" spans="4:216" ht="17.25" customHeight="1">
      <c r="D201" s="42"/>
      <c r="E201" s="42"/>
      <c r="I201" s="42"/>
      <c r="AI201" s="45"/>
      <c r="BA201" s="45"/>
      <c r="BG201" s="46"/>
      <c r="HE201"/>
      <c r="HF201"/>
      <c r="HG201"/>
      <c r="HH201"/>
    </row>
    <row r="202" spans="4:216" ht="17.25" customHeight="1">
      <c r="D202" s="42"/>
      <c r="E202" s="42"/>
      <c r="I202" s="42"/>
      <c r="AI202" s="45"/>
      <c r="BA202" s="45"/>
      <c r="BG202" s="46"/>
      <c r="HE202"/>
      <c r="HF202"/>
      <c r="HG202"/>
      <c r="HH202"/>
    </row>
    <row r="203" spans="4:216" ht="17.25" customHeight="1">
      <c r="D203" s="42"/>
      <c r="E203" s="42"/>
      <c r="I203" s="42"/>
      <c r="AI203" s="45"/>
      <c r="BA203" s="45"/>
      <c r="BG203" s="46"/>
      <c r="HE203"/>
      <c r="HF203"/>
      <c r="HG203"/>
      <c r="HH203"/>
    </row>
    <row r="204" spans="4:216" ht="17.25" customHeight="1">
      <c r="D204" s="42"/>
      <c r="E204" s="42"/>
      <c r="I204" s="42"/>
      <c r="AI204" s="45"/>
      <c r="BA204" s="45"/>
      <c r="BG204" s="46"/>
      <c r="HE204"/>
      <c r="HF204"/>
      <c r="HG204"/>
      <c r="HH204"/>
    </row>
    <row r="205" spans="4:216" ht="17.25" customHeight="1">
      <c r="D205" s="42"/>
      <c r="E205" s="42"/>
      <c r="I205" s="42"/>
      <c r="AI205" s="45"/>
      <c r="BA205" s="45"/>
      <c r="BG205" s="46"/>
      <c r="HE205"/>
      <c r="HF205"/>
      <c r="HG205"/>
      <c r="HH205"/>
    </row>
    <row r="206" spans="4:216" ht="17.25" customHeight="1">
      <c r="D206" s="42"/>
      <c r="E206" s="42"/>
      <c r="I206" s="42"/>
      <c r="AI206" s="45"/>
      <c r="BA206" s="45"/>
      <c r="BG206" s="46"/>
      <c r="HE206"/>
      <c r="HF206"/>
      <c r="HG206"/>
      <c r="HH206"/>
    </row>
    <row r="207" spans="4:216" ht="17.25" customHeight="1">
      <c r="D207" s="42"/>
      <c r="E207" s="42"/>
      <c r="I207" s="42"/>
      <c r="AI207" s="45"/>
      <c r="BA207" s="45"/>
      <c r="BG207" s="46"/>
      <c r="HE207"/>
      <c r="HF207"/>
      <c r="HG207"/>
      <c r="HH207"/>
    </row>
    <row r="208" spans="4:216" ht="17.25" customHeight="1">
      <c r="D208" s="42"/>
      <c r="E208" s="42"/>
      <c r="I208" s="42"/>
      <c r="AI208" s="45"/>
      <c r="BA208" s="45"/>
      <c r="BG208" s="46"/>
      <c r="HE208"/>
      <c r="HF208"/>
      <c r="HG208"/>
      <c r="HH208"/>
    </row>
    <row r="209" spans="4:216" ht="17.25" customHeight="1">
      <c r="D209" s="42"/>
      <c r="E209" s="42"/>
      <c r="I209" s="42"/>
      <c r="AI209" s="45"/>
      <c r="BA209" s="45"/>
      <c r="BG209" s="46"/>
      <c r="HE209"/>
      <c r="HF209"/>
      <c r="HG209"/>
      <c r="HH209"/>
    </row>
    <row r="210" spans="4:216" ht="17.25" customHeight="1">
      <c r="D210" s="42"/>
      <c r="E210" s="42"/>
      <c r="I210" s="42"/>
      <c r="AI210" s="45"/>
      <c r="BA210" s="45"/>
      <c r="BG210" s="46"/>
      <c r="HE210"/>
      <c r="HF210"/>
      <c r="HG210"/>
      <c r="HH210"/>
    </row>
    <row r="211" spans="4:216" ht="17.25" customHeight="1">
      <c r="D211" s="42"/>
      <c r="E211" s="42"/>
      <c r="I211" s="42"/>
      <c r="AI211" s="45"/>
      <c r="BA211" s="45"/>
      <c r="BG211" s="46"/>
      <c r="HE211"/>
      <c r="HF211"/>
      <c r="HG211"/>
      <c r="HH211"/>
    </row>
    <row r="212" spans="4:216" ht="17.25" customHeight="1">
      <c r="D212" s="42"/>
      <c r="E212" s="42"/>
      <c r="I212" s="42"/>
      <c r="AI212" s="45"/>
      <c r="BA212" s="45"/>
      <c r="BG212" s="46"/>
      <c r="HE212"/>
      <c r="HF212"/>
      <c r="HG212"/>
      <c r="HH212"/>
    </row>
    <row r="213" spans="4:216" ht="17.25" customHeight="1">
      <c r="D213" s="42"/>
      <c r="E213" s="42"/>
      <c r="I213" s="42"/>
      <c r="AI213" s="45"/>
      <c r="BA213" s="45"/>
      <c r="BG213" s="46"/>
      <c r="HE213"/>
      <c r="HF213"/>
      <c r="HG213"/>
      <c r="HH213"/>
    </row>
    <row r="214" spans="4:216" ht="17.25" customHeight="1">
      <c r="D214" s="42"/>
      <c r="E214" s="42"/>
      <c r="I214" s="42"/>
      <c r="AI214" s="45"/>
      <c r="BA214" s="45"/>
      <c r="BG214" s="46"/>
      <c r="HE214"/>
      <c r="HF214"/>
      <c r="HG214"/>
      <c r="HH214"/>
    </row>
    <row r="215" spans="4:216" ht="17.25" customHeight="1">
      <c r="D215" s="42"/>
      <c r="E215" s="42"/>
      <c r="I215" s="42"/>
      <c r="AI215" s="45"/>
      <c r="BA215" s="45"/>
      <c r="BG215" s="46"/>
      <c r="HE215"/>
      <c r="HF215"/>
      <c r="HG215"/>
      <c r="HH215"/>
    </row>
    <row r="216" spans="4:216" ht="17.25" customHeight="1">
      <c r="D216" s="42"/>
      <c r="E216" s="42"/>
      <c r="I216" s="42"/>
      <c r="AI216" s="45"/>
      <c r="BA216" s="45"/>
      <c r="BG216" s="46"/>
      <c r="HE216"/>
      <c r="HF216"/>
      <c r="HG216"/>
      <c r="HH216"/>
    </row>
    <row r="217" spans="4:216" ht="17.25" customHeight="1">
      <c r="D217" s="42"/>
      <c r="E217" s="42"/>
      <c r="I217" s="42"/>
      <c r="AI217" s="45"/>
      <c r="BA217" s="45"/>
      <c r="BG217" s="46"/>
      <c r="HE217"/>
      <c r="HF217"/>
      <c r="HG217"/>
      <c r="HH217"/>
    </row>
    <row r="218" spans="4:216" ht="17.25" customHeight="1">
      <c r="D218" s="42"/>
      <c r="E218" s="42"/>
      <c r="I218" s="42"/>
      <c r="AI218" s="45"/>
      <c r="BA218" s="45"/>
      <c r="BG218" s="46"/>
      <c r="HE218"/>
      <c r="HF218"/>
      <c r="HG218"/>
      <c r="HH218"/>
    </row>
    <row r="219" spans="4:216" ht="17.25" customHeight="1">
      <c r="D219" s="42"/>
      <c r="E219" s="42"/>
      <c r="I219" s="42"/>
      <c r="AI219" s="45"/>
      <c r="BA219" s="45"/>
      <c r="BG219" s="46"/>
      <c r="HE219"/>
      <c r="HF219"/>
      <c r="HG219"/>
      <c r="HH219"/>
    </row>
    <row r="220" spans="4:216" ht="17.25" customHeight="1">
      <c r="D220" s="42"/>
      <c r="E220" s="42"/>
      <c r="I220" s="42"/>
      <c r="AI220" s="45"/>
      <c r="BA220" s="45"/>
      <c r="BG220" s="46"/>
      <c r="HE220"/>
      <c r="HF220"/>
      <c r="HG220"/>
      <c r="HH220"/>
    </row>
    <row r="221" spans="4:216" ht="17.25" customHeight="1">
      <c r="D221" s="42"/>
      <c r="E221" s="42"/>
      <c r="I221" s="42"/>
      <c r="AI221" s="45"/>
      <c r="BA221" s="45"/>
      <c r="BG221" s="46"/>
      <c r="HE221"/>
      <c r="HF221"/>
      <c r="HG221"/>
      <c r="HH221"/>
    </row>
    <row r="222" spans="4:216" ht="17.25" customHeight="1">
      <c r="D222" s="42"/>
      <c r="E222" s="42"/>
      <c r="I222" s="42"/>
      <c r="AI222" s="45"/>
      <c r="BA222" s="45"/>
      <c r="BG222" s="46"/>
      <c r="HE222"/>
      <c r="HF222"/>
      <c r="HG222"/>
      <c r="HH222"/>
    </row>
    <row r="223" spans="4:216" ht="17.25" customHeight="1">
      <c r="D223" s="42"/>
      <c r="E223" s="42"/>
      <c r="I223" s="42"/>
      <c r="AI223" s="45"/>
      <c r="BA223" s="45"/>
      <c r="BG223" s="46"/>
      <c r="HE223"/>
      <c r="HF223"/>
      <c r="HG223"/>
      <c r="HH223"/>
    </row>
    <row r="224" spans="4:216" ht="17.25" customHeight="1">
      <c r="D224" s="42"/>
      <c r="E224" s="42"/>
      <c r="I224" s="42"/>
      <c r="AI224" s="45"/>
      <c r="BA224" s="45"/>
      <c r="BG224" s="46"/>
      <c r="HE224"/>
      <c r="HF224"/>
      <c r="HG224"/>
      <c r="HH224"/>
    </row>
    <row r="225" spans="4:216" ht="17.25" customHeight="1">
      <c r="D225" s="42"/>
      <c r="E225" s="42"/>
      <c r="I225" s="42"/>
      <c r="AI225" s="45"/>
      <c r="BA225" s="45"/>
      <c r="BG225" s="46"/>
      <c r="HE225"/>
      <c r="HF225"/>
      <c r="HG225"/>
      <c r="HH225"/>
    </row>
    <row r="226" spans="4:216" ht="17.25" customHeight="1">
      <c r="D226" s="42"/>
      <c r="E226" s="42"/>
      <c r="I226" s="42"/>
      <c r="AI226" s="45"/>
      <c r="BA226" s="45"/>
      <c r="BG226" s="46"/>
      <c r="HE226"/>
      <c r="HF226"/>
      <c r="HG226"/>
      <c r="HH226"/>
    </row>
    <row r="227" spans="4:216" ht="17.25" customHeight="1">
      <c r="D227" s="42"/>
      <c r="E227" s="42"/>
      <c r="I227" s="42"/>
      <c r="AI227" s="45"/>
      <c r="BA227" s="45"/>
      <c r="BG227" s="46"/>
      <c r="HE227"/>
      <c r="HF227"/>
      <c r="HG227"/>
      <c r="HH227"/>
    </row>
    <row r="228" spans="4:216" ht="17.25" customHeight="1">
      <c r="D228" s="42"/>
      <c r="E228" s="42"/>
      <c r="I228" s="42"/>
      <c r="AI228" s="45"/>
      <c r="BA228" s="45"/>
      <c r="BG228" s="46"/>
      <c r="HE228"/>
      <c r="HF228"/>
      <c r="HG228"/>
      <c r="HH228"/>
    </row>
    <row r="229" spans="4:216" ht="17.25" customHeight="1">
      <c r="D229" s="42"/>
      <c r="E229" s="42"/>
      <c r="I229" s="42"/>
      <c r="AI229" s="45"/>
      <c r="BA229" s="45"/>
      <c r="BG229" s="46"/>
      <c r="HE229"/>
      <c r="HF229"/>
      <c r="HG229"/>
      <c r="HH229"/>
    </row>
    <row r="230" spans="4:216" ht="17.25" customHeight="1">
      <c r="D230" s="42"/>
      <c r="E230" s="42"/>
      <c r="I230" s="42"/>
      <c r="AI230" s="45"/>
      <c r="BA230" s="45"/>
      <c r="BG230" s="46"/>
      <c r="HE230"/>
      <c r="HF230"/>
      <c r="HG230"/>
      <c r="HH230"/>
    </row>
    <row r="231" spans="4:216" ht="17.25" customHeight="1">
      <c r="D231" s="42"/>
      <c r="E231" s="42"/>
      <c r="I231" s="42"/>
      <c r="AI231" s="45"/>
      <c r="BA231" s="45"/>
      <c r="BG231" s="46"/>
      <c r="HE231"/>
      <c r="HF231"/>
      <c r="HG231"/>
      <c r="HH231"/>
    </row>
    <row r="232" spans="4:216" ht="17.25" customHeight="1">
      <c r="D232" s="42"/>
      <c r="E232" s="42"/>
      <c r="I232" s="42"/>
      <c r="AI232" s="45"/>
      <c r="BA232" s="45"/>
      <c r="BG232" s="46"/>
      <c r="HE232"/>
      <c r="HF232"/>
      <c r="HG232"/>
      <c r="HH232"/>
    </row>
    <row r="233" spans="4:216" ht="17.25" customHeight="1">
      <c r="D233" s="42"/>
      <c r="E233" s="42"/>
      <c r="I233" s="42"/>
      <c r="AI233" s="45"/>
      <c r="BA233" s="45"/>
      <c r="BG233" s="46"/>
      <c r="HE233"/>
      <c r="HF233"/>
      <c r="HG233"/>
      <c r="HH233"/>
    </row>
    <row r="234" spans="4:216" ht="17.25" customHeight="1">
      <c r="D234" s="42"/>
      <c r="E234" s="42"/>
      <c r="I234" s="42"/>
      <c r="AI234" s="45"/>
      <c r="BA234" s="45"/>
      <c r="BG234" s="46"/>
      <c r="HE234"/>
      <c r="HF234"/>
      <c r="HG234"/>
      <c r="HH234"/>
    </row>
    <row r="235" spans="4:216" ht="17.25" customHeight="1">
      <c r="D235" s="42"/>
      <c r="E235" s="42"/>
      <c r="I235" s="42"/>
      <c r="AI235" s="45"/>
      <c r="BA235" s="45"/>
      <c r="BG235" s="46"/>
      <c r="HE235"/>
      <c r="HF235"/>
      <c r="HG235"/>
      <c r="HH235"/>
    </row>
    <row r="236" spans="4:216" ht="17.25" customHeight="1">
      <c r="D236" s="42"/>
      <c r="E236" s="42"/>
      <c r="I236" s="42"/>
      <c r="AI236" s="45"/>
      <c r="BA236" s="45"/>
      <c r="BG236" s="46"/>
      <c r="HE236"/>
      <c r="HF236"/>
      <c r="HG236"/>
      <c r="HH236"/>
    </row>
    <row r="237" spans="4:216" ht="17.25" customHeight="1">
      <c r="D237" s="42"/>
      <c r="E237" s="42"/>
      <c r="I237" s="42"/>
      <c r="AI237" s="45"/>
      <c r="BA237" s="45"/>
      <c r="BG237" s="46"/>
      <c r="HE237"/>
      <c r="HF237"/>
      <c r="HG237"/>
      <c r="HH237"/>
    </row>
    <row r="238" spans="4:216" ht="17.25" customHeight="1">
      <c r="D238" s="42"/>
      <c r="E238" s="42"/>
      <c r="I238" s="42"/>
      <c r="AI238" s="45"/>
      <c r="BA238" s="45"/>
      <c r="BG238" s="46"/>
      <c r="HE238"/>
      <c r="HF238"/>
      <c r="HG238"/>
      <c r="HH238"/>
    </row>
    <row r="239" spans="4:216" ht="17.25" customHeight="1">
      <c r="D239" s="42"/>
      <c r="E239" s="42"/>
      <c r="I239" s="42"/>
      <c r="AI239" s="45"/>
      <c r="BA239" s="45"/>
      <c r="BG239" s="46"/>
      <c r="HE239"/>
      <c r="HF239"/>
      <c r="HG239"/>
      <c r="HH239"/>
    </row>
    <row r="240" spans="4:216" ht="17.25" customHeight="1">
      <c r="D240" s="42"/>
      <c r="E240" s="42"/>
      <c r="I240" s="42"/>
      <c r="AI240" s="45"/>
      <c r="BA240" s="45"/>
      <c r="BG240" s="46"/>
      <c r="HE240"/>
      <c r="HF240"/>
      <c r="HG240"/>
      <c r="HH240"/>
    </row>
    <row r="241" spans="4:216" ht="17.25" customHeight="1">
      <c r="D241" s="42"/>
      <c r="E241" s="42"/>
      <c r="I241" s="42"/>
      <c r="AI241" s="45"/>
      <c r="BA241" s="45"/>
      <c r="BG241" s="46"/>
      <c r="HE241"/>
      <c r="HF241"/>
      <c r="HG241"/>
      <c r="HH241"/>
    </row>
    <row r="242" spans="4:216" ht="17.25" customHeight="1">
      <c r="D242" s="42"/>
      <c r="E242" s="42"/>
      <c r="I242" s="42"/>
      <c r="AI242" s="45"/>
      <c r="BA242" s="45"/>
      <c r="BG242" s="46"/>
      <c r="HE242"/>
      <c r="HF242"/>
      <c r="HG242"/>
      <c r="HH242"/>
    </row>
    <row r="243" spans="4:216" ht="17.25" customHeight="1">
      <c r="D243" s="42"/>
      <c r="E243" s="42"/>
      <c r="I243" s="42"/>
      <c r="AI243" s="45"/>
      <c r="BA243" s="45"/>
      <c r="BG243" s="46"/>
      <c r="HE243"/>
      <c r="HF243"/>
      <c r="HG243"/>
      <c r="HH243"/>
    </row>
    <row r="244" spans="4:216" ht="17.25" customHeight="1">
      <c r="D244" s="42"/>
      <c r="E244" s="42"/>
      <c r="I244" s="42"/>
      <c r="AI244" s="45"/>
      <c r="BA244" s="45"/>
      <c r="BG244" s="46"/>
      <c r="HE244"/>
      <c r="HF244"/>
      <c r="HG244"/>
      <c r="HH244"/>
    </row>
    <row r="245" spans="4:216" ht="17.25" customHeight="1">
      <c r="D245" s="42"/>
      <c r="E245" s="42"/>
      <c r="I245" s="42"/>
      <c r="AI245" s="45"/>
      <c r="BA245" s="45"/>
      <c r="BG245" s="46"/>
      <c r="HE245"/>
      <c r="HF245"/>
      <c r="HG245"/>
      <c r="HH245"/>
    </row>
    <row r="246" spans="4:216" ht="17.25" customHeight="1">
      <c r="D246" s="42"/>
      <c r="E246" s="42"/>
      <c r="I246" s="42"/>
      <c r="AI246" s="45"/>
      <c r="BA246" s="45"/>
      <c r="BG246" s="46"/>
      <c r="HE246"/>
      <c r="HF246"/>
      <c r="HG246"/>
      <c r="HH246"/>
    </row>
    <row r="247" spans="4:216" ht="17.25" customHeight="1">
      <c r="D247" s="42"/>
      <c r="E247" s="42"/>
      <c r="I247" s="42"/>
      <c r="AI247" s="45"/>
      <c r="BA247" s="45"/>
      <c r="BG247" s="46"/>
      <c r="HE247"/>
      <c r="HF247"/>
      <c r="HG247"/>
      <c r="HH247"/>
    </row>
    <row r="248" spans="4:216" ht="17.25" customHeight="1">
      <c r="D248" s="42"/>
      <c r="E248" s="42"/>
      <c r="I248" s="42"/>
      <c r="AI248" s="45"/>
      <c r="BA248" s="45"/>
      <c r="BG248" s="46"/>
      <c r="HE248"/>
      <c r="HF248"/>
      <c r="HG248"/>
      <c r="HH248"/>
    </row>
    <row r="249" spans="4:216" ht="17.25" customHeight="1">
      <c r="D249" s="42"/>
      <c r="E249" s="42"/>
      <c r="I249" s="42"/>
      <c r="AI249" s="45"/>
      <c r="BA249" s="45"/>
      <c r="BG249" s="46"/>
      <c r="HE249"/>
      <c r="HF249"/>
      <c r="HG249"/>
      <c r="HH249"/>
    </row>
    <row r="250" spans="4:216" ht="17.25" customHeight="1">
      <c r="D250" s="42"/>
      <c r="E250" s="42"/>
      <c r="I250" s="42"/>
      <c r="AI250" s="45"/>
      <c r="BA250" s="45"/>
      <c r="BG250" s="46"/>
      <c r="HE250"/>
      <c r="HF250"/>
      <c r="HG250"/>
      <c r="HH250"/>
    </row>
    <row r="251" spans="4:216" ht="17.25" customHeight="1">
      <c r="D251" s="42"/>
      <c r="E251" s="42"/>
      <c r="I251" s="42"/>
      <c r="AI251" s="45"/>
      <c r="BA251" s="45"/>
      <c r="BG251" s="46"/>
      <c r="HE251"/>
      <c r="HF251"/>
      <c r="HG251"/>
      <c r="HH251"/>
    </row>
    <row r="252" spans="4:216" ht="17.25" customHeight="1">
      <c r="D252" s="42"/>
      <c r="E252" s="42"/>
      <c r="I252" s="42"/>
      <c r="AI252" s="45"/>
      <c r="BA252" s="45"/>
      <c r="BG252" s="46"/>
      <c r="HE252"/>
      <c r="HF252"/>
      <c r="HG252"/>
      <c r="HH252"/>
    </row>
    <row r="253" spans="4:216" ht="17.25" customHeight="1">
      <c r="D253" s="42"/>
      <c r="E253" s="42"/>
      <c r="I253" s="42"/>
      <c r="AI253" s="45"/>
      <c r="BA253" s="45"/>
      <c r="BG253" s="46"/>
      <c r="HE253"/>
      <c r="HF253"/>
      <c r="HG253"/>
      <c r="HH253"/>
    </row>
    <row r="254" spans="4:216" ht="17.25" customHeight="1">
      <c r="D254" s="42"/>
      <c r="E254" s="42"/>
      <c r="I254" s="42"/>
      <c r="AI254" s="45"/>
      <c r="BA254" s="45"/>
      <c r="BG254" s="46"/>
      <c r="HE254"/>
      <c r="HF254"/>
      <c r="HG254"/>
      <c r="HH254"/>
    </row>
    <row r="255" spans="4:216" ht="17.25" customHeight="1">
      <c r="D255" s="42"/>
      <c r="E255" s="42"/>
      <c r="I255" s="42"/>
      <c r="AI255" s="45"/>
      <c r="BA255" s="45"/>
      <c r="BG255" s="46"/>
      <c r="HE255"/>
      <c r="HF255"/>
      <c r="HG255"/>
      <c r="HH255"/>
    </row>
    <row r="256" spans="4:216" ht="17.25" customHeight="1">
      <c r="D256" s="42"/>
      <c r="E256" s="42"/>
      <c r="I256" s="42"/>
      <c r="AI256" s="45"/>
      <c r="BA256" s="45"/>
      <c r="BG256" s="46"/>
      <c r="HE256"/>
      <c r="HF256"/>
      <c r="HG256"/>
      <c r="HH256"/>
    </row>
    <row r="257" spans="4:216" ht="17.25" customHeight="1">
      <c r="D257" s="42"/>
      <c r="E257" s="42"/>
      <c r="I257" s="42"/>
      <c r="AI257" s="45"/>
      <c r="BA257" s="45"/>
      <c r="BG257" s="46"/>
      <c r="HE257"/>
      <c r="HF257"/>
      <c r="HG257"/>
      <c r="HH257"/>
    </row>
    <row r="258" spans="4:216" ht="17.25" customHeight="1">
      <c r="D258" s="42"/>
      <c r="E258" s="42"/>
      <c r="I258" s="42"/>
      <c r="AI258" s="45"/>
      <c r="BA258" s="45"/>
      <c r="BG258" s="46"/>
      <c r="HE258"/>
      <c r="HF258"/>
      <c r="HG258"/>
      <c r="HH258"/>
    </row>
    <row r="259" spans="4:216" ht="17.25" customHeight="1">
      <c r="D259" s="42"/>
      <c r="E259" s="42"/>
      <c r="I259" s="42"/>
      <c r="AI259" s="45"/>
      <c r="BA259" s="45"/>
      <c r="BG259" s="46"/>
      <c r="HE259"/>
      <c r="HF259"/>
      <c r="HG259"/>
      <c r="HH259"/>
    </row>
    <row r="260" spans="4:216" ht="17.25" customHeight="1">
      <c r="D260" s="42"/>
      <c r="E260" s="42"/>
      <c r="I260" s="42"/>
      <c r="AI260" s="45"/>
      <c r="BA260" s="45"/>
      <c r="BG260" s="46"/>
      <c r="HE260"/>
      <c r="HF260"/>
      <c r="HG260"/>
      <c r="HH260"/>
    </row>
    <row r="261" spans="4:216" ht="17.25" customHeight="1">
      <c r="D261" s="42"/>
      <c r="E261" s="42"/>
      <c r="I261" s="42"/>
      <c r="AI261" s="45"/>
      <c r="BA261" s="45"/>
      <c r="BG261" s="46"/>
      <c r="HE261"/>
      <c r="HF261"/>
      <c r="HG261"/>
      <c r="HH261"/>
    </row>
    <row r="262" spans="4:216" ht="17.25" customHeight="1">
      <c r="D262" s="42"/>
      <c r="E262" s="42"/>
      <c r="I262" s="42"/>
      <c r="AI262" s="45"/>
      <c r="BA262" s="45"/>
      <c r="BG262" s="46"/>
      <c r="HE262"/>
      <c r="HF262"/>
      <c r="HG262"/>
      <c r="HH262"/>
    </row>
    <row r="263" spans="4:216" ht="17.25" customHeight="1">
      <c r="D263" s="42"/>
      <c r="E263" s="42"/>
      <c r="I263" s="42"/>
      <c r="AI263" s="45"/>
      <c r="BA263" s="45"/>
      <c r="BG263" s="46"/>
      <c r="HE263"/>
      <c r="HF263"/>
      <c r="HG263"/>
      <c r="HH263"/>
    </row>
    <row r="264" spans="4:216" ht="17.25" customHeight="1">
      <c r="D264" s="42"/>
      <c r="E264" s="42"/>
      <c r="I264" s="42"/>
      <c r="AI264" s="45"/>
      <c r="BA264" s="45"/>
      <c r="BG264" s="46"/>
      <c r="HE264"/>
      <c r="HF264"/>
      <c r="HG264"/>
      <c r="HH264"/>
    </row>
    <row r="265" spans="4:216" ht="17.25" customHeight="1">
      <c r="D265" s="42"/>
      <c r="E265" s="42"/>
      <c r="I265" s="42"/>
      <c r="AI265" s="45"/>
      <c r="BA265" s="45"/>
      <c r="BG265" s="46"/>
      <c r="HE265"/>
      <c r="HF265"/>
      <c r="HG265"/>
      <c r="HH265"/>
    </row>
    <row r="266" spans="4:216" ht="17.25" customHeight="1">
      <c r="D266" s="42"/>
      <c r="E266" s="42"/>
      <c r="I266" s="42"/>
      <c r="AI266" s="45"/>
      <c r="BA266" s="45"/>
      <c r="BG266" s="46"/>
      <c r="HE266"/>
      <c r="HF266"/>
      <c r="HG266"/>
      <c r="HH266"/>
    </row>
    <row r="267" spans="4:216" ht="17.25" customHeight="1">
      <c r="D267" s="42"/>
      <c r="E267" s="42"/>
      <c r="I267" s="42"/>
      <c r="AI267" s="45"/>
      <c r="BA267" s="45"/>
      <c r="BG267" s="46"/>
      <c r="HE267"/>
      <c r="HF267"/>
      <c r="HG267"/>
      <c r="HH267"/>
    </row>
    <row r="268" spans="4:216" ht="17.25" customHeight="1">
      <c r="D268" s="42"/>
      <c r="E268" s="42"/>
      <c r="I268" s="42"/>
      <c r="AI268" s="45"/>
      <c r="BA268" s="45"/>
      <c r="BG268" s="46"/>
      <c r="HE268"/>
      <c r="HF268"/>
      <c r="HG268"/>
      <c r="HH268"/>
    </row>
    <row r="269" spans="4:216" ht="17.25" customHeight="1">
      <c r="D269" s="42"/>
      <c r="E269" s="42"/>
      <c r="I269" s="42"/>
      <c r="AI269" s="45"/>
      <c r="BA269" s="45"/>
      <c r="BG269" s="46"/>
      <c r="HE269"/>
      <c r="HF269"/>
      <c r="HG269"/>
      <c r="HH269"/>
    </row>
    <row r="270" spans="4:216" ht="17.25" customHeight="1">
      <c r="D270" s="42"/>
      <c r="E270" s="42"/>
      <c r="I270" s="42"/>
      <c r="AI270" s="45"/>
      <c r="BA270" s="45"/>
      <c r="BG270" s="46"/>
      <c r="HE270"/>
      <c r="HF270"/>
      <c r="HG270"/>
      <c r="HH270"/>
    </row>
    <row r="271" spans="4:216" ht="17.25" customHeight="1">
      <c r="D271" s="42"/>
      <c r="E271" s="42"/>
      <c r="I271" s="42"/>
      <c r="AI271" s="45"/>
      <c r="BA271" s="45"/>
      <c r="BG271" s="46"/>
      <c r="HE271"/>
      <c r="HF271"/>
      <c r="HG271"/>
      <c r="HH271"/>
    </row>
    <row r="272" spans="4:216" ht="17.25" customHeight="1">
      <c r="D272" s="42"/>
      <c r="E272" s="42"/>
      <c r="I272" s="42"/>
      <c r="AI272" s="45"/>
      <c r="BA272" s="45"/>
      <c r="BG272" s="46"/>
      <c r="HE272"/>
      <c r="HF272"/>
      <c r="HG272"/>
      <c r="HH272"/>
    </row>
    <row r="273" spans="4:216" ht="17.25" customHeight="1">
      <c r="D273" s="42"/>
      <c r="E273" s="42"/>
      <c r="I273" s="42"/>
      <c r="AI273" s="45"/>
      <c r="BA273" s="45"/>
      <c r="BG273" s="46"/>
      <c r="HE273"/>
      <c r="HF273"/>
      <c r="HG273"/>
      <c r="HH273"/>
    </row>
    <row r="274" spans="4:216" ht="17.25" customHeight="1">
      <c r="D274" s="42"/>
      <c r="E274" s="42"/>
      <c r="I274" s="42"/>
      <c r="AI274" s="45"/>
      <c r="BA274" s="45"/>
      <c r="BG274" s="46"/>
      <c r="HE274"/>
      <c r="HF274"/>
      <c r="HG274"/>
      <c r="HH274"/>
    </row>
    <row r="275" spans="4:216" ht="17.25" customHeight="1">
      <c r="D275" s="42"/>
      <c r="E275" s="42"/>
      <c r="I275" s="42"/>
      <c r="AI275" s="45"/>
      <c r="BA275" s="45"/>
      <c r="BG275" s="46"/>
      <c r="HE275"/>
      <c r="HF275"/>
      <c r="HG275"/>
      <c r="HH275"/>
    </row>
    <row r="276" spans="4:216" ht="17.25" customHeight="1">
      <c r="D276" s="42"/>
      <c r="E276" s="42"/>
      <c r="I276" s="42"/>
      <c r="AI276" s="45"/>
      <c r="BA276" s="45"/>
      <c r="BG276" s="46"/>
      <c r="HE276"/>
      <c r="HF276"/>
      <c r="HG276"/>
      <c r="HH276"/>
    </row>
    <row r="277" spans="4:216" ht="17.25" customHeight="1">
      <c r="D277" s="42"/>
      <c r="E277" s="42"/>
      <c r="I277" s="42"/>
      <c r="AI277" s="45"/>
      <c r="BA277" s="45"/>
      <c r="BG277" s="46"/>
      <c r="HE277"/>
      <c r="HF277"/>
      <c r="HG277"/>
      <c r="HH277"/>
    </row>
    <row r="278" spans="4:216" ht="17.25" customHeight="1">
      <c r="D278" s="42"/>
      <c r="E278" s="42"/>
      <c r="I278" s="42"/>
      <c r="AI278" s="45"/>
      <c r="BA278" s="45"/>
      <c r="BG278" s="46"/>
      <c r="HE278"/>
      <c r="HF278"/>
      <c r="HG278"/>
      <c r="HH278"/>
    </row>
    <row r="279" spans="4:216" ht="17.25" customHeight="1">
      <c r="D279" s="42"/>
      <c r="E279" s="42"/>
      <c r="I279" s="42"/>
      <c r="AI279" s="45"/>
      <c r="BA279" s="45"/>
      <c r="BG279" s="46"/>
      <c r="HE279"/>
      <c r="HF279"/>
      <c r="HG279"/>
      <c r="HH279"/>
    </row>
    <row r="280" spans="4:216" ht="17.25" customHeight="1">
      <c r="D280" s="42"/>
      <c r="E280" s="42"/>
      <c r="I280" s="42"/>
      <c r="AI280" s="45"/>
      <c r="BA280" s="45"/>
      <c r="BG280" s="46"/>
      <c r="HE280"/>
      <c r="HF280"/>
      <c r="HG280"/>
      <c r="HH280"/>
    </row>
    <row r="281" spans="4:216" ht="17.25" customHeight="1">
      <c r="D281" s="42"/>
      <c r="E281" s="42"/>
      <c r="I281" s="42"/>
      <c r="AI281" s="45"/>
      <c r="BA281" s="45"/>
      <c r="BG281" s="46"/>
      <c r="HE281"/>
      <c r="HF281"/>
      <c r="HG281"/>
      <c r="HH281"/>
    </row>
    <row r="282" spans="4:216" ht="17.25" customHeight="1">
      <c r="D282" s="42"/>
      <c r="E282" s="42"/>
      <c r="I282" s="42"/>
      <c r="AI282" s="45"/>
      <c r="BA282" s="45"/>
      <c r="BG282" s="46"/>
      <c r="HE282"/>
      <c r="HF282"/>
      <c r="HG282"/>
      <c r="HH282"/>
    </row>
    <row r="283" spans="4:216" ht="17.25" customHeight="1">
      <c r="D283" s="42"/>
      <c r="E283" s="42"/>
      <c r="I283" s="42"/>
      <c r="AI283" s="45"/>
      <c r="BA283" s="45"/>
      <c r="BG283" s="46"/>
      <c r="HE283"/>
      <c r="HF283"/>
      <c r="HG283"/>
      <c r="HH283"/>
    </row>
    <row r="284" spans="4:216" ht="17.25" customHeight="1">
      <c r="D284" s="42"/>
      <c r="E284" s="42"/>
      <c r="I284" s="42"/>
      <c r="AI284" s="45"/>
      <c r="BA284" s="45"/>
      <c r="BG284" s="46"/>
      <c r="HE284"/>
      <c r="HF284"/>
      <c r="HG284"/>
      <c r="HH284"/>
    </row>
    <row r="285" spans="4:216" ht="17.25" customHeight="1">
      <c r="D285" s="42"/>
      <c r="E285" s="42"/>
      <c r="I285" s="42"/>
      <c r="AI285" s="45"/>
      <c r="BA285" s="45"/>
      <c r="BG285" s="46"/>
      <c r="HE285"/>
      <c r="HF285"/>
      <c r="HG285"/>
      <c r="HH285"/>
    </row>
    <row r="286" spans="4:216" ht="17.25" customHeight="1">
      <c r="D286" s="42"/>
      <c r="E286" s="42"/>
      <c r="I286" s="42"/>
      <c r="AI286" s="45"/>
      <c r="BA286" s="45"/>
      <c r="BG286" s="46"/>
      <c r="HE286"/>
      <c r="HF286"/>
      <c r="HG286"/>
      <c r="HH286"/>
    </row>
    <row r="287" spans="4:216" ht="17.25" customHeight="1">
      <c r="D287" s="42"/>
      <c r="E287" s="42"/>
      <c r="I287" s="42"/>
      <c r="AI287" s="45"/>
      <c r="BA287" s="45"/>
      <c r="BG287" s="46"/>
      <c r="HE287"/>
      <c r="HF287"/>
      <c r="HG287"/>
      <c r="HH287"/>
    </row>
    <row r="288" spans="4:216" ht="17.25" customHeight="1">
      <c r="D288" s="42"/>
      <c r="E288" s="42"/>
      <c r="I288" s="42"/>
      <c r="AI288" s="45"/>
      <c r="BA288" s="45"/>
      <c r="BG288" s="46"/>
      <c r="HE288"/>
      <c r="HF288"/>
      <c r="HG288"/>
      <c r="HH288"/>
    </row>
    <row r="289" spans="4:216" ht="17.25" customHeight="1">
      <c r="D289" s="42"/>
      <c r="E289" s="42"/>
      <c r="I289" s="42"/>
      <c r="AI289" s="45"/>
      <c r="BA289" s="45"/>
      <c r="BG289" s="46"/>
      <c r="HE289"/>
      <c r="HF289"/>
      <c r="HG289"/>
      <c r="HH289"/>
    </row>
    <row r="290" spans="4:216" ht="17.25" customHeight="1">
      <c r="D290" s="42"/>
      <c r="E290" s="42"/>
      <c r="I290" s="42"/>
      <c r="AI290" s="45"/>
      <c r="BA290" s="45"/>
      <c r="BG290" s="46"/>
      <c r="HE290"/>
      <c r="HF290"/>
      <c r="HG290"/>
      <c r="HH290"/>
    </row>
    <row r="291" spans="4:216" ht="17.25" customHeight="1">
      <c r="D291" s="42"/>
      <c r="E291" s="42"/>
      <c r="I291" s="42"/>
      <c r="AI291" s="45"/>
      <c r="BA291" s="45"/>
      <c r="BG291" s="46"/>
      <c r="HE291"/>
      <c r="HF291"/>
      <c r="HG291"/>
      <c r="HH291"/>
    </row>
    <row r="292" spans="4:216" ht="17.25" customHeight="1">
      <c r="D292" s="42"/>
      <c r="E292" s="42"/>
      <c r="I292" s="42"/>
      <c r="AI292" s="45"/>
      <c r="BA292" s="45"/>
      <c r="BG292" s="46"/>
      <c r="HE292"/>
      <c r="HF292"/>
      <c r="HG292"/>
      <c r="HH292"/>
    </row>
    <row r="293" spans="4:216" ht="17.25" customHeight="1">
      <c r="D293" s="42"/>
      <c r="E293" s="42"/>
      <c r="I293" s="42"/>
      <c r="AI293" s="45"/>
      <c r="BA293" s="45"/>
      <c r="BG293" s="46"/>
      <c r="HE293"/>
      <c r="HF293"/>
      <c r="HG293"/>
      <c r="HH293"/>
    </row>
    <row r="294" spans="4:216" ht="17.25" customHeight="1">
      <c r="D294" s="42"/>
      <c r="E294" s="42"/>
      <c r="I294" s="42"/>
      <c r="AI294" s="45"/>
      <c r="BA294" s="45"/>
      <c r="BG294" s="46"/>
      <c r="HE294"/>
      <c r="HF294"/>
      <c r="HG294"/>
      <c r="HH294"/>
    </row>
    <row r="295" spans="4:216" ht="17.25" customHeight="1">
      <c r="D295" s="42"/>
      <c r="E295" s="42"/>
      <c r="I295" s="42"/>
      <c r="AI295" s="45"/>
      <c r="BA295" s="45"/>
      <c r="BG295" s="46"/>
      <c r="HE295"/>
      <c r="HF295"/>
      <c r="HG295"/>
      <c r="HH295"/>
    </row>
    <row r="296" spans="4:216" ht="17.25" customHeight="1">
      <c r="D296" s="42"/>
      <c r="E296" s="42"/>
      <c r="I296" s="42"/>
      <c r="AI296" s="45"/>
      <c r="BA296" s="45"/>
      <c r="BG296" s="46"/>
      <c r="HE296"/>
      <c r="HF296"/>
      <c r="HG296"/>
      <c r="HH296"/>
    </row>
    <row r="297" spans="4:216" ht="17.25" customHeight="1">
      <c r="D297" s="42"/>
      <c r="E297" s="42"/>
      <c r="I297" s="42"/>
      <c r="AI297" s="45"/>
      <c r="BA297" s="45"/>
      <c r="BG297" s="46"/>
      <c r="HE297"/>
      <c r="HF297"/>
      <c r="HG297"/>
      <c r="HH297"/>
    </row>
    <row r="298" spans="4:216" ht="17.25" customHeight="1">
      <c r="D298" s="42"/>
      <c r="E298" s="42"/>
      <c r="I298" s="42"/>
      <c r="AI298" s="45"/>
      <c r="BA298" s="45"/>
      <c r="BG298" s="46"/>
      <c r="HE298"/>
      <c r="HF298"/>
      <c r="HG298"/>
      <c r="HH298"/>
    </row>
    <row r="299" spans="4:216" ht="17.25" customHeight="1">
      <c r="D299" s="42"/>
      <c r="E299" s="42"/>
      <c r="I299" s="42"/>
      <c r="AI299" s="45"/>
      <c r="BA299" s="45"/>
      <c r="BG299" s="46"/>
      <c r="HE299"/>
      <c r="HF299"/>
      <c r="HG299"/>
      <c r="HH299"/>
    </row>
    <row r="300" spans="4:216" ht="17.25" customHeight="1">
      <c r="D300" s="42"/>
      <c r="E300" s="42"/>
      <c r="I300" s="42"/>
      <c r="AI300" s="45"/>
      <c r="BA300" s="45"/>
      <c r="BG300" s="46"/>
      <c r="HE300"/>
      <c r="HF300"/>
      <c r="HG300"/>
      <c r="HH300"/>
    </row>
    <row r="301" spans="4:216" ht="17.25" customHeight="1">
      <c r="D301" s="42"/>
      <c r="E301" s="42"/>
      <c r="I301" s="42"/>
      <c r="AI301" s="45"/>
      <c r="BA301" s="45"/>
      <c r="BG301" s="46"/>
      <c r="HE301"/>
      <c r="HF301"/>
      <c r="HG301"/>
      <c r="HH301"/>
    </row>
    <row r="302" spans="4:216" ht="17.25" customHeight="1">
      <c r="D302" s="42"/>
      <c r="E302" s="42"/>
      <c r="I302" s="42"/>
      <c r="AI302" s="45"/>
      <c r="BA302" s="45"/>
      <c r="BG302" s="46"/>
      <c r="HE302"/>
      <c r="HF302"/>
      <c r="HG302"/>
      <c r="HH302"/>
    </row>
    <row r="303" spans="4:216" ht="17.25" customHeight="1">
      <c r="D303" s="42"/>
      <c r="E303" s="42"/>
      <c r="I303" s="42"/>
      <c r="AI303" s="45"/>
      <c r="BA303" s="45"/>
      <c r="BG303" s="46"/>
      <c r="HE303"/>
      <c r="HF303"/>
      <c r="HG303"/>
      <c r="HH303"/>
    </row>
    <row r="304" spans="4:216" ht="17.25" customHeight="1">
      <c r="D304" s="42"/>
      <c r="E304" s="42"/>
      <c r="I304" s="42"/>
      <c r="AI304" s="45"/>
      <c r="BA304" s="45"/>
      <c r="BG304" s="46"/>
      <c r="HE304"/>
      <c r="HF304"/>
      <c r="HG304"/>
      <c r="HH304"/>
    </row>
    <row r="305" spans="4:216" ht="17.25" customHeight="1">
      <c r="D305" s="42"/>
      <c r="E305" s="42"/>
      <c r="I305" s="42"/>
      <c r="AI305" s="45"/>
      <c r="BA305" s="45"/>
      <c r="BG305" s="46"/>
      <c r="HE305"/>
      <c r="HF305"/>
      <c r="HG305"/>
      <c r="HH305"/>
    </row>
    <row r="306" spans="4:216" ht="17.25" customHeight="1">
      <c r="D306" s="42"/>
      <c r="E306" s="42"/>
      <c r="I306" s="42"/>
      <c r="AI306" s="45"/>
      <c r="BA306" s="45"/>
      <c r="BG306" s="46"/>
      <c r="HE306"/>
      <c r="HF306"/>
      <c r="HG306"/>
      <c r="HH306"/>
    </row>
    <row r="307" spans="4:216" ht="17.25" customHeight="1">
      <c r="D307" s="42"/>
      <c r="E307" s="42"/>
      <c r="I307" s="42"/>
      <c r="AI307" s="45"/>
      <c r="BA307" s="45"/>
      <c r="BG307" s="46"/>
      <c r="HE307"/>
      <c r="HF307"/>
      <c r="HG307"/>
      <c r="HH307"/>
    </row>
    <row r="308" spans="4:216" ht="17.25" customHeight="1">
      <c r="D308" s="42"/>
      <c r="E308" s="42"/>
      <c r="I308" s="42"/>
      <c r="AI308" s="45"/>
      <c r="BA308" s="45"/>
      <c r="BG308" s="46"/>
      <c r="HE308"/>
      <c r="HF308"/>
      <c r="HG308"/>
      <c r="HH308"/>
    </row>
    <row r="309" spans="4:216" ht="17.25" customHeight="1">
      <c r="D309" s="42"/>
      <c r="E309" s="42"/>
      <c r="I309" s="42"/>
      <c r="AI309" s="45"/>
      <c r="BA309" s="45"/>
      <c r="BG309" s="46"/>
      <c r="HE309"/>
      <c r="HF309"/>
      <c r="HG309"/>
      <c r="HH309"/>
    </row>
    <row r="310" spans="4:216" ht="17.25" customHeight="1">
      <c r="D310" s="42"/>
      <c r="E310" s="42"/>
      <c r="I310" s="42"/>
      <c r="AI310" s="45"/>
      <c r="BA310" s="45"/>
      <c r="BG310" s="46"/>
      <c r="HE310"/>
      <c r="HF310"/>
      <c r="HG310"/>
      <c r="HH310"/>
    </row>
    <row r="311" spans="4:216" ht="17.25" customHeight="1">
      <c r="D311" s="42"/>
      <c r="E311" s="42"/>
      <c r="I311" s="42"/>
      <c r="AI311" s="45"/>
      <c r="BA311" s="45"/>
      <c r="BG311" s="46"/>
      <c r="HE311"/>
      <c r="HF311"/>
      <c r="HG311"/>
      <c r="HH311"/>
    </row>
    <row r="312" spans="4:216" ht="17.25" customHeight="1">
      <c r="D312" s="42"/>
      <c r="E312" s="42"/>
      <c r="I312" s="42"/>
      <c r="AI312" s="45"/>
      <c r="BA312" s="45"/>
      <c r="BG312" s="46"/>
      <c r="HE312"/>
      <c r="HF312"/>
      <c r="HG312"/>
      <c r="HH312"/>
    </row>
    <row r="313" spans="4:216" ht="17.25" customHeight="1">
      <c r="D313" s="42"/>
      <c r="E313" s="42"/>
      <c r="I313" s="42"/>
      <c r="AI313" s="45"/>
      <c r="BA313" s="45"/>
      <c r="BG313" s="46"/>
      <c r="HE313"/>
      <c r="HF313"/>
      <c r="HG313"/>
      <c r="HH313"/>
    </row>
    <row r="314" spans="4:216" ht="17.25" customHeight="1">
      <c r="D314" s="42"/>
      <c r="E314" s="42"/>
      <c r="I314" s="42"/>
      <c r="AI314" s="45"/>
      <c r="BA314" s="45"/>
      <c r="BG314" s="46"/>
      <c r="HE314"/>
      <c r="HF314"/>
      <c r="HG314"/>
      <c r="HH314"/>
    </row>
    <row r="315" spans="4:216" ht="17.25" customHeight="1">
      <c r="D315" s="42"/>
      <c r="E315" s="42"/>
      <c r="I315" s="42"/>
      <c r="AI315" s="45"/>
      <c r="BA315" s="45"/>
      <c r="BG315" s="46"/>
      <c r="HE315"/>
      <c r="HF315"/>
      <c r="HG315"/>
      <c r="HH315"/>
    </row>
    <row r="316" spans="4:216" ht="17.25" customHeight="1">
      <c r="D316" s="42"/>
      <c r="E316" s="42"/>
      <c r="I316" s="42"/>
      <c r="AI316" s="45"/>
      <c r="BA316" s="45"/>
      <c r="BG316" s="46"/>
      <c r="HE316"/>
      <c r="HF316"/>
      <c r="HG316"/>
      <c r="HH316"/>
    </row>
    <row r="317" spans="4:216" ht="17.25" customHeight="1">
      <c r="D317" s="42"/>
      <c r="E317" s="42"/>
      <c r="I317" s="42"/>
      <c r="AI317" s="45"/>
      <c r="BA317" s="45"/>
      <c r="BG317" s="46"/>
      <c r="HE317"/>
      <c r="HF317"/>
      <c r="HG317"/>
      <c r="HH317"/>
    </row>
    <row r="318" spans="4:216" ht="17.25" customHeight="1">
      <c r="D318" s="42"/>
      <c r="E318" s="42"/>
      <c r="I318" s="42"/>
      <c r="AI318" s="45"/>
      <c r="BA318" s="45"/>
      <c r="BG318" s="46"/>
      <c r="HE318"/>
      <c r="HF318"/>
      <c r="HG318"/>
      <c r="HH318"/>
    </row>
    <row r="319" spans="4:216" ht="17.25" customHeight="1">
      <c r="D319" s="42"/>
      <c r="E319" s="42"/>
      <c r="I319" s="42"/>
      <c r="AI319" s="45"/>
      <c r="BA319" s="45"/>
      <c r="BG319" s="46"/>
      <c r="HE319"/>
      <c r="HF319"/>
      <c r="HG319"/>
      <c r="HH319"/>
    </row>
    <row r="320" spans="4:216" ht="17.25" customHeight="1">
      <c r="D320" s="42"/>
      <c r="E320" s="42"/>
      <c r="I320" s="42"/>
      <c r="AI320" s="45"/>
      <c r="BA320" s="45"/>
      <c r="BG320" s="46"/>
      <c r="HE320"/>
      <c r="HF320"/>
      <c r="HG320"/>
      <c r="HH320"/>
    </row>
    <row r="321" spans="4:216" ht="17.25" customHeight="1">
      <c r="D321" s="42"/>
      <c r="E321" s="42"/>
      <c r="I321" s="42"/>
      <c r="AI321" s="45"/>
      <c r="BA321" s="45"/>
      <c r="BG321" s="46"/>
      <c r="HE321"/>
      <c r="HF321"/>
      <c r="HG321"/>
      <c r="HH321"/>
    </row>
    <row r="322" spans="4:216" ht="17.25" customHeight="1">
      <c r="D322" s="42"/>
      <c r="E322" s="42"/>
      <c r="I322" s="42"/>
      <c r="AI322" s="45"/>
      <c r="BA322" s="45"/>
      <c r="BG322" s="46"/>
      <c r="HE322"/>
      <c r="HF322"/>
      <c r="HG322"/>
      <c r="HH322"/>
    </row>
    <row r="323" spans="4:216" ht="17.25" customHeight="1">
      <c r="D323" s="42"/>
      <c r="E323" s="42"/>
      <c r="I323" s="42"/>
      <c r="AI323" s="45"/>
      <c r="BA323" s="45"/>
      <c r="BG323" s="46"/>
      <c r="HE323"/>
      <c r="HF323"/>
      <c r="HG323"/>
      <c r="HH323"/>
    </row>
    <row r="324" spans="4:216" ht="17.25" customHeight="1">
      <c r="D324" s="42"/>
      <c r="E324" s="42"/>
      <c r="I324" s="42"/>
      <c r="AI324" s="45"/>
      <c r="BA324" s="45"/>
      <c r="BG324" s="46"/>
      <c r="HE324"/>
      <c r="HF324"/>
      <c r="HG324"/>
      <c r="HH324"/>
    </row>
    <row r="325" spans="4:216" ht="17.25" customHeight="1">
      <c r="D325" s="42"/>
      <c r="E325" s="42"/>
      <c r="I325" s="42"/>
      <c r="AI325" s="45"/>
      <c r="BA325" s="45"/>
      <c r="BG325" s="46"/>
      <c r="HE325"/>
      <c r="HF325"/>
      <c r="HG325"/>
      <c r="HH325"/>
    </row>
    <row r="326" spans="4:216" ht="17.25" customHeight="1">
      <c r="D326" s="42"/>
      <c r="E326" s="42"/>
      <c r="I326" s="42"/>
      <c r="AI326" s="45"/>
      <c r="BA326" s="45"/>
      <c r="BG326" s="46"/>
      <c r="HE326"/>
      <c r="HF326"/>
      <c r="HG326"/>
      <c r="HH326"/>
    </row>
    <row r="327" spans="4:216" ht="17.25" customHeight="1">
      <c r="D327" s="42"/>
      <c r="E327" s="42"/>
      <c r="I327" s="42"/>
      <c r="AI327" s="45"/>
      <c r="BA327" s="45"/>
      <c r="BG327" s="46"/>
      <c r="HE327"/>
      <c r="HF327"/>
      <c r="HG327"/>
      <c r="HH327"/>
    </row>
    <row r="328" spans="4:216" ht="17.25" customHeight="1">
      <c r="D328" s="42"/>
      <c r="E328" s="42"/>
      <c r="I328" s="42"/>
      <c r="AI328" s="45"/>
      <c r="BA328" s="45"/>
      <c r="BG328" s="46"/>
      <c r="HE328"/>
      <c r="HF328"/>
      <c r="HG328"/>
      <c r="HH328"/>
    </row>
    <row r="329" spans="4:216" ht="17.25" customHeight="1">
      <c r="D329" s="42"/>
      <c r="E329" s="42"/>
      <c r="I329" s="42"/>
      <c r="AI329" s="45"/>
      <c r="BA329" s="45"/>
      <c r="BG329" s="46"/>
      <c r="HE329"/>
      <c r="HF329"/>
      <c r="HG329"/>
      <c r="HH329"/>
    </row>
    <row r="330" spans="4:216" ht="17.25" customHeight="1">
      <c r="D330" s="42"/>
      <c r="E330" s="42"/>
      <c r="I330" s="42"/>
      <c r="AI330" s="45"/>
      <c r="BA330" s="45"/>
      <c r="BG330" s="46"/>
      <c r="HE330"/>
      <c r="HF330"/>
      <c r="HG330"/>
      <c r="HH330"/>
    </row>
    <row r="331" spans="4:216" ht="17.25" customHeight="1">
      <c r="D331" s="42"/>
      <c r="E331" s="42"/>
      <c r="I331" s="42"/>
      <c r="AI331" s="45"/>
      <c r="BA331" s="45"/>
      <c r="BG331" s="46"/>
      <c r="HE331"/>
      <c r="HF331"/>
      <c r="HG331"/>
      <c r="HH331"/>
    </row>
    <row r="332" spans="4:216" ht="17.25" customHeight="1">
      <c r="D332" s="42"/>
      <c r="E332" s="42"/>
      <c r="I332" s="42"/>
      <c r="AI332" s="45"/>
      <c r="BA332" s="45"/>
      <c r="BG332" s="46"/>
      <c r="HE332"/>
      <c r="HF332"/>
      <c r="HG332"/>
      <c r="HH332"/>
    </row>
    <row r="333" spans="4:216" ht="17.25" customHeight="1">
      <c r="D333" s="42"/>
      <c r="E333" s="42"/>
      <c r="I333" s="42"/>
      <c r="AI333" s="45"/>
      <c r="BA333" s="45"/>
      <c r="BG333" s="46"/>
      <c r="HE333"/>
      <c r="HF333"/>
      <c r="HG333"/>
      <c r="HH333"/>
    </row>
    <row r="334" spans="4:216" ht="17.25" customHeight="1">
      <c r="D334" s="42"/>
      <c r="E334" s="42"/>
      <c r="I334" s="42"/>
      <c r="AI334" s="45"/>
      <c r="BA334" s="45"/>
      <c r="BG334" s="46"/>
      <c r="HE334"/>
      <c r="HF334"/>
      <c r="HG334"/>
      <c r="HH334"/>
    </row>
    <row r="335" spans="4:216" ht="17.25" customHeight="1">
      <c r="D335" s="42"/>
      <c r="E335" s="42"/>
      <c r="I335" s="42"/>
      <c r="AI335" s="45"/>
      <c r="BA335" s="45"/>
      <c r="BG335" s="46"/>
      <c r="HE335"/>
      <c r="HF335"/>
      <c r="HG335"/>
      <c r="HH335"/>
    </row>
    <row r="336" spans="4:216" ht="17.25" customHeight="1">
      <c r="D336" s="42"/>
      <c r="E336" s="42"/>
      <c r="I336" s="42"/>
      <c r="AI336" s="45"/>
      <c r="BA336" s="45"/>
      <c r="BG336" s="46"/>
      <c r="HE336"/>
      <c r="HF336"/>
      <c r="HG336"/>
      <c r="HH336"/>
    </row>
    <row r="337" spans="4:216" ht="17.25" customHeight="1">
      <c r="D337" s="42"/>
      <c r="E337" s="42"/>
      <c r="I337" s="42"/>
      <c r="AI337" s="45"/>
      <c r="BA337" s="45"/>
      <c r="BG337" s="46"/>
      <c r="HE337"/>
      <c r="HF337"/>
      <c r="HG337"/>
      <c r="HH337"/>
    </row>
    <row r="338" spans="4:216" ht="17.25" customHeight="1">
      <c r="D338" s="42"/>
      <c r="E338" s="42"/>
      <c r="I338" s="42"/>
      <c r="AI338" s="45"/>
      <c r="BA338" s="45"/>
      <c r="BG338" s="46"/>
      <c r="HE338"/>
      <c r="HF338"/>
      <c r="HG338"/>
      <c r="HH338"/>
    </row>
    <row r="339" spans="4:216" ht="17.25" customHeight="1">
      <c r="D339" s="42"/>
      <c r="E339" s="42"/>
      <c r="I339" s="42"/>
      <c r="AI339" s="45"/>
      <c r="BA339" s="45"/>
      <c r="BG339" s="46"/>
      <c r="HE339"/>
      <c r="HF339"/>
      <c r="HG339"/>
      <c r="HH339"/>
    </row>
    <row r="340" spans="4:216" ht="17.25" customHeight="1">
      <c r="D340" s="42"/>
      <c r="E340" s="42"/>
      <c r="I340" s="42"/>
      <c r="AI340" s="45"/>
      <c r="BA340" s="45"/>
      <c r="BG340" s="46"/>
      <c r="HE340"/>
      <c r="HF340"/>
      <c r="HG340"/>
      <c r="HH340"/>
    </row>
    <row r="341" spans="4:216" ht="17.25" customHeight="1">
      <c r="D341" s="42"/>
      <c r="E341" s="42"/>
      <c r="I341" s="42"/>
      <c r="AI341" s="45"/>
      <c r="BA341" s="45"/>
      <c r="BG341" s="46"/>
      <c r="HE341"/>
      <c r="HF341"/>
      <c r="HG341"/>
      <c r="HH341"/>
    </row>
    <row r="342" spans="4:216" ht="17.25" customHeight="1">
      <c r="D342" s="42"/>
      <c r="E342" s="42"/>
      <c r="I342" s="42"/>
      <c r="AI342" s="45"/>
      <c r="BA342" s="45"/>
      <c r="BG342" s="46"/>
      <c r="HE342"/>
      <c r="HF342"/>
      <c r="HG342"/>
      <c r="HH342"/>
    </row>
    <row r="343" spans="4:216" ht="17.25" customHeight="1">
      <c r="D343" s="42"/>
      <c r="E343" s="42"/>
      <c r="I343" s="42"/>
      <c r="AI343" s="45"/>
      <c r="BA343" s="45"/>
      <c r="BG343" s="46"/>
      <c r="HE343"/>
      <c r="HF343"/>
      <c r="HG343"/>
      <c r="HH343"/>
    </row>
    <row r="344" spans="4:216" ht="17.25" customHeight="1">
      <c r="D344" s="42"/>
      <c r="E344" s="42"/>
      <c r="I344" s="42"/>
      <c r="AI344" s="45"/>
      <c r="BA344" s="45"/>
      <c r="BG344" s="46"/>
      <c r="HE344"/>
      <c r="HF344"/>
      <c r="HG344"/>
      <c r="HH344"/>
    </row>
    <row r="345" spans="4:216" ht="17.25" customHeight="1">
      <c r="D345" s="42"/>
      <c r="E345" s="42"/>
      <c r="I345" s="42"/>
      <c r="AI345" s="45"/>
      <c r="BA345" s="45"/>
      <c r="BG345" s="46"/>
      <c r="HE345"/>
      <c r="HF345"/>
      <c r="HG345"/>
      <c r="HH345"/>
    </row>
    <row r="346" spans="4:216" ht="17.25" customHeight="1">
      <c r="D346" s="42"/>
      <c r="E346" s="42"/>
      <c r="I346" s="42"/>
      <c r="AI346" s="45"/>
      <c r="BA346" s="45"/>
      <c r="BG346" s="46"/>
      <c r="HE346"/>
      <c r="HF346"/>
      <c r="HG346"/>
      <c r="HH346"/>
    </row>
    <row r="347" spans="4:216">
      <c r="HE347"/>
      <c r="HF347"/>
      <c r="HG347"/>
      <c r="HH347"/>
    </row>
  </sheetData>
  <sheetProtection sheet="1" objects="1" scenarios="1"/>
  <sortState xmlns:xlrd2="http://schemas.microsoft.com/office/spreadsheetml/2017/richdata2" columnSort="1" ref="BU1:CY347">
    <sortCondition ref="BU2:CY2"/>
  </sortState>
  <pageMargins left="0.39370078740157483" right="0.74803149606299213" top="0.39370078740157483" bottom="0.39370078740157483" header="0.51181102362204722" footer="0.51181102362204722"/>
  <pageSetup paperSize="9" scale="1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E5A18-B5CF-42C2-A3E4-AB10E161A94F}">
  <sheetPr>
    <tabColor theme="3" tint="-0.499984740745262"/>
    <pageSetUpPr fitToPage="1"/>
  </sheetPr>
  <dimension ref="A1:Q30"/>
  <sheetViews>
    <sheetView showGridLines="0" showRowColHeaders="0" zoomScale="75" zoomScaleNormal="75" workbookViewId="0">
      <pane xSplit="16" ySplit="12" topLeftCell="Q13" activePane="bottomRight" state="frozen"/>
      <selection activeCell="T22" sqref="T22"/>
      <selection pane="topRight" activeCell="T22" sqref="T22"/>
      <selection pane="bottomLeft" activeCell="T22" sqref="T22"/>
      <selection pane="bottomRight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215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7">
      <c r="C8" s="3"/>
      <c r="G8" s="8"/>
      <c r="H8" s="8"/>
      <c r="I8" s="8"/>
      <c r="K8" s="8"/>
      <c r="L8" s="8"/>
      <c r="M8" s="130" t="str">
        <f>IF(Health!$K$11=1,CONCATENATE(G12,":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IF(Health!K11=2,"A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71</v>
      </c>
      <c r="B13" s="126" t="str">
        <f>'Data 3 Table'!BU3</f>
        <v>Per cent of persons with  'Fair' or 'poor' self-reported health status, 2023</v>
      </c>
      <c r="C13" s="126"/>
      <c r="D13" s="126"/>
      <c r="E13" s="126"/>
      <c r="F13" s="126"/>
      <c r="G13" s="127">
        <f>VLOOKUP($H$11,'Data 3 Table'!$A$4:$FZ$84,2+$A13)</f>
        <v>16.60399</v>
      </c>
      <c r="H13" s="127"/>
      <c r="I13" s="11"/>
      <c r="J13" s="127">
        <f>VLOOKUP($J$11,'Data 3 Table'!$A$4:$FZ$84,2+$A13)</f>
        <v>19.957821666666671</v>
      </c>
      <c r="K13" s="127"/>
      <c r="M13" s="80">
        <f t="shared" ref="M13:M22" si="0">(G13-J13)/J13*100</f>
        <v>-16.804597829773193</v>
      </c>
      <c r="N13" s="132" t="str">
        <f>'Data 3 Table'!BU85</f>
        <v>Victorian Population Health Survey, 2023  (update 2025)</v>
      </c>
      <c r="O13" s="132"/>
      <c r="P13" s="132"/>
      <c r="Q13" s="5"/>
    </row>
    <row r="14" spans="1:17" ht="23" customHeight="1">
      <c r="A14" s="10">
        <v>72</v>
      </c>
      <c r="B14" s="122" t="str">
        <f>'Data 3 Table'!BV3</f>
        <v>Per cent of persons living with disability, 2021</v>
      </c>
      <c r="C14" s="122"/>
      <c r="D14" s="122"/>
      <c r="E14" s="122"/>
      <c r="F14" s="122"/>
      <c r="G14" s="123">
        <f>VLOOKUP($H$11,'Data 3 Table'!$A$4:$FZ$84,2+$A14)</f>
        <v>6.8297347273097984</v>
      </c>
      <c r="H14" s="123"/>
      <c r="I14" s="11"/>
      <c r="J14" s="124">
        <f>VLOOKUP($J$11,'Data 3 Table'!$A$4:$FZ$84,2+$A14)</f>
        <v>5.8</v>
      </c>
      <c r="K14" s="124"/>
      <c r="M14" s="81">
        <f t="shared" si="0"/>
        <v>17.754047022582732</v>
      </c>
      <c r="N14" s="133" t="str">
        <f>'Data 3 Table'!BV85</f>
        <v>Census 2021 (update 2026)</v>
      </c>
      <c r="O14" s="132"/>
      <c r="P14" s="132"/>
      <c r="Q14" s="5"/>
    </row>
    <row r="15" spans="1:17" ht="23" customHeight="1">
      <c r="A15" s="10">
        <v>73</v>
      </c>
      <c r="B15" s="126" t="str">
        <f>'Data 3 Table'!BW3</f>
        <v>Per cent of persons who have arthritis, 2021</v>
      </c>
      <c r="C15" s="126"/>
      <c r="D15" s="126"/>
      <c r="E15" s="126"/>
      <c r="F15" s="126"/>
      <c r="G15" s="127">
        <f>VLOOKUP($H$11,'Data 3 Table'!$A$4:$FZ$84,2+$A15)</f>
        <v>6.5687726225732144</v>
      </c>
      <c r="H15" s="127"/>
      <c r="I15" s="11"/>
      <c r="J15" s="127">
        <f>VLOOKUP($J$11,'Data 3 Table'!$A$4:$FZ$84,2+$A15)</f>
        <v>6.9480555131920081</v>
      </c>
      <c r="K15" s="127"/>
      <c r="M15" s="80">
        <f t="shared" si="0"/>
        <v>-5.45883506397817</v>
      </c>
      <c r="N15" s="133" t="str">
        <f>'Data 3 Table'!BW85</f>
        <v>Census 2021 (update 2026)</v>
      </c>
      <c r="O15" s="132"/>
      <c r="P15" s="132"/>
      <c r="Q15" s="5"/>
    </row>
    <row r="16" spans="1:17" ht="23" customHeight="1">
      <c r="A16" s="10">
        <v>74</v>
      </c>
      <c r="B16" s="122" t="str">
        <f>'Data 3 Table'!BX3</f>
        <v>Per cent of persons who have asthma, 2021</v>
      </c>
      <c r="C16" s="122"/>
      <c r="D16" s="122"/>
      <c r="E16" s="122"/>
      <c r="F16" s="122"/>
      <c r="G16" s="123">
        <f>VLOOKUP($H$11,'Data 3 Table'!$A$4:$FZ$84,2+$A16)</f>
        <v>6.9629538225293413</v>
      </c>
      <c r="H16" s="123"/>
      <c r="I16" s="11"/>
      <c r="J16" s="124">
        <f>VLOOKUP($J$11,'Data 3 Table'!$A$4:$FZ$84,2+$A16)</f>
        <v>7.8561740633419754</v>
      </c>
      <c r="K16" s="124"/>
      <c r="M16" s="81">
        <f t="shared" si="0"/>
        <v>-11.369659501060788</v>
      </c>
      <c r="N16" s="133" t="str">
        <f>'Data 3 Table'!BX85</f>
        <v>Census 2021 (update 2026)</v>
      </c>
      <c r="O16" s="132"/>
      <c r="P16" s="132"/>
    </row>
    <row r="17" spans="1:17" ht="23" customHeight="1">
      <c r="A17" s="10">
        <v>75</v>
      </c>
      <c r="B17" s="126" t="str">
        <f>'Data 3 Table'!BY3</f>
        <v>Per cent of persons who have cancer, 2021</v>
      </c>
      <c r="C17" s="126"/>
      <c r="D17" s="126"/>
      <c r="E17" s="126"/>
      <c r="F17" s="126"/>
      <c r="G17" s="127">
        <f>VLOOKUP($H$11,'Data 3 Table'!$A$4:$FZ$84,2+$A17)</f>
        <v>2.0545409674234945</v>
      </c>
      <c r="H17" s="127"/>
      <c r="I17" s="11"/>
      <c r="J17" s="127">
        <f>VLOOKUP($J$11,'Data 3 Table'!$A$4:$FZ$84,2+$A17)</f>
        <v>2.4924609831731992</v>
      </c>
      <c r="K17" s="127"/>
      <c r="M17" s="80">
        <f t="shared" si="0"/>
        <v>-17.569784189447191</v>
      </c>
      <c r="N17" s="133" t="str">
        <f>'Data 3 Table'!BY85</f>
        <v>Census 2021 (update 2026)</v>
      </c>
      <c r="O17" s="132"/>
      <c r="P17" s="132"/>
      <c r="Q17" s="5"/>
    </row>
    <row r="18" spans="1:17" ht="23" customHeight="1">
      <c r="A18" s="10">
        <v>76</v>
      </c>
      <c r="B18" s="121" t="str">
        <f>'Data 3 Table'!BZ3</f>
        <v>Per cent of persons who have dementia, 2021</v>
      </c>
      <c r="C18" s="122"/>
      <c r="D18" s="122"/>
      <c r="E18" s="122"/>
      <c r="F18" s="122"/>
      <c r="G18" s="123">
        <f>VLOOKUP($H$11,'Data 3 Table'!$A$4:$FZ$84,2+$A18)</f>
        <v>0.90764505868158385</v>
      </c>
      <c r="H18" s="123"/>
      <c r="I18" s="11"/>
      <c r="J18" s="124">
        <f>VLOOKUP($J$11,'Data 3 Table'!$A$4:$FZ$84,2+$A18)</f>
        <v>0.67292969345737375</v>
      </c>
      <c r="K18" s="124"/>
      <c r="M18" s="81">
        <f t="shared" si="0"/>
        <v>34.87962672865438</v>
      </c>
      <c r="N18" s="133" t="str">
        <f>'Data 3 Table'!BZ85</f>
        <v>Census 2021 (update 2026)</v>
      </c>
      <c r="O18" s="132"/>
      <c r="P18" s="132"/>
    </row>
    <row r="19" spans="1:17" ht="23" customHeight="1">
      <c r="A19" s="10">
        <v>77</v>
      </c>
      <c r="B19" s="126" t="str">
        <f>'Data 3 Table'!CA3</f>
        <v>Per cent of persons who have diabetes mellitus, 2021</v>
      </c>
      <c r="C19" s="126"/>
      <c r="D19" s="126"/>
      <c r="E19" s="126"/>
      <c r="F19" s="126"/>
      <c r="G19" s="127">
        <f>VLOOKUP($H$11,'Data 3 Table'!$A$4:$FZ$84,2+$A19)</f>
        <v>6.6236152243062412</v>
      </c>
      <c r="H19" s="127"/>
      <c r="I19" s="11"/>
      <c r="J19" s="127">
        <f>VLOOKUP($J$11,'Data 3 Table'!$A$4:$FZ$84,2+$A19)</f>
        <v>4.4719434700828637</v>
      </c>
      <c r="K19" s="127"/>
      <c r="M19" s="80">
        <f t="shared" si="0"/>
        <v>48.11491398802292</v>
      </c>
      <c r="N19" s="133" t="str">
        <f>'Data 3 Table'!CA85</f>
        <v>Census 2021 (update 2026)</v>
      </c>
      <c r="O19" s="132"/>
      <c r="P19" s="132"/>
    </row>
    <row r="20" spans="1:17" ht="23" customHeight="1">
      <c r="A20" s="10">
        <v>78</v>
      </c>
      <c r="B20" s="121" t="str">
        <f>'Data 3 Table'!CB3</f>
        <v>Per cent of persons who have heart disease, 2021</v>
      </c>
      <c r="C20" s="121"/>
      <c r="D20" s="121"/>
      <c r="E20" s="121"/>
      <c r="F20" s="121"/>
      <c r="G20" s="123">
        <f>VLOOKUP($H$11,'Data 3 Table'!$A$4:$FZ$84,2+$A20)</f>
        <v>3.4948447954370958</v>
      </c>
      <c r="H20" s="123"/>
      <c r="I20" s="11"/>
      <c r="J20" s="124">
        <f>VLOOKUP($J$11,'Data 3 Table'!$A$4:$FZ$84,2+$A20)</f>
        <v>3.3317472421330896</v>
      </c>
      <c r="K20" s="124"/>
      <c r="M20" s="81">
        <f t="shared" si="0"/>
        <v>4.8952558958099717</v>
      </c>
      <c r="N20" s="133" t="str">
        <f>'Data 3 Table'!CB85</f>
        <v>Census 2021 (update 2026)</v>
      </c>
      <c r="O20" s="132"/>
      <c r="P20" s="132"/>
    </row>
    <row r="21" spans="1:17" ht="23" customHeight="1">
      <c r="A21" s="8">
        <v>79</v>
      </c>
      <c r="B21" s="126" t="str">
        <f>'Data 3 Table'!CC3</f>
        <v>Per cent of persons who have lung disease, 2021</v>
      </c>
      <c r="C21" s="126"/>
      <c r="D21" s="126"/>
      <c r="E21" s="126"/>
      <c r="F21" s="126"/>
      <c r="G21" s="127">
        <f>VLOOKUP($H$11,'Data 3 Table'!$A$4:$FZ$84,2+$A21)</f>
        <v>1.2373862016014041</v>
      </c>
      <c r="H21" s="127"/>
      <c r="I21" s="11"/>
      <c r="J21" s="127">
        <f>VLOOKUP($J$11,'Data 3 Table'!$A$4:$FZ$84,2+$A21)</f>
        <v>1.1982105637740836</v>
      </c>
      <c r="K21" s="127"/>
      <c r="M21" s="80">
        <f t="shared" si="0"/>
        <v>3.2695119715792158</v>
      </c>
      <c r="N21" s="133" t="str">
        <f>'Data 3 Table'!CC85</f>
        <v>Census 2021 (update 2026)</v>
      </c>
      <c r="O21" s="132"/>
      <c r="P21" s="132"/>
    </row>
    <row r="22" spans="1:17" ht="23" customHeight="1">
      <c r="A22" s="8">
        <v>80</v>
      </c>
      <c r="B22" s="121" t="str">
        <f>'Data 3 Table'!CD3</f>
        <v>Per cent of persons who have a mental health condition, 2021</v>
      </c>
      <c r="C22" s="121"/>
      <c r="D22" s="121"/>
      <c r="E22" s="121"/>
      <c r="F22" s="121"/>
      <c r="G22" s="123">
        <f>VLOOKUP($H$11,'Data 3 Table'!$A$4:$FZ$84,2+$A22)</f>
        <v>6.5118734232751994</v>
      </c>
      <c r="H22" s="123"/>
      <c r="I22" s="11"/>
      <c r="J22" s="124">
        <f>VLOOKUP($J$11,'Data 3 Table'!$A$4:$FZ$84,2+$A22)</f>
        <v>8.098724009963906</v>
      </c>
      <c r="K22" s="124"/>
      <c r="M22" s="81">
        <f t="shared" si="0"/>
        <v>-19.593834593405028</v>
      </c>
      <c r="N22" s="133" t="str">
        <f>'Data 3 Table'!CD85</f>
        <v>Census 2021 (update 2026)</v>
      </c>
      <c r="O22" s="132"/>
      <c r="P22" s="132"/>
    </row>
    <row r="23" spans="1:17" ht="23.5" customHeight="1">
      <c r="A23" s="10">
        <v>81</v>
      </c>
      <c r="B23" s="126" t="str">
        <f>'Data 3 Table'!CE3</f>
        <v>Per cent of persons with 'high/very high' levels of psychological distress, 2023</v>
      </c>
      <c r="C23" s="126"/>
      <c r="D23" s="126"/>
      <c r="E23" s="126"/>
      <c r="F23" s="126"/>
      <c r="G23" s="127">
        <f>VLOOKUP($H$11,'Data 3 Table'!$A$4:$FZ$84,2+$A23)</f>
        <v>20.706</v>
      </c>
      <c r="H23" s="127"/>
      <c r="I23" s="11"/>
      <c r="J23" s="127">
        <f>VLOOKUP($J$11,'Data 3 Table'!$A$4:$FZ$84,2+$A23)</f>
        <v>18.840482172413797</v>
      </c>
      <c r="K23" s="127"/>
      <c r="M23" s="80">
        <f t="shared" ref="M23:M26" si="1">(G23-J23)/J23*100</f>
        <v>9.9016458841891577</v>
      </c>
      <c r="N23" s="133" t="str">
        <f>'Data 3 Table'!CE85</f>
        <v>Victorian Population Health Survey, 2023 (update 2025)</v>
      </c>
      <c r="O23" s="132"/>
      <c r="P23" s="132"/>
    </row>
    <row r="24" spans="1:17" ht="23.5" customHeight="1">
      <c r="A24" s="10">
        <v>82</v>
      </c>
      <c r="B24" s="121" t="str">
        <f>'Data 3 Table'!CF3</f>
        <v>Fair' or 'Poor' dental health 2023</v>
      </c>
      <c r="C24" s="121"/>
      <c r="D24" s="121"/>
      <c r="E24" s="121"/>
      <c r="F24" s="121"/>
      <c r="G24" s="123">
        <f>VLOOKUP($H$11,'Data 3 Table'!$A$4:$FZ$84,2+$A24)</f>
        <v>22.379770000000001</v>
      </c>
      <c r="H24" s="123"/>
      <c r="I24" s="11"/>
      <c r="J24" s="124">
        <f>VLOOKUP($J$11,'Data 3 Table'!$A$4:$FZ$84,2+$A24)</f>
        <v>21.143591666666673</v>
      </c>
      <c r="K24" s="124"/>
      <c r="M24" s="81">
        <f t="shared" si="1"/>
        <v>5.8465862982124719</v>
      </c>
      <c r="N24" s="133" t="str">
        <f>'Data 3 Table'!CF85</f>
        <v>Victorian Population Health Survey, 2023 (update 2025)</v>
      </c>
      <c r="O24" s="132"/>
      <c r="P24" s="132"/>
    </row>
    <row r="25" spans="1:17" ht="23.5" customHeight="1">
      <c r="A25" s="8">
        <v>83</v>
      </c>
      <c r="B25" s="126" t="str">
        <f>'Data 3 Table'!CG3</f>
        <v>Per cent of residents with increased lifetime risk of alcohol-related harm, 2023</v>
      </c>
      <c r="C25" s="126"/>
      <c r="D25" s="126"/>
      <c r="E25" s="126"/>
      <c r="F25" s="126"/>
      <c r="G25" s="127">
        <f>VLOOKUP($H$11,'Data 3 Table'!$A$4:$FZ$84,2+$A25)</f>
        <v>7.9093980000000004</v>
      </c>
      <c r="H25" s="127"/>
      <c r="I25" s="11"/>
      <c r="J25" s="127">
        <f>VLOOKUP($J$11,'Data 3 Table'!$A$4:$FZ$84,2+$A25)</f>
        <v>12.577160733333331</v>
      </c>
      <c r="K25" s="127"/>
      <c r="M25" s="80">
        <f t="shared" si="1"/>
        <v>-37.113008510436927</v>
      </c>
      <c r="N25" s="133" t="str">
        <f>'Data 3 Table'!CG85</f>
        <v>Victorian Population Health Survey, 2023 (update 2025)</v>
      </c>
      <c r="O25" s="132"/>
      <c r="P25" s="132"/>
    </row>
    <row r="26" spans="1:17" ht="23.5" customHeight="1">
      <c r="A26" s="8">
        <v>84</v>
      </c>
      <c r="B26" s="121" t="str">
        <f>'Data 3 Table'!CH3</f>
        <v>Daily Smokers, 2023</v>
      </c>
      <c r="C26" s="121"/>
      <c r="D26" s="121"/>
      <c r="E26" s="121"/>
      <c r="F26" s="121"/>
      <c r="G26" s="123">
        <f>VLOOKUP($H$11,'Data 3 Table'!$A$4:$FZ$84,2+$A26)</f>
        <v>13.169499999999999</v>
      </c>
      <c r="H26" s="123"/>
      <c r="I26" s="11"/>
      <c r="J26" s="124">
        <f>VLOOKUP($J$11,'Data 3 Table'!$A$4:$FZ$84,2+$A26)</f>
        <v>9.3053390666666687</v>
      </c>
      <c r="K26" s="124"/>
      <c r="M26" s="81">
        <f t="shared" si="1"/>
        <v>41.526277609543776</v>
      </c>
      <c r="N26" s="133" t="str">
        <f>'Data 3 Table'!CH85</f>
        <v>Victorian Population Health Survey, 2023 (update 2025)</v>
      </c>
      <c r="O26" s="132"/>
      <c r="P26" s="132"/>
    </row>
    <row r="27" spans="1:17" ht="27.5" customHeight="1">
      <c r="A27" s="8">
        <v>85</v>
      </c>
      <c r="B27" s="126" t="str">
        <f>'Data 3 Table'!CI3</f>
        <v>Daily e-cigarette users, 2023</v>
      </c>
      <c r="C27" s="126"/>
      <c r="D27" s="126"/>
      <c r="E27" s="126"/>
      <c r="F27" s="126"/>
      <c r="G27" s="127">
        <f>VLOOKUP($H$11,'Data 3 Table'!$A$4:$FZ$84,2+$A27)</f>
        <v>3.6613739999999999</v>
      </c>
      <c r="H27" s="127"/>
      <c r="I27" s="11"/>
      <c r="J27" s="127">
        <f>VLOOKUP($J$11,'Data 3 Table'!$A$4:$FZ$84,2+$A27)</f>
        <v>4.8591420999999997</v>
      </c>
      <c r="K27" s="127"/>
      <c r="M27" s="80">
        <f t="shared" ref="M27:M30" si="2">(G27-J27)/J27*100</f>
        <v>-24.649785401418903</v>
      </c>
      <c r="N27" s="133" t="str">
        <f>'Data 3 Table'!CI85</f>
        <v>Victorian Population Health Survey, 2023 (update 2025)</v>
      </c>
      <c r="O27" s="132"/>
      <c r="P27" s="132"/>
    </row>
    <row r="28" spans="1:17" ht="27" customHeight="1">
      <c r="A28" s="8">
        <v>86</v>
      </c>
      <c r="B28" s="121" t="str">
        <f>'Data 3 Table'!CJ3</f>
        <v>Number of ambulance callouts to illicit drug-related incidents, per 100,000 pop., 2022/23</v>
      </c>
      <c r="C28" s="121"/>
      <c r="D28" s="121"/>
      <c r="E28" s="121"/>
      <c r="F28" s="121"/>
      <c r="G28" s="123">
        <f>VLOOKUP($H$11,'Data 3 Table'!$A$4:$FZ$84,2+$A28)</f>
        <v>294.27566669922828</v>
      </c>
      <c r="H28" s="123"/>
      <c r="I28" s="11"/>
      <c r="J28" s="124">
        <f>VLOOKUP($J$11,'Data 3 Table'!$A$4:$FZ$84,2+$A28)</f>
        <v>199.26291290129146</v>
      </c>
      <c r="K28" s="124"/>
      <c r="M28" s="81">
        <f t="shared" si="2"/>
        <v>47.682106225659332</v>
      </c>
      <c r="N28" s="133" t="str">
        <f>'Data 3 Table'!CJ85</f>
        <v>Turning Point, 2024 (update, 2025)</v>
      </c>
      <c r="O28" s="132"/>
      <c r="P28" s="132"/>
    </row>
    <row r="29" spans="1:17" ht="32.5" customHeight="1">
      <c r="A29" s="8">
        <v>82</v>
      </c>
      <c r="B29" s="126" t="str">
        <f>'Data 3 Table'!CF3</f>
        <v>Fair' or 'Poor' dental health 2023</v>
      </c>
      <c r="C29" s="126"/>
      <c r="D29" s="126"/>
      <c r="E29" s="126"/>
      <c r="F29" s="126"/>
      <c r="G29" s="127">
        <f>VLOOKUP($H$11,'Data 3 Table'!$A$4:$FZ$84,2+$A29)</f>
        <v>22.379770000000001</v>
      </c>
      <c r="H29" s="127"/>
      <c r="I29" s="11"/>
      <c r="J29" s="127">
        <f>VLOOKUP($J$11,'Data 3 Table'!$A$4:$FZ$84,2+$A29)</f>
        <v>21.143591666666673</v>
      </c>
      <c r="K29" s="127"/>
      <c r="M29" s="80">
        <f t="shared" si="2"/>
        <v>5.8465862982124719</v>
      </c>
      <c r="N29" s="133" t="str">
        <f>'Data 3 Table'!CF85</f>
        <v>Victorian Population Health Survey, 2023 (update 2025)</v>
      </c>
      <c r="O29" s="132"/>
      <c r="P29" s="132"/>
    </row>
    <row r="30" spans="1:17" ht="31" customHeight="1">
      <c r="A30" s="8">
        <v>87</v>
      </c>
      <c r="B30" s="121" t="str">
        <f>'Data 3 Table'!CK3</f>
        <v>Persons experiencing lonliness 2023</v>
      </c>
      <c r="C30" s="121"/>
      <c r="D30" s="121"/>
      <c r="E30" s="121"/>
      <c r="F30" s="121"/>
      <c r="G30" s="123">
        <f>VLOOKUP($H$11,'Data 3 Table'!$A$4:$FZ$84,2+$A30)</f>
        <v>33.080750000000002</v>
      </c>
      <c r="H30" s="123"/>
      <c r="I30" s="11"/>
      <c r="J30" s="124">
        <f>VLOOKUP($J$11,'Data 3 Table'!$A$4:$FZ$84,2+$A30)</f>
        <v>23.47046233333333</v>
      </c>
      <c r="K30" s="124"/>
      <c r="M30" s="81">
        <f t="shared" si="2"/>
        <v>40.946307448822189</v>
      </c>
      <c r="N30" s="133" t="str">
        <f>'Data 3 Table'!CK85</f>
        <v>Victorian Population Health Survey, 2023 (update 2025)</v>
      </c>
      <c r="O30" s="132"/>
      <c r="P30" s="132"/>
    </row>
  </sheetData>
  <sheetProtection sheet="1" objects="1" scenarios="1"/>
  <mergeCells count="78">
    <mergeCell ref="B27:F27"/>
    <mergeCell ref="G27:H27"/>
    <mergeCell ref="J27:K27"/>
    <mergeCell ref="N27:P27"/>
    <mergeCell ref="B28:F28"/>
    <mergeCell ref="G28:H28"/>
    <mergeCell ref="J28:K28"/>
    <mergeCell ref="N28:P28"/>
    <mergeCell ref="B25:F25"/>
    <mergeCell ref="G25:H25"/>
    <mergeCell ref="J25:K25"/>
    <mergeCell ref="N25:P25"/>
    <mergeCell ref="B26:F26"/>
    <mergeCell ref="G26:H26"/>
    <mergeCell ref="J26:K26"/>
    <mergeCell ref="N26:P26"/>
    <mergeCell ref="B23:F23"/>
    <mergeCell ref="G23:H23"/>
    <mergeCell ref="J23:K23"/>
    <mergeCell ref="N23:P23"/>
    <mergeCell ref="B24:F24"/>
    <mergeCell ref="G24:H24"/>
    <mergeCell ref="J24:K24"/>
    <mergeCell ref="N24:P24"/>
    <mergeCell ref="B21:F21"/>
    <mergeCell ref="J21:K21"/>
    <mergeCell ref="N21:P21"/>
    <mergeCell ref="B22:F22"/>
    <mergeCell ref="G22:H22"/>
    <mergeCell ref="J22:K22"/>
    <mergeCell ref="N22:P22"/>
    <mergeCell ref="G21:H21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G15:H15"/>
    <mergeCell ref="J15:K15"/>
    <mergeCell ref="N15:P15"/>
    <mergeCell ref="B16:F16"/>
    <mergeCell ref="G16:H16"/>
    <mergeCell ref="J16:K16"/>
    <mergeCell ref="N16:P16"/>
    <mergeCell ref="B15:F15"/>
    <mergeCell ref="B7:N7"/>
    <mergeCell ref="O12:P12"/>
    <mergeCell ref="M8:N12"/>
    <mergeCell ref="B12:F12"/>
    <mergeCell ref="G12:H12"/>
    <mergeCell ref="J12:K12"/>
    <mergeCell ref="B13:F13"/>
    <mergeCell ref="G13:H13"/>
    <mergeCell ref="J13:K13"/>
    <mergeCell ref="N13:P13"/>
    <mergeCell ref="B14:F14"/>
    <mergeCell ref="G14:H14"/>
    <mergeCell ref="J14:K14"/>
    <mergeCell ref="N14:P14"/>
    <mergeCell ref="B29:F29"/>
    <mergeCell ref="G29:H29"/>
    <mergeCell ref="J29:K29"/>
    <mergeCell ref="N29:P29"/>
    <mergeCell ref="B30:F30"/>
    <mergeCell ref="G30:H30"/>
    <mergeCell ref="J30:K30"/>
    <mergeCell ref="N30:P30"/>
  </mergeCells>
  <conditionalFormatting sqref="B12">
    <cfRule type="expression" dxfId="26" priority="7" stopIfTrue="1">
      <formula>K11=2</formula>
    </cfRule>
  </conditionalFormatting>
  <conditionalFormatting sqref="C12:F12">
    <cfRule type="expression" dxfId="25" priority="6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56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D1127-90C6-4E14-AD76-E67AC880C35A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T22" sqref="T22"/>
      <selection pane="topRight" activeCell="T22" sqref="T22"/>
      <selection pane="bottomLeft" activeCell="T22" sqref="T22"/>
      <selection pane="bottomRight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287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7">
      <c r="C8" s="3"/>
      <c r="G8" s="8"/>
      <c r="H8" s="8"/>
      <c r="I8" s="8"/>
      <c r="K8" s="8"/>
      <c r="L8" s="8"/>
      <c r="M8" s="130" t="str">
        <f>IF(Nutrition!$K$11=1,CONCATENATE(G12,":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IF(Nutrition!K11=2,"A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91</v>
      </c>
      <c r="B13" s="126" t="str">
        <f>'Data 3 Table'!CO3</f>
        <v>Per cent of residents who meet fruit consumption guidelines, 2017</v>
      </c>
      <c r="C13" s="126"/>
      <c r="D13" s="126"/>
      <c r="E13" s="126"/>
      <c r="F13" s="126"/>
      <c r="G13" s="127">
        <f>VLOOKUP($H$11,'Data 3 Table'!$A$4:$FZ$84,2+$A13)</f>
        <v>37.92</v>
      </c>
      <c r="H13" s="127"/>
      <c r="I13" s="11"/>
      <c r="J13" s="127">
        <f>VLOOKUP($J$11,'Data 3 Table'!$A$4:$FZ$84,2+$A13)</f>
        <v>43.82322580645161</v>
      </c>
      <c r="K13" s="127"/>
      <c r="M13" s="80">
        <f t="shared" ref="M13:M22" si="0">(G13-J13)/J13*100</f>
        <v>-13.470541471601438</v>
      </c>
      <c r="N13" s="132" t="str">
        <f>'Data 3 Table'!CO85</f>
        <v>Victorian Population Health Survey, 2017 (update indeterminate)</v>
      </c>
      <c r="O13" s="132"/>
      <c r="P13" s="132"/>
      <c r="Q13" s="5"/>
    </row>
    <row r="14" spans="1:17" ht="23" customHeight="1">
      <c r="A14" s="10">
        <v>92</v>
      </c>
      <c r="B14" s="122" t="str">
        <f>'Data 3 Table'!CP3</f>
        <v>Per cent of residents who met vegetable consumption guidelines , 2017</v>
      </c>
      <c r="C14" s="122"/>
      <c r="D14" s="122"/>
      <c r="E14" s="122"/>
      <c r="F14" s="122"/>
      <c r="G14" s="123">
        <f>VLOOKUP($H$11,'Data 3 Table'!$A$4:$FZ$84,2+$A14)</f>
        <v>1.49</v>
      </c>
      <c r="H14" s="123"/>
      <c r="I14" s="11"/>
      <c r="J14" s="124">
        <f>VLOOKUP($J$11,'Data 3 Table'!$A$4:$FZ$84,2+$A14)</f>
        <v>5.2574193548387083</v>
      </c>
      <c r="K14" s="124"/>
      <c r="M14" s="81">
        <f t="shared" si="0"/>
        <v>-71.659099275984772</v>
      </c>
      <c r="N14" s="133" t="str">
        <f>'Data 3 Table'!CP85</f>
        <v>Victorian Population Health Survey, 2017 (update indeterminate)</v>
      </c>
      <c r="O14" s="132"/>
      <c r="P14" s="132"/>
      <c r="Q14" s="5"/>
    </row>
    <row r="15" spans="1:17" ht="23" customHeight="1">
      <c r="A15" s="10">
        <v>93</v>
      </c>
      <c r="B15" s="126" t="str">
        <f>'Data 3 Table'!CQ3</f>
        <v>Per cent of residents who consume take-away meals, or snacks, more than once a week, 2017</v>
      </c>
      <c r="C15" s="126"/>
      <c r="D15" s="126"/>
      <c r="E15" s="126"/>
      <c r="F15" s="126"/>
      <c r="G15" s="127">
        <f>VLOOKUP($H$11,'Data 3 Table'!$A$4:$FZ$84,2+$A15)</f>
        <v>15.3</v>
      </c>
      <c r="H15" s="127"/>
      <c r="I15" s="11"/>
      <c r="J15" s="127">
        <f>VLOOKUP($J$11,'Data 3 Table'!$A$4:$FZ$84,2+$A15)</f>
        <v>15.21935483870968</v>
      </c>
      <c r="K15" s="127"/>
      <c r="M15" s="80">
        <f t="shared" si="0"/>
        <v>0.52988554472232474</v>
      </c>
      <c r="N15" s="133" t="str">
        <f>'Data 3 Table'!CQ85</f>
        <v>Victorian Population Health Survey, 2017 (update indeterminate)</v>
      </c>
      <c r="O15" s="132"/>
      <c r="P15" s="132"/>
      <c r="Q15" s="5"/>
    </row>
    <row r="16" spans="1:17" ht="23" customHeight="1">
      <c r="A16" s="10">
        <v>94</v>
      </c>
      <c r="B16" s="122" t="str">
        <f>'Data 3 Table'!CR3</f>
        <v>Consumption off sugar-sweetened drinks: daily or more often 2023</v>
      </c>
      <c r="C16" s="122"/>
      <c r="D16" s="122"/>
      <c r="E16" s="122"/>
      <c r="F16" s="122"/>
      <c r="G16" s="123">
        <f>VLOOKUP($H$11,'Data 3 Table'!$A$4:$FZ$84,2+$A16)</f>
        <v>34.165680000000002</v>
      </c>
      <c r="H16" s="123"/>
      <c r="I16" s="11"/>
      <c r="J16" s="124">
        <f>VLOOKUP($J$11,'Data 3 Table'!$A$4:$FZ$84,2+$A16)</f>
        <v>33.18757333333334</v>
      </c>
      <c r="K16" s="124"/>
      <c r="M16" s="81">
        <f t="shared" si="0"/>
        <v>2.9472075491709995</v>
      </c>
      <c r="N16" s="133" t="str">
        <f>'Data 3 Table'!CR85</f>
        <v>Victorian Population Health Survey, 2023 (update 2025)</v>
      </c>
      <c r="O16" s="132"/>
      <c r="P16" s="132"/>
    </row>
    <row r="17" spans="1:17" ht="23" customHeight="1">
      <c r="A17" s="10">
        <v>95</v>
      </c>
      <c r="B17" s="126" t="str">
        <f>'Data 3 Table'!CS3</f>
        <v>Per cent of residents who ran out food and could not afford to buy more in past year, 2023</v>
      </c>
      <c r="C17" s="126"/>
      <c r="D17" s="126"/>
      <c r="E17" s="126"/>
      <c r="F17" s="126"/>
      <c r="G17" s="127">
        <f>VLOOKUP($H$11,'Data 3 Table'!$A$4:$FZ$84,2+$A17)</f>
        <v>11.82</v>
      </c>
      <c r="H17" s="127"/>
      <c r="I17" s="11"/>
      <c r="J17" s="127">
        <f>VLOOKUP($J$11,'Data 3 Table'!$A$4:$FZ$84,2+$A17)</f>
        <v>7.5439166999999996</v>
      </c>
      <c r="K17" s="127"/>
      <c r="M17" s="80">
        <f t="shared" si="0"/>
        <v>56.682536009444547</v>
      </c>
      <c r="N17" s="133" t="str">
        <f>'Data 3 Table'!CS85</f>
        <v>Victorian Population Health Survey, 2023 (update 2025)</v>
      </c>
      <c r="O17" s="132"/>
      <c r="P17" s="132"/>
      <c r="Q17" s="5"/>
    </row>
    <row r="18" spans="1:17" ht="23" customHeight="1">
      <c r="A18" s="10">
        <v>96</v>
      </c>
      <c r="B18" s="121" t="str">
        <f>'Data 3 Table'!CT3</f>
        <v>Did not do any moderate to vigorous physical activity in the past week 2023</v>
      </c>
      <c r="C18" s="122"/>
      <c r="D18" s="122"/>
      <c r="E18" s="122"/>
      <c r="F18" s="122"/>
      <c r="G18" s="123">
        <f>VLOOKUP($H$11,'Data 3 Table'!$A$4:$FZ$84,2+$A18)</f>
        <v>19.967739999999999</v>
      </c>
      <c r="H18" s="123"/>
      <c r="I18" s="11"/>
      <c r="J18" s="124">
        <f>VLOOKUP($J$11,'Data 3 Table'!$A$4:$FZ$84,2+$A18)</f>
        <v>15.234774199999999</v>
      </c>
      <c r="K18" s="124"/>
      <c r="M18" s="81">
        <f t="shared" si="0"/>
        <v>31.066858870806247</v>
      </c>
      <c r="N18" s="133" t="str">
        <f>'Data 3 Table'!CT85</f>
        <v>Victorian Population Health Survey, 2023 (update 2025)</v>
      </c>
      <c r="O18" s="132"/>
      <c r="P18" s="132"/>
    </row>
    <row r="19" spans="1:17" ht="23" customHeight="1">
      <c r="A19" s="10">
        <v>97</v>
      </c>
      <c r="B19" s="126" t="str">
        <f>'Data 3 Table'!CU3</f>
        <v>Per cent of residents who are obese, 2023</v>
      </c>
      <c r="C19" s="126"/>
      <c r="D19" s="126"/>
      <c r="E19" s="126"/>
      <c r="F19" s="126"/>
      <c r="G19" s="127">
        <f>VLOOKUP($H$11,'Data 3 Table'!$A$4:$FZ$84,2+$A19)</f>
        <v>17.005189999999999</v>
      </c>
      <c r="H19" s="127"/>
      <c r="I19" s="11"/>
      <c r="J19" s="127">
        <f>VLOOKUP($J$11,'Data 3 Table'!$A$4:$FZ$84,2+$A19)</f>
        <v>20.829368666666671</v>
      </c>
      <c r="K19" s="127"/>
      <c r="M19" s="80">
        <f t="shared" si="0"/>
        <v>-18.359551496087935</v>
      </c>
      <c r="N19" s="133" t="str">
        <f>'Data 3 Table'!CU85</f>
        <v>Victorian Population Health Survey, 2023 (update 2026)</v>
      </c>
      <c r="O19" s="132"/>
      <c r="P19" s="132"/>
    </row>
    <row r="20" spans="1:17" ht="23" customHeight="1">
      <c r="A20" s="10">
        <v>98</v>
      </c>
      <c r="B20" s="135">
        <f>'Data 3 Table'!CV3</f>
        <v>0</v>
      </c>
      <c r="C20" s="135"/>
      <c r="D20" s="135"/>
      <c r="E20" s="135"/>
      <c r="F20" s="135"/>
      <c r="G20" s="137">
        <f>VLOOKUP($H$11,'Data 3 Table'!$A$4:$FZ$84,2+$A20)</f>
        <v>0</v>
      </c>
      <c r="H20" s="137"/>
      <c r="I20" s="79"/>
      <c r="J20" s="137">
        <f>VLOOKUP($J$11,'Data 3 Table'!$A$4:$FZ$84,2+$A20)</f>
        <v>0</v>
      </c>
      <c r="K20" s="137"/>
      <c r="L20" s="8"/>
      <c r="M20" s="105" t="e">
        <f t="shared" si="0"/>
        <v>#DIV/0!</v>
      </c>
      <c r="N20" s="152">
        <f>'Data 3 Table'!CV85</f>
        <v>0</v>
      </c>
      <c r="O20" s="153"/>
      <c r="P20" s="153"/>
    </row>
    <row r="21" spans="1:17" ht="23" customHeight="1">
      <c r="A21" s="10">
        <v>99</v>
      </c>
      <c r="B21" s="136">
        <f>'Data 3 Table'!CW3</f>
        <v>0</v>
      </c>
      <c r="C21" s="136"/>
      <c r="D21" s="136"/>
      <c r="E21" s="136"/>
      <c r="F21" s="136"/>
      <c r="G21" s="137">
        <f>VLOOKUP($H$11,'Data 3 Table'!$A$4:$FZ$84,2+$A21)</f>
        <v>0</v>
      </c>
      <c r="H21" s="137"/>
      <c r="I21" s="79"/>
      <c r="J21" s="137">
        <f>VLOOKUP($J$11,'Data 3 Table'!$A$4:$FZ$84,2+$A21)</f>
        <v>0</v>
      </c>
      <c r="K21" s="137"/>
      <c r="L21" s="8"/>
      <c r="M21" s="105" t="e">
        <f t="shared" si="0"/>
        <v>#DIV/0!</v>
      </c>
      <c r="N21" s="152">
        <f>'Data 3 Table'!CW85</f>
        <v>0</v>
      </c>
      <c r="O21" s="153"/>
      <c r="P21" s="153"/>
    </row>
    <row r="22" spans="1:17" ht="23" customHeight="1">
      <c r="A22" s="10">
        <v>100</v>
      </c>
      <c r="B22" s="135">
        <f>'Data 3 Table'!CX3</f>
        <v>0</v>
      </c>
      <c r="C22" s="135"/>
      <c r="D22" s="135"/>
      <c r="E22" s="135"/>
      <c r="F22" s="135"/>
      <c r="G22" s="137">
        <f>VLOOKUP($H$11,'Data 3 Table'!$A$4:$FZ$84,2+$A22)</f>
        <v>0</v>
      </c>
      <c r="H22" s="137"/>
      <c r="I22" s="79"/>
      <c r="J22" s="137">
        <f>VLOOKUP($J$11,'Data 3 Table'!$A$4:$FZ$84,2+$A22)</f>
        <v>0</v>
      </c>
      <c r="K22" s="137"/>
      <c r="L22" s="8"/>
      <c r="M22" s="105" t="e">
        <f t="shared" si="0"/>
        <v>#DIV/0!</v>
      </c>
      <c r="N22" s="152">
        <f>'Data 3 Table'!CX85</f>
        <v>0</v>
      </c>
      <c r="O22" s="153"/>
      <c r="P22" s="153"/>
    </row>
    <row r="23" spans="1:17" ht="20.25" customHeight="1">
      <c r="N23" s="103"/>
      <c r="O23" s="103"/>
      <c r="P23" s="104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6">
    <mergeCell ref="B21:F21"/>
    <mergeCell ref="J21:K21"/>
    <mergeCell ref="N21:P21"/>
    <mergeCell ref="B22:F22"/>
    <mergeCell ref="G22:H22"/>
    <mergeCell ref="J22:K22"/>
    <mergeCell ref="N22:P22"/>
    <mergeCell ref="G21:H21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G15:H15"/>
    <mergeCell ref="J15:K15"/>
    <mergeCell ref="N15:P15"/>
    <mergeCell ref="B16:F16"/>
    <mergeCell ref="G16:H16"/>
    <mergeCell ref="J16:K16"/>
    <mergeCell ref="N16:P16"/>
    <mergeCell ref="B15:F15"/>
    <mergeCell ref="B7:N7"/>
    <mergeCell ref="O12:P12"/>
    <mergeCell ref="M8:N12"/>
    <mergeCell ref="B12:F12"/>
    <mergeCell ref="G12:H12"/>
    <mergeCell ref="J12:K12"/>
    <mergeCell ref="B13:F13"/>
    <mergeCell ref="G13:H13"/>
    <mergeCell ref="J13:K13"/>
    <mergeCell ref="N13:P13"/>
    <mergeCell ref="B14:F14"/>
    <mergeCell ref="G14:H14"/>
    <mergeCell ref="J14:K14"/>
    <mergeCell ref="N14:P14"/>
  </mergeCells>
  <conditionalFormatting sqref="B12">
    <cfRule type="expression" dxfId="24" priority="7" stopIfTrue="1">
      <formula>K11=2</formula>
    </cfRule>
  </conditionalFormatting>
  <conditionalFormatting sqref="C12:F12">
    <cfRule type="expression" dxfId="23" priority="6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72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7BA0F-35FF-4143-B3D5-2C460250F250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T22" sqref="T22"/>
      <selection pane="topRight" activeCell="T22" sqref="T22"/>
      <selection pane="bottomLeft" activeCell="T22" sqref="T22"/>
      <selection pane="bottomRight" activeCell="S7" sqref="S7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216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7">
      <c r="C8" s="3"/>
      <c r="G8" s="8"/>
      <c r="H8" s="8"/>
      <c r="I8" s="8"/>
      <c r="K8" s="8"/>
      <c r="L8" s="8"/>
      <c r="M8" s="130" t="str">
        <f>IF(Safety!$K$11=1,CONCATENATE(G12,":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IF(Safety!K11=2,"A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101</v>
      </c>
      <c r="B13" s="126" t="str">
        <f>'Data 3 Table'!CY3</f>
        <v>Total offence rate, per 100,000 pop., 2024/25</v>
      </c>
      <c r="C13" s="126"/>
      <c r="D13" s="126"/>
      <c r="E13" s="126"/>
      <c r="F13" s="126"/>
      <c r="G13" s="129">
        <f>VLOOKUP($H$11,'Data 3 Table'!$A$4:$FZ$84,2+$A13)</f>
        <v>13466.389317266196</v>
      </c>
      <c r="H13" s="129"/>
      <c r="I13" s="11"/>
      <c r="J13" s="129">
        <f>VLOOKUP($J$11,'Data 3 Table'!$A$4:$FZ$84,2+$A13)</f>
        <v>8818</v>
      </c>
      <c r="K13" s="129"/>
      <c r="M13" s="80">
        <f t="shared" ref="M13:M22" si="0">(G13-J13)/J13*100</f>
        <v>52.71478019127008</v>
      </c>
      <c r="N13" s="132" t="str">
        <f>'Data 3 Table'!CY85</f>
        <v>Crime Statistics Agency 2025 (update 2026)</v>
      </c>
      <c r="O13" s="132"/>
      <c r="P13" s="132"/>
      <c r="Q13" s="5"/>
    </row>
    <row r="14" spans="1:17" ht="23" customHeight="1">
      <c r="A14" s="10">
        <v>102</v>
      </c>
      <c r="B14" s="122" t="str">
        <f>'Data 3 Table'!CZ3</f>
        <v>Property offence rate, per 100,000 pop., 2024/25</v>
      </c>
      <c r="C14" s="122"/>
      <c r="D14" s="122"/>
      <c r="E14" s="122"/>
      <c r="F14" s="122"/>
      <c r="G14" s="146">
        <f>VLOOKUP($H$11,'Data 3 Table'!$A$4:$FZ$84,2+$A14)</f>
        <v>7780.1288718334945</v>
      </c>
      <c r="H14" s="146"/>
      <c r="I14" s="11"/>
      <c r="J14" s="147">
        <f>VLOOKUP($J$11,'Data 3 Table'!$A$4:$FZ$84,2+$A14)</f>
        <v>5643</v>
      </c>
      <c r="K14" s="147"/>
      <c r="M14" s="81">
        <f t="shared" si="0"/>
        <v>37.872211090439386</v>
      </c>
      <c r="N14" s="133" t="str">
        <f>'Data 3 Table'!CZ85</f>
        <v>Crime Statistics Agency 2025 (update 2026)</v>
      </c>
      <c r="O14" s="132"/>
      <c r="P14" s="132"/>
      <c r="Q14" s="5"/>
    </row>
    <row r="15" spans="1:17" ht="23" customHeight="1">
      <c r="A15" s="10">
        <v>103</v>
      </c>
      <c r="B15" s="126" t="str">
        <f>'Data 3 Table'!DA3</f>
        <v>Violent offence rate, per 100,000 pop., 2024/25</v>
      </c>
      <c r="C15" s="126"/>
      <c r="D15" s="126"/>
      <c r="E15" s="126"/>
      <c r="F15" s="126"/>
      <c r="G15" s="129">
        <f>VLOOKUP($H$11,'Data 3 Table'!$A$4:$FZ$84,2+$A15)</f>
        <v>2107.6163492689693</v>
      </c>
      <c r="H15" s="129"/>
      <c r="I15" s="11"/>
      <c r="J15" s="129">
        <f>VLOOKUP($J$11,'Data 3 Table'!$A$4:$FZ$84,2+$A15)</f>
        <v>1260</v>
      </c>
      <c r="K15" s="129"/>
      <c r="M15" s="80">
        <f t="shared" si="0"/>
        <v>67.271138830870584</v>
      </c>
      <c r="N15" s="133" t="str">
        <f>'Data 3 Table'!DA85</f>
        <v>Crime Statistics Agency 2025 (update 2026)</v>
      </c>
      <c r="O15" s="132"/>
      <c r="P15" s="132"/>
      <c r="Q15" s="5"/>
    </row>
    <row r="16" spans="1:17" ht="23" customHeight="1">
      <c r="A16" s="10">
        <v>104</v>
      </c>
      <c r="B16" s="122" t="str">
        <f>'Data 3 Table'!DB3</f>
        <v>Drug offence rate, per 100,000 pop., 2024/25</v>
      </c>
      <c r="C16" s="122"/>
      <c r="D16" s="122"/>
      <c r="E16" s="122"/>
      <c r="F16" s="122"/>
      <c r="G16" s="146">
        <f>VLOOKUP($H$11,'Data 3 Table'!$A$4:$FZ$84,2+$A16)</f>
        <v>862.532726033784</v>
      </c>
      <c r="H16" s="146"/>
      <c r="I16" s="11"/>
      <c r="J16" s="147">
        <f>VLOOKUP($J$11,'Data 3 Table'!$A$4:$FZ$84,2+$A16)</f>
        <v>440</v>
      </c>
      <c r="K16" s="147"/>
      <c r="M16" s="81">
        <f t="shared" si="0"/>
        <v>96.030165007678178</v>
      </c>
      <c r="N16" s="133" t="str">
        <f>'Data 3 Table'!DB85</f>
        <v>Crime Statistics Agency 2025 (update 2026)</v>
      </c>
      <c r="O16" s="132"/>
      <c r="P16" s="132"/>
    </row>
    <row r="17" spans="1:17" ht="23" customHeight="1">
      <c r="A17" s="10">
        <v>105</v>
      </c>
      <c r="B17" s="126" t="str">
        <f>'Data 3 Table'!DC3</f>
        <v>Rate of Family related violent offences, per 100,000 women, female victims, 2024/25</v>
      </c>
      <c r="C17" s="126"/>
      <c r="D17" s="126"/>
      <c r="E17" s="126"/>
      <c r="F17" s="126"/>
      <c r="G17" s="129">
        <f>VLOOKUP($H$11,'Data 3 Table'!$A$4:$FZ$84,2+$A17)</f>
        <v>959.36524411247319</v>
      </c>
      <c r="H17" s="129"/>
      <c r="I17" s="11"/>
      <c r="J17" s="129">
        <f>VLOOKUP($J$11,'Data 3 Table'!$A$4:$FZ$84,2+$A17)</f>
        <v>513.08306917144751</v>
      </c>
      <c r="K17" s="129"/>
      <c r="M17" s="80">
        <f t="shared" si="0"/>
        <v>86.980491416663725</v>
      </c>
      <c r="N17" s="132" t="str">
        <f>'Data 3 Table'!DC85</f>
        <v>Crime Statistics Agency, 2025 (update 2026)</v>
      </c>
      <c r="O17" s="132"/>
      <c r="P17" s="132"/>
      <c r="Q17" s="5"/>
    </row>
    <row r="18" spans="1:17" ht="23" customHeight="1">
      <c r="A18" s="10">
        <v>106</v>
      </c>
      <c r="B18" s="122" t="str">
        <f>'Data 3 Table'!DD3</f>
        <v>Per cent of people who do not feel safe walking alone at night in their neighbourhood, 2015</v>
      </c>
      <c r="C18" s="122"/>
      <c r="D18" s="122"/>
      <c r="E18" s="122"/>
      <c r="F18" s="122"/>
      <c r="G18" s="123">
        <f>VLOOKUP($H$11,'Data 3 Table'!$A$4:$FZ$84,2+$A18)</f>
        <v>63.7</v>
      </c>
      <c r="H18" s="123"/>
      <c r="I18" s="11"/>
      <c r="J18" s="124">
        <f>VLOOKUP($J$11,'Data 3 Table'!$A$4:$FZ$84,2+$A18)</f>
        <v>44.5</v>
      </c>
      <c r="K18" s="124"/>
      <c r="M18" s="81">
        <f t="shared" si="0"/>
        <v>43.146067415730343</v>
      </c>
      <c r="N18" s="132" t="str">
        <f>'Data 3 Table'!DD85</f>
        <v>Dept. Transport, Planning and Local Infrastructure, 2015</v>
      </c>
      <c r="O18" s="132"/>
      <c r="P18" s="132"/>
    </row>
    <row r="19" spans="1:17" ht="23" customHeight="1">
      <c r="A19" s="10">
        <v>107</v>
      </c>
      <c r="B19" s="136">
        <f>'Data 3 Table'!DE3</f>
        <v>0</v>
      </c>
      <c r="C19" s="136"/>
      <c r="D19" s="136"/>
      <c r="E19" s="136"/>
      <c r="F19" s="136"/>
      <c r="G19" s="137">
        <f>VLOOKUP($H$11,'Data 3 Table'!$A$4:$FZ$84,2+$A19)</f>
        <v>0</v>
      </c>
      <c r="H19" s="137"/>
      <c r="I19" s="79"/>
      <c r="J19" s="137">
        <f>VLOOKUP($J$11,'Data 3 Table'!$A$4:$FZ$84,2+$A19)</f>
        <v>0</v>
      </c>
      <c r="K19" s="137"/>
      <c r="M19" s="27" t="e">
        <f t="shared" si="0"/>
        <v>#DIV/0!</v>
      </c>
      <c r="N19" s="132"/>
      <c r="O19" s="132"/>
      <c r="P19" s="132"/>
    </row>
    <row r="20" spans="1:17" ht="23" customHeight="1">
      <c r="A20" s="10">
        <v>108</v>
      </c>
      <c r="B20" s="135">
        <f>'Data 3 Table'!DF3</f>
        <v>0</v>
      </c>
      <c r="C20" s="135"/>
      <c r="D20" s="135"/>
      <c r="E20" s="135"/>
      <c r="F20" s="135"/>
      <c r="G20" s="137">
        <f>VLOOKUP($H$11,'Data 3 Table'!$A$4:$FZ$84,2+$A20)</f>
        <v>0</v>
      </c>
      <c r="H20" s="137"/>
      <c r="I20" s="79"/>
      <c r="J20" s="137">
        <f>VLOOKUP($J$11,'Data 3 Table'!$A$4:$FZ$84,2+$A20)</f>
        <v>0</v>
      </c>
      <c r="K20" s="137"/>
      <c r="M20" s="27" t="e">
        <f t="shared" si="0"/>
        <v>#DIV/0!</v>
      </c>
      <c r="N20" s="132"/>
      <c r="O20" s="132"/>
      <c r="P20" s="132"/>
    </row>
    <row r="21" spans="1:17" ht="23" customHeight="1">
      <c r="A21" s="10">
        <v>109</v>
      </c>
      <c r="B21" s="136">
        <f>'Data 3 Table'!DG3</f>
        <v>0</v>
      </c>
      <c r="C21" s="136"/>
      <c r="D21" s="136"/>
      <c r="E21" s="136"/>
      <c r="F21" s="136"/>
      <c r="G21" s="137">
        <f>VLOOKUP($H$11,'Data 3 Table'!$A$4:$FZ$84,2+$A21)</f>
        <v>0</v>
      </c>
      <c r="H21" s="137"/>
      <c r="I21" s="79"/>
      <c r="J21" s="137">
        <f>VLOOKUP($J$11,'Data 3 Table'!$A$4:$FZ$84,2+$A21)</f>
        <v>0</v>
      </c>
      <c r="K21" s="137"/>
      <c r="M21" s="27" t="e">
        <f t="shared" si="0"/>
        <v>#DIV/0!</v>
      </c>
      <c r="N21" s="132"/>
      <c r="O21" s="132"/>
      <c r="P21" s="132"/>
    </row>
    <row r="22" spans="1:17" ht="23" customHeight="1">
      <c r="A22" s="10">
        <v>110</v>
      </c>
      <c r="B22" s="135">
        <f>'Data 3 Table'!DH3</f>
        <v>0</v>
      </c>
      <c r="C22" s="135"/>
      <c r="D22" s="135"/>
      <c r="E22" s="135"/>
      <c r="F22" s="135"/>
      <c r="G22" s="137">
        <f>VLOOKUP($H$11,'Data 3 Table'!$A$4:$FZ$84,2+$A22)</f>
        <v>0</v>
      </c>
      <c r="H22" s="137"/>
      <c r="I22" s="79"/>
      <c r="J22" s="137">
        <f>VLOOKUP($J$11,'Data 3 Table'!$A$4:$FZ$84,2+$A22)</f>
        <v>0</v>
      </c>
      <c r="K22" s="137"/>
      <c r="M22" s="27" t="e">
        <f t="shared" si="0"/>
        <v>#DIV/0!</v>
      </c>
      <c r="N22" s="132"/>
      <c r="O22" s="132"/>
      <c r="P22" s="132"/>
    </row>
    <row r="23" spans="1:17" ht="20.25" customHeight="1">
      <c r="N23" s="103"/>
      <c r="O23" s="103"/>
      <c r="P23" s="104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6">
    <mergeCell ref="B21:F21"/>
    <mergeCell ref="J21:K21"/>
    <mergeCell ref="N21:P21"/>
    <mergeCell ref="B22:F22"/>
    <mergeCell ref="G22:H22"/>
    <mergeCell ref="J22:K22"/>
    <mergeCell ref="N22:P22"/>
    <mergeCell ref="G21:H21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G15:H15"/>
    <mergeCell ref="J15:K15"/>
    <mergeCell ref="N15:P15"/>
    <mergeCell ref="B16:F16"/>
    <mergeCell ref="G16:H16"/>
    <mergeCell ref="J16:K16"/>
    <mergeCell ref="N16:P16"/>
    <mergeCell ref="B15:F15"/>
    <mergeCell ref="B7:N7"/>
    <mergeCell ref="O12:P12"/>
    <mergeCell ref="M8:N12"/>
    <mergeCell ref="B12:F12"/>
    <mergeCell ref="G12:H12"/>
    <mergeCell ref="J12:K12"/>
    <mergeCell ref="B13:F13"/>
    <mergeCell ref="G13:H13"/>
    <mergeCell ref="J13:K13"/>
    <mergeCell ref="N13:P13"/>
    <mergeCell ref="B14:F14"/>
    <mergeCell ref="G14:H14"/>
    <mergeCell ref="J14:K14"/>
    <mergeCell ref="N14:P14"/>
  </mergeCells>
  <conditionalFormatting sqref="B12">
    <cfRule type="expression" dxfId="22" priority="7" stopIfTrue="1">
      <formula>K11=2</formula>
    </cfRule>
  </conditionalFormatting>
  <conditionalFormatting sqref="C12:F12">
    <cfRule type="expression" dxfId="21" priority="6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73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F0989-4470-46CD-A5DB-AB9FA3803091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T22" sqref="T22"/>
      <selection pane="topRight" activeCell="T22" sqref="T22"/>
      <selection pane="bottomLeft" activeCell="T22" sqref="T22"/>
      <selection pane="bottomRight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217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7">
      <c r="C8" s="3"/>
      <c r="G8" s="8"/>
      <c r="H8" s="8"/>
      <c r="I8" s="8"/>
      <c r="K8" s="8"/>
      <c r="L8" s="8"/>
      <c r="M8" s="130" t="str">
        <f>IF('Early Years'!$K$11=1,CONCATENATE(G12,":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IF('Early Years'!K11=2,"A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111</v>
      </c>
      <c r="B13" s="126" t="str">
        <f>'Data 3 Table'!DI3</f>
        <v>Population aged 0-14 years, 2026</v>
      </c>
      <c r="C13" s="126"/>
      <c r="D13" s="126"/>
      <c r="E13" s="126"/>
      <c r="F13" s="126"/>
      <c r="G13" s="129">
        <f>VLOOKUP($H$11,'Data 3 Table'!$A$4:$HH$84,2+$A13)</f>
        <v>28735.020559986253</v>
      </c>
      <c r="H13" s="129"/>
      <c r="I13" s="11"/>
      <c r="J13" s="129">
        <f>VLOOKUP($J$11,'Data 3 Table'!$A$4:$HH$84,2+$A13)</f>
        <v>940948.1841134287</v>
      </c>
      <c r="K13" s="129"/>
      <c r="M13" s="80">
        <f t="shared" ref="M13:M22" si="0">(G13-J13)/J13*100</f>
        <v>-96.94616334404634</v>
      </c>
      <c r="N13" s="132" t="str">
        <f>'Data 3 Table'!DI85</f>
        <v>Victorian Government, 2023. (update, unknown)</v>
      </c>
      <c r="O13" s="132"/>
      <c r="P13" s="132"/>
      <c r="Q13" s="5"/>
    </row>
    <row r="14" spans="1:17" ht="23" customHeight="1">
      <c r="A14" s="10">
        <v>112</v>
      </c>
      <c r="B14" s="122" t="str">
        <f>'Data 3 Table'!DJ3</f>
        <v>Participation in 4 week Key ages and States, 2023/4</v>
      </c>
      <c r="C14" s="122"/>
      <c r="D14" s="122"/>
      <c r="E14" s="122"/>
      <c r="F14" s="122"/>
      <c r="G14" s="123">
        <f>VLOOKUP($H$11,'Data 3 Table'!$A$4:$HH$84,2+$A14)</f>
        <v>96.540540540540547</v>
      </c>
      <c r="H14" s="123"/>
      <c r="I14" s="11"/>
      <c r="J14" s="124">
        <f>VLOOKUP($J$11,'Data 3 Table'!$A$4:$HH$84,2+$A14)</f>
        <v>122.4258064516129</v>
      </c>
      <c r="K14" s="124"/>
      <c r="M14" s="81">
        <f t="shared" si="0"/>
        <v>-21.143635203500288</v>
      </c>
      <c r="N14" s="133" t="str">
        <f>'Data 3 Table'!DJ85</f>
        <v>Victorian Government, 'Know your Council', 2024 (update indeterminate)</v>
      </c>
      <c r="O14" s="132"/>
      <c r="P14" s="132"/>
      <c r="Q14" s="5"/>
    </row>
    <row r="15" spans="1:17" ht="23" customHeight="1">
      <c r="A15" s="10">
        <v>113</v>
      </c>
      <c r="B15" s="126" t="str">
        <f>'Data 3 Table'!DK3</f>
        <v>Participation in the Maternal and Child Health Service, 2023/4</v>
      </c>
      <c r="C15" s="126"/>
      <c r="D15" s="126"/>
      <c r="E15" s="126"/>
      <c r="F15" s="126"/>
      <c r="G15" s="127">
        <f>VLOOKUP($H$11,'Data 3 Table'!$A$4:$HH$84,2+$A15)</f>
        <v>72.80913978494624</v>
      </c>
      <c r="H15" s="127"/>
      <c r="I15" s="11"/>
      <c r="J15" s="127">
        <f>VLOOKUP($J$11,'Data 3 Table'!$A$4:$HH$84,2+$A15)</f>
        <v>73.680645161290315</v>
      </c>
      <c r="K15" s="127"/>
      <c r="M15" s="80">
        <f t="shared" si="0"/>
        <v>-1.1828145294280603</v>
      </c>
      <c r="N15" s="133" t="str">
        <f>'Data 3 Table'!DK85</f>
        <v>Victorian Government, 'Know your Council', 2024 (update indeterminate)</v>
      </c>
      <c r="O15" s="132"/>
      <c r="P15" s="132"/>
      <c r="Q15" s="5"/>
    </row>
    <row r="16" spans="1:17" ht="23" customHeight="1">
      <c r="A16" s="10">
        <v>114</v>
      </c>
      <c r="B16" s="122" t="str">
        <f>'Data 3 Table'!DL3</f>
        <v>Per cent of prep. pupils developmentally vulnerable in 2 or more domains, 2024</v>
      </c>
      <c r="C16" s="122"/>
      <c r="D16" s="122"/>
      <c r="E16" s="122"/>
      <c r="F16" s="122"/>
      <c r="G16" s="123">
        <f>VLOOKUP($H$11,'Data 3 Table'!$A$4:$HH$84,2+$A16)</f>
        <v>16.100000000000001</v>
      </c>
      <c r="H16" s="123"/>
      <c r="I16" s="11"/>
      <c r="J16" s="124">
        <f>VLOOKUP($J$11,'Data 3 Table'!$A$4:$HH$84,2+$A16)</f>
        <v>10.161290322580648</v>
      </c>
      <c r="K16" s="124"/>
      <c r="M16" s="81">
        <f t="shared" si="0"/>
        <v>58.444444444444422</v>
      </c>
      <c r="N16" s="133" t="str">
        <f>'Data 3 Table'!DL85</f>
        <v>Commonwealth Early Development Index, 2024 (update 2027)</v>
      </c>
      <c r="O16" s="132"/>
      <c r="P16" s="132"/>
    </row>
    <row r="17" spans="1:17" ht="23" customHeight="1">
      <c r="A17" s="10">
        <v>115</v>
      </c>
      <c r="B17" s="126" t="str">
        <f>'Data 3 Table'!DM3</f>
        <v xml:space="preserve"> Child protection investigations completed per 1,000 eligible pop., 2014</v>
      </c>
      <c r="C17" s="126"/>
      <c r="D17" s="126"/>
      <c r="E17" s="126"/>
      <c r="F17" s="126"/>
      <c r="G17" s="127">
        <f>VLOOKUP($H$11,'Data 3 Table'!$A$4:$HI$84,2+$A17)</f>
        <v>23.5</v>
      </c>
      <c r="H17" s="127"/>
      <c r="I17" s="11"/>
      <c r="J17" s="127">
        <f>VLOOKUP($J$11,'Data 3 Table'!$A$4:$HI$84,2+$A17)</f>
        <v>12.725806451612904</v>
      </c>
      <c r="K17" s="127"/>
      <c r="M17" s="80">
        <f t="shared" si="0"/>
        <v>84.664131812420777</v>
      </c>
      <c r="N17" s="133" t="str">
        <f>'Data 3 Table'!DM85</f>
        <v>Dept. Health and Human Services 2015 (update undetermined)</v>
      </c>
      <c r="O17" s="132"/>
      <c r="P17" s="132"/>
      <c r="Q17" s="5"/>
    </row>
    <row r="18" spans="1:17" ht="23" customHeight="1">
      <c r="A18" s="10">
        <v>116</v>
      </c>
      <c r="B18" s="135">
        <f>'Data 3 Table'!DN3</f>
        <v>0</v>
      </c>
      <c r="C18" s="136"/>
      <c r="D18" s="136"/>
      <c r="E18" s="136"/>
      <c r="F18" s="136"/>
      <c r="G18" s="137">
        <f>VLOOKUP($H$11,'Data 3 Table'!$A$4:$HI$84,2+$A18)</f>
        <v>0</v>
      </c>
      <c r="H18" s="137"/>
      <c r="I18" s="79"/>
      <c r="J18" s="137">
        <f>VLOOKUP($J$11,'Data 3 Table'!$A$4:$HI$84,2+$A18)</f>
        <v>0</v>
      </c>
      <c r="K18" s="137"/>
      <c r="M18" s="27" t="e">
        <f t="shared" si="0"/>
        <v>#DIV/0!</v>
      </c>
      <c r="N18" s="132"/>
      <c r="O18" s="132"/>
      <c r="P18" s="132"/>
    </row>
    <row r="19" spans="1:17" ht="23" customHeight="1">
      <c r="A19" s="10">
        <v>117</v>
      </c>
      <c r="B19" s="135">
        <f>'Data 3 Table'!DO3</f>
        <v>0</v>
      </c>
      <c r="C19" s="136"/>
      <c r="D19" s="136"/>
      <c r="E19" s="136"/>
      <c r="F19" s="136"/>
      <c r="G19" s="137">
        <f>VLOOKUP($H$11,'Data 3 Table'!$A$4:$HI$84,2+$A19)</f>
        <v>0</v>
      </c>
      <c r="H19" s="137"/>
      <c r="I19" s="79"/>
      <c r="J19" s="137">
        <f>VLOOKUP($J$11,'Data 3 Table'!$A$4:$HI$84,2+$A19)</f>
        <v>0</v>
      </c>
      <c r="K19" s="137"/>
      <c r="M19" s="27" t="e">
        <f t="shared" si="0"/>
        <v>#DIV/0!</v>
      </c>
      <c r="N19" s="132"/>
      <c r="O19" s="132"/>
      <c r="P19" s="132"/>
    </row>
    <row r="20" spans="1:17" ht="23" customHeight="1">
      <c r="A20" s="10">
        <v>118</v>
      </c>
      <c r="B20" s="135">
        <f>'Data 3 Table'!DP3</f>
        <v>0</v>
      </c>
      <c r="C20" s="136"/>
      <c r="D20" s="136"/>
      <c r="E20" s="136"/>
      <c r="F20" s="136"/>
      <c r="G20" s="137">
        <f>VLOOKUP($H$11,'Data 3 Table'!$A$4:$HI$84,2+$A20)</f>
        <v>0</v>
      </c>
      <c r="H20" s="137"/>
      <c r="I20" s="79"/>
      <c r="J20" s="137">
        <f>VLOOKUP($J$11,'Data 3 Table'!$A$4:$HI$84,2+$A20)</f>
        <v>0</v>
      </c>
      <c r="K20" s="137"/>
      <c r="M20" s="27" t="e">
        <f t="shared" si="0"/>
        <v>#DIV/0!</v>
      </c>
      <c r="N20" s="132"/>
      <c r="O20" s="132"/>
      <c r="P20" s="132"/>
    </row>
    <row r="21" spans="1:17" ht="23" customHeight="1">
      <c r="A21" s="10">
        <v>119</v>
      </c>
      <c r="B21" s="135">
        <f>'Data 3 Table'!DQ3</f>
        <v>0</v>
      </c>
      <c r="C21" s="135"/>
      <c r="D21" s="135"/>
      <c r="E21" s="135"/>
      <c r="F21" s="135"/>
      <c r="G21" s="8"/>
      <c r="H21" s="8"/>
      <c r="I21" s="8"/>
      <c r="J21" s="137"/>
      <c r="K21" s="137"/>
      <c r="M21" s="27" t="e">
        <f t="shared" si="0"/>
        <v>#DIV/0!</v>
      </c>
      <c r="N21" s="132"/>
      <c r="O21" s="132"/>
      <c r="P21" s="132"/>
    </row>
    <row r="22" spans="1:17" ht="23" customHeight="1">
      <c r="A22" s="10">
        <v>120</v>
      </c>
      <c r="B22" s="135">
        <f>'Data 3 Table'!DR3</f>
        <v>0</v>
      </c>
      <c r="C22" s="135"/>
      <c r="D22" s="135"/>
      <c r="E22" s="135"/>
      <c r="F22" s="135"/>
      <c r="G22" s="137"/>
      <c r="H22" s="137"/>
      <c r="I22" s="79"/>
      <c r="J22" s="137"/>
      <c r="K22" s="137"/>
      <c r="M22" s="27" t="e">
        <f t="shared" si="0"/>
        <v>#DIV/0!</v>
      </c>
      <c r="N22" s="132"/>
      <c r="O22" s="132"/>
      <c r="P22" s="132"/>
    </row>
    <row r="23" spans="1:17" ht="20.25" customHeight="1">
      <c r="N23" s="103"/>
      <c r="O23" s="103"/>
      <c r="P23" s="104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5">
    <mergeCell ref="B21:F21"/>
    <mergeCell ref="J21:K21"/>
    <mergeCell ref="N21:P21"/>
    <mergeCell ref="B22:F22"/>
    <mergeCell ref="G22:H22"/>
    <mergeCell ref="J22:K22"/>
    <mergeCell ref="N22:P22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B15:F15"/>
    <mergeCell ref="G15:H15"/>
    <mergeCell ref="J15:K15"/>
    <mergeCell ref="N15:P15"/>
    <mergeCell ref="B16:F16"/>
    <mergeCell ref="G16:H16"/>
    <mergeCell ref="J16:K16"/>
    <mergeCell ref="N16:P16"/>
    <mergeCell ref="B13:F13"/>
    <mergeCell ref="G13:H13"/>
    <mergeCell ref="J13:K13"/>
    <mergeCell ref="N13:P13"/>
    <mergeCell ref="B14:F14"/>
    <mergeCell ref="G14:H14"/>
    <mergeCell ref="J14:K14"/>
    <mergeCell ref="N14:P14"/>
    <mergeCell ref="B7:N7"/>
    <mergeCell ref="O12:P12"/>
    <mergeCell ref="M8:N12"/>
    <mergeCell ref="B12:F12"/>
    <mergeCell ref="G12:H12"/>
    <mergeCell ref="J12:K12"/>
  </mergeCells>
  <conditionalFormatting sqref="B12">
    <cfRule type="expression" dxfId="20" priority="7" stopIfTrue="1">
      <formula>K11=2</formula>
    </cfRule>
  </conditionalFormatting>
  <conditionalFormatting sqref="C12:F12">
    <cfRule type="expression" dxfId="19" priority="6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72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BDD73-4ECB-4FED-B5B3-D72E304BF866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T22" sqref="T22"/>
      <selection pane="topRight" activeCell="T22" sqref="T22"/>
      <selection pane="bottomLeft" activeCell="T22" sqref="T22"/>
      <selection pane="bottomRight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218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7">
      <c r="C8" s="3"/>
      <c r="G8" s="8"/>
      <c r="H8" s="8"/>
      <c r="I8" s="8"/>
      <c r="K8" s="8"/>
      <c r="L8" s="8"/>
      <c r="M8" s="130" t="str">
        <f>IF('Young People'!$K$11=1,CONCATENATE(G12,":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IF('Young People'!K11=2,"A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121</v>
      </c>
      <c r="B13" s="126" t="str">
        <f>'Data 3 Table'!DS3</f>
        <v>Population aged 12-24, 2026</v>
      </c>
      <c r="C13" s="126"/>
      <c r="D13" s="126"/>
      <c r="E13" s="126"/>
      <c r="F13" s="126"/>
      <c r="G13" s="129">
        <f>VLOOKUP($H$11,'Data 3 Table'!$A$4:$HH$84,2+$A13)</f>
        <v>28132.9661325251</v>
      </c>
      <c r="H13" s="129"/>
      <c r="I13" s="11"/>
      <c r="J13" s="129">
        <f>VLOOKUP($J$11,'Data 3 Table'!$A$4:$HH$84,2+$A13)</f>
        <v>918489.5764191529</v>
      </c>
      <c r="K13" s="129"/>
      <c r="M13" s="80">
        <f t="shared" ref="M13:M22" si="0">(G13-J13)/J13*100</f>
        <v>-96.937040239236566</v>
      </c>
      <c r="N13" s="132" t="str">
        <f>'Data 3 Table'!DS85</f>
        <v>Victorian Government, 2023. (update, unknown)</v>
      </c>
      <c r="O13" s="132"/>
      <c r="P13" s="132"/>
      <c r="Q13" s="5"/>
    </row>
    <row r="14" spans="1:17" ht="23" customHeight="1">
      <c r="A14" s="10">
        <v>122</v>
      </c>
      <c r="B14" s="122" t="str">
        <f>'Data 3 Table'!DT3</f>
        <v>Per cent of women aged 20-24, who had given birth, 2021</v>
      </c>
      <c r="C14" s="122"/>
      <c r="D14" s="122"/>
      <c r="E14" s="122"/>
      <c r="F14" s="122"/>
      <c r="G14" s="123">
        <f>VLOOKUP($H$11,'Data 3 Table'!$A$4:$HH$84,2+$A14)</f>
        <v>7.8259092766653051</v>
      </c>
      <c r="H14" s="123"/>
      <c r="I14" s="11"/>
      <c r="J14" s="124">
        <f>VLOOKUP($J$11,'Data 3 Table'!$A$4:$HH$84,2+$A14)</f>
        <v>4.1288689106122556</v>
      </c>
      <c r="K14" s="124"/>
      <c r="M14" s="81">
        <f t="shared" si="0"/>
        <v>89.54123868042177</v>
      </c>
      <c r="N14" s="133" t="str">
        <f>'Data 3 Table'!DT85</f>
        <v>Census 2021 (update 2026)</v>
      </c>
      <c r="O14" s="132"/>
      <c r="P14" s="132"/>
      <c r="Q14" s="5"/>
    </row>
    <row r="15" spans="1:17" ht="23" customHeight="1">
      <c r="A15" s="10">
        <v>123</v>
      </c>
      <c r="B15" s="126" t="str">
        <f>'Data 3 Table'!DU3</f>
        <v>Per cent of  20-24 year olds who had left school before completing year 11, 2021</v>
      </c>
      <c r="C15" s="126"/>
      <c r="D15" s="126"/>
      <c r="E15" s="126"/>
      <c r="F15" s="126"/>
      <c r="G15" s="127">
        <f>VLOOKUP($H$11,'Data 3 Table'!$A$4:$HH$84,2+$A15)</f>
        <v>8.1360390830514842</v>
      </c>
      <c r="H15" s="127"/>
      <c r="I15" s="11"/>
      <c r="J15" s="127">
        <f>VLOOKUP($J$11,'Data 3 Table'!$A$4:$HH$84,2+$A15)</f>
        <v>6.3273493484426542</v>
      </c>
      <c r="K15" s="127"/>
      <c r="M15" s="80">
        <f t="shared" si="0"/>
        <v>28.5852674636023</v>
      </c>
      <c r="N15" s="133" t="str">
        <f>'Data 3 Table'!DU85</f>
        <v>Census 2021 (update 2026)</v>
      </c>
      <c r="O15" s="132"/>
      <c r="P15" s="132"/>
      <c r="Q15" s="5"/>
    </row>
    <row r="16" spans="1:17" ht="23" customHeight="1">
      <c r="A16" s="10">
        <v>124</v>
      </c>
      <c r="B16" s="122" t="str">
        <f>'Data 3 Table'!DV3</f>
        <v>Per cent of 20-24 year-olds who are not in paid employment or in formal educations, 2021</v>
      </c>
      <c r="C16" s="122"/>
      <c r="D16" s="122"/>
      <c r="E16" s="122"/>
      <c r="F16" s="122"/>
      <c r="G16" s="123">
        <f>VLOOKUP($H$11,'Data 3 Table'!$A$4:$HH$84,2+$A16)</f>
        <v>13.187019320952917</v>
      </c>
      <c r="H16" s="123"/>
      <c r="I16" s="11"/>
      <c r="J16" s="124">
        <f>VLOOKUP($J$11,'Data 3 Table'!$A$4:$HH$84,2+$A16)</f>
        <v>9.4889317053000841</v>
      </c>
      <c r="K16" s="124"/>
      <c r="M16" s="81">
        <f t="shared" si="0"/>
        <v>38.972644450452201</v>
      </c>
      <c r="N16" s="133" t="str">
        <f>'Data 3 Table'!DV85</f>
        <v>Census 2021 (update 2026)</v>
      </c>
      <c r="O16" s="132"/>
      <c r="P16" s="132"/>
    </row>
    <row r="17" spans="1:17" ht="23" customHeight="1">
      <c r="A17" s="10">
        <v>125</v>
      </c>
      <c r="B17" s="126" t="str">
        <f>'Data 3 Table'!DW3</f>
        <v>Unemployment rate among 20-24 year olds, 2021</v>
      </c>
      <c r="C17" s="126"/>
      <c r="D17" s="126"/>
      <c r="E17" s="126"/>
      <c r="F17" s="126"/>
      <c r="G17" s="127">
        <f>VLOOKUP($H$11,'Data 3 Table'!$A$4:$HI$84,2+$A17)</f>
        <v>11.116631474351012</v>
      </c>
      <c r="H17" s="127"/>
      <c r="I17" s="11"/>
      <c r="J17" s="127">
        <f>VLOOKUP($J$11,'Data 3 Table'!$A$4:$HI$84,2+$A17)</f>
        <v>9.2367053062979974</v>
      </c>
      <c r="K17" s="127"/>
      <c r="M17" s="80">
        <f t="shared" si="0"/>
        <v>20.352778460640039</v>
      </c>
      <c r="N17" s="133" t="str">
        <f>'Data 3 Table'!DW85</f>
        <v>Census 2021 (update 2026)</v>
      </c>
      <c r="O17" s="132"/>
      <c r="P17" s="132"/>
      <c r="Q17" s="5"/>
    </row>
    <row r="18" spans="1:17" ht="23" customHeight="1">
      <c r="A18" s="10">
        <v>126</v>
      </c>
      <c r="B18" s="135">
        <f>'Data 3 Table'!DX3</f>
        <v>0</v>
      </c>
      <c r="C18" s="136"/>
      <c r="D18" s="136"/>
      <c r="E18" s="136"/>
      <c r="F18" s="136"/>
      <c r="G18" s="137">
        <f>VLOOKUP($H$11,'Data 3 Table'!$A$4:$HI$84,2+$A18)</f>
        <v>0</v>
      </c>
      <c r="H18" s="137"/>
      <c r="I18" s="79"/>
      <c r="J18" s="137">
        <f>VLOOKUP($J$11,'Data 3 Table'!$A$4:$HI$84,2+$A18)</f>
        <v>0</v>
      </c>
      <c r="K18" s="137"/>
      <c r="M18" s="27" t="e">
        <f t="shared" si="0"/>
        <v>#DIV/0!</v>
      </c>
      <c r="N18" s="132"/>
      <c r="O18" s="132"/>
      <c r="P18" s="132"/>
    </row>
    <row r="19" spans="1:17" ht="23" customHeight="1">
      <c r="A19" s="10">
        <v>127</v>
      </c>
      <c r="B19" s="135">
        <f>'Data 3 Table'!DY3</f>
        <v>0</v>
      </c>
      <c r="C19" s="136"/>
      <c r="D19" s="136"/>
      <c r="E19" s="136"/>
      <c r="F19" s="136"/>
      <c r="G19" s="137">
        <f>VLOOKUP($H$11,'Data 3 Table'!$A$4:$HI$84,2+$A19)</f>
        <v>0</v>
      </c>
      <c r="H19" s="137"/>
      <c r="I19" s="79"/>
      <c r="J19" s="137">
        <f>VLOOKUP($J$11,'Data 3 Table'!$A$4:$HI$84,2+$A19)</f>
        <v>0</v>
      </c>
      <c r="K19" s="137"/>
      <c r="M19" s="27" t="e">
        <f t="shared" si="0"/>
        <v>#DIV/0!</v>
      </c>
      <c r="N19" s="132"/>
      <c r="O19" s="132"/>
      <c r="P19" s="132"/>
    </row>
    <row r="20" spans="1:17" ht="23" customHeight="1">
      <c r="A20" s="10">
        <v>128</v>
      </c>
      <c r="B20" s="135">
        <f>'Data 3 Table'!DZ3</f>
        <v>0</v>
      </c>
      <c r="C20" s="136"/>
      <c r="D20" s="136"/>
      <c r="E20" s="136"/>
      <c r="F20" s="136"/>
      <c r="G20" s="137">
        <f>VLOOKUP($H$11,'Data 3 Table'!$A$4:$HI$84,2+$A20)</f>
        <v>0</v>
      </c>
      <c r="H20" s="137"/>
      <c r="I20" s="79"/>
      <c r="J20" s="137">
        <f>VLOOKUP($J$11,'Data 3 Table'!$A$4:$HI$84,2+$A20)</f>
        <v>0</v>
      </c>
      <c r="K20" s="137"/>
      <c r="M20" s="27" t="e">
        <f t="shared" si="0"/>
        <v>#DIV/0!</v>
      </c>
      <c r="N20" s="132"/>
      <c r="O20" s="132"/>
      <c r="P20" s="132"/>
    </row>
    <row r="21" spans="1:17" ht="23" customHeight="1">
      <c r="A21" s="10">
        <v>129</v>
      </c>
      <c r="B21" s="135">
        <f>'Data 3 Table'!EA3</f>
        <v>0</v>
      </c>
      <c r="C21" s="136"/>
      <c r="D21" s="136"/>
      <c r="E21" s="136"/>
      <c r="F21" s="136"/>
      <c r="G21" s="137">
        <f>VLOOKUP($H$11,'Data 3 Table'!$A$4:$HI$84,2+$A21)</f>
        <v>0</v>
      </c>
      <c r="H21" s="137"/>
      <c r="I21" s="79"/>
      <c r="J21" s="137">
        <f>VLOOKUP($J$11,'Data 3 Table'!$A$4:$HI$84,2+$A21)</f>
        <v>0</v>
      </c>
      <c r="K21" s="137"/>
      <c r="M21" s="27" t="e">
        <f t="shared" si="0"/>
        <v>#DIV/0!</v>
      </c>
      <c r="N21" s="132"/>
      <c r="O21" s="132"/>
      <c r="P21" s="132"/>
    </row>
    <row r="22" spans="1:17" ht="23" customHeight="1">
      <c r="A22" s="10">
        <v>130</v>
      </c>
      <c r="B22" s="135">
        <f>'Data 3 Table'!EB3</f>
        <v>0</v>
      </c>
      <c r="C22" s="136"/>
      <c r="D22" s="136"/>
      <c r="E22" s="136"/>
      <c r="F22" s="136"/>
      <c r="G22" s="137">
        <f>VLOOKUP($H$11,'Data 3 Table'!$A$4:$HI$84,2+$A22)</f>
        <v>0</v>
      </c>
      <c r="H22" s="137"/>
      <c r="I22" s="79"/>
      <c r="J22" s="137">
        <f>VLOOKUP($J$11,'Data 3 Table'!$A$4:$HI$84,2+$A22)</f>
        <v>0</v>
      </c>
      <c r="K22" s="137"/>
      <c r="M22" s="27" t="e">
        <f t="shared" si="0"/>
        <v>#DIV/0!</v>
      </c>
      <c r="N22" s="132"/>
      <c r="O22" s="132"/>
      <c r="P22" s="132"/>
    </row>
    <row r="23" spans="1:17" ht="20.25" customHeight="1">
      <c r="N23" s="103"/>
      <c r="O23" s="103"/>
      <c r="P23" s="104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6">
    <mergeCell ref="B21:F21"/>
    <mergeCell ref="J21:K21"/>
    <mergeCell ref="N21:P21"/>
    <mergeCell ref="B22:F22"/>
    <mergeCell ref="G22:H22"/>
    <mergeCell ref="J22:K22"/>
    <mergeCell ref="N22:P22"/>
    <mergeCell ref="G21:H21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G15:H15"/>
    <mergeCell ref="J15:K15"/>
    <mergeCell ref="N15:P15"/>
    <mergeCell ref="B16:F16"/>
    <mergeCell ref="G16:H16"/>
    <mergeCell ref="J16:K16"/>
    <mergeCell ref="N16:P16"/>
    <mergeCell ref="B15:F15"/>
    <mergeCell ref="B7:N7"/>
    <mergeCell ref="O12:P12"/>
    <mergeCell ref="M8:N12"/>
    <mergeCell ref="B12:F12"/>
    <mergeCell ref="G12:H12"/>
    <mergeCell ref="J12:K12"/>
    <mergeCell ref="B13:F13"/>
    <mergeCell ref="G13:H13"/>
    <mergeCell ref="J13:K13"/>
    <mergeCell ref="N13:P13"/>
    <mergeCell ref="B14:F14"/>
    <mergeCell ref="G14:H14"/>
    <mergeCell ref="J14:K14"/>
    <mergeCell ref="N14:P14"/>
  </mergeCells>
  <conditionalFormatting sqref="B12">
    <cfRule type="expression" dxfId="18" priority="7" stopIfTrue="1">
      <formula>K11=2</formula>
    </cfRule>
  </conditionalFormatting>
  <conditionalFormatting sqref="C12:F12">
    <cfRule type="expression" dxfId="17" priority="6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72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28366-5306-4FF0-87C5-A6B2A606E3CC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T22" sqref="T22"/>
      <selection pane="topRight" activeCell="T22" sqref="T22"/>
      <selection pane="bottomLeft" activeCell="T22" sqref="T22"/>
      <selection pane="bottomRight" activeCell="X17" sqref="X17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219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7">
      <c r="C8" s="3"/>
      <c r="G8" s="8"/>
      <c r="H8" s="8"/>
      <c r="I8" s="8"/>
      <c r="K8" s="8"/>
      <c r="L8" s="8"/>
      <c r="M8" s="130" t="str">
        <f>IF(Families!$K$11=1,CONCATENATE(G12,":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IF(Families!K11=2,"A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131</v>
      </c>
      <c r="B13" s="126" t="str">
        <f>'Data 3 Table'!EC3</f>
        <v>Per cent of families with children that are one-parent families, 2021</v>
      </c>
      <c r="C13" s="126"/>
      <c r="D13" s="126"/>
      <c r="E13" s="126"/>
      <c r="F13" s="126"/>
      <c r="G13" s="127">
        <f>VLOOKUP($H$11,'Data 3 Table'!$A$4:$HH$84,2+$A13)</f>
        <v>28.44053851907255</v>
      </c>
      <c r="H13" s="127"/>
      <c r="I13" s="11"/>
      <c r="J13" s="127">
        <f>VLOOKUP($J$11,'Data 3 Table'!$A$4:$HH$84,2+$A13)</f>
        <v>23.851661100670615</v>
      </c>
      <c r="K13" s="127"/>
      <c r="M13" s="80">
        <f t="shared" ref="M13:M22" si="0">(G13-J13)/J13*100</f>
        <v>19.239236206793638</v>
      </c>
      <c r="N13" s="132" t="str">
        <f>'Data 3 Table'!EC85</f>
        <v>Census 2021 (update 2026)</v>
      </c>
      <c r="O13" s="132"/>
      <c r="P13" s="132"/>
      <c r="Q13" s="5"/>
    </row>
    <row r="14" spans="1:17" ht="23" customHeight="1">
      <c r="A14" s="10">
        <v>132</v>
      </c>
      <c r="B14" s="122" t="str">
        <f>'Data 3 Table'!ED3</f>
        <v>Per cent of two-parent families with no parent in paid work, 2021</v>
      </c>
      <c r="C14" s="122"/>
      <c r="D14" s="122"/>
      <c r="E14" s="122"/>
      <c r="F14" s="122"/>
      <c r="G14" s="123">
        <f>VLOOKUP($H$11,'Data 3 Table'!$A$4:$HH$84,2+$A14)</f>
        <v>17.121865516690622</v>
      </c>
      <c r="H14" s="123"/>
      <c r="I14" s="11"/>
      <c r="J14" s="124">
        <f>VLOOKUP($J$11,'Data 3 Table'!$A$4:$HH$84,2+$A14)</f>
        <v>8.4970204700647898</v>
      </c>
      <c r="K14" s="124"/>
      <c r="M14" s="81">
        <f t="shared" si="0"/>
        <v>101.50434587054806</v>
      </c>
      <c r="N14" s="133" t="str">
        <f>'Data 3 Table'!ED85</f>
        <v>Census 2021 (update 2026)</v>
      </c>
      <c r="O14" s="132"/>
      <c r="P14" s="132"/>
      <c r="Q14" s="5"/>
    </row>
    <row r="15" spans="1:17" ht="23" customHeight="1">
      <c r="A15" s="10">
        <v>133</v>
      </c>
      <c r="B15" s="126" t="str">
        <f>'Data 3 Table'!EE3</f>
        <v>Birth rate per 1,000 women aged 20-24, 2024</v>
      </c>
      <c r="C15" s="126"/>
      <c r="D15" s="126"/>
      <c r="E15" s="126"/>
      <c r="F15" s="126"/>
      <c r="G15" s="154">
        <f>VLOOKUP($H$11,'Data 3 Table'!$A$4:$HH$84,2+$A15)</f>
        <v>18.736718927677767</v>
      </c>
      <c r="H15" s="154"/>
      <c r="I15" s="11"/>
      <c r="J15" s="154">
        <f>VLOOKUP($J$11,'Data 3 Table'!$A$4:$HH$84,2+$A15)</f>
        <v>12.370547309823683</v>
      </c>
      <c r="K15" s="154"/>
      <c r="M15" s="80">
        <f t="shared" si="0"/>
        <v>51.462327885837254</v>
      </c>
      <c r="N15" s="133" t="str">
        <f>'Data 3 Table'!EE85</f>
        <v>Australian Bureau of Statistics, 2024 (update 2025)</v>
      </c>
      <c r="O15" s="132"/>
      <c r="P15" s="132"/>
      <c r="Q15" s="5"/>
    </row>
    <row r="16" spans="1:17" ht="23" customHeight="1">
      <c r="A16" s="10">
        <v>134</v>
      </c>
      <c r="B16" s="122" t="str">
        <f>'Data 3 Table'!EF3</f>
        <v>Average number of children born to women in their lifetime, based on current birth rates, 2022</v>
      </c>
      <c r="C16" s="122"/>
      <c r="D16" s="122"/>
      <c r="E16" s="122"/>
      <c r="F16" s="122"/>
      <c r="G16" s="123">
        <f>VLOOKUP($H$11,'Data 3 Table'!$A$4:$HH$84,2+$A16)</f>
        <v>1.3700007539165771</v>
      </c>
      <c r="H16" s="123"/>
      <c r="I16" s="11"/>
      <c r="J16" s="124">
        <f>VLOOKUP($J$11,'Data 3 Table'!$A$4:$HH$84,2+$A16)</f>
        <v>1.4256727157270994</v>
      </c>
      <c r="K16" s="124"/>
      <c r="M16" s="81">
        <f t="shared" si="0"/>
        <v>-3.9049608789159871</v>
      </c>
      <c r="N16" s="133" t="str">
        <f>'Data 3 Table'!EF85</f>
        <v>Census 2021 (update 2026)</v>
      </c>
      <c r="O16" s="132"/>
      <c r="P16" s="132"/>
    </row>
    <row r="17" spans="1:17" ht="23" customHeight="1">
      <c r="A17" s="10">
        <v>135</v>
      </c>
      <c r="B17" s="126" t="str">
        <f>'Data 3 Table'!EG3</f>
        <v>Median weekly household gross income: two-parent families, 2021</v>
      </c>
      <c r="C17" s="126"/>
      <c r="D17" s="126"/>
      <c r="E17" s="126"/>
      <c r="F17" s="126"/>
      <c r="G17" s="151">
        <f>VLOOKUP($H$11,'Data 3 Table'!$A$4:$HI$84,2+$A17)</f>
        <v>1985.7211231652841</v>
      </c>
      <c r="H17" s="151"/>
      <c r="I17" s="11"/>
      <c r="J17" s="151">
        <f>VLOOKUP($J$11,'Data 3 Table'!$A$4:$HI$84,2+$A17)</f>
        <v>3120.9514559579711</v>
      </c>
      <c r="K17" s="151"/>
      <c r="M17" s="80">
        <f t="shared" si="0"/>
        <v>-36.374495047832447</v>
      </c>
      <c r="N17" s="133" t="str">
        <f>'Data 3 Table'!EG85</f>
        <v>Census 2021 (update 2026)</v>
      </c>
      <c r="O17" s="132"/>
      <c r="P17" s="132"/>
      <c r="Q17" s="5"/>
    </row>
    <row r="18" spans="1:17" ht="23" customHeight="1">
      <c r="A18" s="10">
        <v>136</v>
      </c>
      <c r="B18" s="121" t="str">
        <f>'Data 3 Table'!EH3</f>
        <v>Median weekly household gross income: one-parent families, 2021</v>
      </c>
      <c r="C18" s="122"/>
      <c r="D18" s="122"/>
      <c r="E18" s="122"/>
      <c r="F18" s="122"/>
      <c r="G18" s="140">
        <f>VLOOKUP($H$11,'Data 3 Table'!$A$4:$HI$84,2+$A18)</f>
        <v>1134.6385542168675</v>
      </c>
      <c r="H18" s="140"/>
      <c r="I18" s="11"/>
      <c r="J18" s="141">
        <f>VLOOKUP($J$11,'Data 3 Table'!$A$4:$HI$84,2+$A18)</f>
        <v>1351.0680267896173</v>
      </c>
      <c r="K18" s="141"/>
      <c r="M18" s="81">
        <f t="shared" si="0"/>
        <v>-16.019139545994989</v>
      </c>
      <c r="N18" s="133" t="str">
        <f>'Data 3 Table'!EH85</f>
        <v>Census 2021 (update 2026)</v>
      </c>
      <c r="O18" s="132"/>
      <c r="P18" s="132"/>
    </row>
    <row r="19" spans="1:17" ht="23" customHeight="1">
      <c r="A19" s="10">
        <v>137</v>
      </c>
      <c r="B19" s="125" t="str">
        <f>'Data 3 Table'!EI3</f>
        <v>Rate of Police callouts to family incidents, per 100,000 residents, 2023/24</v>
      </c>
      <c r="C19" s="126"/>
      <c r="D19" s="126"/>
      <c r="E19" s="126"/>
      <c r="F19" s="126"/>
      <c r="G19" s="129">
        <f>VLOOKUP($H$11,'Data 3 Table'!$A$4:$HI$84,2+$A19)</f>
        <v>1618.5161668457556</v>
      </c>
      <c r="H19" s="129"/>
      <c r="I19" s="11"/>
      <c r="J19" s="129">
        <f>VLOOKUP($J$11,'Data 3 Table'!$A$4:$HI$84,2+$A19)</f>
        <v>1446.7148934309607</v>
      </c>
      <c r="K19" s="129"/>
      <c r="M19" s="80">
        <f t="shared" si="0"/>
        <v>11.875268181373254</v>
      </c>
      <c r="N19" s="133" t="str">
        <f>'Data 3 Table'!EI85</f>
        <v>Census 2021 (update 2026)</v>
      </c>
      <c r="O19" s="132"/>
      <c r="P19" s="132"/>
    </row>
    <row r="20" spans="1:17" ht="23" customHeight="1">
      <c r="A20" s="10">
        <v>138</v>
      </c>
      <c r="B20" s="135">
        <f>'Data 3 Table'!EJ3</f>
        <v>0</v>
      </c>
      <c r="C20" s="136"/>
      <c r="D20" s="136"/>
      <c r="E20" s="136"/>
      <c r="F20" s="136"/>
      <c r="G20" s="137">
        <f>VLOOKUP($H$11,'Data 3 Table'!$A$4:$HI$84,2+$A20)</f>
        <v>0</v>
      </c>
      <c r="H20" s="137"/>
      <c r="I20" s="79"/>
      <c r="J20" s="137">
        <f>VLOOKUP($J$11,'Data 3 Table'!$A$4:$HI$84,2+$A20)</f>
        <v>0</v>
      </c>
      <c r="K20" s="137"/>
      <c r="M20" s="27" t="e">
        <f t="shared" si="0"/>
        <v>#DIV/0!</v>
      </c>
      <c r="N20" s="132"/>
      <c r="O20" s="132"/>
      <c r="P20" s="132"/>
    </row>
    <row r="21" spans="1:17" ht="23" customHeight="1">
      <c r="A21" s="10">
        <v>139</v>
      </c>
      <c r="B21" s="135">
        <f>'Data 3 Table'!EK3</f>
        <v>0</v>
      </c>
      <c r="C21" s="136"/>
      <c r="D21" s="136"/>
      <c r="E21" s="136"/>
      <c r="F21" s="136"/>
      <c r="G21" s="137">
        <f>VLOOKUP($H$11,'Data 3 Table'!$A$4:$HI$84,2+$A21)</f>
        <v>0</v>
      </c>
      <c r="H21" s="137"/>
      <c r="I21" s="79"/>
      <c r="J21" s="137">
        <f>VLOOKUP($J$11,'Data 3 Table'!$A$4:$HI$84,2+$A21)</f>
        <v>0</v>
      </c>
      <c r="K21" s="137"/>
      <c r="M21" s="27" t="e">
        <f t="shared" si="0"/>
        <v>#DIV/0!</v>
      </c>
      <c r="N21" s="132"/>
      <c r="O21" s="132"/>
      <c r="P21" s="132"/>
    </row>
    <row r="22" spans="1:17" ht="23" customHeight="1">
      <c r="A22" s="10">
        <v>140</v>
      </c>
      <c r="B22" s="135">
        <f>'Data 3 Table'!EL3</f>
        <v>0</v>
      </c>
      <c r="C22" s="136"/>
      <c r="D22" s="136"/>
      <c r="E22" s="136"/>
      <c r="F22" s="136"/>
      <c r="G22" s="137">
        <f>VLOOKUP($H$11,'Data 3 Table'!$A$4:$HI$84,2+$A22)</f>
        <v>0</v>
      </c>
      <c r="H22" s="137"/>
      <c r="I22" s="79"/>
      <c r="J22" s="137">
        <f>VLOOKUP($J$11,'Data 3 Table'!$A$4:$HI$84,2+$A22)</f>
        <v>0</v>
      </c>
      <c r="K22" s="137"/>
      <c r="M22" s="27" t="e">
        <f t="shared" si="0"/>
        <v>#DIV/0!</v>
      </c>
      <c r="N22" s="132"/>
      <c r="O22" s="132"/>
      <c r="P22" s="132"/>
    </row>
    <row r="23" spans="1:17" ht="20.25" customHeight="1">
      <c r="N23" s="103"/>
      <c r="O23" s="103"/>
      <c r="P23" s="104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6">
    <mergeCell ref="B21:F21"/>
    <mergeCell ref="J21:K21"/>
    <mergeCell ref="N21:P21"/>
    <mergeCell ref="B22:F22"/>
    <mergeCell ref="G22:H22"/>
    <mergeCell ref="J22:K22"/>
    <mergeCell ref="N22:P22"/>
    <mergeCell ref="G21:H21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G15:H15"/>
    <mergeCell ref="J15:K15"/>
    <mergeCell ref="N15:P15"/>
    <mergeCell ref="B16:F16"/>
    <mergeCell ref="G16:H16"/>
    <mergeCell ref="J16:K16"/>
    <mergeCell ref="N16:P16"/>
    <mergeCell ref="B15:F15"/>
    <mergeCell ref="B7:N7"/>
    <mergeCell ref="O12:P12"/>
    <mergeCell ref="M8:N12"/>
    <mergeCell ref="B12:F12"/>
    <mergeCell ref="G12:H12"/>
    <mergeCell ref="J12:K12"/>
    <mergeCell ref="B13:F13"/>
    <mergeCell ref="G13:H13"/>
    <mergeCell ref="J13:K13"/>
    <mergeCell ref="N13:P13"/>
    <mergeCell ref="B14:F14"/>
    <mergeCell ref="G14:H14"/>
    <mergeCell ref="J14:K14"/>
    <mergeCell ref="N14:P14"/>
  </mergeCells>
  <conditionalFormatting sqref="B12">
    <cfRule type="expression" dxfId="16" priority="7" stopIfTrue="1">
      <formula>K11=2</formula>
    </cfRule>
  </conditionalFormatting>
  <conditionalFormatting sqref="C12:F12">
    <cfRule type="expression" dxfId="15" priority="6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72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2B222-EFC4-4A78-A79C-17205F2C480C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T22" sqref="T22"/>
      <selection pane="topRight" activeCell="T22" sqref="T22"/>
      <selection pane="bottomLeft" activeCell="T22" sqref="T22"/>
      <selection pane="bottomRight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220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7">
      <c r="C8" s="3"/>
      <c r="G8" s="8"/>
      <c r="H8" s="8"/>
      <c r="I8" s="8"/>
      <c r="K8" s="8"/>
      <c r="L8" s="8"/>
      <c r="M8" s="130" t="str">
        <f>IF('Older People'!$K$11=1,CONCATENATE(G12,":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IF('Older People'!K11=2,"A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141</v>
      </c>
      <c r="B13" s="126" t="str">
        <f>'Data 3 Table'!EM3</f>
        <v>Population aged 65 years or more, 2026</v>
      </c>
      <c r="C13" s="126"/>
      <c r="D13" s="126"/>
      <c r="E13" s="126"/>
      <c r="F13" s="126"/>
      <c r="G13" s="129">
        <f>VLOOKUP($H$11,'Data 3 Table'!$A$4:$HH$84,2+$A13)</f>
        <v>24123.950007114665</v>
      </c>
      <c r="H13" s="129"/>
      <c r="I13" s="11"/>
      <c r="J13" s="129">
        <f>VLOOKUP($J$11,'Data 3 Table'!$A$4:$HH$84,2+$A13)</f>
        <v>813471.39299036411</v>
      </c>
      <c r="K13" s="129"/>
      <c r="M13" s="80">
        <f t="shared" ref="M13:M22" si="0">(G13-J13)/J13*100</f>
        <v>-97.034443962628643</v>
      </c>
      <c r="N13" s="132" t="str">
        <f>'Data 3 Table'!EM85</f>
        <v>Victorian Government, 2023. (update, unknown)</v>
      </c>
      <c r="O13" s="132"/>
      <c r="P13" s="132"/>
      <c r="Q13" s="5"/>
    </row>
    <row r="14" spans="1:17" ht="23" customHeight="1">
      <c r="A14" s="10">
        <v>142</v>
      </c>
      <c r="B14" s="122" t="str">
        <f>'Data 3 Table'!EN3</f>
        <v>Per cent of 55-59 year olds in paid employment, 2021</v>
      </c>
      <c r="C14" s="122"/>
      <c r="D14" s="122"/>
      <c r="E14" s="122"/>
      <c r="F14" s="122"/>
      <c r="G14" s="123">
        <f>VLOOKUP($H$11,'Data 3 Table'!$A$4:$HH$84,2+$A14)</f>
        <v>63.774678500271683</v>
      </c>
      <c r="H14" s="123"/>
      <c r="I14" s="11"/>
      <c r="J14" s="124">
        <f>VLOOKUP($J$11,'Data 3 Table'!$A$4:$HH$84,2+$A14)</f>
        <v>76.527435139132109</v>
      </c>
      <c r="K14" s="124"/>
      <c r="M14" s="81">
        <f t="shared" si="0"/>
        <v>-16.664293812637315</v>
      </c>
      <c r="N14" s="133" t="str">
        <f>'Data 3 Table'!EN85</f>
        <v>Census 2021 (update 2026)</v>
      </c>
      <c r="O14" s="132"/>
      <c r="P14" s="132"/>
      <c r="Q14" s="5"/>
    </row>
    <row r="15" spans="1:17" ht="23" customHeight="1">
      <c r="A15" s="10">
        <v>143</v>
      </c>
      <c r="B15" s="126" t="str">
        <f>'Data 3 Table'!EO3</f>
        <v>Per cent of persons 65+ who are in paid employment, 2021</v>
      </c>
      <c r="C15" s="126"/>
      <c r="D15" s="126"/>
      <c r="E15" s="126"/>
      <c r="F15" s="126"/>
      <c r="G15" s="154">
        <f>VLOOKUP($H$11,'Data 3 Table'!$A$4:$HH$84,2+$A15)</f>
        <v>10.000429941098069</v>
      </c>
      <c r="H15" s="154"/>
      <c r="I15" s="11"/>
      <c r="J15" s="154">
        <f>VLOOKUP($J$11,'Data 3 Table'!$A$4:$HH$84,2+$A15)</f>
        <v>14.684078467153286</v>
      </c>
      <c r="K15" s="154"/>
      <c r="M15" s="80">
        <f t="shared" si="0"/>
        <v>-31.896101185593896</v>
      </c>
      <c r="N15" s="133" t="str">
        <f>'Data 3 Table'!EO85</f>
        <v>Census 2021 (update 2026)</v>
      </c>
      <c r="O15" s="132"/>
      <c r="P15" s="132"/>
      <c r="Q15" s="5"/>
    </row>
    <row r="16" spans="1:17" ht="23" customHeight="1">
      <c r="A16" s="10">
        <v>144</v>
      </c>
      <c r="B16" s="122" t="str">
        <f>'Data 3 Table'!EP3</f>
        <v>Aged pension recipients as a percentage of persons aged 65 or more, 2026</v>
      </c>
      <c r="C16" s="122"/>
      <c r="D16" s="122"/>
      <c r="E16" s="122"/>
      <c r="F16" s="122"/>
      <c r="G16" s="123">
        <f>VLOOKUP($H$11,'Data 3 Table'!$A$4:$HH$84,2+$A16)</f>
        <v>74.117215442441264</v>
      </c>
      <c r="H16" s="123"/>
      <c r="I16" s="11"/>
      <c r="J16" s="124">
        <f>VLOOKUP($J$11,'Data 3 Table'!$A$4:$HH$84,2+$A16)</f>
        <v>52</v>
      </c>
      <c r="K16" s="124"/>
      <c r="M16" s="81">
        <f t="shared" si="0"/>
        <v>42.533106620079352</v>
      </c>
      <c r="N16" s="133" t="str">
        <f>'Data 3 Table'!EP85</f>
        <v>Centrelink, 2024 (update 2025)</v>
      </c>
      <c r="O16" s="132"/>
      <c r="P16" s="132"/>
    </row>
    <row r="17" spans="1:17" ht="23" customHeight="1">
      <c r="A17" s="10">
        <v>145</v>
      </c>
      <c r="B17" s="126" t="str">
        <f>'Data 3 Table'!EQ3</f>
        <v>Per cent of persons 65+ and living in a private dwelling, who are renting their accommodation, 2021</v>
      </c>
      <c r="C17" s="126"/>
      <c r="D17" s="126"/>
      <c r="E17" s="126"/>
      <c r="F17" s="126"/>
      <c r="G17" s="154">
        <f>VLOOKUP($H$11,'Data 3 Table'!$A$4:$HI$84,2+$A17)</f>
        <v>16.30593607305936</v>
      </c>
      <c r="H17" s="154"/>
      <c r="I17" s="11"/>
      <c r="J17" s="154">
        <f>VLOOKUP($J$11,'Data 3 Table'!$A$4:$HI$84,2+$A17)</f>
        <v>11.303421113599505</v>
      </c>
      <c r="K17" s="154"/>
      <c r="M17" s="80">
        <f t="shared" si="0"/>
        <v>44.256645038564216</v>
      </c>
      <c r="N17" s="132" t="str">
        <f>'Data 3 Table'!EQ85</f>
        <v>Census 2021 (update 2026)</v>
      </c>
      <c r="O17" s="132"/>
      <c r="P17" s="132"/>
      <c r="Q17" s="5"/>
    </row>
    <row r="18" spans="1:17" ht="23" customHeight="1">
      <c r="A18" s="10">
        <v>146</v>
      </c>
      <c r="B18" s="122" t="str">
        <f>'Data 3 Table'!ER3</f>
        <v>Per cent of persons 65+ who volunteered in the previous 12 months, 2021</v>
      </c>
      <c r="C18" s="122"/>
      <c r="D18" s="122"/>
      <c r="E18" s="122"/>
      <c r="F18" s="122"/>
      <c r="G18" s="123">
        <f>VLOOKUP($H$11,'Data 3 Table'!$A$4:$HI$84,2+$A18)</f>
        <v>7.4737068040352002</v>
      </c>
      <c r="H18" s="123"/>
      <c r="I18" s="11"/>
      <c r="J18" s="124">
        <f>VLOOKUP($J$11,'Data 3 Table'!$A$4:$HI$84,2+$A18)</f>
        <v>13.731855316732478</v>
      </c>
      <c r="K18" s="124"/>
      <c r="M18" s="81">
        <f t="shared" si="0"/>
        <v>-45.573947353433205</v>
      </c>
      <c r="N18" s="133" t="str">
        <f>'Data 3 Table'!ER85</f>
        <v>Census 2021 (update 2026)</v>
      </c>
      <c r="O18" s="132"/>
      <c r="P18" s="132"/>
    </row>
    <row r="19" spans="1:17" ht="23" customHeight="1">
      <c r="A19" s="10">
        <v>147</v>
      </c>
      <c r="B19" s="126" t="str">
        <f>'Data 3 Table'!ES3</f>
        <v>Per cent of persons aged 65+, who are living with disability, 2021</v>
      </c>
      <c r="C19" s="126"/>
      <c r="D19" s="126"/>
      <c r="E19" s="126"/>
      <c r="F19" s="126"/>
      <c r="G19" s="154">
        <f>VLOOKUP($H$11,'Data 3 Table'!$A$4:$HI$84,2+$A19)</f>
        <v>29.517586660443801</v>
      </c>
      <c r="H19" s="154"/>
      <c r="I19" s="11"/>
      <c r="J19" s="154">
        <f>VLOOKUP($J$11,'Data 3 Table'!$A$4:$HI$84,2+$A19)</f>
        <v>22.114409554217634</v>
      </c>
      <c r="K19" s="154"/>
      <c r="M19" s="80">
        <f t="shared" si="0"/>
        <v>33.476711589680413</v>
      </c>
      <c r="N19" s="133" t="str">
        <f>'Data 3 Table'!ES85</f>
        <v>Census 2021 (update 2026)</v>
      </c>
      <c r="O19" s="132"/>
      <c r="P19" s="132"/>
    </row>
    <row r="20" spans="1:17" ht="23" customHeight="1">
      <c r="A20" s="10">
        <v>148</v>
      </c>
      <c r="B20" s="122" t="str">
        <f>'Data 3 Table'!ET3</f>
        <v>Median weekly individual gross income, 55-59 year-olds, 2021</v>
      </c>
      <c r="C20" s="122"/>
      <c r="D20" s="122"/>
      <c r="E20" s="122"/>
      <c r="F20" s="122"/>
      <c r="G20" s="140">
        <f>VLOOKUP($H$11,'Data 3 Table'!$A$4:$HI$84,2+$A20)</f>
        <v>707.39389920424401</v>
      </c>
      <c r="H20" s="140"/>
      <c r="I20" s="11"/>
      <c r="J20" s="141">
        <f>VLOOKUP($J$11,'Data 3 Table'!$A$4:$HI$84,2+$A20)</f>
        <v>1149.466672721268</v>
      </c>
      <c r="K20" s="141"/>
      <c r="M20" s="81">
        <f t="shared" si="0"/>
        <v>-38.458946571321896</v>
      </c>
      <c r="N20" s="132" t="str">
        <f>'Data 3 Table'!ET85</f>
        <v>Census 2021 (update 2026)</v>
      </c>
      <c r="O20" s="132"/>
      <c r="P20" s="132"/>
    </row>
    <row r="21" spans="1:17" ht="23" customHeight="1">
      <c r="A21" s="10">
        <v>149</v>
      </c>
      <c r="B21" s="135">
        <f>'Data 3 Table'!EU3</f>
        <v>0</v>
      </c>
      <c r="C21" s="136"/>
      <c r="D21" s="136"/>
      <c r="E21" s="136"/>
      <c r="F21" s="136"/>
      <c r="G21" s="137">
        <f>VLOOKUP($H$11,'Data 3 Table'!$A$4:$HI$84,2+$A21)</f>
        <v>0</v>
      </c>
      <c r="H21" s="137"/>
      <c r="I21" s="79"/>
      <c r="J21" s="137">
        <f>VLOOKUP($J$11,'Data 3 Table'!$A$4:$HI$84,2+$A21)</f>
        <v>0</v>
      </c>
      <c r="K21" s="137"/>
      <c r="M21" s="27" t="e">
        <f t="shared" si="0"/>
        <v>#DIV/0!</v>
      </c>
      <c r="N21" s="132"/>
      <c r="O21" s="132"/>
      <c r="P21" s="132"/>
    </row>
    <row r="22" spans="1:17" ht="23" customHeight="1">
      <c r="A22" s="10">
        <v>150</v>
      </c>
      <c r="B22" s="135">
        <f>'Data 3 Table'!EV3</f>
        <v>0</v>
      </c>
      <c r="C22" s="136"/>
      <c r="D22" s="136"/>
      <c r="E22" s="136"/>
      <c r="F22" s="136"/>
      <c r="G22" s="137">
        <f>VLOOKUP($H$11,'Data 3 Table'!$A$4:$HI$84,2+$A22)</f>
        <v>0</v>
      </c>
      <c r="H22" s="137"/>
      <c r="I22" s="79"/>
      <c r="J22" s="137">
        <f>VLOOKUP($J$11,'Data 3 Table'!$A$4:$HI$84,2+$A22)</f>
        <v>0</v>
      </c>
      <c r="K22" s="137"/>
      <c r="M22" s="27" t="e">
        <f t="shared" si="0"/>
        <v>#DIV/0!</v>
      </c>
      <c r="N22" s="132"/>
      <c r="O22" s="132"/>
      <c r="P22" s="132"/>
    </row>
    <row r="23" spans="1:17" ht="20.25" customHeight="1">
      <c r="N23" s="103"/>
      <c r="O23" s="103"/>
      <c r="P23" s="104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6">
    <mergeCell ref="B21:F21"/>
    <mergeCell ref="J21:K21"/>
    <mergeCell ref="N21:P21"/>
    <mergeCell ref="B22:F22"/>
    <mergeCell ref="G22:H22"/>
    <mergeCell ref="J22:K22"/>
    <mergeCell ref="N22:P22"/>
    <mergeCell ref="G21:H21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G15:H15"/>
    <mergeCell ref="J15:K15"/>
    <mergeCell ref="N15:P15"/>
    <mergeCell ref="B16:F16"/>
    <mergeCell ref="G16:H16"/>
    <mergeCell ref="J16:K16"/>
    <mergeCell ref="N16:P16"/>
    <mergeCell ref="B15:F15"/>
    <mergeCell ref="B7:N7"/>
    <mergeCell ref="O12:P12"/>
    <mergeCell ref="M8:N12"/>
    <mergeCell ref="B12:F12"/>
    <mergeCell ref="G12:H12"/>
    <mergeCell ref="J12:K12"/>
    <mergeCell ref="B13:F13"/>
    <mergeCell ref="G13:H13"/>
    <mergeCell ref="J13:K13"/>
    <mergeCell ref="N13:P13"/>
    <mergeCell ref="B14:F14"/>
    <mergeCell ref="G14:H14"/>
    <mergeCell ref="J14:K14"/>
    <mergeCell ref="N14:P14"/>
  </mergeCells>
  <conditionalFormatting sqref="B12">
    <cfRule type="expression" dxfId="14" priority="7" stopIfTrue="1">
      <formula>K11=2</formula>
    </cfRule>
  </conditionalFormatting>
  <conditionalFormatting sqref="C12:F12">
    <cfRule type="expression" dxfId="13" priority="6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73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61C17-E0BF-4D78-B869-90DA6365C8A0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T22" sqref="T22"/>
      <selection pane="topRight" activeCell="T22" sqref="T22"/>
      <selection pane="bottomLeft" activeCell="T22" sqref="T22"/>
      <selection pane="bottomRight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221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7">
      <c r="C8" s="3"/>
      <c r="G8" s="8"/>
      <c r="H8" s="8"/>
      <c r="I8" s="8"/>
      <c r="K8" s="8"/>
      <c r="L8" s="8"/>
      <c r="M8" s="130" t="str">
        <f>IF(Gender!$K$11=1,CONCATENATE(G12,":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IF(Gender!K11=2,"A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151</v>
      </c>
      <c r="B13" s="126" t="str">
        <f>'Data 3 Table'!EW3</f>
        <v>Proportion of men aged 20-24 who had left school before completing year 11: per cent higher or lower than women</v>
      </c>
      <c r="C13" s="126"/>
      <c r="D13" s="126"/>
      <c r="E13" s="126"/>
      <c r="F13" s="126"/>
      <c r="G13" s="127">
        <f>VLOOKUP($H$11,'Data 3 Table'!$A$4:$HH$84,2+$A13)</f>
        <v>24.768182800012344</v>
      </c>
      <c r="H13" s="127"/>
      <c r="I13" s="11"/>
      <c r="J13" s="127">
        <f>VLOOKUP($J$11,'Data 3 Table'!$A$4:$HH$84,2+$A13)</f>
        <v>66.5</v>
      </c>
      <c r="K13" s="127"/>
      <c r="M13" s="80">
        <f t="shared" ref="M13:M22" si="0">(G13-J13)/J13*100</f>
        <v>-62.754612330808513</v>
      </c>
      <c r="N13" s="132" t="str">
        <f>'Data 3 Table'!EW85</f>
        <v>Census 2021 (update 2026)</v>
      </c>
      <c r="O13" s="132"/>
      <c r="P13" s="132"/>
      <c r="Q13" s="5"/>
    </row>
    <row r="14" spans="1:17" ht="23" customHeight="1">
      <c r="A14" s="10">
        <v>152</v>
      </c>
      <c r="B14" s="122" t="str">
        <f>'Data 3 Table'!EX3</f>
        <v>Proportion of women aged 25-44 who hold a university degree: per cent higher or lower than men</v>
      </c>
      <c r="C14" s="122"/>
      <c r="D14" s="122"/>
      <c r="E14" s="122"/>
      <c r="F14" s="122"/>
      <c r="G14" s="123">
        <f>VLOOKUP($H$11,'Data 3 Table'!$A$4:$HH$84,2+$A14)</f>
        <v>18.494389962122778</v>
      </c>
      <c r="H14" s="123"/>
      <c r="I14" s="11"/>
      <c r="J14" s="124">
        <f>VLOOKUP($J$11,'Data 3 Table'!$A$4:$HH$84,2+$A14)</f>
        <v>20.100000000000001</v>
      </c>
      <c r="K14" s="124"/>
      <c r="M14" s="81">
        <f t="shared" si="0"/>
        <v>-7.9881096411802162</v>
      </c>
      <c r="N14" s="133" t="str">
        <f>'Data 3 Table'!EX85</f>
        <v>Census 2021 (update 2026)</v>
      </c>
      <c r="O14" s="132"/>
      <c r="P14" s="132"/>
      <c r="Q14" s="5"/>
    </row>
    <row r="15" spans="1:17" ht="23" customHeight="1">
      <c r="A15" s="10">
        <v>153</v>
      </c>
      <c r="B15" s="126" t="str">
        <f>'Data 3 Table'!EY3</f>
        <v>Proportion of men aged 15+ who are in paid employment: per cent higher or lower than women</v>
      </c>
      <c r="C15" s="126"/>
      <c r="D15" s="126"/>
      <c r="E15" s="126"/>
      <c r="F15" s="126"/>
      <c r="G15" s="127">
        <f>VLOOKUP($H$11,'Data 3 Table'!$A$4:$HH$84,2+$A15)</f>
        <v>25.809366215567518</v>
      </c>
      <c r="H15" s="127"/>
      <c r="I15" s="11"/>
      <c r="J15" s="127">
        <f>VLOOKUP($J$11,'Data 3 Table'!$A$4:$HH$84,2+$A15)</f>
        <v>14.4</v>
      </c>
      <c r="K15" s="127"/>
      <c r="M15" s="80">
        <f t="shared" si="0"/>
        <v>79.23170983032999</v>
      </c>
      <c r="N15" s="133" t="str">
        <f>'Data 3 Table'!EY85</f>
        <v>Census 2021 (update 2026)</v>
      </c>
      <c r="O15" s="132"/>
      <c r="P15" s="132"/>
      <c r="Q15" s="5"/>
    </row>
    <row r="16" spans="1:17" ht="23" customHeight="1">
      <c r="A16" s="10">
        <v>154</v>
      </c>
      <c r="B16" s="122" t="str">
        <f>'Data 3 Table'!EZ3</f>
        <v>Proportion of employed women working as managers or professionals: per cent higher or lower than males</v>
      </c>
      <c r="C16" s="122"/>
      <c r="D16" s="122"/>
      <c r="E16" s="122"/>
      <c r="F16" s="122"/>
      <c r="G16" s="123">
        <f>VLOOKUP($H$11,'Data 3 Table'!$A$4:$HH$84,2+$A16)</f>
        <v>14.561579461609739</v>
      </c>
      <c r="H16" s="123"/>
      <c r="I16" s="11"/>
      <c r="J16" s="124">
        <f>VLOOKUP($J$11,'Data 3 Table'!$A$4:$HH$84,2+$A16)</f>
        <v>4.8499999999999996</v>
      </c>
      <c r="K16" s="124"/>
      <c r="M16" s="81">
        <f t="shared" si="0"/>
        <v>200.23875178576782</v>
      </c>
      <c r="N16" s="133" t="str">
        <f>'Data 3 Table'!EZ85</f>
        <v>Census 2021 (update 2026)</v>
      </c>
      <c r="O16" s="132"/>
      <c r="P16" s="132"/>
    </row>
    <row r="17" spans="1:17" ht="23" customHeight="1">
      <c r="A17" s="10">
        <v>155</v>
      </c>
      <c r="B17" s="126" t="str">
        <f>'Data 3 Table'!FA3</f>
        <v>Average incomes among males aged 15-64: per cent higher or lower than female incomes, 2021</v>
      </c>
      <c r="C17" s="126"/>
      <c r="D17" s="126"/>
      <c r="E17" s="126"/>
      <c r="F17" s="126"/>
      <c r="G17" s="127">
        <f>VLOOKUP($H$11,'Data 3 Table'!$A$4:$HI$84,2+$A17)</f>
        <v>55.737016030214981</v>
      </c>
      <c r="H17" s="127"/>
      <c r="I17" s="11"/>
      <c r="J17" s="127">
        <f>VLOOKUP($J$11,'Data 3 Table'!$A$4:$HI$84,2+$A17)</f>
        <v>40.07</v>
      </c>
      <c r="K17" s="127"/>
      <c r="M17" s="80">
        <f t="shared" si="0"/>
        <v>39.099116621449916</v>
      </c>
      <c r="N17" s="133" t="str">
        <f>'Data 3 Table'!FA85</f>
        <v>Census 2021 (update 2026)</v>
      </c>
      <c r="O17" s="132"/>
      <c r="P17" s="132"/>
      <c r="Q17" s="5"/>
    </row>
    <row r="18" spans="1:17" ht="23" customHeight="1">
      <c r="A18" s="10">
        <v>156</v>
      </c>
      <c r="B18" s="121" t="str">
        <f>'Data 3 Table'!FB3</f>
        <v>Average hourly income among employed males  aged 15-64: per cent higher or lower than female hourly income, 2021</v>
      </c>
      <c r="C18" s="122"/>
      <c r="D18" s="122"/>
      <c r="E18" s="122"/>
      <c r="F18" s="122"/>
      <c r="G18" s="123">
        <f>VLOOKUP($H$11,'Data 3 Table'!$A$4:$HI$84,2+$A18)</f>
        <v>4.7254139563873165</v>
      </c>
      <c r="H18" s="123"/>
      <c r="I18" s="11"/>
      <c r="J18" s="124">
        <f>VLOOKUP($J$11,'Data 3 Table'!$A$4:$HI$84,2+$A18)</f>
        <v>5</v>
      </c>
      <c r="K18" s="124"/>
      <c r="M18" s="81">
        <f t="shared" si="0"/>
        <v>-5.4917208722536692</v>
      </c>
      <c r="N18" s="133" t="str">
        <f>'Data 3 Table'!FB85</f>
        <v>Census 2021 (update 2026)</v>
      </c>
      <c r="O18" s="132"/>
      <c r="P18" s="132"/>
    </row>
    <row r="19" spans="1:17" ht="23" customHeight="1">
      <c r="A19" s="10">
        <v>157</v>
      </c>
      <c r="B19" s="125" t="str">
        <f>'Data 3 Table'!FC3</f>
        <v>Female  average hours worked at home: per cent higher or lower than males, 2021</v>
      </c>
      <c r="C19" s="126"/>
      <c r="D19" s="126"/>
      <c r="E19" s="126"/>
      <c r="F19" s="126"/>
      <c r="G19" s="127">
        <f>VLOOKUP($H$11,'Data 3 Table'!$A$4:$HI$84,2+$A19)</f>
        <v>101.12055308148872</v>
      </c>
      <c r="H19" s="127"/>
      <c r="I19" s="11"/>
      <c r="J19" s="127">
        <f>VLOOKUP($J$11,'Data 3 Table'!$A$4:$HI$84,2+$A19)</f>
        <v>79</v>
      </c>
      <c r="K19" s="127"/>
      <c r="M19" s="80">
        <f t="shared" si="0"/>
        <v>28.000700103150283</v>
      </c>
      <c r="N19" s="133" t="str">
        <f>'Data 3 Table'!FC85</f>
        <v>Census 2021 (update 2026)</v>
      </c>
      <c r="O19" s="132"/>
      <c r="P19" s="132"/>
    </row>
    <row r="20" spans="1:17" ht="23" customHeight="1">
      <c r="A20" s="10">
        <v>158</v>
      </c>
      <c r="B20" s="121" t="str">
        <f>'Data 3 Table'!FD3</f>
        <v>Proportion of women who provide unpaid care each week for a person with a disability: per cent higher or lower than men, 2021</v>
      </c>
      <c r="C20" s="122"/>
      <c r="D20" s="122"/>
      <c r="E20" s="122"/>
      <c r="F20" s="122"/>
      <c r="G20" s="123">
        <f>VLOOKUP($H$11,'Data 3 Table'!$A$4:$HI$84,2+$A20)</f>
        <v>41.5620960661117</v>
      </c>
      <c r="H20" s="123"/>
      <c r="I20" s="11"/>
      <c r="J20" s="124">
        <f>VLOOKUP($J$11,'Data 3 Table'!$A$4:$HI$84,2+$A20)</f>
        <v>41.4</v>
      </c>
      <c r="K20" s="124"/>
      <c r="M20" s="81">
        <f t="shared" si="0"/>
        <v>0.39153639157415709</v>
      </c>
      <c r="N20" s="133" t="str">
        <f>'Data 3 Table'!FD85</f>
        <v>Census 2021 (update 2026)</v>
      </c>
      <c r="O20" s="132"/>
      <c r="P20" s="132"/>
    </row>
    <row r="21" spans="1:17" ht="23" customHeight="1">
      <c r="A21" s="10">
        <v>159</v>
      </c>
      <c r="B21" s="125" t="str">
        <f>'Data 3 Table'!FE3</f>
        <v>Per cent of sole parents who are female, 2021</v>
      </c>
      <c r="C21" s="126"/>
      <c r="D21" s="126"/>
      <c r="E21" s="126"/>
      <c r="F21" s="126"/>
      <c r="G21" s="127">
        <f>VLOOKUP($H$11,'Data 3 Table'!$A$4:$HI$84,2+$A21)</f>
        <v>83.044164037854898</v>
      </c>
      <c r="H21" s="127"/>
      <c r="I21" s="11"/>
      <c r="J21" s="127">
        <f>VLOOKUP($J$11,'Data 3 Table'!$A$4:$HI$84,2+$A21)</f>
        <v>81.2</v>
      </c>
      <c r="K21" s="127"/>
      <c r="M21" s="80">
        <f t="shared" si="0"/>
        <v>2.2711379776538121</v>
      </c>
      <c r="N21" s="133" t="str">
        <f>'Data 3 Table'!FE85</f>
        <v>Census 2021 (update 2026)</v>
      </c>
      <c r="O21" s="132"/>
      <c r="P21" s="132"/>
    </row>
    <row r="22" spans="1:17" ht="23" customHeight="1">
      <c r="A22" s="10">
        <v>160</v>
      </c>
      <c r="B22" s="121" t="str">
        <f>'Data 3 Table'!FF3</f>
        <v>Rate of Family related violent offences, per 100,000 women, female victims, 2024/25</v>
      </c>
      <c r="C22" s="122"/>
      <c r="D22" s="122"/>
      <c r="E22" s="122"/>
      <c r="F22" s="122"/>
      <c r="G22" s="146">
        <f>VLOOKUP($H$11,'Data 3 Table'!$A$4:$HI$84,2+$A22)</f>
        <v>959.36524411247319</v>
      </c>
      <c r="H22" s="146"/>
      <c r="I22" s="11"/>
      <c r="J22" s="147">
        <f>VLOOKUP($J$11,'Data 3 Table'!$A$4:$HI$84,2+$A22)</f>
        <v>513.08306917144751</v>
      </c>
      <c r="K22" s="147"/>
      <c r="M22" s="81">
        <f t="shared" si="0"/>
        <v>86.980491416663725</v>
      </c>
      <c r="N22" s="133" t="str">
        <f>'Data 3 Table'!FF85</f>
        <v>Crime Statistics Agency, 2025 (update 2026)</v>
      </c>
      <c r="O22" s="132"/>
      <c r="P22" s="132"/>
    </row>
    <row r="23" spans="1:17" ht="20.25" customHeight="1">
      <c r="N23" s="103"/>
      <c r="O23" s="103"/>
      <c r="P23" s="104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6">
    <mergeCell ref="B21:F21"/>
    <mergeCell ref="J21:K21"/>
    <mergeCell ref="N21:P21"/>
    <mergeCell ref="B22:F22"/>
    <mergeCell ref="G22:H22"/>
    <mergeCell ref="J22:K22"/>
    <mergeCell ref="N22:P22"/>
    <mergeCell ref="G21:H21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G15:H15"/>
    <mergeCell ref="J15:K15"/>
    <mergeCell ref="N15:P15"/>
    <mergeCell ref="B16:F16"/>
    <mergeCell ref="G16:H16"/>
    <mergeCell ref="J16:K16"/>
    <mergeCell ref="N16:P16"/>
    <mergeCell ref="B15:F15"/>
    <mergeCell ref="B7:N7"/>
    <mergeCell ref="O12:P12"/>
    <mergeCell ref="M8:N12"/>
    <mergeCell ref="B12:F12"/>
    <mergeCell ref="G12:H12"/>
    <mergeCell ref="J12:K12"/>
    <mergeCell ref="B13:F13"/>
    <mergeCell ref="G13:H13"/>
    <mergeCell ref="J13:K13"/>
    <mergeCell ref="N13:P13"/>
    <mergeCell ref="B14:F14"/>
    <mergeCell ref="G14:H14"/>
    <mergeCell ref="J14:K14"/>
    <mergeCell ref="N14:P14"/>
  </mergeCells>
  <conditionalFormatting sqref="B12">
    <cfRule type="expression" dxfId="12" priority="7" stopIfTrue="1">
      <formula>K11=2</formula>
    </cfRule>
  </conditionalFormatting>
  <conditionalFormatting sqref="C12:F12">
    <cfRule type="expression" dxfId="11" priority="6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72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216CD-4323-48C5-8565-ED84C04006C6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T22" sqref="T22"/>
      <selection pane="topRight" activeCell="T22" sqref="T22"/>
      <selection pane="bottomLeft" activeCell="T22" sqref="T22"/>
      <selection pane="bottomRight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222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</row>
    <row r="8" spans="1:17">
      <c r="C8" s="3"/>
      <c r="G8" s="8"/>
      <c r="H8" s="8"/>
      <c r="I8" s="8"/>
      <c r="K8" s="8"/>
      <c r="L8" s="8"/>
      <c r="M8" s="130" t="str">
        <f>IF(Transport!$K$11=1,CONCATENATE(G12,":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IF(Transport!K11=2,"A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161</v>
      </c>
      <c r="B13" s="126" t="str">
        <f>'Data 3 Table'!FG3</f>
        <v>Per cent of couple families with children under 15 that own fewer than two cars, 2021</v>
      </c>
      <c r="C13" s="126"/>
      <c r="D13" s="126"/>
      <c r="E13" s="126"/>
      <c r="F13" s="126"/>
      <c r="G13" s="127">
        <f>VLOOKUP($H$11,'Data 3 Table'!$A$4:$HH$84,2+$A13)</f>
        <v>22.73502884537255</v>
      </c>
      <c r="H13" s="127"/>
      <c r="I13" s="11"/>
      <c r="J13" s="127">
        <f>VLOOKUP($J$11,'Data 3 Table'!$A$4:$HH$84,2+$A13)</f>
        <v>24.19652222607105</v>
      </c>
      <c r="K13" s="127"/>
      <c r="M13" s="80">
        <f t="shared" ref="M13:M22" si="0">(G13-J13)/J13*100</f>
        <v>-6.0400968661677448</v>
      </c>
      <c r="N13" s="132" t="str">
        <f>'Data 3 Table'!FG85</f>
        <v>Census 2021 (update 2026)</v>
      </c>
      <c r="O13" s="132"/>
      <c r="P13" s="132"/>
      <c r="Q13" s="5"/>
    </row>
    <row r="14" spans="1:17" ht="23" customHeight="1">
      <c r="A14" s="10">
        <v>162</v>
      </c>
      <c r="B14" s="122" t="str">
        <f>'Data 3 Table'!FH3</f>
        <v>Per cent of one parent families with children under 15 that have no car, 2021</v>
      </c>
      <c r="C14" s="122"/>
      <c r="D14" s="122"/>
      <c r="E14" s="122"/>
      <c r="F14" s="122"/>
      <c r="G14" s="123">
        <f>VLOOKUP($H$11,'Data 3 Table'!$A$4:$HH$84,2+$A14)</f>
        <v>7.1575342465753424</v>
      </c>
      <c r="H14" s="123"/>
      <c r="I14" s="11"/>
      <c r="J14" s="124">
        <f>VLOOKUP($J$11,'Data 3 Table'!$A$4:$HH$84,2+$A14)</f>
        <v>6.8072742282215657</v>
      </c>
      <c r="K14" s="124"/>
      <c r="M14" s="81">
        <f t="shared" si="0"/>
        <v>5.1453784086098722</v>
      </c>
      <c r="N14" s="133" t="str">
        <f>'Data 3 Table'!FH85</f>
        <v>Census 2021 (update 2026)</v>
      </c>
      <c r="O14" s="132"/>
      <c r="P14" s="132"/>
      <c r="Q14" s="5"/>
    </row>
    <row r="15" spans="1:17" ht="23" customHeight="1">
      <c r="A15" s="10">
        <v>163</v>
      </c>
      <c r="B15" s="126" t="str">
        <f>'Data 3 Table'!FI3</f>
        <v>Per cent of Persons travelling to work, who Used Active or Public Transport, 2021</v>
      </c>
      <c r="C15" s="126"/>
      <c r="D15" s="126"/>
      <c r="E15" s="126"/>
      <c r="F15" s="126"/>
      <c r="G15" s="127">
        <f>VLOOKUP($H$11,'Data 3 Table'!$A$4:$HH$84,2+$A15)</f>
        <v>7.915637978220512</v>
      </c>
      <c r="H15" s="127"/>
      <c r="I15" s="11"/>
      <c r="J15" s="127">
        <f>VLOOKUP($J$11,'Data 3 Table'!$A$4:$HH$84,2+$A15)</f>
        <v>5.8</v>
      </c>
      <c r="K15" s="127"/>
      <c r="M15" s="80">
        <f t="shared" si="0"/>
        <v>36.476516865870899</v>
      </c>
      <c r="N15" s="133" t="str">
        <f>'Data 3 Table'!FI85</f>
        <v>Census 2021 (update 2026)</v>
      </c>
      <c r="O15" s="132"/>
      <c r="P15" s="132"/>
      <c r="Q15" s="5"/>
    </row>
    <row r="16" spans="1:17" ht="23" customHeight="1">
      <c r="A16" s="10">
        <v>164</v>
      </c>
      <c r="B16" s="122" t="str">
        <f>'Data 3 Table'!FJ3</f>
        <v>Per cent of Persons travelling to work, who walked only, 2021</v>
      </c>
      <c r="C16" s="122"/>
      <c r="D16" s="122"/>
      <c r="E16" s="122"/>
      <c r="F16" s="122"/>
      <c r="G16" s="123">
        <f>VLOOKUP($H$11,'Data 3 Table'!$A$4:$HH$84,2+$A16)</f>
        <v>1.3333078276838319</v>
      </c>
      <c r="H16" s="123"/>
      <c r="I16" s="11"/>
      <c r="J16" s="124">
        <f>VLOOKUP($J$11,'Data 3 Table'!$A$4:$HH$84,2+$A16)</f>
        <v>3.34</v>
      </c>
      <c r="K16" s="124"/>
      <c r="M16" s="81">
        <f t="shared" si="0"/>
        <v>-60.080603961561906</v>
      </c>
      <c r="N16" s="133" t="str">
        <f>'Data 3 Table'!FJ85</f>
        <v>Census 2021 (update 2026)</v>
      </c>
      <c r="O16" s="132"/>
      <c r="P16" s="132"/>
    </row>
    <row r="17" spans="1:17" ht="23" customHeight="1">
      <c r="A17" s="10">
        <v>165</v>
      </c>
      <c r="B17" s="126" t="str">
        <f>'Data 3 Table'!FK3</f>
        <v>Per cent of Persons travelling to work, who drove by car, 2021</v>
      </c>
      <c r="C17" s="126"/>
      <c r="D17" s="126"/>
      <c r="E17" s="126"/>
      <c r="F17" s="126"/>
      <c r="G17" s="127">
        <f>VLOOKUP($H$11,'Data 3 Table'!$A$4:$HI$84,2+$A17)</f>
        <v>80.467135970617491</v>
      </c>
      <c r="H17" s="127"/>
      <c r="I17" s="11"/>
      <c r="J17" s="127">
        <f>VLOOKUP($J$11,'Data 3 Table'!$A$4:$HI$84,2+$A17)</f>
        <v>73.400000000000006</v>
      </c>
      <c r="K17" s="127"/>
      <c r="M17" s="80">
        <f t="shared" si="0"/>
        <v>9.6282506411682363</v>
      </c>
      <c r="N17" s="133" t="str">
        <f>'Data 3 Table'!FK85</f>
        <v>Census 2021 (update 2026)</v>
      </c>
      <c r="O17" s="132"/>
      <c r="P17" s="132"/>
      <c r="Q17" s="5"/>
    </row>
    <row r="18" spans="1:17" ht="23" customHeight="1">
      <c r="A18" s="10">
        <v>166</v>
      </c>
      <c r="B18" s="135">
        <f>'Data 3 Table'!FL3</f>
        <v>0</v>
      </c>
      <c r="C18" s="136"/>
      <c r="D18" s="136"/>
      <c r="E18" s="136"/>
      <c r="F18" s="136"/>
      <c r="G18" s="137">
        <f>VLOOKUP($H$11,'Data 3 Table'!$A$4:$HI$84,2+$A18)</f>
        <v>0</v>
      </c>
      <c r="H18" s="137"/>
      <c r="I18" s="79"/>
      <c r="J18" s="137">
        <f>VLOOKUP($J$11,'Data 3 Table'!$A$4:$HI$84,2+$A18)</f>
        <v>0</v>
      </c>
      <c r="K18" s="137"/>
      <c r="M18" s="27" t="e">
        <f t="shared" si="0"/>
        <v>#DIV/0!</v>
      </c>
      <c r="N18" s="132"/>
      <c r="O18" s="132"/>
      <c r="P18" s="132"/>
    </row>
    <row r="19" spans="1:17" ht="23" customHeight="1">
      <c r="A19" s="10">
        <v>167</v>
      </c>
      <c r="B19" s="135">
        <f>'Data 3 Table'!FM3</f>
        <v>0</v>
      </c>
      <c r="C19" s="136"/>
      <c r="D19" s="136"/>
      <c r="E19" s="136"/>
      <c r="F19" s="136"/>
      <c r="G19" s="137">
        <f>VLOOKUP($H$11,'Data 3 Table'!$A$4:$HI$84,2+$A19)</f>
        <v>0</v>
      </c>
      <c r="H19" s="137"/>
      <c r="I19" s="79"/>
      <c r="J19" s="137">
        <f>VLOOKUP($J$11,'Data 3 Table'!$A$4:$HI$84,2+$A19)</f>
        <v>0</v>
      </c>
      <c r="K19" s="137"/>
      <c r="M19" s="27" t="e">
        <f t="shared" si="0"/>
        <v>#DIV/0!</v>
      </c>
      <c r="N19" s="132"/>
      <c r="O19" s="132"/>
      <c r="P19" s="132"/>
    </row>
    <row r="20" spans="1:17" ht="23" customHeight="1">
      <c r="A20" s="10">
        <v>168</v>
      </c>
      <c r="B20" s="135">
        <f>'Data 3 Table'!FN3</f>
        <v>0</v>
      </c>
      <c r="C20" s="136"/>
      <c r="D20" s="136"/>
      <c r="E20" s="136"/>
      <c r="F20" s="136"/>
      <c r="G20" s="137">
        <f>VLOOKUP($H$11,'Data 3 Table'!$A$4:$HI$84,2+$A20)</f>
        <v>0</v>
      </c>
      <c r="H20" s="137"/>
      <c r="I20" s="79"/>
      <c r="J20" s="137">
        <f>VLOOKUP($J$11,'Data 3 Table'!$A$4:$HI$84,2+$A20)</f>
        <v>0</v>
      </c>
      <c r="K20" s="137"/>
      <c r="M20" s="27" t="e">
        <f t="shared" si="0"/>
        <v>#DIV/0!</v>
      </c>
      <c r="N20" s="132"/>
      <c r="O20" s="132"/>
      <c r="P20" s="132"/>
    </row>
    <row r="21" spans="1:17" ht="23" customHeight="1">
      <c r="A21" s="10">
        <v>169</v>
      </c>
      <c r="B21" s="135">
        <f>'Data 3 Table'!FO5</f>
        <v>0</v>
      </c>
      <c r="C21" s="136"/>
      <c r="D21" s="136"/>
      <c r="E21" s="136"/>
      <c r="F21" s="136"/>
      <c r="G21" s="137">
        <f>VLOOKUP($H$11,'Data 3 Table'!$A$4:$HI$84,2+$A21)</f>
        <v>0</v>
      </c>
      <c r="H21" s="137"/>
      <c r="I21" s="79"/>
      <c r="J21" s="137">
        <f>VLOOKUP($J$11,'Data 3 Table'!$A$4:$HI$84,2+$A21)</f>
        <v>0</v>
      </c>
      <c r="K21" s="137"/>
      <c r="M21" s="27" t="e">
        <f t="shared" si="0"/>
        <v>#DIV/0!</v>
      </c>
      <c r="N21" s="132"/>
      <c r="O21" s="132"/>
      <c r="P21" s="132"/>
    </row>
    <row r="22" spans="1:17" ht="23" customHeight="1">
      <c r="A22" s="10">
        <v>170</v>
      </c>
      <c r="B22" s="135">
        <f>'Data 3 Table'!FP5</f>
        <v>0</v>
      </c>
      <c r="C22" s="136"/>
      <c r="D22" s="136"/>
      <c r="E22" s="136"/>
      <c r="F22" s="136"/>
      <c r="G22" s="137">
        <f>VLOOKUP($H$11,'Data 3 Table'!$A$4:$HI$84,2+$A22)</f>
        <v>0</v>
      </c>
      <c r="H22" s="137"/>
      <c r="I22" s="79"/>
      <c r="J22" s="137">
        <f>VLOOKUP($J$11,'Data 3 Table'!$A$4:$HI$84,2+$A22)</f>
        <v>0</v>
      </c>
      <c r="K22" s="137"/>
      <c r="M22" s="27" t="e">
        <f t="shared" si="0"/>
        <v>#DIV/0!</v>
      </c>
      <c r="N22" s="132"/>
      <c r="O22" s="132"/>
      <c r="P22" s="132"/>
    </row>
    <row r="23" spans="1:17" ht="20.25" customHeight="1">
      <c r="N23" s="103"/>
      <c r="O23" s="103"/>
      <c r="P23" s="104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6">
    <mergeCell ref="B21:F21"/>
    <mergeCell ref="J21:K21"/>
    <mergeCell ref="N21:P21"/>
    <mergeCell ref="B22:F22"/>
    <mergeCell ref="G22:H22"/>
    <mergeCell ref="J22:K22"/>
    <mergeCell ref="N22:P22"/>
    <mergeCell ref="G21:H21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G15:H15"/>
    <mergeCell ref="J15:K15"/>
    <mergeCell ref="N15:P15"/>
    <mergeCell ref="B16:F16"/>
    <mergeCell ref="G16:H16"/>
    <mergeCell ref="J16:K16"/>
    <mergeCell ref="N16:P16"/>
    <mergeCell ref="B15:F15"/>
    <mergeCell ref="B7:N7"/>
    <mergeCell ref="O12:P12"/>
    <mergeCell ref="M8:N12"/>
    <mergeCell ref="B12:F12"/>
    <mergeCell ref="G12:H12"/>
    <mergeCell ref="J12:K12"/>
    <mergeCell ref="B13:F13"/>
    <mergeCell ref="G13:H13"/>
    <mergeCell ref="J13:K13"/>
    <mergeCell ref="N13:P13"/>
    <mergeCell ref="B14:F14"/>
    <mergeCell ref="G14:H14"/>
    <mergeCell ref="J14:K14"/>
    <mergeCell ref="N14:P14"/>
  </mergeCells>
  <conditionalFormatting sqref="B12">
    <cfRule type="expression" dxfId="10" priority="7" stopIfTrue="1">
      <formula>K11=2</formula>
    </cfRule>
  </conditionalFormatting>
  <conditionalFormatting sqref="C12:F12">
    <cfRule type="expression" dxfId="9" priority="6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72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F0826-062B-41F6-BFB0-80E04E253F42}">
  <sheetPr>
    <tabColor theme="3" tint="-0.499984740745262"/>
    <pageSetUpPr fitToPage="1"/>
  </sheetPr>
  <dimension ref="A1:Q26"/>
  <sheetViews>
    <sheetView showGridLines="0" showRowColHeaders="0" workbookViewId="0">
      <pane xSplit="16" ySplit="12" topLeftCell="Q13" activePane="bottomRight" state="frozen"/>
      <selection activeCell="S23" sqref="S23:Y36"/>
      <selection pane="topRight" activeCell="S23" sqref="S23:Y36"/>
      <selection pane="bottomLeft" activeCell="S23" sqref="S23:Y36"/>
      <selection pane="bottomRight" activeCell="W14" sqref="W14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20" t="s">
        <v>52</v>
      </c>
      <c r="C7" s="120"/>
      <c r="D7" s="120"/>
      <c r="E7" s="120"/>
      <c r="F7" s="120"/>
      <c r="G7" s="120"/>
      <c r="H7" s="120"/>
      <c r="I7" s="120"/>
      <c r="J7" s="120"/>
      <c r="K7" s="120"/>
      <c r="L7" s="2"/>
      <c r="M7" s="2"/>
      <c r="N7" s="2"/>
    </row>
    <row r="8" spans="1:17">
      <c r="C8" s="3"/>
      <c r="G8" s="8"/>
      <c r="H8" s="8"/>
      <c r="I8" s="8"/>
      <c r="K8" s="8"/>
      <c r="L8" s="8"/>
      <c r="M8" s="130" t="str">
        <f>IF(Spare!$K$11=1,CONCATENATE(G12,":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 t="s">
        <v>50</v>
      </c>
      <c r="G11" s="28"/>
      <c r="H11" s="74">
        <f>Community!H11</f>
        <v>26</v>
      </c>
      <c r="I11" s="8"/>
      <c r="J11" s="74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IF(Spare!K11=2,"A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55"/>
      <c r="P12" s="155"/>
      <c r="Q12" s="155"/>
    </row>
    <row r="13" spans="1:17" ht="23" customHeight="1">
      <c r="A13" s="10">
        <v>1</v>
      </c>
      <c r="B13" s="126" t="str">
        <f>'Data 3 Table'!Y3</f>
        <v>Per cent of residents who speak languages other than English at home, 2021</v>
      </c>
      <c r="C13" s="126"/>
      <c r="D13" s="126"/>
      <c r="E13" s="126"/>
      <c r="F13" s="126"/>
      <c r="G13" s="127">
        <f>VLOOKUP($H$11,'Data 3 Table'!$A$4:$HH$84,2+$A13)</f>
        <v>167406.26221070404</v>
      </c>
      <c r="H13" s="127"/>
      <c r="I13" s="11"/>
      <c r="J13" s="127">
        <f>VLOOKUP($J$11,'Data 3 Table'!$A$4:$HH$84,2+$A13)</f>
        <v>5407301.5686105322</v>
      </c>
      <c r="K13" s="127"/>
      <c r="M13" s="26">
        <f t="shared" ref="M13:M22" si="0">(G13-J13)/J13*100</f>
        <v>-96.904070170924058</v>
      </c>
      <c r="N13" s="138" t="s">
        <v>208</v>
      </c>
      <c r="O13" s="138"/>
      <c r="P13" s="138"/>
      <c r="Q13" s="5"/>
    </row>
    <row r="14" spans="1:17" ht="23" customHeight="1">
      <c r="A14" s="10">
        <v>2</v>
      </c>
      <c r="B14" s="122" t="str">
        <f>'Data 3 Table'!D3</f>
        <v>Civic trust - do you feel valued by society?: 'No' or 'not often' 2023</v>
      </c>
      <c r="C14" s="122"/>
      <c r="D14" s="122"/>
      <c r="E14" s="122"/>
      <c r="F14" s="122"/>
      <c r="G14" s="123">
        <f>VLOOKUP($H$11,'Data 3 Table'!$A$4:$HH$84,2+$A14)</f>
        <v>17.55283</v>
      </c>
      <c r="H14" s="123"/>
      <c r="I14" s="11"/>
      <c r="J14" s="124">
        <f>VLOOKUP($J$11,'Data 3 Table'!$A$4:$HH$84,2+$A14)</f>
        <v>14.437476033333335</v>
      </c>
      <c r="K14" s="124"/>
      <c r="M14" s="27">
        <f t="shared" si="0"/>
        <v>21.578245113438921</v>
      </c>
      <c r="N14" s="138"/>
      <c r="O14" s="138"/>
      <c r="P14" s="138"/>
      <c r="Q14" s="5"/>
    </row>
    <row r="15" spans="1:17" ht="23" customHeight="1">
      <c r="A15" s="10">
        <v>3</v>
      </c>
      <c r="B15" s="126" t="str">
        <f>'Data 3 Table'!J3</f>
        <v>Per cent of residents who engaged in voluntary work in the previous 12 months, 2021</v>
      </c>
      <c r="C15" s="126"/>
      <c r="D15" s="126"/>
      <c r="E15" s="126"/>
      <c r="F15" s="126"/>
      <c r="G15" s="127">
        <f>VLOOKUP($H$11,'Data 3 Table'!$A$4:$HH$84,2+$A15)</f>
        <v>22.229109999999999</v>
      </c>
      <c r="H15" s="127"/>
      <c r="I15" s="11"/>
      <c r="J15" s="127">
        <f>VLOOKUP($J$11,'Data 3 Table'!$A$4:$HH$84,2+$A15)</f>
        <v>13.612406290322577</v>
      </c>
      <c r="K15" s="127"/>
      <c r="M15" s="26">
        <f t="shared" si="0"/>
        <v>63.300371190090523</v>
      </c>
      <c r="N15" s="138"/>
      <c r="O15" s="138"/>
      <c r="P15" s="138"/>
      <c r="Q15" s="5"/>
    </row>
    <row r="16" spans="1:17" ht="23" customHeight="1">
      <c r="A16" s="10">
        <v>4</v>
      </c>
      <c r="B16" s="122" t="str">
        <f>'Data 3 Table'!E3</f>
        <v>Per cent of residents who feel that most people could be trusted, 'never' or 'not often', 2020</v>
      </c>
      <c r="C16" s="122"/>
      <c r="D16" s="122"/>
      <c r="E16" s="122"/>
      <c r="F16" s="122"/>
      <c r="G16" s="156">
        <f>VLOOKUP($H$11,'Data 3 Table'!$A$4:$HH$84,2+$A16)</f>
        <v>16.646132000000001</v>
      </c>
      <c r="H16" s="156"/>
      <c r="I16" s="11"/>
      <c r="J16" s="124">
        <f>VLOOKUP($J$11,'Data 3 Table'!$A$4:$HH$84,2+$A16)</f>
        <v>18.302908351612906</v>
      </c>
      <c r="K16" s="124"/>
      <c r="M16" s="27">
        <f t="shared" si="0"/>
        <v>-9.0519840879108422</v>
      </c>
      <c r="N16" s="138"/>
      <c r="O16" s="138"/>
      <c r="P16" s="138"/>
    </row>
    <row r="17" spans="1:17" ht="23" customHeight="1">
      <c r="A17" s="10">
        <v>100</v>
      </c>
      <c r="B17" s="126">
        <f>'Data 3 Table'!HI3</f>
        <v>0</v>
      </c>
      <c r="C17" s="126"/>
      <c r="D17" s="126"/>
      <c r="E17" s="126"/>
      <c r="F17" s="126"/>
      <c r="G17" s="127">
        <f>VLOOKUP($H$11,'Data 3 Table'!$A$4:$HI$84,2+$A17)</f>
        <v>0</v>
      </c>
      <c r="H17" s="127"/>
      <c r="I17" s="11"/>
      <c r="J17" s="127">
        <f>VLOOKUP($J$11,'Data 3 Table'!$A$4:$HI$84,2+$A17)</f>
        <v>0</v>
      </c>
      <c r="K17" s="127"/>
      <c r="M17" s="26" t="e">
        <f t="shared" si="0"/>
        <v>#DIV/0!</v>
      </c>
      <c r="N17" s="138"/>
      <c r="O17" s="138"/>
      <c r="P17" s="138"/>
      <c r="Q17" s="5"/>
    </row>
    <row r="18" spans="1:17" ht="23" customHeight="1">
      <c r="A18" s="10">
        <v>88</v>
      </c>
      <c r="B18" s="121">
        <f>'Data 3 Table'!GW3</f>
        <v>0</v>
      </c>
      <c r="C18" s="122"/>
      <c r="D18" s="122"/>
      <c r="E18" s="122"/>
      <c r="F18" s="122"/>
      <c r="G18" s="123">
        <f>VLOOKUP($H$11,'Data 3 Table'!$A$4:$HI$84,2+$A18)</f>
        <v>0</v>
      </c>
      <c r="H18" s="123"/>
      <c r="I18" s="11"/>
      <c r="J18" s="124">
        <f>VLOOKUP($J$11,'Data 3 Table'!$A$4:$HI$84,2+$A18)</f>
        <v>0</v>
      </c>
      <c r="K18" s="124"/>
      <c r="M18" s="27" t="e">
        <f t="shared" si="0"/>
        <v>#DIV/0!</v>
      </c>
      <c r="N18" s="138"/>
      <c r="O18" s="138"/>
      <c r="P18" s="138"/>
    </row>
    <row r="19" spans="1:17" ht="23" customHeight="1">
      <c r="A19" s="10">
        <v>89</v>
      </c>
      <c r="B19" s="125">
        <f>'Data 3 Table'!GX3</f>
        <v>0</v>
      </c>
      <c r="C19" s="126"/>
      <c r="D19" s="126"/>
      <c r="E19" s="126"/>
      <c r="F19" s="126"/>
      <c r="G19" s="127">
        <f>VLOOKUP($H$11,'Data 3 Table'!$A$4:$HI$84,2+$A19)</f>
        <v>0</v>
      </c>
      <c r="H19" s="127"/>
      <c r="I19" s="11"/>
      <c r="J19" s="127">
        <f>VLOOKUP($J$11,'Data 3 Table'!$A$4:$HI$84,2+$A19)</f>
        <v>0</v>
      </c>
      <c r="K19" s="127"/>
      <c r="M19" s="26" t="e">
        <f t="shared" si="0"/>
        <v>#DIV/0!</v>
      </c>
      <c r="N19" s="138"/>
      <c r="O19" s="138"/>
      <c r="P19" s="138"/>
    </row>
    <row r="20" spans="1:17" ht="23" customHeight="1">
      <c r="A20" s="10">
        <v>75</v>
      </c>
      <c r="B20" s="121" t="str">
        <f>'Data 3 Table'!DA3</f>
        <v>Violent offence rate, per 100,000 pop., 2024/25</v>
      </c>
      <c r="C20" s="122"/>
      <c r="D20" s="122"/>
      <c r="E20" s="122"/>
      <c r="F20" s="122"/>
      <c r="G20" s="123">
        <f>VLOOKUP($H$11,'Data 3 Table'!$A$4:$HI$84,2+$A20)</f>
        <v>2.0545409674234945</v>
      </c>
      <c r="H20" s="123"/>
      <c r="I20" s="11"/>
      <c r="J20" s="124">
        <f>VLOOKUP($J$11,'Data 3 Table'!$A$4:$HI$84,2+$A20)</f>
        <v>2.4924609831731992</v>
      </c>
      <c r="K20" s="124"/>
      <c r="M20" s="27">
        <f t="shared" si="0"/>
        <v>-17.569784189447191</v>
      </c>
      <c r="N20" s="138"/>
      <c r="O20" s="138"/>
      <c r="P20" s="138"/>
    </row>
    <row r="21" spans="1:17" ht="23" customHeight="1">
      <c r="B21" s="125"/>
      <c r="C21" s="126"/>
      <c r="D21" s="126"/>
      <c r="E21" s="126"/>
      <c r="F21" s="126"/>
      <c r="G21" s="73"/>
      <c r="H21" s="73"/>
      <c r="J21" s="127"/>
      <c r="K21" s="127"/>
      <c r="M21" s="26" t="e">
        <f t="shared" si="0"/>
        <v>#DIV/0!</v>
      </c>
      <c r="N21" s="138"/>
      <c r="O21" s="138"/>
      <c r="P21" s="138"/>
    </row>
    <row r="22" spans="1:17" ht="23" customHeight="1">
      <c r="B22" s="121"/>
      <c r="C22" s="122"/>
      <c r="D22" s="122"/>
      <c r="E22" s="122"/>
      <c r="F22" s="122"/>
      <c r="G22" s="123"/>
      <c r="H22" s="123"/>
      <c r="I22" s="11"/>
      <c r="J22" s="124"/>
      <c r="K22" s="124"/>
      <c r="M22" s="27" t="e">
        <f t="shared" si="0"/>
        <v>#DIV/0!</v>
      </c>
      <c r="N22" s="138"/>
      <c r="O22" s="138"/>
      <c r="P22" s="138"/>
    </row>
    <row r="23" spans="1:17" ht="20.25" customHeight="1">
      <c r="P23" s="20"/>
    </row>
    <row r="24" spans="1:17" ht="20.25" customHeight="1"/>
    <row r="25" spans="1:17" ht="20.25" customHeight="1"/>
    <row r="26" spans="1:17" ht="13.5" customHeight="1"/>
  </sheetData>
  <mergeCells count="45">
    <mergeCell ref="B21:F21"/>
    <mergeCell ref="J21:K21"/>
    <mergeCell ref="N21:P21"/>
    <mergeCell ref="B22:F22"/>
    <mergeCell ref="G22:H22"/>
    <mergeCell ref="J22:K22"/>
    <mergeCell ref="N22:P22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B15:F15"/>
    <mergeCell ref="G15:H15"/>
    <mergeCell ref="J15:K15"/>
    <mergeCell ref="N15:P15"/>
    <mergeCell ref="B16:F16"/>
    <mergeCell ref="G16:H16"/>
    <mergeCell ref="J16:K16"/>
    <mergeCell ref="N16:P16"/>
    <mergeCell ref="B13:F13"/>
    <mergeCell ref="G13:H13"/>
    <mergeCell ref="J13:K13"/>
    <mergeCell ref="N13:P13"/>
    <mergeCell ref="B14:F14"/>
    <mergeCell ref="G14:H14"/>
    <mergeCell ref="J14:K14"/>
    <mergeCell ref="N14:P14"/>
    <mergeCell ref="O12:Q12"/>
    <mergeCell ref="B7:K7"/>
    <mergeCell ref="M8:N12"/>
    <mergeCell ref="B12:F12"/>
    <mergeCell ref="G12:H12"/>
    <mergeCell ref="J12:K12"/>
  </mergeCells>
  <conditionalFormatting sqref="B12">
    <cfRule type="expression" dxfId="8" priority="7" stopIfTrue="1">
      <formula>K11=2</formula>
    </cfRule>
  </conditionalFormatting>
  <conditionalFormatting sqref="C12:F12">
    <cfRule type="expression" dxfId="7" priority="6" stopIfTrue="1">
      <formula>K8=2</formula>
    </cfRule>
  </conditionalFormatting>
  <conditionalFormatting sqref="M13 M15 M17">
    <cfRule type="expression" dxfId="6" priority="8" stopIfTrue="1">
      <formula>$K$11=1</formula>
    </cfRule>
  </conditionalFormatting>
  <conditionalFormatting sqref="M14 M16">
    <cfRule type="expression" dxfId="5" priority="9" stopIfTrue="1">
      <formula>$K$11=1</formula>
    </cfRule>
  </conditionalFormatting>
  <conditionalFormatting sqref="M18">
    <cfRule type="expression" dxfId="4" priority="5" stopIfTrue="1">
      <formula>$K$11=1</formula>
    </cfRule>
  </conditionalFormatting>
  <conditionalFormatting sqref="M19">
    <cfRule type="expression" dxfId="3" priority="3" stopIfTrue="1">
      <formula>$K$11=1</formula>
    </cfRule>
  </conditionalFormatting>
  <conditionalFormatting sqref="M20">
    <cfRule type="expression" dxfId="2" priority="4" stopIfTrue="1">
      <formula>$K$11=1</formula>
    </cfRule>
  </conditionalFormatting>
  <conditionalFormatting sqref="M21">
    <cfRule type="expression" dxfId="1" priority="1" stopIfTrue="1">
      <formula>$K$11=1</formula>
    </cfRule>
  </conditionalFormatting>
  <conditionalFormatting sqref="M22">
    <cfRule type="expression" dxfId="0" priority="2" stopIfTrue="1">
      <formula>$K$11=1</formula>
    </cfRule>
  </conditionalFormatting>
  <pageMargins left="0.39370078740157483" right="0.39370078740157483" top="0.39370078740157483" bottom="0.39370078740157483" header="0.39370078740157483" footer="0.31496062992125984"/>
  <pageSetup paperSize="9" scale="9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  <pageSetUpPr fitToPage="1"/>
  </sheetPr>
  <dimension ref="A1:CR342"/>
  <sheetViews>
    <sheetView showGridLines="0" showRowColHeaders="0" tabSelected="1" zoomScale="80" zoomScaleNormal="80" workbookViewId="0"/>
  </sheetViews>
  <sheetFormatPr defaultColWidth="9.08984375" defaultRowHeight="34.5" customHeight="1"/>
  <cols>
    <col min="1" max="1" width="2.1796875" style="35" customWidth="1"/>
    <col min="2" max="2" width="49.453125" style="35" customWidth="1"/>
    <col min="3" max="3" width="55.54296875" style="35" customWidth="1"/>
    <col min="4" max="4" width="13" style="35" customWidth="1"/>
    <col min="5" max="16384" width="9.08984375" style="35"/>
  </cols>
  <sheetData>
    <row r="1" spans="1:96" ht="105.65" customHeight="1">
      <c r="A1" s="95"/>
      <c r="B1" s="114"/>
      <c r="C1" s="114"/>
      <c r="D1" s="95"/>
      <c r="E1" s="96"/>
      <c r="F1" s="96"/>
      <c r="G1" s="96"/>
      <c r="H1" s="96"/>
      <c r="I1" s="96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</row>
    <row r="2" spans="1:96" s="36" customFormat="1" ht="13.25" customHeight="1">
      <c r="A2" s="97"/>
      <c r="B2" s="116"/>
      <c r="C2" s="116"/>
      <c r="D2" s="116"/>
      <c r="E2" s="97"/>
      <c r="F2" s="98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</row>
    <row r="3" spans="1:96" s="36" customFormat="1" ht="22" customHeight="1">
      <c r="A3" s="97"/>
      <c r="B3" s="115" t="s">
        <v>248</v>
      </c>
      <c r="C3" s="115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97"/>
      <c r="BK3" s="97"/>
      <c r="BL3" s="97"/>
      <c r="BM3" s="97"/>
      <c r="BN3" s="97"/>
      <c r="BO3" s="97"/>
      <c r="BP3" s="97"/>
      <c r="BQ3" s="97"/>
      <c r="BR3" s="97"/>
      <c r="BS3" s="97"/>
      <c r="BT3" s="97"/>
      <c r="BU3" s="97"/>
      <c r="BV3" s="97"/>
      <c r="BW3" s="97"/>
      <c r="BX3" s="97"/>
      <c r="BY3" s="97"/>
      <c r="BZ3" s="97"/>
      <c r="CA3" s="97"/>
      <c r="CB3" s="97"/>
      <c r="CC3" s="97"/>
      <c r="CD3" s="97"/>
      <c r="CE3" s="97"/>
      <c r="CF3" s="97"/>
      <c r="CG3" s="97"/>
      <c r="CH3" s="97"/>
      <c r="CI3" s="97"/>
      <c r="CJ3" s="97"/>
      <c r="CK3" s="97"/>
      <c r="CL3" s="97"/>
      <c r="CM3" s="97"/>
      <c r="CN3" s="97"/>
      <c r="CO3" s="97"/>
      <c r="CP3" s="97"/>
      <c r="CQ3" s="97"/>
      <c r="CR3" s="97"/>
    </row>
    <row r="4" spans="1:96" s="36" customFormat="1" ht="8" customHeight="1">
      <c r="A4" s="97"/>
      <c r="B4" s="99"/>
      <c r="C4" s="99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</row>
    <row r="5" spans="1:96" s="36" customFormat="1" ht="17.5" customHeight="1">
      <c r="A5" s="93"/>
      <c r="B5" s="94" t="s">
        <v>265</v>
      </c>
      <c r="C5" s="94" t="s">
        <v>156</v>
      </c>
      <c r="D5" s="93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</row>
    <row r="6" spans="1:96" s="36" customFormat="1" ht="17.5" customHeight="1">
      <c r="A6" s="97"/>
      <c r="B6" s="100" t="s">
        <v>266</v>
      </c>
      <c r="C6" s="100" t="s">
        <v>33</v>
      </c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7"/>
      <c r="CB6" s="97"/>
      <c r="CC6" s="97"/>
      <c r="CD6" s="97"/>
      <c r="CE6" s="97"/>
      <c r="CF6" s="97"/>
      <c r="CG6" s="97"/>
      <c r="CH6" s="97"/>
      <c r="CI6" s="97"/>
      <c r="CJ6" s="97"/>
      <c r="CK6" s="97"/>
      <c r="CL6" s="97"/>
      <c r="CM6" s="97"/>
      <c r="CN6" s="97"/>
      <c r="CO6" s="97"/>
      <c r="CP6" s="97"/>
      <c r="CQ6" s="97"/>
      <c r="CR6" s="97"/>
    </row>
    <row r="7" spans="1:96" s="36" customFormat="1" ht="17.5" customHeight="1">
      <c r="A7" s="93"/>
      <c r="B7" s="94" t="s">
        <v>267</v>
      </c>
      <c r="C7" s="94" t="s">
        <v>268</v>
      </c>
      <c r="D7" s="93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7"/>
      <c r="CA7" s="97"/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7"/>
    </row>
    <row r="8" spans="1:96" s="36" customFormat="1" ht="17.5" customHeight="1">
      <c r="A8" s="97"/>
      <c r="B8" s="100" t="s">
        <v>34</v>
      </c>
      <c r="C8" s="100" t="s">
        <v>269</v>
      </c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</row>
    <row r="9" spans="1:96" s="36" customFormat="1" ht="17.5" customHeight="1">
      <c r="A9" s="93"/>
      <c r="B9" s="94" t="s">
        <v>40</v>
      </c>
      <c r="C9" s="94" t="s">
        <v>32</v>
      </c>
      <c r="D9" s="93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</row>
    <row r="10" spans="1:96" s="36" customFormat="1" ht="17.5" customHeight="1">
      <c r="A10" s="97"/>
      <c r="B10" s="100" t="s">
        <v>36</v>
      </c>
      <c r="C10" s="100" t="s">
        <v>270</v>
      </c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7"/>
    </row>
    <row r="11" spans="1:96" s="36" customFormat="1" ht="17.5" customHeight="1">
      <c r="A11" s="93"/>
      <c r="B11" s="94" t="s">
        <v>42</v>
      </c>
      <c r="C11" s="94" t="s">
        <v>39</v>
      </c>
      <c r="D11" s="93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97"/>
    </row>
    <row r="12" spans="1:96" s="36" customFormat="1" ht="17.5" customHeight="1">
      <c r="A12" s="97"/>
      <c r="B12" s="100" t="s">
        <v>35</v>
      </c>
      <c r="C12" s="100" t="s">
        <v>51</v>
      </c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7"/>
      <c r="CA12" s="97"/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7"/>
    </row>
    <row r="13" spans="1:96" s="36" customFormat="1" ht="61.5" customHeight="1">
      <c r="A13" s="97"/>
      <c r="B13" s="113" t="s">
        <v>250</v>
      </c>
      <c r="C13" s="113"/>
      <c r="D13" s="113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</row>
    <row r="14" spans="1:96" s="36" customFormat="1" ht="26" customHeight="1">
      <c r="A14" s="97"/>
      <c r="B14" s="117" t="s">
        <v>286</v>
      </c>
      <c r="C14" s="117"/>
      <c r="D14" s="11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</row>
    <row r="15" spans="1:96" s="36" customFormat="1" ht="20.5" customHeight="1">
      <c r="A15" s="97"/>
      <c r="B15" s="119" t="s">
        <v>292</v>
      </c>
      <c r="C15" s="119"/>
      <c r="D15" s="119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</row>
    <row r="16" spans="1:96" s="36" customFormat="1" ht="28" customHeight="1">
      <c r="A16" s="97"/>
      <c r="B16" s="119"/>
      <c r="C16" s="119"/>
      <c r="D16" s="119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</row>
    <row r="17" spans="1:96" s="36" customFormat="1" ht="18.75" customHeight="1">
      <c r="A17" s="97"/>
      <c r="B17" s="118" t="s">
        <v>251</v>
      </c>
      <c r="C17" s="118"/>
      <c r="D17" s="118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</row>
    <row r="18" spans="1:96" s="36" customFormat="1" ht="31.5" customHeight="1">
      <c r="A18" s="97"/>
      <c r="B18" s="101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</row>
    <row r="19" spans="1:96" s="36" customFormat="1" ht="27" customHeight="1">
      <c r="A19" s="97"/>
      <c r="B19" s="113"/>
      <c r="C19" s="113"/>
      <c r="D19" s="95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</row>
    <row r="20" spans="1:96" ht="5" customHeight="1">
      <c r="A20" s="97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</row>
    <row r="21" spans="1:96" ht="39" customHeight="1">
      <c r="A21" s="95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BY21" s="95"/>
      <c r="BZ21" s="95"/>
      <c r="CA21" s="95"/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5"/>
      <c r="CM21" s="95"/>
      <c r="CN21" s="95"/>
      <c r="CO21" s="95"/>
      <c r="CP21" s="95"/>
      <c r="CQ21" s="95"/>
      <c r="CR21" s="95"/>
    </row>
    <row r="22" spans="1:96" ht="34.5" customHeight="1">
      <c r="A22" s="95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</row>
    <row r="23" spans="1:96" ht="34.5" customHeight="1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</row>
    <row r="24" spans="1:96" ht="34.5" customHeight="1">
      <c r="A24" s="95"/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</row>
    <row r="25" spans="1:96" ht="34.5" customHeight="1">
      <c r="A25" s="95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</row>
    <row r="26" spans="1:96" ht="34.5" customHeight="1">
      <c r="A26" s="95"/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</row>
    <row r="27" spans="1:96" ht="34.5" customHeight="1">
      <c r="A27" s="95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</row>
    <row r="28" spans="1:96" ht="34.5" customHeight="1">
      <c r="A28" s="95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</row>
    <row r="29" spans="1:96" ht="34.5" customHeight="1">
      <c r="A29" s="95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</row>
    <row r="30" spans="1:96" ht="34.5" customHeight="1">
      <c r="A30" s="95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W30" s="95"/>
      <c r="BX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</row>
    <row r="31" spans="1:96" ht="34.5" customHeight="1">
      <c r="A31" s="95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</row>
    <row r="32" spans="1:96" ht="34.5" customHeight="1">
      <c r="A32" s="95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5"/>
      <c r="BW32" s="95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/>
      <c r="CI32" s="95"/>
      <c r="CJ32" s="95"/>
      <c r="CK32" s="95"/>
      <c r="CL32" s="95"/>
      <c r="CM32" s="95"/>
      <c r="CN32" s="95"/>
      <c r="CO32" s="95"/>
      <c r="CP32" s="95"/>
      <c r="CQ32" s="95"/>
      <c r="CR32" s="95"/>
    </row>
    <row r="33" spans="1:96" ht="34.5" customHeight="1">
      <c r="A33" s="95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</row>
    <row r="34" spans="1:96" ht="34.5" customHeight="1">
      <c r="A34" s="95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95"/>
      <c r="BX34" s="95"/>
      <c r="BY34" s="95"/>
      <c r="BZ34" s="95"/>
      <c r="CA34" s="95"/>
      <c r="CB34" s="95"/>
      <c r="CC34" s="95"/>
      <c r="CD34" s="95"/>
      <c r="CE34" s="95"/>
      <c r="CF34" s="95"/>
      <c r="CG34" s="95"/>
      <c r="CH34" s="95"/>
      <c r="CI34" s="95"/>
      <c r="CJ34" s="95"/>
      <c r="CK34" s="95"/>
      <c r="CL34" s="95"/>
      <c r="CM34" s="95"/>
      <c r="CN34" s="95"/>
      <c r="CO34" s="95"/>
      <c r="CP34" s="95"/>
      <c r="CQ34" s="95"/>
      <c r="CR34" s="95"/>
    </row>
    <row r="35" spans="1:96" ht="34.5" customHeight="1">
      <c r="A35" s="95"/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5"/>
      <c r="BW35" s="95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/>
      <c r="CI35" s="95"/>
      <c r="CJ35" s="95"/>
      <c r="CK35" s="95"/>
      <c r="CL35" s="95"/>
      <c r="CM35" s="95"/>
      <c r="CN35" s="95"/>
      <c r="CO35" s="95"/>
      <c r="CP35" s="95"/>
      <c r="CQ35" s="95"/>
      <c r="CR35" s="95"/>
    </row>
    <row r="36" spans="1:96" ht="34.5" customHeight="1">
      <c r="A36" s="95"/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  <c r="BQ36" s="95"/>
      <c r="BR36" s="95"/>
      <c r="BS36" s="95"/>
      <c r="BT36" s="95"/>
      <c r="BU36" s="95"/>
      <c r="BV36" s="95"/>
      <c r="BW36" s="95"/>
      <c r="BX36" s="95"/>
      <c r="BY36" s="95"/>
      <c r="BZ36" s="95"/>
      <c r="CA36" s="95"/>
      <c r="CB36" s="95"/>
      <c r="CC36" s="95"/>
      <c r="CD36" s="95"/>
      <c r="CE36" s="95"/>
      <c r="CF36" s="95"/>
      <c r="CG36" s="95"/>
      <c r="CH36" s="95"/>
      <c r="CI36" s="95"/>
      <c r="CJ36" s="95"/>
      <c r="CK36" s="95"/>
      <c r="CL36" s="95"/>
      <c r="CM36" s="95"/>
      <c r="CN36" s="95"/>
      <c r="CO36" s="95"/>
      <c r="CP36" s="95"/>
      <c r="CQ36" s="95"/>
      <c r="CR36" s="95"/>
    </row>
    <row r="37" spans="1:96" ht="34.5" customHeight="1">
      <c r="A37" s="95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  <c r="BO37" s="95"/>
      <c r="BP37" s="95"/>
      <c r="BQ37" s="95"/>
      <c r="BR37" s="95"/>
      <c r="BS37" s="95"/>
      <c r="BT37" s="95"/>
      <c r="BU37" s="95"/>
      <c r="BV37" s="95"/>
      <c r="BW37" s="95"/>
      <c r="BX37" s="95"/>
      <c r="BY37" s="95"/>
      <c r="BZ37" s="95"/>
      <c r="CA37" s="95"/>
      <c r="CB37" s="95"/>
      <c r="CC37" s="95"/>
      <c r="CD37" s="95"/>
      <c r="CE37" s="95"/>
      <c r="CF37" s="95"/>
      <c r="CG37" s="95"/>
      <c r="CH37" s="95"/>
      <c r="CI37" s="95"/>
      <c r="CJ37" s="95"/>
      <c r="CK37" s="95"/>
      <c r="CL37" s="95"/>
      <c r="CM37" s="95"/>
      <c r="CN37" s="95"/>
      <c r="CO37" s="95"/>
      <c r="CP37" s="95"/>
      <c r="CQ37" s="95"/>
      <c r="CR37" s="95"/>
    </row>
    <row r="38" spans="1:96" ht="34.5" customHeight="1">
      <c r="A38" s="95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  <c r="BQ38" s="95"/>
      <c r="BR38" s="95"/>
      <c r="BS38" s="95"/>
      <c r="BT38" s="95"/>
      <c r="BU38" s="95"/>
      <c r="BV38" s="95"/>
      <c r="BW38" s="95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  <c r="CI38" s="95"/>
      <c r="CJ38" s="95"/>
      <c r="CK38" s="95"/>
      <c r="CL38" s="95"/>
      <c r="CM38" s="95"/>
      <c r="CN38" s="95"/>
      <c r="CO38" s="95"/>
      <c r="CP38" s="95"/>
      <c r="CQ38" s="95"/>
      <c r="CR38" s="95"/>
    </row>
    <row r="39" spans="1:96" ht="34.5" customHeight="1">
      <c r="A39" s="95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5"/>
      <c r="CA39" s="95"/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95"/>
      <c r="CM39" s="95"/>
      <c r="CN39" s="95"/>
      <c r="CO39" s="95"/>
      <c r="CP39" s="95"/>
      <c r="CQ39" s="95"/>
      <c r="CR39" s="95"/>
    </row>
    <row r="40" spans="1:96" ht="34.5" customHeight="1">
      <c r="A40" s="95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95"/>
      <c r="BN40" s="95"/>
      <c r="BO40" s="95"/>
      <c r="BP40" s="95"/>
      <c r="BQ40" s="95"/>
      <c r="BR40" s="95"/>
      <c r="BS40" s="95"/>
      <c r="BT40" s="95"/>
      <c r="BU40" s="95"/>
      <c r="BV40" s="95"/>
      <c r="BW40" s="95"/>
      <c r="BX40" s="95"/>
      <c r="BY40" s="95"/>
      <c r="BZ40" s="95"/>
      <c r="CA40" s="95"/>
      <c r="CB40" s="95"/>
      <c r="CC40" s="95"/>
      <c r="CD40" s="95"/>
      <c r="CE40" s="95"/>
      <c r="CF40" s="95"/>
      <c r="CG40" s="95"/>
      <c r="CH40" s="95"/>
      <c r="CI40" s="95"/>
      <c r="CJ40" s="95"/>
      <c r="CK40" s="95"/>
      <c r="CL40" s="95"/>
      <c r="CM40" s="95"/>
      <c r="CN40" s="95"/>
      <c r="CO40" s="95"/>
      <c r="CP40" s="95"/>
      <c r="CQ40" s="95"/>
      <c r="CR40" s="95"/>
    </row>
    <row r="41" spans="1:96" ht="34.5" customHeight="1">
      <c r="A41" s="95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5"/>
      <c r="BM41" s="95"/>
      <c r="BN41" s="95"/>
      <c r="BO41" s="95"/>
      <c r="BP41" s="95"/>
      <c r="BQ41" s="95"/>
      <c r="BR41" s="95"/>
      <c r="BS41" s="95"/>
      <c r="BT41" s="95"/>
      <c r="BU41" s="95"/>
      <c r="BV41" s="95"/>
      <c r="BW41" s="95"/>
      <c r="BX41" s="95"/>
      <c r="BY41" s="95"/>
      <c r="BZ41" s="95"/>
      <c r="CA41" s="95"/>
      <c r="CB41" s="95"/>
      <c r="CC41" s="95"/>
      <c r="CD41" s="95"/>
      <c r="CE41" s="95"/>
      <c r="CF41" s="95"/>
      <c r="CG41" s="95"/>
      <c r="CH41" s="95"/>
      <c r="CI41" s="95"/>
      <c r="CJ41" s="95"/>
      <c r="CK41" s="95"/>
      <c r="CL41" s="95"/>
      <c r="CM41" s="95"/>
      <c r="CN41" s="95"/>
      <c r="CO41" s="95"/>
      <c r="CP41" s="95"/>
      <c r="CQ41" s="95"/>
      <c r="CR41" s="95"/>
    </row>
    <row r="42" spans="1:96" ht="34.5" customHeight="1">
      <c r="A42" s="95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5"/>
      <c r="BM42" s="95"/>
      <c r="BN42" s="95"/>
      <c r="BO42" s="95"/>
      <c r="BP42" s="95"/>
      <c r="BQ42" s="95"/>
      <c r="BR42" s="95"/>
      <c r="BS42" s="95"/>
      <c r="BT42" s="95"/>
      <c r="BU42" s="95"/>
      <c r="BV42" s="95"/>
      <c r="BW42" s="95"/>
      <c r="BX42" s="95"/>
      <c r="BY42" s="95"/>
      <c r="BZ42" s="95"/>
      <c r="CA42" s="95"/>
      <c r="CB42" s="95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CM42" s="95"/>
      <c r="CN42" s="95"/>
      <c r="CO42" s="95"/>
      <c r="CP42" s="95"/>
      <c r="CQ42" s="95"/>
      <c r="CR42" s="95"/>
    </row>
    <row r="43" spans="1:96" ht="34.5" customHeight="1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  <c r="BQ43" s="95"/>
      <c r="BR43" s="95"/>
      <c r="BS43" s="95"/>
      <c r="BT43" s="95"/>
      <c r="BU43" s="95"/>
      <c r="BV43" s="95"/>
      <c r="BW43" s="95"/>
      <c r="BX43" s="95"/>
      <c r="BY43" s="95"/>
      <c r="BZ43" s="95"/>
      <c r="CA43" s="95"/>
      <c r="CB43" s="95"/>
      <c r="CC43" s="95"/>
      <c r="CD43" s="95"/>
      <c r="CE43" s="95"/>
      <c r="CF43" s="95"/>
      <c r="CG43" s="95"/>
      <c r="CH43" s="95"/>
      <c r="CI43" s="95"/>
      <c r="CJ43" s="95"/>
      <c r="CK43" s="95"/>
      <c r="CL43" s="95"/>
      <c r="CM43" s="95"/>
      <c r="CN43" s="95"/>
      <c r="CO43" s="95"/>
      <c r="CP43" s="95"/>
      <c r="CQ43" s="95"/>
      <c r="CR43" s="95"/>
    </row>
    <row r="44" spans="1:96" ht="34.5" customHeight="1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95"/>
      <c r="BG44" s="95"/>
      <c r="BH44" s="95"/>
      <c r="BI44" s="95"/>
      <c r="BJ44" s="95"/>
      <c r="BK44" s="95"/>
      <c r="BL44" s="95"/>
      <c r="BM44" s="95"/>
      <c r="BN44" s="95"/>
      <c r="BO44" s="95"/>
      <c r="BP44" s="95"/>
      <c r="BQ44" s="95"/>
      <c r="BR44" s="95"/>
      <c r="BS44" s="95"/>
      <c r="BT44" s="95"/>
      <c r="BU44" s="95"/>
      <c r="BV44" s="95"/>
      <c r="BW44" s="95"/>
      <c r="BX44" s="95"/>
      <c r="BY44" s="95"/>
      <c r="BZ44" s="95"/>
      <c r="CA44" s="95"/>
      <c r="CB44" s="95"/>
      <c r="CC44" s="95"/>
      <c r="CD44" s="95"/>
      <c r="CE44" s="95"/>
      <c r="CF44" s="95"/>
      <c r="CG44" s="95"/>
      <c r="CH44" s="95"/>
      <c r="CI44" s="95"/>
      <c r="CJ44" s="95"/>
      <c r="CK44" s="95"/>
      <c r="CL44" s="95"/>
      <c r="CM44" s="95"/>
      <c r="CN44" s="95"/>
      <c r="CO44" s="95"/>
      <c r="CP44" s="95"/>
      <c r="CQ44" s="95"/>
      <c r="CR44" s="95"/>
    </row>
    <row r="45" spans="1:96" ht="34.5" customHeight="1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95"/>
      <c r="BO45" s="95"/>
      <c r="BP45" s="95"/>
      <c r="BQ45" s="95"/>
      <c r="BR45" s="95"/>
      <c r="BS45" s="95"/>
      <c r="BT45" s="95"/>
      <c r="BU45" s="95"/>
      <c r="BV45" s="95"/>
      <c r="BW45" s="95"/>
      <c r="BX45" s="95"/>
      <c r="BY45" s="95"/>
      <c r="BZ45" s="95"/>
      <c r="CA45" s="95"/>
      <c r="CB45" s="95"/>
      <c r="CC45" s="95"/>
      <c r="CD45" s="95"/>
      <c r="CE45" s="95"/>
      <c r="CF45" s="95"/>
      <c r="CG45" s="95"/>
      <c r="CH45" s="95"/>
      <c r="CI45" s="95"/>
      <c r="CJ45" s="95"/>
      <c r="CK45" s="95"/>
      <c r="CL45" s="95"/>
      <c r="CM45" s="95"/>
      <c r="CN45" s="95"/>
      <c r="CO45" s="95"/>
      <c r="CP45" s="95"/>
      <c r="CQ45" s="95"/>
      <c r="CR45" s="95"/>
    </row>
    <row r="46" spans="1:96" ht="34.5" customHeight="1">
      <c r="A46" s="95"/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5"/>
      <c r="BI46" s="95"/>
      <c r="BJ46" s="95"/>
      <c r="BK46" s="95"/>
      <c r="BL46" s="95"/>
      <c r="BM46" s="95"/>
      <c r="BN46" s="95"/>
      <c r="BO46" s="95"/>
      <c r="BP46" s="95"/>
      <c r="BQ46" s="95"/>
      <c r="BR46" s="95"/>
      <c r="BS46" s="95"/>
      <c r="BT46" s="95"/>
      <c r="BU46" s="95"/>
      <c r="BV46" s="95"/>
      <c r="BW46" s="95"/>
      <c r="BX46" s="95"/>
      <c r="BY46" s="95"/>
      <c r="BZ46" s="95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5"/>
      <c r="CP46" s="95"/>
      <c r="CQ46" s="95"/>
      <c r="CR46" s="95"/>
    </row>
    <row r="47" spans="1:96" ht="34.5" customHeight="1">
      <c r="A47" s="95"/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5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5"/>
      <c r="CP47" s="95"/>
      <c r="CQ47" s="95"/>
      <c r="CR47" s="95"/>
    </row>
    <row r="48" spans="1:96" ht="34.5" customHeight="1">
      <c r="A48" s="95"/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95"/>
      <c r="AL48" s="95"/>
      <c r="AM48" s="95"/>
      <c r="AN48" s="95"/>
      <c r="AO48" s="95"/>
      <c r="AP48" s="95"/>
      <c r="AQ48" s="95"/>
      <c r="AR48" s="95"/>
      <c r="AS48" s="95"/>
      <c r="AT48" s="95"/>
      <c r="AU48" s="95"/>
      <c r="AV48" s="95"/>
      <c r="AW48" s="95"/>
      <c r="AX48" s="95"/>
      <c r="AY48" s="95"/>
      <c r="AZ48" s="95"/>
      <c r="BA48" s="95"/>
      <c r="BB48" s="95"/>
      <c r="BC48" s="95"/>
      <c r="BD48" s="95"/>
      <c r="BE48" s="95"/>
      <c r="BF48" s="95"/>
      <c r="BG48" s="95"/>
      <c r="BH48" s="95"/>
      <c r="BI48" s="95"/>
      <c r="BJ48" s="95"/>
      <c r="BK48" s="95"/>
      <c r="BL48" s="95"/>
      <c r="BM48" s="95"/>
      <c r="BN48" s="95"/>
      <c r="BO48" s="95"/>
      <c r="BP48" s="95"/>
      <c r="BQ48" s="95"/>
      <c r="BR48" s="95"/>
      <c r="BS48" s="95"/>
      <c r="BT48" s="95"/>
      <c r="BU48" s="95"/>
      <c r="BV48" s="95"/>
      <c r="BW48" s="95"/>
      <c r="BX48" s="95"/>
      <c r="BY48" s="95"/>
      <c r="BZ48" s="95"/>
      <c r="CA48" s="95"/>
      <c r="CB48" s="95"/>
      <c r="CC48" s="95"/>
      <c r="CD48" s="95"/>
      <c r="CE48" s="95"/>
      <c r="CF48" s="95"/>
      <c r="CG48" s="95"/>
      <c r="CH48" s="95"/>
      <c r="CI48" s="95"/>
      <c r="CJ48" s="95"/>
      <c r="CK48" s="95"/>
      <c r="CL48" s="95"/>
      <c r="CM48" s="95"/>
      <c r="CN48" s="95"/>
      <c r="CO48" s="95"/>
      <c r="CP48" s="95"/>
      <c r="CQ48" s="95"/>
      <c r="CR48" s="95"/>
    </row>
    <row r="49" spans="1:96" ht="34.5" customHeight="1">
      <c r="A49" s="95"/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  <c r="BQ49" s="95"/>
      <c r="BR49" s="95"/>
      <c r="BS49" s="95"/>
      <c r="BT49" s="95"/>
      <c r="BU49" s="95"/>
      <c r="BV49" s="95"/>
      <c r="BW49" s="95"/>
      <c r="BX49" s="95"/>
      <c r="BY49" s="95"/>
      <c r="BZ49" s="95"/>
      <c r="CA49" s="95"/>
      <c r="CB49" s="95"/>
      <c r="CC49" s="95"/>
      <c r="CD49" s="95"/>
      <c r="CE49" s="95"/>
      <c r="CF49" s="95"/>
      <c r="CG49" s="95"/>
      <c r="CH49" s="95"/>
      <c r="CI49" s="95"/>
      <c r="CJ49" s="95"/>
      <c r="CK49" s="95"/>
      <c r="CL49" s="95"/>
      <c r="CM49" s="95"/>
      <c r="CN49" s="95"/>
      <c r="CO49" s="95"/>
      <c r="CP49" s="95"/>
      <c r="CQ49" s="95"/>
      <c r="CR49" s="95"/>
    </row>
    <row r="50" spans="1:96" ht="34.5" customHeight="1">
      <c r="A50" s="95"/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95"/>
      <c r="AL50" s="95"/>
      <c r="AM50" s="95"/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5"/>
      <c r="BQ50" s="95"/>
      <c r="BR50" s="95"/>
      <c r="BS50" s="95"/>
      <c r="BT50" s="95"/>
      <c r="BU50" s="95"/>
      <c r="BV50" s="95"/>
      <c r="BW50" s="95"/>
      <c r="BX50" s="95"/>
      <c r="BY50" s="95"/>
      <c r="BZ50" s="95"/>
      <c r="CA50" s="95"/>
      <c r="CB50" s="95"/>
      <c r="CC50" s="95"/>
      <c r="CD50" s="95"/>
      <c r="CE50" s="95"/>
      <c r="CF50" s="95"/>
      <c r="CG50" s="95"/>
      <c r="CH50" s="95"/>
      <c r="CI50" s="95"/>
      <c r="CJ50" s="95"/>
      <c r="CK50" s="95"/>
      <c r="CL50" s="95"/>
      <c r="CM50" s="95"/>
      <c r="CN50" s="95"/>
      <c r="CO50" s="95"/>
      <c r="CP50" s="95"/>
      <c r="CQ50" s="95"/>
      <c r="CR50" s="95"/>
    </row>
    <row r="51" spans="1:96" ht="34.5" customHeight="1">
      <c r="A51" s="95"/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  <c r="BM51" s="95"/>
      <c r="BN51" s="95"/>
      <c r="BO51" s="95"/>
      <c r="BP51" s="95"/>
      <c r="BQ51" s="95"/>
      <c r="BR51" s="95"/>
      <c r="BS51" s="95"/>
      <c r="BT51" s="95"/>
      <c r="BU51" s="95"/>
      <c r="BV51" s="95"/>
      <c r="BW51" s="95"/>
      <c r="BX51" s="95"/>
      <c r="BY51" s="95"/>
      <c r="BZ51" s="95"/>
      <c r="CA51" s="95"/>
      <c r="CB51" s="95"/>
      <c r="CC51" s="95"/>
      <c r="CD51" s="95"/>
      <c r="CE51" s="95"/>
      <c r="CF51" s="95"/>
      <c r="CG51" s="95"/>
      <c r="CH51" s="95"/>
      <c r="CI51" s="95"/>
      <c r="CJ51" s="95"/>
      <c r="CK51" s="95"/>
      <c r="CL51" s="95"/>
      <c r="CM51" s="95"/>
      <c r="CN51" s="95"/>
      <c r="CO51" s="95"/>
      <c r="CP51" s="95"/>
      <c r="CQ51" s="95"/>
      <c r="CR51" s="95"/>
    </row>
    <row r="52" spans="1:96" ht="34.5" customHeight="1">
      <c r="A52" s="95"/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5"/>
      <c r="CA52" s="95"/>
      <c r="CB52" s="95"/>
      <c r="CC52" s="95"/>
      <c r="CD52" s="95"/>
      <c r="CE52" s="95"/>
      <c r="CF52" s="95"/>
      <c r="CG52" s="95"/>
      <c r="CH52" s="95"/>
      <c r="CI52" s="95"/>
      <c r="CJ52" s="95"/>
      <c r="CK52" s="95"/>
      <c r="CL52" s="95"/>
      <c r="CM52" s="95"/>
      <c r="CN52" s="95"/>
      <c r="CO52" s="95"/>
      <c r="CP52" s="95"/>
      <c r="CQ52" s="95"/>
      <c r="CR52" s="95"/>
    </row>
    <row r="53" spans="1:96" ht="34.5" customHeight="1">
      <c r="A53" s="95"/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  <c r="BQ53" s="95"/>
      <c r="BR53" s="95"/>
      <c r="BS53" s="95"/>
      <c r="BT53" s="95"/>
      <c r="BU53" s="95"/>
      <c r="BV53" s="95"/>
      <c r="BW53" s="95"/>
      <c r="BX53" s="95"/>
      <c r="BY53" s="95"/>
      <c r="BZ53" s="95"/>
      <c r="CA53" s="95"/>
      <c r="CB53" s="95"/>
      <c r="CC53" s="95"/>
      <c r="CD53" s="95"/>
      <c r="CE53" s="95"/>
      <c r="CF53" s="95"/>
      <c r="CG53" s="95"/>
      <c r="CH53" s="95"/>
      <c r="CI53" s="95"/>
      <c r="CJ53" s="95"/>
      <c r="CK53" s="95"/>
      <c r="CL53" s="95"/>
      <c r="CM53" s="95"/>
      <c r="CN53" s="95"/>
      <c r="CO53" s="95"/>
      <c r="CP53" s="95"/>
      <c r="CQ53" s="95"/>
      <c r="CR53" s="95"/>
    </row>
    <row r="54" spans="1:96" ht="34.5" customHeight="1">
      <c r="A54" s="95"/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  <c r="AN54" s="95"/>
      <c r="AO54" s="95"/>
      <c r="AP54" s="95"/>
      <c r="AQ54" s="95"/>
      <c r="AR54" s="95"/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  <c r="BD54" s="95"/>
      <c r="BE54" s="95"/>
      <c r="BF54" s="95"/>
      <c r="BG54" s="95"/>
      <c r="BH54" s="95"/>
      <c r="BI54" s="95"/>
      <c r="BJ54" s="95"/>
      <c r="BK54" s="95"/>
      <c r="BL54" s="95"/>
      <c r="BM54" s="95"/>
      <c r="BN54" s="95"/>
      <c r="BO54" s="95"/>
      <c r="BP54" s="95"/>
      <c r="BQ54" s="95"/>
      <c r="BR54" s="95"/>
      <c r="BS54" s="95"/>
      <c r="BT54" s="95"/>
      <c r="BU54" s="95"/>
      <c r="BV54" s="95"/>
      <c r="BW54" s="95"/>
      <c r="BX54" s="95"/>
      <c r="BY54" s="95"/>
      <c r="BZ54" s="95"/>
      <c r="CA54" s="95"/>
      <c r="CB54" s="95"/>
      <c r="CC54" s="95"/>
      <c r="CD54" s="95"/>
      <c r="CE54" s="95"/>
      <c r="CF54" s="95"/>
      <c r="CG54" s="95"/>
      <c r="CH54" s="95"/>
      <c r="CI54" s="95"/>
      <c r="CJ54" s="95"/>
      <c r="CK54" s="95"/>
      <c r="CL54" s="95"/>
      <c r="CM54" s="95"/>
      <c r="CN54" s="95"/>
      <c r="CO54" s="95"/>
      <c r="CP54" s="95"/>
      <c r="CQ54" s="95"/>
      <c r="CR54" s="95"/>
    </row>
    <row r="55" spans="1:96" ht="34.5" customHeight="1">
      <c r="A55" s="95"/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/>
      <c r="AK55" s="95"/>
      <c r="AL55" s="95"/>
      <c r="AM55" s="95"/>
      <c r="AN55" s="95"/>
      <c r="AO55" s="95"/>
      <c r="AP55" s="95"/>
      <c r="AQ55" s="95"/>
      <c r="AR55" s="95"/>
      <c r="AS55" s="95"/>
      <c r="AT55" s="95"/>
      <c r="AU55" s="95"/>
      <c r="AV55" s="95"/>
      <c r="AW55" s="95"/>
      <c r="AX55" s="95"/>
      <c r="AY55" s="95"/>
      <c r="AZ55" s="95"/>
      <c r="BA55" s="95"/>
      <c r="BB55" s="95"/>
      <c r="BC55" s="95"/>
      <c r="BD55" s="95"/>
      <c r="BE55" s="95"/>
      <c r="BF55" s="95"/>
      <c r="BG55" s="95"/>
      <c r="BH55" s="95"/>
      <c r="BI55" s="95"/>
      <c r="BJ55" s="95"/>
      <c r="BK55" s="95"/>
      <c r="BL55" s="95"/>
      <c r="BM55" s="95"/>
      <c r="BN55" s="95"/>
      <c r="BO55" s="95"/>
      <c r="BP55" s="95"/>
      <c r="BQ55" s="95"/>
      <c r="BR55" s="95"/>
      <c r="BS55" s="95"/>
      <c r="BT55" s="95"/>
      <c r="BU55" s="95"/>
      <c r="BV55" s="95"/>
      <c r="BW55" s="95"/>
      <c r="BX55" s="95"/>
      <c r="BY55" s="95"/>
      <c r="BZ55" s="95"/>
      <c r="CA55" s="95"/>
      <c r="CB55" s="95"/>
      <c r="CC55" s="95"/>
      <c r="CD55" s="95"/>
      <c r="CE55" s="95"/>
      <c r="CF55" s="95"/>
      <c r="CG55" s="95"/>
      <c r="CH55" s="95"/>
      <c r="CI55" s="95"/>
      <c r="CJ55" s="95"/>
      <c r="CK55" s="95"/>
      <c r="CL55" s="95"/>
      <c r="CM55" s="95"/>
      <c r="CN55" s="95"/>
      <c r="CO55" s="95"/>
      <c r="CP55" s="95"/>
      <c r="CQ55" s="95"/>
      <c r="CR55" s="95"/>
    </row>
    <row r="56" spans="1:96" ht="34.5" customHeight="1">
      <c r="A56" s="95"/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  <c r="AK56" s="95"/>
      <c r="AL56" s="95"/>
      <c r="AM56" s="95"/>
      <c r="AN56" s="95"/>
      <c r="AO56" s="95"/>
      <c r="AP56" s="95"/>
      <c r="AQ56" s="95"/>
      <c r="AR56" s="95"/>
      <c r="AS56" s="95"/>
      <c r="AT56" s="95"/>
      <c r="AU56" s="95"/>
      <c r="AV56" s="95"/>
      <c r="AW56" s="95"/>
      <c r="AX56" s="95"/>
      <c r="AY56" s="95"/>
      <c r="AZ56" s="95"/>
      <c r="BA56" s="95"/>
      <c r="BB56" s="95"/>
      <c r="BC56" s="95"/>
      <c r="BD56" s="95"/>
      <c r="BE56" s="95"/>
      <c r="BF56" s="95"/>
      <c r="BG56" s="95"/>
      <c r="BH56" s="95"/>
      <c r="BI56" s="95"/>
      <c r="BJ56" s="95"/>
      <c r="BK56" s="95"/>
      <c r="BL56" s="95"/>
      <c r="BM56" s="95"/>
      <c r="BN56" s="95"/>
      <c r="BO56" s="95"/>
      <c r="BP56" s="95"/>
      <c r="BQ56" s="95"/>
      <c r="BR56" s="95"/>
      <c r="BS56" s="95"/>
      <c r="BT56" s="95"/>
      <c r="BU56" s="95"/>
      <c r="BV56" s="95"/>
      <c r="BW56" s="95"/>
      <c r="BX56" s="95"/>
      <c r="BY56" s="95"/>
      <c r="BZ56" s="95"/>
      <c r="CA56" s="95"/>
      <c r="CB56" s="95"/>
      <c r="CC56" s="95"/>
      <c r="CD56" s="95"/>
      <c r="CE56" s="95"/>
      <c r="CF56" s="95"/>
      <c r="CG56" s="95"/>
      <c r="CH56" s="95"/>
      <c r="CI56" s="95"/>
      <c r="CJ56" s="95"/>
      <c r="CK56" s="95"/>
      <c r="CL56" s="95"/>
      <c r="CM56" s="95"/>
      <c r="CN56" s="95"/>
      <c r="CO56" s="95"/>
      <c r="CP56" s="95"/>
      <c r="CQ56" s="95"/>
      <c r="CR56" s="95"/>
    </row>
    <row r="57" spans="1:96" ht="34.5" customHeight="1">
      <c r="A57" s="95"/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95"/>
      <c r="BD57" s="95"/>
      <c r="BE57" s="95"/>
      <c r="BF57" s="95"/>
      <c r="BG57" s="95"/>
      <c r="BH57" s="95"/>
      <c r="BI57" s="95"/>
      <c r="BJ57" s="95"/>
      <c r="BK57" s="95"/>
      <c r="BL57" s="95"/>
      <c r="BM57" s="95"/>
      <c r="BN57" s="95"/>
      <c r="BO57" s="95"/>
      <c r="BP57" s="95"/>
      <c r="BQ57" s="95"/>
      <c r="BR57" s="95"/>
      <c r="BS57" s="95"/>
      <c r="BT57" s="95"/>
      <c r="BU57" s="95"/>
      <c r="BV57" s="95"/>
      <c r="BW57" s="95"/>
      <c r="BX57" s="95"/>
      <c r="BY57" s="95"/>
      <c r="BZ57" s="95"/>
      <c r="CA57" s="95"/>
      <c r="CB57" s="95"/>
      <c r="CC57" s="95"/>
      <c r="CD57" s="95"/>
      <c r="CE57" s="95"/>
      <c r="CF57" s="95"/>
      <c r="CG57" s="95"/>
      <c r="CH57" s="95"/>
      <c r="CI57" s="95"/>
      <c r="CJ57" s="95"/>
      <c r="CK57" s="95"/>
      <c r="CL57" s="95"/>
      <c r="CM57" s="95"/>
      <c r="CN57" s="95"/>
      <c r="CO57" s="95"/>
      <c r="CP57" s="95"/>
      <c r="CQ57" s="95"/>
      <c r="CR57" s="95"/>
    </row>
    <row r="58" spans="1:96" ht="34.5" customHeight="1">
      <c r="A58" s="95"/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95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95"/>
      <c r="BH58" s="95"/>
      <c r="BI58" s="95"/>
      <c r="BJ58" s="95"/>
      <c r="BK58" s="95"/>
      <c r="BL58" s="95"/>
      <c r="BM58" s="95"/>
      <c r="BN58" s="95"/>
      <c r="BO58" s="95"/>
      <c r="BP58" s="95"/>
      <c r="BQ58" s="95"/>
      <c r="BR58" s="95"/>
      <c r="BS58" s="95"/>
      <c r="BT58" s="95"/>
      <c r="BU58" s="95"/>
      <c r="BV58" s="95"/>
      <c r="BW58" s="95"/>
      <c r="BX58" s="95"/>
      <c r="BY58" s="95"/>
      <c r="BZ58" s="95"/>
      <c r="CA58" s="95"/>
      <c r="CB58" s="95"/>
      <c r="CC58" s="95"/>
      <c r="CD58" s="95"/>
      <c r="CE58" s="95"/>
      <c r="CF58" s="95"/>
      <c r="CG58" s="95"/>
      <c r="CH58" s="95"/>
      <c r="CI58" s="95"/>
      <c r="CJ58" s="95"/>
      <c r="CK58" s="95"/>
      <c r="CL58" s="95"/>
      <c r="CM58" s="95"/>
      <c r="CN58" s="95"/>
      <c r="CO58" s="95"/>
      <c r="CP58" s="95"/>
      <c r="CQ58" s="95"/>
      <c r="CR58" s="95"/>
    </row>
    <row r="59" spans="1:96" ht="34.5" customHeight="1">
      <c r="A59" s="95"/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  <c r="BR59" s="95"/>
      <c r="BS59" s="95"/>
      <c r="BT59" s="95"/>
      <c r="BU59" s="95"/>
      <c r="BV59" s="95"/>
      <c r="BW59" s="95"/>
      <c r="BX59" s="95"/>
      <c r="BY59" s="95"/>
      <c r="BZ59" s="95"/>
      <c r="CA59" s="95"/>
      <c r="CB59" s="95"/>
      <c r="CC59" s="95"/>
      <c r="CD59" s="95"/>
      <c r="CE59" s="95"/>
      <c r="CF59" s="95"/>
      <c r="CG59" s="95"/>
      <c r="CH59" s="95"/>
      <c r="CI59" s="95"/>
      <c r="CJ59" s="95"/>
      <c r="CK59" s="95"/>
      <c r="CL59" s="95"/>
      <c r="CM59" s="95"/>
      <c r="CN59" s="95"/>
      <c r="CO59" s="95"/>
      <c r="CP59" s="95"/>
      <c r="CQ59" s="95"/>
      <c r="CR59" s="95"/>
    </row>
    <row r="60" spans="1:96" ht="34.5" customHeight="1">
      <c r="A60" s="95"/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</row>
    <row r="61" spans="1:96" ht="34.5" customHeight="1">
      <c r="A61" s="95"/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  <c r="BB61" s="95"/>
      <c r="BC61" s="95"/>
      <c r="BD61" s="95"/>
      <c r="BE61" s="95"/>
      <c r="BF61" s="95"/>
      <c r="BG61" s="95"/>
      <c r="BH61" s="95"/>
      <c r="BI61" s="95"/>
      <c r="BJ61" s="95"/>
      <c r="BK61" s="95"/>
      <c r="BL61" s="95"/>
      <c r="BM61" s="95"/>
      <c r="BN61" s="95"/>
      <c r="BO61" s="95"/>
      <c r="BP61" s="95"/>
      <c r="BQ61" s="95"/>
      <c r="BR61" s="95"/>
      <c r="BS61" s="95"/>
      <c r="BT61" s="95"/>
      <c r="BU61" s="95"/>
      <c r="BV61" s="95"/>
      <c r="BW61" s="95"/>
      <c r="BX61" s="95"/>
      <c r="BY61" s="95"/>
      <c r="BZ61" s="95"/>
      <c r="CA61" s="95"/>
      <c r="CB61" s="95"/>
      <c r="CC61" s="95"/>
      <c r="CD61" s="95"/>
      <c r="CE61" s="95"/>
      <c r="CF61" s="95"/>
      <c r="CG61" s="95"/>
      <c r="CH61" s="95"/>
      <c r="CI61" s="95"/>
      <c r="CJ61" s="95"/>
      <c r="CK61" s="95"/>
      <c r="CL61" s="95"/>
      <c r="CM61" s="95"/>
      <c r="CN61" s="95"/>
      <c r="CO61" s="95"/>
      <c r="CP61" s="95"/>
      <c r="CQ61" s="95"/>
      <c r="CR61" s="95"/>
    </row>
    <row r="62" spans="1:96" ht="34.5" customHeight="1">
      <c r="A62" s="95"/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95"/>
      <c r="AS62" s="95"/>
      <c r="AT62" s="95"/>
      <c r="AU62" s="95"/>
      <c r="AV62" s="95"/>
      <c r="AW62" s="95"/>
      <c r="AX62" s="95"/>
      <c r="AY62" s="95"/>
      <c r="AZ62" s="95"/>
      <c r="BA62" s="95"/>
      <c r="BB62" s="95"/>
      <c r="BC62" s="95"/>
      <c r="BD62" s="95"/>
      <c r="BE62" s="95"/>
      <c r="BF62" s="95"/>
      <c r="BG62" s="95"/>
      <c r="BH62" s="95"/>
      <c r="BI62" s="95"/>
      <c r="BJ62" s="95"/>
      <c r="BK62" s="95"/>
      <c r="BL62" s="95"/>
      <c r="BM62" s="95"/>
      <c r="BN62" s="95"/>
      <c r="BO62" s="95"/>
      <c r="BP62" s="95"/>
      <c r="BQ62" s="95"/>
      <c r="BR62" s="95"/>
      <c r="BS62" s="95"/>
      <c r="BT62" s="95"/>
      <c r="BU62" s="95"/>
      <c r="BV62" s="95"/>
      <c r="BW62" s="95"/>
      <c r="BX62" s="95"/>
      <c r="BY62" s="95"/>
      <c r="BZ62" s="95"/>
      <c r="CA62" s="95"/>
      <c r="CB62" s="95"/>
      <c r="CC62" s="95"/>
      <c r="CD62" s="95"/>
      <c r="CE62" s="95"/>
      <c r="CF62" s="95"/>
      <c r="CG62" s="95"/>
      <c r="CH62" s="95"/>
      <c r="CI62" s="95"/>
      <c r="CJ62" s="95"/>
      <c r="CK62" s="95"/>
      <c r="CL62" s="95"/>
      <c r="CM62" s="95"/>
      <c r="CN62" s="95"/>
      <c r="CO62" s="95"/>
      <c r="CP62" s="95"/>
      <c r="CQ62" s="95"/>
      <c r="CR62" s="95"/>
    </row>
    <row r="63" spans="1:96" ht="34.5" customHeight="1">
      <c r="A63" s="95"/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95"/>
      <c r="AD63" s="95"/>
      <c r="AE63" s="95"/>
      <c r="AF63" s="95"/>
      <c r="AG63" s="95"/>
      <c r="AH63" s="95"/>
      <c r="AI63" s="95"/>
      <c r="AJ63" s="95"/>
      <c r="AK63" s="95"/>
      <c r="AL63" s="95"/>
      <c r="AM63" s="95"/>
      <c r="AN63" s="95"/>
      <c r="AO63" s="95"/>
      <c r="AP63" s="95"/>
      <c r="AQ63" s="95"/>
      <c r="AR63" s="95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95"/>
      <c r="BE63" s="95"/>
      <c r="BF63" s="95"/>
      <c r="BG63" s="95"/>
      <c r="BH63" s="95"/>
      <c r="BI63" s="95"/>
      <c r="BJ63" s="95"/>
      <c r="BK63" s="95"/>
      <c r="BL63" s="95"/>
      <c r="BM63" s="95"/>
      <c r="BN63" s="95"/>
      <c r="BO63" s="95"/>
      <c r="BP63" s="95"/>
      <c r="BQ63" s="95"/>
      <c r="BR63" s="95"/>
      <c r="BS63" s="95"/>
      <c r="BT63" s="95"/>
      <c r="BU63" s="95"/>
      <c r="BV63" s="95"/>
      <c r="BW63" s="95"/>
      <c r="BX63" s="95"/>
      <c r="BY63" s="95"/>
      <c r="BZ63" s="95"/>
      <c r="CA63" s="95"/>
      <c r="CB63" s="95"/>
      <c r="CC63" s="95"/>
      <c r="CD63" s="95"/>
      <c r="CE63" s="95"/>
      <c r="CF63" s="95"/>
      <c r="CG63" s="95"/>
      <c r="CH63" s="95"/>
      <c r="CI63" s="95"/>
      <c r="CJ63" s="95"/>
      <c r="CK63" s="95"/>
      <c r="CL63" s="95"/>
      <c r="CM63" s="95"/>
      <c r="CN63" s="95"/>
      <c r="CO63" s="95"/>
      <c r="CP63" s="95"/>
      <c r="CQ63" s="95"/>
      <c r="CR63" s="95"/>
    </row>
    <row r="64" spans="1:96" ht="34.5" customHeight="1">
      <c r="A64" s="95"/>
      <c r="B64" s="95"/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5"/>
      <c r="AB64" s="95"/>
      <c r="AC64" s="95"/>
      <c r="AD64" s="95"/>
      <c r="AE64" s="95"/>
      <c r="AF64" s="95"/>
      <c r="AG64" s="95"/>
      <c r="AH64" s="95"/>
      <c r="AI64" s="95"/>
      <c r="AJ64" s="95"/>
      <c r="AK64" s="95"/>
      <c r="AL64" s="95"/>
      <c r="AM64" s="95"/>
      <c r="AN64" s="95"/>
      <c r="AO64" s="95"/>
      <c r="AP64" s="95"/>
      <c r="AQ64" s="95"/>
      <c r="AR64" s="95"/>
      <c r="AS64" s="95"/>
      <c r="AT64" s="95"/>
      <c r="AU64" s="95"/>
      <c r="AV64" s="95"/>
      <c r="AW64" s="95"/>
      <c r="AX64" s="95"/>
      <c r="AY64" s="95"/>
      <c r="AZ64" s="95"/>
      <c r="BA64" s="95"/>
      <c r="BB64" s="95"/>
      <c r="BC64" s="95"/>
      <c r="BD64" s="95"/>
      <c r="BE64" s="95"/>
      <c r="BF64" s="95"/>
      <c r="BG64" s="95"/>
      <c r="BH64" s="95"/>
      <c r="BI64" s="95"/>
      <c r="BJ64" s="95"/>
      <c r="BK64" s="95"/>
      <c r="BL64" s="95"/>
      <c r="BM64" s="95"/>
      <c r="BN64" s="95"/>
      <c r="BO64" s="95"/>
      <c r="BP64" s="95"/>
      <c r="BQ64" s="95"/>
      <c r="BR64" s="95"/>
      <c r="BS64" s="95"/>
      <c r="BT64" s="95"/>
      <c r="BU64" s="95"/>
      <c r="BV64" s="95"/>
      <c r="BW64" s="95"/>
      <c r="BX64" s="95"/>
      <c r="BY64" s="95"/>
      <c r="BZ64" s="95"/>
      <c r="CA64" s="95"/>
      <c r="CB64" s="95"/>
      <c r="CC64" s="95"/>
      <c r="CD64" s="95"/>
      <c r="CE64" s="95"/>
      <c r="CF64" s="95"/>
      <c r="CG64" s="95"/>
      <c r="CH64" s="95"/>
      <c r="CI64" s="95"/>
      <c r="CJ64" s="95"/>
      <c r="CK64" s="95"/>
      <c r="CL64" s="95"/>
      <c r="CM64" s="95"/>
      <c r="CN64" s="95"/>
      <c r="CO64" s="95"/>
      <c r="CP64" s="95"/>
      <c r="CQ64" s="95"/>
      <c r="CR64" s="95"/>
    </row>
    <row r="65" spans="1:96" ht="34.5" customHeight="1">
      <c r="A65" s="95"/>
      <c r="B65" s="95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95"/>
      <c r="AK65" s="95"/>
      <c r="AL65" s="95"/>
      <c r="AM65" s="95"/>
      <c r="AN65" s="95"/>
      <c r="AO65" s="95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5"/>
      <c r="BH65" s="95"/>
      <c r="BI65" s="95"/>
      <c r="BJ65" s="95"/>
      <c r="BK65" s="95"/>
      <c r="BL65" s="95"/>
      <c r="BM65" s="95"/>
      <c r="BN65" s="95"/>
      <c r="BO65" s="95"/>
      <c r="BP65" s="95"/>
      <c r="BQ65" s="95"/>
      <c r="BR65" s="95"/>
      <c r="BS65" s="95"/>
      <c r="BT65" s="95"/>
      <c r="BU65" s="95"/>
      <c r="BV65" s="95"/>
      <c r="BW65" s="95"/>
      <c r="BX65" s="95"/>
      <c r="BY65" s="95"/>
      <c r="BZ65" s="95"/>
      <c r="CA65" s="95"/>
      <c r="CB65" s="95"/>
      <c r="CC65" s="95"/>
      <c r="CD65" s="95"/>
      <c r="CE65" s="95"/>
      <c r="CF65" s="95"/>
      <c r="CG65" s="95"/>
      <c r="CH65" s="95"/>
      <c r="CI65" s="95"/>
      <c r="CJ65" s="95"/>
      <c r="CK65" s="95"/>
      <c r="CL65" s="95"/>
      <c r="CM65" s="95"/>
      <c r="CN65" s="95"/>
      <c r="CO65" s="95"/>
      <c r="CP65" s="95"/>
      <c r="CQ65" s="95"/>
      <c r="CR65" s="95"/>
    </row>
    <row r="66" spans="1:96" ht="34.5" customHeight="1">
      <c r="A66" s="95"/>
      <c r="B66" s="95"/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95"/>
      <c r="BG66" s="95"/>
      <c r="BH66" s="95"/>
      <c r="BI66" s="95"/>
      <c r="BJ66" s="95"/>
      <c r="BK66" s="95"/>
      <c r="BL66" s="95"/>
      <c r="BM66" s="95"/>
      <c r="BN66" s="95"/>
      <c r="BO66" s="95"/>
      <c r="BP66" s="95"/>
      <c r="BQ66" s="95"/>
      <c r="BR66" s="95"/>
      <c r="BS66" s="95"/>
      <c r="BT66" s="95"/>
      <c r="BU66" s="95"/>
      <c r="BV66" s="95"/>
      <c r="BW66" s="95"/>
      <c r="BX66" s="95"/>
      <c r="BY66" s="95"/>
      <c r="BZ66" s="95"/>
      <c r="CA66" s="95"/>
      <c r="CB66" s="95"/>
      <c r="CC66" s="95"/>
      <c r="CD66" s="95"/>
      <c r="CE66" s="95"/>
      <c r="CF66" s="95"/>
      <c r="CG66" s="95"/>
      <c r="CH66" s="95"/>
      <c r="CI66" s="95"/>
      <c r="CJ66" s="95"/>
      <c r="CK66" s="95"/>
      <c r="CL66" s="95"/>
      <c r="CM66" s="95"/>
      <c r="CN66" s="95"/>
      <c r="CO66" s="95"/>
      <c r="CP66" s="95"/>
      <c r="CQ66" s="95"/>
      <c r="CR66" s="95"/>
    </row>
    <row r="67" spans="1:96" ht="34.5" customHeight="1">
      <c r="A67" s="95"/>
      <c r="B67" s="95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  <c r="AK67" s="95"/>
      <c r="AL67" s="95"/>
      <c r="AM67" s="95"/>
      <c r="AN67" s="95"/>
      <c r="AO67" s="95"/>
      <c r="AP67" s="95"/>
      <c r="AQ67" s="95"/>
      <c r="AR67" s="95"/>
      <c r="AS67" s="95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95"/>
      <c r="BE67" s="95"/>
      <c r="BF67" s="95"/>
      <c r="BG67" s="95"/>
      <c r="BH67" s="95"/>
      <c r="BI67" s="95"/>
      <c r="BJ67" s="95"/>
      <c r="BK67" s="95"/>
      <c r="BL67" s="95"/>
      <c r="BM67" s="95"/>
      <c r="BN67" s="95"/>
      <c r="BO67" s="95"/>
      <c r="BP67" s="95"/>
      <c r="BQ67" s="95"/>
      <c r="BR67" s="95"/>
      <c r="BS67" s="95"/>
      <c r="BT67" s="95"/>
      <c r="BU67" s="95"/>
      <c r="BV67" s="95"/>
      <c r="BW67" s="95"/>
      <c r="BX67" s="95"/>
      <c r="BY67" s="95"/>
      <c r="BZ67" s="95"/>
      <c r="CA67" s="95"/>
      <c r="CB67" s="95"/>
      <c r="CC67" s="95"/>
      <c r="CD67" s="95"/>
      <c r="CE67" s="95"/>
      <c r="CF67" s="95"/>
      <c r="CG67" s="95"/>
      <c r="CH67" s="95"/>
      <c r="CI67" s="95"/>
      <c r="CJ67" s="95"/>
      <c r="CK67" s="95"/>
      <c r="CL67" s="95"/>
      <c r="CM67" s="95"/>
      <c r="CN67" s="95"/>
      <c r="CO67" s="95"/>
      <c r="CP67" s="95"/>
      <c r="CQ67" s="95"/>
      <c r="CR67" s="95"/>
    </row>
    <row r="68" spans="1:96" ht="34.5" customHeight="1">
      <c r="A68" s="95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5"/>
      <c r="AH68" s="95"/>
      <c r="AI68" s="95"/>
      <c r="AJ68" s="95"/>
      <c r="AK68" s="95"/>
      <c r="AL68" s="95"/>
      <c r="AM68" s="95"/>
      <c r="AN68" s="95"/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5"/>
      <c r="BF68" s="95"/>
      <c r="BG68" s="95"/>
      <c r="BH68" s="95"/>
      <c r="BI68" s="95"/>
      <c r="BJ68" s="95"/>
      <c r="BK68" s="95"/>
      <c r="BL68" s="95"/>
      <c r="BM68" s="95"/>
      <c r="BN68" s="95"/>
      <c r="BO68" s="95"/>
      <c r="BP68" s="95"/>
      <c r="BQ68" s="95"/>
      <c r="BR68" s="95"/>
      <c r="BS68" s="95"/>
      <c r="BT68" s="95"/>
      <c r="BU68" s="95"/>
      <c r="BV68" s="95"/>
      <c r="BW68" s="95"/>
      <c r="BX68" s="95"/>
      <c r="BY68" s="95"/>
      <c r="BZ68" s="95"/>
      <c r="CA68" s="95"/>
      <c r="CB68" s="95"/>
      <c r="CC68" s="95"/>
      <c r="CD68" s="95"/>
      <c r="CE68" s="95"/>
      <c r="CF68" s="95"/>
      <c r="CG68" s="95"/>
      <c r="CH68" s="95"/>
      <c r="CI68" s="95"/>
      <c r="CJ68" s="95"/>
      <c r="CK68" s="95"/>
      <c r="CL68" s="95"/>
      <c r="CM68" s="95"/>
      <c r="CN68" s="95"/>
      <c r="CO68" s="95"/>
      <c r="CP68" s="95"/>
      <c r="CQ68" s="95"/>
      <c r="CR68" s="95"/>
    </row>
    <row r="69" spans="1:96" ht="34.5" customHeight="1">
      <c r="A69" s="95"/>
      <c r="B69" s="95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  <c r="AT69" s="95"/>
      <c r="AU69" s="95"/>
      <c r="AV69" s="95"/>
      <c r="AW69" s="95"/>
      <c r="AX69" s="95"/>
      <c r="AY69" s="95"/>
      <c r="AZ69" s="95"/>
      <c r="BA69" s="95"/>
      <c r="BB69" s="95"/>
      <c r="BC69" s="95"/>
      <c r="BD69" s="95"/>
      <c r="BE69" s="95"/>
      <c r="BF69" s="95"/>
      <c r="BG69" s="95"/>
      <c r="BH69" s="95"/>
      <c r="BI69" s="95"/>
      <c r="BJ69" s="95"/>
      <c r="BK69" s="95"/>
      <c r="BL69" s="95"/>
      <c r="BM69" s="95"/>
      <c r="BN69" s="95"/>
      <c r="BO69" s="95"/>
      <c r="BP69" s="95"/>
      <c r="BQ69" s="95"/>
      <c r="BR69" s="95"/>
      <c r="BS69" s="95"/>
      <c r="BT69" s="95"/>
      <c r="BU69" s="95"/>
      <c r="BV69" s="95"/>
      <c r="BW69" s="95"/>
      <c r="BX69" s="95"/>
      <c r="BY69" s="95"/>
      <c r="BZ69" s="95"/>
      <c r="CA69" s="95"/>
      <c r="CB69" s="95"/>
      <c r="CC69" s="95"/>
      <c r="CD69" s="95"/>
      <c r="CE69" s="95"/>
      <c r="CF69" s="95"/>
      <c r="CG69" s="95"/>
      <c r="CH69" s="95"/>
      <c r="CI69" s="95"/>
      <c r="CJ69" s="95"/>
      <c r="CK69" s="95"/>
      <c r="CL69" s="95"/>
      <c r="CM69" s="95"/>
      <c r="CN69" s="95"/>
      <c r="CO69" s="95"/>
      <c r="CP69" s="95"/>
      <c r="CQ69" s="95"/>
      <c r="CR69" s="95"/>
    </row>
    <row r="70" spans="1:96" ht="34.5" customHeight="1">
      <c r="A70" s="95"/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  <c r="AC70" s="95"/>
      <c r="AD70" s="95"/>
      <c r="AE70" s="95"/>
      <c r="AF70" s="95"/>
      <c r="AG70" s="95"/>
      <c r="AH70" s="95"/>
      <c r="AI70" s="95"/>
      <c r="AJ70" s="95"/>
      <c r="AK70" s="95"/>
      <c r="AL70" s="95"/>
      <c r="AM70" s="95"/>
      <c r="AN70" s="95"/>
      <c r="AO70" s="95"/>
      <c r="AP70" s="95"/>
      <c r="AQ70" s="95"/>
      <c r="AR70" s="95"/>
      <c r="AS70" s="95"/>
      <c r="AT70" s="95"/>
      <c r="AU70" s="95"/>
      <c r="AV70" s="95"/>
      <c r="AW70" s="95"/>
      <c r="AX70" s="95"/>
      <c r="AY70" s="95"/>
      <c r="AZ70" s="95"/>
      <c r="BA70" s="95"/>
      <c r="BB70" s="95"/>
      <c r="BC70" s="95"/>
      <c r="BD70" s="95"/>
      <c r="BE70" s="95"/>
      <c r="BF70" s="95"/>
      <c r="BG70" s="95"/>
      <c r="BH70" s="95"/>
      <c r="BI70" s="95"/>
      <c r="BJ70" s="95"/>
      <c r="BK70" s="95"/>
      <c r="BL70" s="95"/>
      <c r="BM70" s="95"/>
      <c r="BN70" s="95"/>
      <c r="BO70" s="95"/>
      <c r="BP70" s="95"/>
      <c r="BQ70" s="95"/>
      <c r="BR70" s="95"/>
      <c r="BS70" s="95"/>
      <c r="BT70" s="95"/>
      <c r="BU70" s="95"/>
      <c r="BV70" s="95"/>
      <c r="BW70" s="95"/>
      <c r="BX70" s="95"/>
      <c r="BY70" s="95"/>
      <c r="BZ70" s="95"/>
      <c r="CA70" s="95"/>
      <c r="CB70" s="95"/>
      <c r="CC70" s="95"/>
      <c r="CD70" s="95"/>
      <c r="CE70" s="95"/>
      <c r="CF70" s="95"/>
      <c r="CG70" s="95"/>
      <c r="CH70" s="95"/>
      <c r="CI70" s="95"/>
      <c r="CJ70" s="95"/>
      <c r="CK70" s="95"/>
      <c r="CL70" s="95"/>
      <c r="CM70" s="95"/>
      <c r="CN70" s="95"/>
      <c r="CO70" s="95"/>
      <c r="CP70" s="95"/>
      <c r="CQ70" s="95"/>
      <c r="CR70" s="95"/>
    </row>
    <row r="71" spans="1:96" ht="34.5" customHeight="1">
      <c r="A71" s="95"/>
      <c r="B71" s="95"/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5"/>
      <c r="AD71" s="95"/>
      <c r="AE71" s="95"/>
      <c r="AF71" s="95"/>
      <c r="AG71" s="95"/>
      <c r="AH71" s="95"/>
      <c r="AI71" s="95"/>
      <c r="AJ71" s="95"/>
      <c r="AK71" s="95"/>
      <c r="AL71" s="95"/>
      <c r="AM71" s="95"/>
      <c r="AN71" s="95"/>
      <c r="AO71" s="95"/>
      <c r="AP71" s="95"/>
      <c r="AQ71" s="95"/>
      <c r="AR71" s="95"/>
      <c r="AS71" s="95"/>
      <c r="AT71" s="95"/>
      <c r="AU71" s="95"/>
      <c r="AV71" s="95"/>
      <c r="AW71" s="95"/>
      <c r="AX71" s="95"/>
      <c r="AY71" s="95"/>
      <c r="AZ71" s="95"/>
      <c r="BA71" s="95"/>
      <c r="BB71" s="95"/>
      <c r="BC71" s="95"/>
      <c r="BD71" s="95"/>
      <c r="BE71" s="95"/>
      <c r="BF71" s="95"/>
      <c r="BG71" s="95"/>
      <c r="BH71" s="95"/>
      <c r="BI71" s="95"/>
      <c r="BJ71" s="95"/>
      <c r="BK71" s="95"/>
      <c r="BL71" s="95"/>
      <c r="BM71" s="95"/>
      <c r="BN71" s="95"/>
      <c r="BO71" s="95"/>
      <c r="BP71" s="95"/>
      <c r="BQ71" s="95"/>
      <c r="BR71" s="95"/>
      <c r="BS71" s="95"/>
      <c r="BT71" s="95"/>
      <c r="BU71" s="95"/>
      <c r="BV71" s="95"/>
      <c r="BW71" s="95"/>
      <c r="BX71" s="95"/>
      <c r="BY71" s="95"/>
      <c r="BZ71" s="95"/>
      <c r="CA71" s="95"/>
      <c r="CB71" s="95"/>
      <c r="CC71" s="95"/>
      <c r="CD71" s="95"/>
      <c r="CE71" s="95"/>
      <c r="CF71" s="95"/>
      <c r="CG71" s="95"/>
      <c r="CH71" s="95"/>
      <c r="CI71" s="95"/>
      <c r="CJ71" s="95"/>
      <c r="CK71" s="95"/>
      <c r="CL71" s="95"/>
      <c r="CM71" s="95"/>
      <c r="CN71" s="95"/>
      <c r="CO71" s="95"/>
      <c r="CP71" s="95"/>
      <c r="CQ71" s="95"/>
      <c r="CR71" s="95"/>
    </row>
    <row r="72" spans="1:96" ht="34.5" customHeight="1">
      <c r="A72" s="95"/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95"/>
      <c r="AD72" s="95"/>
      <c r="AE72" s="95"/>
      <c r="AF72" s="95"/>
      <c r="AG72" s="95"/>
      <c r="AH72" s="95"/>
      <c r="AI72" s="95"/>
      <c r="AJ72" s="95"/>
      <c r="AK72" s="95"/>
      <c r="AL72" s="95"/>
      <c r="AM72" s="95"/>
      <c r="AN72" s="95"/>
      <c r="AO72" s="95"/>
      <c r="AP72" s="95"/>
      <c r="AQ72" s="95"/>
      <c r="AR72" s="95"/>
      <c r="AS72" s="95"/>
      <c r="AT72" s="95"/>
      <c r="AU72" s="95"/>
      <c r="AV72" s="95"/>
      <c r="AW72" s="95"/>
      <c r="AX72" s="95"/>
      <c r="AY72" s="95"/>
      <c r="AZ72" s="95"/>
      <c r="BA72" s="95"/>
      <c r="BB72" s="95"/>
      <c r="BC72" s="95"/>
      <c r="BD72" s="95"/>
      <c r="BE72" s="95"/>
      <c r="BF72" s="95"/>
      <c r="BG72" s="95"/>
      <c r="BH72" s="95"/>
      <c r="BI72" s="95"/>
      <c r="BJ72" s="95"/>
      <c r="BK72" s="95"/>
      <c r="BL72" s="95"/>
      <c r="BM72" s="95"/>
      <c r="BN72" s="95"/>
      <c r="BO72" s="95"/>
      <c r="BP72" s="95"/>
      <c r="BQ72" s="95"/>
      <c r="BR72" s="95"/>
      <c r="BS72" s="95"/>
      <c r="BT72" s="95"/>
      <c r="BU72" s="95"/>
      <c r="BV72" s="95"/>
      <c r="BW72" s="95"/>
      <c r="BX72" s="95"/>
      <c r="BY72" s="95"/>
      <c r="BZ72" s="95"/>
      <c r="CA72" s="95"/>
      <c r="CB72" s="95"/>
      <c r="CC72" s="95"/>
      <c r="CD72" s="95"/>
      <c r="CE72" s="95"/>
      <c r="CF72" s="95"/>
      <c r="CG72" s="95"/>
      <c r="CH72" s="95"/>
      <c r="CI72" s="95"/>
      <c r="CJ72" s="95"/>
      <c r="CK72" s="95"/>
      <c r="CL72" s="95"/>
      <c r="CM72" s="95"/>
      <c r="CN72" s="95"/>
      <c r="CO72" s="95"/>
      <c r="CP72" s="95"/>
      <c r="CQ72" s="95"/>
      <c r="CR72" s="95"/>
    </row>
    <row r="73" spans="1:96" ht="34.5" customHeight="1">
      <c r="A73" s="95"/>
      <c r="B73" s="95"/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  <c r="AC73" s="95"/>
      <c r="AD73" s="95"/>
      <c r="AE73" s="95"/>
      <c r="AF73" s="95"/>
      <c r="AG73" s="95"/>
      <c r="AH73" s="95"/>
      <c r="AI73" s="95"/>
      <c r="AJ73" s="95"/>
      <c r="AK73" s="95"/>
      <c r="AL73" s="95"/>
      <c r="AM73" s="95"/>
      <c r="AN73" s="95"/>
      <c r="AO73" s="95"/>
      <c r="AP73" s="95"/>
      <c r="AQ73" s="95"/>
      <c r="AR73" s="95"/>
      <c r="AS73" s="95"/>
      <c r="AT73" s="95"/>
      <c r="AU73" s="95"/>
      <c r="AV73" s="95"/>
      <c r="AW73" s="95"/>
      <c r="AX73" s="95"/>
      <c r="AY73" s="95"/>
      <c r="AZ73" s="95"/>
      <c r="BA73" s="95"/>
      <c r="BB73" s="95"/>
      <c r="BC73" s="95"/>
      <c r="BD73" s="95"/>
      <c r="BE73" s="95"/>
      <c r="BF73" s="95"/>
      <c r="BG73" s="95"/>
      <c r="BH73" s="95"/>
      <c r="BI73" s="95"/>
      <c r="BJ73" s="95"/>
      <c r="BK73" s="95"/>
      <c r="BL73" s="95"/>
      <c r="BM73" s="95"/>
      <c r="BN73" s="95"/>
      <c r="BO73" s="95"/>
      <c r="BP73" s="95"/>
      <c r="BQ73" s="95"/>
      <c r="BR73" s="95"/>
      <c r="BS73" s="95"/>
      <c r="BT73" s="95"/>
      <c r="BU73" s="95"/>
      <c r="BV73" s="95"/>
      <c r="BW73" s="95"/>
      <c r="BX73" s="95"/>
      <c r="BY73" s="95"/>
      <c r="BZ73" s="95"/>
      <c r="CA73" s="95"/>
      <c r="CB73" s="95"/>
      <c r="CC73" s="95"/>
      <c r="CD73" s="95"/>
      <c r="CE73" s="95"/>
      <c r="CF73" s="95"/>
      <c r="CG73" s="95"/>
      <c r="CH73" s="95"/>
      <c r="CI73" s="95"/>
      <c r="CJ73" s="95"/>
      <c r="CK73" s="95"/>
      <c r="CL73" s="95"/>
      <c r="CM73" s="95"/>
      <c r="CN73" s="95"/>
      <c r="CO73" s="95"/>
      <c r="CP73" s="95"/>
      <c r="CQ73" s="95"/>
      <c r="CR73" s="95"/>
    </row>
    <row r="74" spans="1:96" ht="34.5" customHeight="1">
      <c r="A74" s="95"/>
      <c r="B74" s="95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  <c r="AA74" s="95"/>
      <c r="AB74" s="95"/>
      <c r="AC74" s="95"/>
      <c r="AD74" s="95"/>
      <c r="AE74" s="95"/>
      <c r="AF74" s="95"/>
      <c r="AG74" s="95"/>
      <c r="AH74" s="95"/>
      <c r="AI74" s="95"/>
      <c r="AJ74" s="95"/>
      <c r="AK74" s="95"/>
      <c r="AL74" s="95"/>
      <c r="AM74" s="95"/>
      <c r="AN74" s="95"/>
      <c r="AO74" s="95"/>
      <c r="AP74" s="95"/>
      <c r="AQ74" s="95"/>
      <c r="AR74" s="95"/>
      <c r="AS74" s="95"/>
      <c r="AT74" s="95"/>
      <c r="AU74" s="95"/>
      <c r="AV74" s="95"/>
      <c r="AW74" s="95"/>
      <c r="AX74" s="95"/>
      <c r="AY74" s="95"/>
      <c r="AZ74" s="95"/>
      <c r="BA74" s="95"/>
      <c r="BB74" s="95"/>
      <c r="BC74" s="95"/>
      <c r="BD74" s="95"/>
      <c r="BE74" s="95"/>
      <c r="BF74" s="95"/>
      <c r="BG74" s="95"/>
      <c r="BH74" s="95"/>
      <c r="BI74" s="95"/>
      <c r="BJ74" s="95"/>
      <c r="BK74" s="95"/>
      <c r="BL74" s="95"/>
      <c r="BM74" s="95"/>
      <c r="BN74" s="95"/>
      <c r="BO74" s="95"/>
      <c r="BP74" s="95"/>
      <c r="BQ74" s="95"/>
      <c r="BR74" s="95"/>
      <c r="BS74" s="95"/>
      <c r="BT74" s="95"/>
      <c r="BU74" s="95"/>
      <c r="BV74" s="95"/>
      <c r="BW74" s="95"/>
      <c r="BX74" s="95"/>
      <c r="BY74" s="95"/>
      <c r="BZ74" s="95"/>
      <c r="CA74" s="95"/>
      <c r="CB74" s="95"/>
      <c r="CC74" s="95"/>
      <c r="CD74" s="95"/>
      <c r="CE74" s="95"/>
      <c r="CF74" s="95"/>
      <c r="CG74" s="95"/>
      <c r="CH74" s="95"/>
      <c r="CI74" s="95"/>
      <c r="CJ74" s="95"/>
      <c r="CK74" s="95"/>
      <c r="CL74" s="95"/>
      <c r="CM74" s="95"/>
      <c r="CN74" s="95"/>
      <c r="CO74" s="95"/>
      <c r="CP74" s="95"/>
      <c r="CQ74" s="95"/>
      <c r="CR74" s="95"/>
    </row>
    <row r="75" spans="1:96" ht="34.5" customHeight="1">
      <c r="A75" s="95"/>
      <c r="B75" s="95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95"/>
      <c r="AD75" s="95"/>
      <c r="AE75" s="95"/>
      <c r="AF75" s="95"/>
      <c r="AG75" s="95"/>
      <c r="AH75" s="95"/>
      <c r="AI75" s="95"/>
      <c r="AJ75" s="95"/>
      <c r="AK75" s="95"/>
      <c r="AL75" s="95"/>
      <c r="AM75" s="95"/>
      <c r="AN75" s="95"/>
      <c r="AO75" s="95"/>
      <c r="AP75" s="95"/>
      <c r="AQ75" s="95"/>
      <c r="AR75" s="95"/>
      <c r="AS75" s="95"/>
      <c r="AT75" s="95"/>
      <c r="AU75" s="95"/>
      <c r="AV75" s="95"/>
      <c r="AW75" s="95"/>
      <c r="AX75" s="95"/>
      <c r="AY75" s="95"/>
      <c r="AZ75" s="95"/>
      <c r="BA75" s="95"/>
      <c r="BB75" s="95"/>
      <c r="BC75" s="95"/>
      <c r="BD75" s="95"/>
      <c r="BE75" s="95"/>
      <c r="BF75" s="95"/>
      <c r="BG75" s="95"/>
      <c r="BH75" s="95"/>
      <c r="BI75" s="95"/>
      <c r="BJ75" s="95"/>
      <c r="BK75" s="95"/>
      <c r="BL75" s="95"/>
      <c r="BM75" s="95"/>
      <c r="BN75" s="95"/>
      <c r="BO75" s="95"/>
      <c r="BP75" s="95"/>
      <c r="BQ75" s="95"/>
      <c r="BR75" s="95"/>
      <c r="BS75" s="95"/>
      <c r="BT75" s="95"/>
      <c r="BU75" s="95"/>
      <c r="BV75" s="95"/>
      <c r="BW75" s="95"/>
      <c r="BX75" s="95"/>
      <c r="BY75" s="95"/>
      <c r="BZ75" s="95"/>
      <c r="CA75" s="95"/>
      <c r="CB75" s="95"/>
      <c r="CC75" s="95"/>
      <c r="CD75" s="95"/>
      <c r="CE75" s="95"/>
      <c r="CF75" s="95"/>
      <c r="CG75" s="95"/>
      <c r="CH75" s="95"/>
      <c r="CI75" s="95"/>
      <c r="CJ75" s="95"/>
      <c r="CK75" s="95"/>
      <c r="CL75" s="95"/>
      <c r="CM75" s="95"/>
      <c r="CN75" s="95"/>
      <c r="CO75" s="95"/>
      <c r="CP75" s="95"/>
      <c r="CQ75" s="95"/>
      <c r="CR75" s="95"/>
    </row>
    <row r="76" spans="1:96" ht="34.5" customHeight="1">
      <c r="A76" s="95"/>
      <c r="B76" s="95"/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  <c r="AA76" s="95"/>
      <c r="AB76" s="95"/>
      <c r="AC76" s="95"/>
      <c r="AD76" s="95"/>
      <c r="AE76" s="95"/>
      <c r="AF76" s="95"/>
      <c r="AG76" s="95"/>
      <c r="AH76" s="95"/>
      <c r="AI76" s="95"/>
      <c r="AJ76" s="95"/>
      <c r="AK76" s="95"/>
      <c r="AL76" s="95"/>
      <c r="AM76" s="95"/>
      <c r="AN76" s="95"/>
      <c r="AO76" s="95"/>
      <c r="AP76" s="95"/>
      <c r="AQ76" s="95"/>
      <c r="AR76" s="95"/>
      <c r="AS76" s="95"/>
      <c r="AT76" s="95"/>
      <c r="AU76" s="95"/>
      <c r="AV76" s="95"/>
      <c r="AW76" s="95"/>
      <c r="AX76" s="95"/>
      <c r="AY76" s="95"/>
      <c r="AZ76" s="95"/>
      <c r="BA76" s="95"/>
      <c r="BB76" s="95"/>
      <c r="BC76" s="95"/>
      <c r="BD76" s="95"/>
      <c r="BE76" s="95"/>
      <c r="BF76" s="95"/>
      <c r="BG76" s="95"/>
      <c r="BH76" s="95"/>
      <c r="BI76" s="95"/>
      <c r="BJ76" s="95"/>
      <c r="BK76" s="95"/>
      <c r="BL76" s="95"/>
      <c r="BM76" s="95"/>
      <c r="BN76" s="95"/>
      <c r="BO76" s="95"/>
      <c r="BP76" s="95"/>
      <c r="BQ76" s="95"/>
      <c r="BR76" s="95"/>
      <c r="BS76" s="95"/>
      <c r="BT76" s="95"/>
      <c r="BU76" s="95"/>
      <c r="BV76" s="95"/>
      <c r="BW76" s="95"/>
      <c r="BX76" s="95"/>
      <c r="BY76" s="95"/>
      <c r="BZ76" s="95"/>
      <c r="CA76" s="95"/>
      <c r="CB76" s="95"/>
      <c r="CC76" s="95"/>
      <c r="CD76" s="95"/>
      <c r="CE76" s="95"/>
      <c r="CF76" s="95"/>
      <c r="CG76" s="95"/>
      <c r="CH76" s="95"/>
      <c r="CI76" s="95"/>
      <c r="CJ76" s="95"/>
      <c r="CK76" s="95"/>
      <c r="CL76" s="95"/>
      <c r="CM76" s="95"/>
      <c r="CN76" s="95"/>
      <c r="CO76" s="95"/>
      <c r="CP76" s="95"/>
      <c r="CQ76" s="95"/>
      <c r="CR76" s="95"/>
    </row>
    <row r="77" spans="1:96" ht="34.5" customHeight="1">
      <c r="A77" s="95"/>
      <c r="B77" s="95"/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  <c r="AB77" s="95"/>
      <c r="AC77" s="95"/>
      <c r="AD77" s="95"/>
      <c r="AE77" s="95"/>
      <c r="AF77" s="95"/>
      <c r="AG77" s="95"/>
      <c r="AH77" s="95"/>
      <c r="AI77" s="95"/>
      <c r="AJ77" s="95"/>
      <c r="AK77" s="95"/>
      <c r="AL77" s="95"/>
      <c r="AM77" s="95"/>
      <c r="AN77" s="95"/>
      <c r="AO77" s="95"/>
      <c r="AP77" s="95"/>
      <c r="AQ77" s="95"/>
      <c r="AR77" s="95"/>
      <c r="AS77" s="95"/>
      <c r="AT77" s="95"/>
      <c r="AU77" s="95"/>
      <c r="AV77" s="95"/>
      <c r="AW77" s="95"/>
      <c r="AX77" s="95"/>
      <c r="AY77" s="95"/>
      <c r="AZ77" s="95"/>
      <c r="BA77" s="95"/>
      <c r="BB77" s="95"/>
      <c r="BC77" s="95"/>
      <c r="BD77" s="95"/>
      <c r="BE77" s="95"/>
      <c r="BF77" s="95"/>
      <c r="BG77" s="95"/>
      <c r="BH77" s="95"/>
      <c r="BI77" s="95"/>
      <c r="BJ77" s="95"/>
      <c r="BK77" s="95"/>
      <c r="BL77" s="95"/>
      <c r="BM77" s="95"/>
      <c r="BN77" s="95"/>
      <c r="BO77" s="95"/>
      <c r="BP77" s="95"/>
      <c r="BQ77" s="95"/>
      <c r="BR77" s="95"/>
      <c r="BS77" s="95"/>
      <c r="BT77" s="95"/>
      <c r="BU77" s="95"/>
      <c r="BV77" s="95"/>
      <c r="BW77" s="95"/>
      <c r="BX77" s="95"/>
      <c r="BY77" s="95"/>
      <c r="BZ77" s="95"/>
      <c r="CA77" s="95"/>
      <c r="CB77" s="95"/>
      <c r="CC77" s="95"/>
      <c r="CD77" s="95"/>
      <c r="CE77" s="95"/>
      <c r="CF77" s="95"/>
      <c r="CG77" s="95"/>
      <c r="CH77" s="95"/>
      <c r="CI77" s="95"/>
      <c r="CJ77" s="95"/>
      <c r="CK77" s="95"/>
      <c r="CL77" s="95"/>
      <c r="CM77" s="95"/>
      <c r="CN77" s="95"/>
      <c r="CO77" s="95"/>
      <c r="CP77" s="95"/>
      <c r="CQ77" s="95"/>
      <c r="CR77" s="95"/>
    </row>
    <row r="78" spans="1:96" ht="34.5" customHeight="1">
      <c r="A78" s="95"/>
      <c r="B78" s="95"/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  <c r="AA78" s="95"/>
      <c r="AB78" s="95"/>
      <c r="AC78" s="95"/>
      <c r="AD78" s="95"/>
      <c r="AE78" s="95"/>
      <c r="AF78" s="95"/>
      <c r="AG78" s="95"/>
      <c r="AH78" s="95"/>
      <c r="AI78" s="95"/>
      <c r="AJ78" s="95"/>
      <c r="AK78" s="95"/>
      <c r="AL78" s="95"/>
      <c r="AM78" s="95"/>
      <c r="AN78" s="95"/>
      <c r="AO78" s="95"/>
      <c r="AP78" s="95"/>
      <c r="AQ78" s="95"/>
      <c r="AR78" s="95"/>
      <c r="AS78" s="95"/>
      <c r="AT78" s="95"/>
      <c r="AU78" s="95"/>
      <c r="AV78" s="95"/>
      <c r="AW78" s="95"/>
      <c r="AX78" s="95"/>
      <c r="AY78" s="95"/>
      <c r="AZ78" s="95"/>
      <c r="BA78" s="95"/>
      <c r="BB78" s="95"/>
      <c r="BC78" s="95"/>
      <c r="BD78" s="95"/>
      <c r="BE78" s="95"/>
      <c r="BF78" s="95"/>
      <c r="BG78" s="95"/>
      <c r="BH78" s="95"/>
      <c r="BI78" s="95"/>
      <c r="BJ78" s="95"/>
      <c r="BK78" s="95"/>
      <c r="BL78" s="95"/>
      <c r="BM78" s="95"/>
      <c r="BN78" s="95"/>
      <c r="BO78" s="95"/>
      <c r="BP78" s="95"/>
      <c r="BQ78" s="95"/>
      <c r="BR78" s="95"/>
      <c r="BS78" s="95"/>
      <c r="BT78" s="95"/>
      <c r="BU78" s="95"/>
      <c r="BV78" s="95"/>
      <c r="BW78" s="95"/>
      <c r="BX78" s="95"/>
      <c r="BY78" s="95"/>
      <c r="BZ78" s="95"/>
      <c r="CA78" s="95"/>
      <c r="CB78" s="95"/>
      <c r="CC78" s="95"/>
      <c r="CD78" s="95"/>
      <c r="CE78" s="95"/>
      <c r="CF78" s="95"/>
      <c r="CG78" s="95"/>
      <c r="CH78" s="95"/>
      <c r="CI78" s="95"/>
      <c r="CJ78" s="95"/>
      <c r="CK78" s="95"/>
      <c r="CL78" s="95"/>
      <c r="CM78" s="95"/>
      <c r="CN78" s="95"/>
      <c r="CO78" s="95"/>
      <c r="CP78" s="95"/>
      <c r="CQ78" s="95"/>
      <c r="CR78" s="95"/>
    </row>
    <row r="79" spans="1:96" ht="34.5" customHeight="1">
      <c r="A79" s="95"/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  <c r="AC79" s="95"/>
      <c r="AD79" s="95"/>
      <c r="AE79" s="95"/>
      <c r="AF79" s="95"/>
      <c r="AG79" s="95"/>
      <c r="AH79" s="95"/>
      <c r="AI79" s="95"/>
      <c r="AJ79" s="95"/>
      <c r="AK79" s="95"/>
      <c r="AL79" s="95"/>
      <c r="AM79" s="95"/>
      <c r="AN79" s="95"/>
      <c r="AO79" s="95"/>
      <c r="AP79" s="95"/>
      <c r="AQ79" s="95"/>
      <c r="AR79" s="95"/>
      <c r="AS79" s="95"/>
      <c r="AT79" s="95"/>
      <c r="AU79" s="95"/>
      <c r="AV79" s="95"/>
      <c r="AW79" s="95"/>
      <c r="AX79" s="95"/>
      <c r="AY79" s="95"/>
      <c r="AZ79" s="95"/>
      <c r="BA79" s="95"/>
      <c r="BB79" s="95"/>
      <c r="BC79" s="95"/>
      <c r="BD79" s="95"/>
      <c r="BE79" s="95"/>
      <c r="BF79" s="95"/>
      <c r="BG79" s="95"/>
      <c r="BH79" s="95"/>
      <c r="BI79" s="95"/>
      <c r="BJ79" s="95"/>
      <c r="BK79" s="95"/>
      <c r="BL79" s="95"/>
      <c r="BM79" s="95"/>
      <c r="BN79" s="95"/>
      <c r="BO79" s="95"/>
      <c r="BP79" s="95"/>
      <c r="BQ79" s="95"/>
      <c r="BR79" s="95"/>
      <c r="BS79" s="95"/>
      <c r="BT79" s="95"/>
      <c r="BU79" s="95"/>
      <c r="BV79" s="95"/>
      <c r="BW79" s="95"/>
      <c r="BX79" s="95"/>
      <c r="BY79" s="95"/>
      <c r="BZ79" s="95"/>
      <c r="CA79" s="95"/>
      <c r="CB79" s="95"/>
      <c r="CC79" s="95"/>
      <c r="CD79" s="95"/>
      <c r="CE79" s="95"/>
      <c r="CF79" s="95"/>
      <c r="CG79" s="95"/>
      <c r="CH79" s="95"/>
      <c r="CI79" s="95"/>
      <c r="CJ79" s="95"/>
      <c r="CK79" s="95"/>
      <c r="CL79" s="95"/>
      <c r="CM79" s="95"/>
      <c r="CN79" s="95"/>
      <c r="CO79" s="95"/>
      <c r="CP79" s="95"/>
      <c r="CQ79" s="95"/>
      <c r="CR79" s="95"/>
    </row>
    <row r="80" spans="1:96" ht="34.5" customHeight="1">
      <c r="A80" s="95"/>
      <c r="B80" s="95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95"/>
      <c r="AS80" s="95"/>
      <c r="AT80" s="95"/>
      <c r="AU80" s="95"/>
      <c r="AV80" s="95"/>
      <c r="AW80" s="95"/>
      <c r="AX80" s="95"/>
      <c r="AY80" s="95"/>
      <c r="AZ80" s="95"/>
      <c r="BA80" s="95"/>
      <c r="BB80" s="95"/>
      <c r="BC80" s="95"/>
      <c r="BD80" s="95"/>
      <c r="BE80" s="95"/>
      <c r="BF80" s="95"/>
      <c r="BG80" s="95"/>
      <c r="BH80" s="95"/>
      <c r="BI80" s="95"/>
      <c r="BJ80" s="95"/>
      <c r="BK80" s="95"/>
      <c r="BL80" s="95"/>
      <c r="BM80" s="95"/>
      <c r="BN80" s="95"/>
      <c r="BO80" s="95"/>
      <c r="BP80" s="95"/>
      <c r="BQ80" s="95"/>
      <c r="BR80" s="95"/>
      <c r="BS80" s="95"/>
      <c r="BT80" s="95"/>
      <c r="BU80" s="95"/>
      <c r="BV80" s="95"/>
      <c r="BW80" s="95"/>
      <c r="BX80" s="95"/>
      <c r="BY80" s="95"/>
      <c r="BZ80" s="95"/>
      <c r="CA80" s="95"/>
      <c r="CB80" s="95"/>
      <c r="CC80" s="95"/>
      <c r="CD80" s="95"/>
      <c r="CE80" s="95"/>
      <c r="CF80" s="95"/>
      <c r="CG80" s="95"/>
      <c r="CH80" s="95"/>
      <c r="CI80" s="95"/>
      <c r="CJ80" s="95"/>
      <c r="CK80" s="95"/>
      <c r="CL80" s="95"/>
      <c r="CM80" s="95"/>
      <c r="CN80" s="95"/>
      <c r="CO80" s="95"/>
      <c r="CP80" s="95"/>
      <c r="CQ80" s="95"/>
      <c r="CR80" s="95"/>
    </row>
    <row r="81" spans="1:96" ht="34.5" customHeight="1">
      <c r="A81" s="95"/>
      <c r="B81" s="95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  <c r="AQ81" s="95"/>
      <c r="AR81" s="95"/>
      <c r="AS81" s="95"/>
      <c r="AT81" s="95"/>
      <c r="AU81" s="95"/>
      <c r="AV81" s="95"/>
      <c r="AW81" s="95"/>
      <c r="AX81" s="95"/>
      <c r="AY81" s="95"/>
      <c r="AZ81" s="95"/>
      <c r="BA81" s="95"/>
      <c r="BB81" s="95"/>
      <c r="BC81" s="95"/>
      <c r="BD81" s="95"/>
      <c r="BE81" s="95"/>
      <c r="BF81" s="95"/>
      <c r="BG81" s="95"/>
      <c r="BH81" s="95"/>
      <c r="BI81" s="95"/>
      <c r="BJ81" s="95"/>
      <c r="BK81" s="95"/>
      <c r="BL81" s="95"/>
      <c r="BM81" s="95"/>
      <c r="BN81" s="95"/>
      <c r="BO81" s="95"/>
      <c r="BP81" s="95"/>
      <c r="BQ81" s="95"/>
      <c r="BR81" s="95"/>
      <c r="BS81" s="95"/>
      <c r="BT81" s="95"/>
      <c r="BU81" s="95"/>
      <c r="BV81" s="95"/>
      <c r="BW81" s="95"/>
      <c r="BX81" s="95"/>
      <c r="BY81" s="95"/>
      <c r="BZ81" s="95"/>
      <c r="CA81" s="95"/>
      <c r="CB81" s="95"/>
      <c r="CC81" s="95"/>
      <c r="CD81" s="95"/>
      <c r="CE81" s="95"/>
      <c r="CF81" s="95"/>
      <c r="CG81" s="95"/>
      <c r="CH81" s="95"/>
      <c r="CI81" s="95"/>
      <c r="CJ81" s="95"/>
      <c r="CK81" s="95"/>
      <c r="CL81" s="95"/>
      <c r="CM81" s="95"/>
      <c r="CN81" s="95"/>
      <c r="CO81" s="95"/>
      <c r="CP81" s="95"/>
      <c r="CQ81" s="95"/>
      <c r="CR81" s="95"/>
    </row>
    <row r="82" spans="1:96" ht="34.5" customHeight="1">
      <c r="A82" s="95"/>
      <c r="B82" s="95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  <c r="AO82" s="95"/>
      <c r="AP82" s="95"/>
      <c r="AQ82" s="95"/>
      <c r="AR82" s="95"/>
      <c r="AS82" s="95"/>
      <c r="AT82" s="95"/>
      <c r="AU82" s="95"/>
      <c r="AV82" s="95"/>
      <c r="AW82" s="95"/>
      <c r="AX82" s="95"/>
      <c r="AY82" s="95"/>
      <c r="AZ82" s="95"/>
      <c r="BA82" s="95"/>
      <c r="BB82" s="95"/>
      <c r="BC82" s="95"/>
      <c r="BD82" s="95"/>
      <c r="BE82" s="95"/>
      <c r="BF82" s="95"/>
      <c r="BG82" s="95"/>
      <c r="BH82" s="95"/>
      <c r="BI82" s="95"/>
      <c r="BJ82" s="95"/>
      <c r="BK82" s="95"/>
      <c r="BL82" s="95"/>
      <c r="BM82" s="95"/>
      <c r="BN82" s="95"/>
      <c r="BO82" s="95"/>
      <c r="BP82" s="95"/>
      <c r="BQ82" s="95"/>
      <c r="BR82" s="95"/>
      <c r="BS82" s="95"/>
      <c r="BT82" s="95"/>
      <c r="BU82" s="95"/>
      <c r="BV82" s="95"/>
      <c r="BW82" s="95"/>
      <c r="BX82" s="95"/>
      <c r="BY82" s="95"/>
      <c r="BZ82" s="95"/>
      <c r="CA82" s="95"/>
      <c r="CB82" s="95"/>
      <c r="CC82" s="95"/>
      <c r="CD82" s="95"/>
      <c r="CE82" s="95"/>
      <c r="CF82" s="95"/>
      <c r="CG82" s="95"/>
      <c r="CH82" s="95"/>
      <c r="CI82" s="95"/>
      <c r="CJ82" s="95"/>
      <c r="CK82" s="95"/>
      <c r="CL82" s="95"/>
      <c r="CM82" s="95"/>
      <c r="CN82" s="95"/>
      <c r="CO82" s="95"/>
      <c r="CP82" s="95"/>
      <c r="CQ82" s="95"/>
      <c r="CR82" s="95"/>
    </row>
    <row r="83" spans="1:96" ht="34.5" customHeight="1">
      <c r="A83" s="95"/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95"/>
      <c r="BA83" s="95"/>
      <c r="BB83" s="95"/>
      <c r="BC83" s="95"/>
      <c r="BD83" s="95"/>
      <c r="BE83" s="95"/>
      <c r="BF83" s="95"/>
      <c r="BG83" s="95"/>
      <c r="BH83" s="95"/>
      <c r="BI83" s="95"/>
      <c r="BJ83" s="95"/>
      <c r="BK83" s="95"/>
      <c r="BL83" s="95"/>
      <c r="BM83" s="95"/>
      <c r="BN83" s="95"/>
      <c r="BO83" s="95"/>
      <c r="BP83" s="95"/>
      <c r="BQ83" s="95"/>
      <c r="BR83" s="95"/>
      <c r="BS83" s="95"/>
      <c r="BT83" s="95"/>
      <c r="BU83" s="95"/>
      <c r="BV83" s="95"/>
      <c r="BW83" s="95"/>
      <c r="BX83" s="95"/>
      <c r="BY83" s="95"/>
      <c r="BZ83" s="95"/>
      <c r="CA83" s="95"/>
      <c r="CB83" s="95"/>
      <c r="CC83" s="95"/>
      <c r="CD83" s="95"/>
      <c r="CE83" s="95"/>
      <c r="CF83" s="95"/>
      <c r="CG83" s="95"/>
      <c r="CH83" s="95"/>
      <c r="CI83" s="95"/>
      <c r="CJ83" s="95"/>
      <c r="CK83" s="95"/>
      <c r="CL83" s="95"/>
      <c r="CM83" s="95"/>
      <c r="CN83" s="95"/>
      <c r="CO83" s="95"/>
      <c r="CP83" s="95"/>
      <c r="CQ83" s="95"/>
      <c r="CR83" s="95"/>
    </row>
    <row r="84" spans="1:96" ht="34.5" customHeight="1">
      <c r="A84" s="95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  <c r="AA84" s="95"/>
      <c r="AB84" s="95"/>
      <c r="AC84" s="95"/>
      <c r="AD84" s="95"/>
      <c r="AE84" s="95"/>
      <c r="AF84" s="95"/>
      <c r="AG84" s="95"/>
      <c r="AH84" s="95"/>
      <c r="AI84" s="95"/>
      <c r="AJ84" s="95"/>
      <c r="AK84" s="95"/>
      <c r="AL84" s="95"/>
      <c r="AM84" s="95"/>
      <c r="AN84" s="95"/>
      <c r="AO84" s="95"/>
      <c r="AP84" s="95"/>
      <c r="AQ84" s="95"/>
      <c r="AR84" s="95"/>
      <c r="AS84" s="95"/>
      <c r="AT84" s="95"/>
      <c r="AU84" s="95"/>
      <c r="AV84" s="95"/>
      <c r="AW84" s="95"/>
      <c r="AX84" s="95"/>
      <c r="AY84" s="95"/>
      <c r="AZ84" s="95"/>
      <c r="BA84" s="95"/>
      <c r="BB84" s="95"/>
      <c r="BC84" s="95"/>
      <c r="BD84" s="95"/>
      <c r="BE84" s="95"/>
      <c r="BF84" s="95"/>
      <c r="BG84" s="95"/>
      <c r="BH84" s="95"/>
      <c r="BI84" s="95"/>
      <c r="BJ84" s="95"/>
      <c r="BK84" s="95"/>
      <c r="BL84" s="95"/>
      <c r="BM84" s="95"/>
      <c r="BN84" s="95"/>
      <c r="BO84" s="95"/>
      <c r="BP84" s="95"/>
      <c r="BQ84" s="95"/>
      <c r="BR84" s="95"/>
      <c r="BS84" s="95"/>
      <c r="BT84" s="95"/>
      <c r="BU84" s="95"/>
      <c r="BV84" s="95"/>
      <c r="BW84" s="95"/>
      <c r="BX84" s="95"/>
      <c r="BY84" s="95"/>
      <c r="BZ84" s="95"/>
      <c r="CA84" s="95"/>
      <c r="CB84" s="95"/>
      <c r="CC84" s="95"/>
      <c r="CD84" s="95"/>
      <c r="CE84" s="95"/>
      <c r="CF84" s="95"/>
      <c r="CG84" s="95"/>
      <c r="CH84" s="95"/>
      <c r="CI84" s="95"/>
      <c r="CJ84" s="95"/>
      <c r="CK84" s="95"/>
      <c r="CL84" s="95"/>
      <c r="CM84" s="95"/>
      <c r="CN84" s="95"/>
      <c r="CO84" s="95"/>
      <c r="CP84" s="95"/>
      <c r="CQ84" s="95"/>
      <c r="CR84" s="95"/>
    </row>
    <row r="85" spans="1:96" ht="34.5" customHeight="1">
      <c r="A85" s="95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  <c r="AT85" s="95"/>
      <c r="AU85" s="95"/>
      <c r="AV85" s="95"/>
      <c r="AW85" s="95"/>
      <c r="AX85" s="95"/>
      <c r="AY85" s="95"/>
      <c r="AZ85" s="95"/>
      <c r="BA85" s="95"/>
      <c r="BB85" s="95"/>
      <c r="BC85" s="95"/>
      <c r="BD85" s="95"/>
      <c r="BE85" s="95"/>
      <c r="BF85" s="95"/>
      <c r="BG85" s="95"/>
      <c r="BH85" s="95"/>
      <c r="BI85" s="95"/>
      <c r="BJ85" s="95"/>
      <c r="BK85" s="95"/>
      <c r="BL85" s="95"/>
      <c r="BM85" s="95"/>
      <c r="BN85" s="95"/>
      <c r="BO85" s="95"/>
      <c r="BP85" s="95"/>
      <c r="BQ85" s="95"/>
      <c r="BR85" s="95"/>
      <c r="BS85" s="95"/>
      <c r="BT85" s="95"/>
      <c r="BU85" s="95"/>
      <c r="BV85" s="95"/>
      <c r="BW85" s="95"/>
      <c r="BX85" s="95"/>
      <c r="BY85" s="95"/>
      <c r="BZ85" s="95"/>
      <c r="CA85" s="95"/>
      <c r="CB85" s="95"/>
      <c r="CC85" s="95"/>
      <c r="CD85" s="95"/>
      <c r="CE85" s="95"/>
      <c r="CF85" s="95"/>
      <c r="CG85" s="95"/>
      <c r="CH85" s="95"/>
      <c r="CI85" s="95"/>
      <c r="CJ85" s="95"/>
      <c r="CK85" s="95"/>
      <c r="CL85" s="95"/>
      <c r="CM85" s="95"/>
      <c r="CN85" s="95"/>
      <c r="CO85" s="95"/>
      <c r="CP85" s="95"/>
      <c r="CQ85" s="95"/>
      <c r="CR85" s="95"/>
    </row>
    <row r="86" spans="1:96" ht="34.5" customHeight="1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  <c r="AQ86" s="95"/>
      <c r="AR86" s="95"/>
      <c r="AS86" s="95"/>
      <c r="AT86" s="95"/>
      <c r="AU86" s="95"/>
      <c r="AV86" s="95"/>
      <c r="AW86" s="95"/>
      <c r="AX86" s="95"/>
      <c r="AY86" s="95"/>
      <c r="AZ86" s="95"/>
      <c r="BA86" s="95"/>
      <c r="BB86" s="95"/>
      <c r="BC86" s="95"/>
      <c r="BD86" s="95"/>
      <c r="BE86" s="95"/>
      <c r="BF86" s="95"/>
      <c r="BG86" s="95"/>
      <c r="BH86" s="95"/>
      <c r="BI86" s="95"/>
      <c r="BJ86" s="95"/>
      <c r="BK86" s="95"/>
      <c r="BL86" s="95"/>
      <c r="BM86" s="95"/>
      <c r="BN86" s="95"/>
      <c r="BO86" s="95"/>
      <c r="BP86" s="95"/>
      <c r="BQ86" s="95"/>
      <c r="BR86" s="95"/>
      <c r="BS86" s="95"/>
      <c r="BT86" s="95"/>
      <c r="BU86" s="95"/>
      <c r="BV86" s="95"/>
      <c r="BW86" s="95"/>
      <c r="BX86" s="95"/>
      <c r="BY86" s="95"/>
      <c r="BZ86" s="95"/>
      <c r="CA86" s="95"/>
      <c r="CB86" s="95"/>
      <c r="CC86" s="95"/>
      <c r="CD86" s="95"/>
      <c r="CE86" s="95"/>
      <c r="CF86" s="95"/>
      <c r="CG86" s="95"/>
      <c r="CH86" s="95"/>
      <c r="CI86" s="95"/>
      <c r="CJ86" s="95"/>
      <c r="CK86" s="95"/>
      <c r="CL86" s="95"/>
      <c r="CM86" s="95"/>
      <c r="CN86" s="95"/>
      <c r="CO86" s="95"/>
      <c r="CP86" s="95"/>
      <c r="CQ86" s="95"/>
      <c r="CR86" s="95"/>
    </row>
    <row r="87" spans="1:96" ht="34.5" customHeight="1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95"/>
      <c r="AL87" s="95"/>
      <c r="AM87" s="95"/>
      <c r="AN87" s="95"/>
      <c r="AO87" s="95"/>
      <c r="AP87" s="95"/>
      <c r="AQ87" s="95"/>
      <c r="AR87" s="95"/>
      <c r="AS87" s="95"/>
      <c r="AT87" s="95"/>
      <c r="AU87" s="95"/>
      <c r="AV87" s="95"/>
      <c r="AW87" s="95"/>
      <c r="AX87" s="95"/>
      <c r="AY87" s="95"/>
      <c r="AZ87" s="95"/>
      <c r="BA87" s="95"/>
      <c r="BB87" s="95"/>
      <c r="BC87" s="95"/>
      <c r="BD87" s="95"/>
      <c r="BE87" s="95"/>
      <c r="BF87" s="95"/>
      <c r="BG87" s="95"/>
      <c r="BH87" s="95"/>
      <c r="BI87" s="95"/>
      <c r="BJ87" s="95"/>
      <c r="BK87" s="95"/>
      <c r="BL87" s="95"/>
      <c r="BM87" s="95"/>
      <c r="BN87" s="95"/>
      <c r="BO87" s="95"/>
      <c r="BP87" s="95"/>
      <c r="BQ87" s="95"/>
      <c r="BR87" s="95"/>
      <c r="BS87" s="95"/>
      <c r="BT87" s="95"/>
      <c r="BU87" s="95"/>
      <c r="BV87" s="95"/>
      <c r="BW87" s="95"/>
      <c r="BX87" s="95"/>
      <c r="BY87" s="95"/>
      <c r="BZ87" s="95"/>
      <c r="CA87" s="95"/>
      <c r="CB87" s="95"/>
      <c r="CC87" s="95"/>
      <c r="CD87" s="95"/>
      <c r="CE87" s="95"/>
      <c r="CF87" s="95"/>
      <c r="CG87" s="95"/>
      <c r="CH87" s="95"/>
      <c r="CI87" s="95"/>
      <c r="CJ87" s="95"/>
      <c r="CK87" s="95"/>
      <c r="CL87" s="95"/>
      <c r="CM87" s="95"/>
      <c r="CN87" s="95"/>
      <c r="CO87" s="95"/>
      <c r="CP87" s="95"/>
      <c r="CQ87" s="95"/>
      <c r="CR87" s="95"/>
    </row>
    <row r="88" spans="1:96" ht="34.5" customHeight="1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  <c r="AA88" s="95"/>
      <c r="AB88" s="95"/>
      <c r="AC88" s="95"/>
      <c r="AD88" s="95"/>
      <c r="AE88" s="95"/>
      <c r="AF88" s="95"/>
      <c r="AG88" s="95"/>
      <c r="AH88" s="95"/>
      <c r="AI88" s="95"/>
      <c r="AJ88" s="95"/>
      <c r="AK88" s="95"/>
      <c r="AL88" s="95"/>
      <c r="AM88" s="95"/>
      <c r="AN88" s="95"/>
      <c r="AO88" s="95"/>
      <c r="AP88" s="95"/>
      <c r="AQ88" s="95"/>
      <c r="AR88" s="95"/>
      <c r="AS88" s="95"/>
      <c r="AT88" s="95"/>
      <c r="AU88" s="95"/>
      <c r="AV88" s="95"/>
      <c r="AW88" s="95"/>
      <c r="AX88" s="95"/>
      <c r="AY88" s="95"/>
      <c r="AZ88" s="95"/>
      <c r="BA88" s="95"/>
      <c r="BB88" s="95"/>
      <c r="BC88" s="95"/>
      <c r="BD88" s="95"/>
      <c r="BE88" s="95"/>
      <c r="BF88" s="95"/>
      <c r="BG88" s="95"/>
      <c r="BH88" s="95"/>
      <c r="BI88" s="95"/>
      <c r="BJ88" s="95"/>
      <c r="BK88" s="95"/>
      <c r="BL88" s="95"/>
      <c r="BM88" s="95"/>
      <c r="BN88" s="95"/>
      <c r="BO88" s="95"/>
      <c r="BP88" s="95"/>
      <c r="BQ88" s="95"/>
      <c r="BR88" s="95"/>
      <c r="BS88" s="95"/>
      <c r="BT88" s="95"/>
      <c r="BU88" s="95"/>
      <c r="BV88" s="95"/>
      <c r="BW88" s="95"/>
      <c r="BX88" s="95"/>
      <c r="BY88" s="95"/>
      <c r="BZ88" s="95"/>
      <c r="CA88" s="95"/>
      <c r="CB88" s="95"/>
      <c r="CC88" s="95"/>
      <c r="CD88" s="95"/>
      <c r="CE88" s="95"/>
      <c r="CF88" s="95"/>
      <c r="CG88" s="95"/>
      <c r="CH88" s="95"/>
      <c r="CI88" s="95"/>
      <c r="CJ88" s="95"/>
      <c r="CK88" s="95"/>
      <c r="CL88" s="95"/>
      <c r="CM88" s="95"/>
      <c r="CN88" s="95"/>
      <c r="CO88" s="95"/>
      <c r="CP88" s="95"/>
      <c r="CQ88" s="95"/>
      <c r="CR88" s="95"/>
    </row>
    <row r="89" spans="1:96" ht="34.5" customHeight="1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5"/>
      <c r="AK89" s="95"/>
      <c r="AL89" s="95"/>
      <c r="AM89" s="95"/>
      <c r="AN89" s="95"/>
      <c r="AO89" s="95"/>
      <c r="AP89" s="95"/>
      <c r="AQ89" s="95"/>
      <c r="AR89" s="95"/>
      <c r="AS89" s="95"/>
      <c r="AT89" s="95"/>
      <c r="AU89" s="95"/>
      <c r="AV89" s="95"/>
      <c r="AW89" s="95"/>
      <c r="AX89" s="95"/>
      <c r="AY89" s="95"/>
      <c r="AZ89" s="95"/>
      <c r="BA89" s="95"/>
      <c r="BB89" s="95"/>
      <c r="BC89" s="95"/>
      <c r="BD89" s="95"/>
      <c r="BE89" s="95"/>
      <c r="BF89" s="95"/>
      <c r="BG89" s="95"/>
      <c r="BH89" s="95"/>
      <c r="BI89" s="95"/>
      <c r="BJ89" s="95"/>
      <c r="BK89" s="95"/>
      <c r="BL89" s="95"/>
      <c r="BM89" s="95"/>
      <c r="BN89" s="95"/>
      <c r="BO89" s="95"/>
      <c r="BP89" s="95"/>
      <c r="BQ89" s="95"/>
      <c r="BR89" s="95"/>
      <c r="BS89" s="95"/>
      <c r="BT89" s="95"/>
      <c r="BU89" s="95"/>
      <c r="BV89" s="95"/>
      <c r="BW89" s="95"/>
      <c r="BX89" s="95"/>
      <c r="BY89" s="95"/>
      <c r="BZ89" s="95"/>
      <c r="CA89" s="95"/>
      <c r="CB89" s="95"/>
      <c r="CC89" s="95"/>
      <c r="CD89" s="95"/>
      <c r="CE89" s="95"/>
      <c r="CF89" s="95"/>
      <c r="CG89" s="95"/>
      <c r="CH89" s="95"/>
      <c r="CI89" s="95"/>
      <c r="CJ89" s="95"/>
      <c r="CK89" s="95"/>
      <c r="CL89" s="95"/>
      <c r="CM89" s="95"/>
      <c r="CN89" s="95"/>
      <c r="CO89" s="95"/>
      <c r="CP89" s="95"/>
      <c r="CQ89" s="95"/>
      <c r="CR89" s="95"/>
    </row>
    <row r="90" spans="1:96" ht="34.5" customHeight="1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  <c r="AC90" s="95"/>
      <c r="AD90" s="95"/>
      <c r="AE90" s="95"/>
      <c r="AF90" s="95"/>
      <c r="AG90" s="95"/>
      <c r="AH90" s="95"/>
      <c r="AI90" s="95"/>
      <c r="AJ90" s="95"/>
      <c r="AK90" s="95"/>
      <c r="AL90" s="95"/>
      <c r="AM90" s="95"/>
      <c r="AN90" s="95"/>
      <c r="AO90" s="95"/>
      <c r="AP90" s="95"/>
      <c r="AQ90" s="95"/>
      <c r="AR90" s="95"/>
      <c r="AS90" s="95"/>
      <c r="AT90" s="95"/>
      <c r="AU90" s="95"/>
      <c r="AV90" s="95"/>
      <c r="AW90" s="95"/>
      <c r="AX90" s="95"/>
      <c r="AY90" s="95"/>
      <c r="AZ90" s="95"/>
      <c r="BA90" s="95"/>
      <c r="BB90" s="95"/>
      <c r="BC90" s="95"/>
      <c r="BD90" s="95"/>
      <c r="BE90" s="95"/>
      <c r="BF90" s="95"/>
      <c r="BG90" s="95"/>
      <c r="BH90" s="95"/>
      <c r="BI90" s="95"/>
      <c r="BJ90" s="95"/>
      <c r="BK90" s="95"/>
      <c r="BL90" s="95"/>
      <c r="BM90" s="95"/>
      <c r="BN90" s="95"/>
      <c r="BO90" s="95"/>
      <c r="BP90" s="95"/>
      <c r="BQ90" s="95"/>
      <c r="BR90" s="95"/>
      <c r="BS90" s="95"/>
      <c r="BT90" s="95"/>
      <c r="BU90" s="95"/>
      <c r="BV90" s="95"/>
      <c r="BW90" s="95"/>
      <c r="BX90" s="95"/>
      <c r="BY90" s="95"/>
      <c r="BZ90" s="95"/>
      <c r="CA90" s="95"/>
      <c r="CB90" s="95"/>
      <c r="CC90" s="95"/>
      <c r="CD90" s="95"/>
      <c r="CE90" s="95"/>
      <c r="CF90" s="95"/>
      <c r="CG90" s="95"/>
      <c r="CH90" s="95"/>
      <c r="CI90" s="95"/>
      <c r="CJ90" s="95"/>
      <c r="CK90" s="95"/>
      <c r="CL90" s="95"/>
      <c r="CM90" s="95"/>
      <c r="CN90" s="95"/>
      <c r="CO90" s="95"/>
      <c r="CP90" s="95"/>
      <c r="CQ90" s="95"/>
      <c r="CR90" s="95"/>
    </row>
    <row r="91" spans="1:96" ht="34.5" customHeight="1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5"/>
      <c r="AK91" s="95"/>
      <c r="AL91" s="95"/>
      <c r="AM91" s="95"/>
      <c r="AN91" s="95"/>
      <c r="AO91" s="95"/>
      <c r="AP91" s="95"/>
      <c r="AQ91" s="95"/>
      <c r="AR91" s="95"/>
      <c r="AS91" s="95"/>
      <c r="AT91" s="95"/>
      <c r="AU91" s="95"/>
      <c r="AV91" s="95"/>
      <c r="AW91" s="95"/>
      <c r="AX91" s="95"/>
      <c r="AY91" s="95"/>
      <c r="AZ91" s="95"/>
      <c r="BA91" s="95"/>
      <c r="BB91" s="95"/>
      <c r="BC91" s="95"/>
      <c r="BD91" s="95"/>
      <c r="BE91" s="95"/>
      <c r="BF91" s="95"/>
      <c r="BG91" s="95"/>
      <c r="BH91" s="95"/>
      <c r="BI91" s="95"/>
      <c r="BJ91" s="95"/>
      <c r="BK91" s="95"/>
      <c r="BL91" s="95"/>
      <c r="BM91" s="95"/>
      <c r="BN91" s="95"/>
      <c r="BO91" s="95"/>
      <c r="BP91" s="95"/>
      <c r="BQ91" s="95"/>
      <c r="BR91" s="95"/>
      <c r="BS91" s="95"/>
      <c r="BT91" s="95"/>
      <c r="BU91" s="95"/>
      <c r="BV91" s="95"/>
      <c r="BW91" s="95"/>
      <c r="BX91" s="95"/>
      <c r="BY91" s="95"/>
      <c r="BZ91" s="95"/>
      <c r="CA91" s="95"/>
      <c r="CB91" s="95"/>
      <c r="CC91" s="95"/>
      <c r="CD91" s="95"/>
      <c r="CE91" s="95"/>
      <c r="CF91" s="95"/>
      <c r="CG91" s="95"/>
      <c r="CH91" s="95"/>
      <c r="CI91" s="95"/>
      <c r="CJ91" s="95"/>
      <c r="CK91" s="95"/>
      <c r="CL91" s="95"/>
      <c r="CM91" s="95"/>
      <c r="CN91" s="95"/>
      <c r="CO91" s="95"/>
      <c r="CP91" s="95"/>
      <c r="CQ91" s="95"/>
      <c r="CR91" s="95"/>
    </row>
    <row r="92" spans="1:96" ht="34.5" customHeight="1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5"/>
      <c r="AH92" s="95"/>
      <c r="AI92" s="95"/>
      <c r="AJ92" s="95"/>
      <c r="AK92" s="95"/>
      <c r="AL92" s="95"/>
      <c r="AM92" s="95"/>
      <c r="AN92" s="95"/>
      <c r="AO92" s="95"/>
      <c r="AP92" s="95"/>
      <c r="AQ92" s="95"/>
      <c r="AR92" s="95"/>
      <c r="AS92" s="95"/>
      <c r="AT92" s="95"/>
      <c r="AU92" s="95"/>
      <c r="AV92" s="95"/>
      <c r="AW92" s="95"/>
      <c r="AX92" s="95"/>
      <c r="AY92" s="95"/>
      <c r="AZ92" s="95"/>
      <c r="BA92" s="95"/>
      <c r="BB92" s="95"/>
      <c r="BC92" s="95"/>
      <c r="BD92" s="95"/>
      <c r="BE92" s="95"/>
      <c r="BF92" s="95"/>
      <c r="BG92" s="95"/>
      <c r="BH92" s="95"/>
      <c r="BI92" s="95"/>
      <c r="BJ92" s="95"/>
      <c r="BK92" s="95"/>
      <c r="BL92" s="95"/>
      <c r="BM92" s="95"/>
      <c r="BN92" s="95"/>
      <c r="BO92" s="95"/>
      <c r="BP92" s="95"/>
      <c r="BQ92" s="95"/>
      <c r="BR92" s="95"/>
      <c r="BS92" s="95"/>
      <c r="BT92" s="95"/>
      <c r="BU92" s="95"/>
      <c r="BV92" s="95"/>
      <c r="BW92" s="95"/>
      <c r="BX92" s="95"/>
      <c r="BY92" s="95"/>
      <c r="BZ92" s="95"/>
      <c r="CA92" s="95"/>
      <c r="CB92" s="95"/>
      <c r="CC92" s="95"/>
      <c r="CD92" s="95"/>
      <c r="CE92" s="95"/>
      <c r="CF92" s="95"/>
      <c r="CG92" s="95"/>
      <c r="CH92" s="95"/>
      <c r="CI92" s="95"/>
      <c r="CJ92" s="95"/>
      <c r="CK92" s="95"/>
      <c r="CL92" s="95"/>
      <c r="CM92" s="95"/>
      <c r="CN92" s="95"/>
      <c r="CO92" s="95"/>
      <c r="CP92" s="95"/>
      <c r="CQ92" s="95"/>
      <c r="CR92" s="95"/>
    </row>
    <row r="93" spans="1:96" ht="34.5" customHeight="1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95"/>
      <c r="AL93" s="95"/>
      <c r="AM93" s="95"/>
      <c r="AN93" s="95"/>
      <c r="AO93" s="95"/>
      <c r="AP93" s="95"/>
      <c r="AQ93" s="95"/>
      <c r="AR93" s="95"/>
      <c r="AS93" s="95"/>
      <c r="AT93" s="95"/>
      <c r="AU93" s="95"/>
      <c r="AV93" s="95"/>
      <c r="AW93" s="95"/>
      <c r="AX93" s="95"/>
      <c r="AY93" s="95"/>
      <c r="AZ93" s="95"/>
      <c r="BA93" s="95"/>
      <c r="BB93" s="95"/>
      <c r="BC93" s="95"/>
      <c r="BD93" s="95"/>
      <c r="BE93" s="95"/>
      <c r="BF93" s="95"/>
      <c r="BG93" s="95"/>
      <c r="BH93" s="95"/>
      <c r="BI93" s="95"/>
      <c r="BJ93" s="95"/>
      <c r="BK93" s="95"/>
      <c r="BL93" s="95"/>
      <c r="BM93" s="95"/>
      <c r="BN93" s="95"/>
      <c r="BO93" s="95"/>
      <c r="BP93" s="95"/>
      <c r="BQ93" s="95"/>
      <c r="BR93" s="95"/>
      <c r="BS93" s="95"/>
      <c r="BT93" s="95"/>
      <c r="BU93" s="95"/>
      <c r="BV93" s="95"/>
      <c r="BW93" s="95"/>
      <c r="BX93" s="95"/>
      <c r="BY93" s="95"/>
      <c r="BZ93" s="95"/>
      <c r="CA93" s="95"/>
      <c r="CB93" s="95"/>
      <c r="CC93" s="95"/>
      <c r="CD93" s="95"/>
      <c r="CE93" s="95"/>
      <c r="CF93" s="95"/>
      <c r="CG93" s="95"/>
      <c r="CH93" s="95"/>
      <c r="CI93" s="95"/>
      <c r="CJ93" s="95"/>
      <c r="CK93" s="95"/>
      <c r="CL93" s="95"/>
      <c r="CM93" s="95"/>
      <c r="CN93" s="95"/>
      <c r="CO93" s="95"/>
      <c r="CP93" s="95"/>
      <c r="CQ93" s="95"/>
      <c r="CR93" s="95"/>
    </row>
    <row r="94" spans="1:96" ht="34.5" customHeight="1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5"/>
      <c r="AP94" s="95"/>
      <c r="AQ94" s="95"/>
      <c r="AR94" s="95"/>
      <c r="AS94" s="95"/>
      <c r="AT94" s="95"/>
      <c r="AU94" s="95"/>
      <c r="AV94" s="95"/>
      <c r="AW94" s="95"/>
      <c r="AX94" s="95"/>
      <c r="AY94" s="95"/>
      <c r="AZ94" s="95"/>
      <c r="BA94" s="95"/>
      <c r="BB94" s="95"/>
      <c r="BC94" s="95"/>
      <c r="BD94" s="95"/>
      <c r="BE94" s="95"/>
      <c r="BF94" s="95"/>
      <c r="BG94" s="95"/>
      <c r="BH94" s="95"/>
      <c r="BI94" s="95"/>
      <c r="BJ94" s="95"/>
      <c r="BK94" s="95"/>
      <c r="BL94" s="95"/>
      <c r="BM94" s="95"/>
      <c r="BN94" s="95"/>
      <c r="BO94" s="95"/>
      <c r="BP94" s="95"/>
      <c r="BQ94" s="95"/>
      <c r="BR94" s="95"/>
      <c r="BS94" s="95"/>
      <c r="BT94" s="95"/>
      <c r="BU94" s="95"/>
      <c r="BV94" s="95"/>
      <c r="BW94" s="95"/>
      <c r="BX94" s="95"/>
      <c r="BY94" s="95"/>
      <c r="BZ94" s="95"/>
      <c r="CA94" s="95"/>
      <c r="CB94" s="95"/>
      <c r="CC94" s="95"/>
      <c r="CD94" s="95"/>
      <c r="CE94" s="95"/>
      <c r="CF94" s="95"/>
      <c r="CG94" s="95"/>
      <c r="CH94" s="95"/>
      <c r="CI94" s="95"/>
      <c r="CJ94" s="95"/>
      <c r="CK94" s="95"/>
      <c r="CL94" s="95"/>
      <c r="CM94" s="95"/>
      <c r="CN94" s="95"/>
      <c r="CO94" s="95"/>
      <c r="CP94" s="95"/>
      <c r="CQ94" s="95"/>
      <c r="CR94" s="95"/>
    </row>
    <row r="95" spans="1:96" ht="34.5" customHeight="1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  <c r="BH95" s="95"/>
      <c r="BI95" s="95"/>
      <c r="BJ95" s="95"/>
      <c r="BK95" s="95"/>
      <c r="BL95" s="95"/>
      <c r="BM95" s="95"/>
      <c r="BN95" s="95"/>
      <c r="BO95" s="95"/>
      <c r="BP95" s="95"/>
      <c r="BQ95" s="95"/>
      <c r="BR95" s="95"/>
      <c r="BS95" s="95"/>
      <c r="BT95" s="95"/>
      <c r="BU95" s="95"/>
      <c r="BV95" s="95"/>
      <c r="BW95" s="95"/>
      <c r="BX95" s="95"/>
      <c r="BY95" s="95"/>
      <c r="BZ95" s="95"/>
      <c r="CA95" s="95"/>
      <c r="CB95" s="95"/>
      <c r="CC95" s="95"/>
      <c r="CD95" s="95"/>
      <c r="CE95" s="95"/>
      <c r="CF95" s="95"/>
      <c r="CG95" s="95"/>
      <c r="CH95" s="95"/>
      <c r="CI95" s="95"/>
      <c r="CJ95" s="95"/>
      <c r="CK95" s="95"/>
      <c r="CL95" s="95"/>
      <c r="CM95" s="95"/>
      <c r="CN95" s="95"/>
      <c r="CO95" s="95"/>
      <c r="CP95" s="95"/>
      <c r="CQ95" s="95"/>
      <c r="CR95" s="95"/>
    </row>
    <row r="96" spans="1:96" ht="34.5" customHeight="1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  <c r="AA96" s="95"/>
      <c r="AB96" s="95"/>
      <c r="AC96" s="95"/>
      <c r="AD96" s="95"/>
      <c r="AE96" s="95"/>
      <c r="AF96" s="95"/>
      <c r="AG96" s="95"/>
      <c r="AH96" s="95"/>
      <c r="AI96" s="95"/>
      <c r="AJ96" s="95"/>
      <c r="AK96" s="95"/>
      <c r="AL96" s="95"/>
      <c r="AM96" s="95"/>
      <c r="AN96" s="95"/>
      <c r="AO96" s="95"/>
      <c r="AP96" s="95"/>
      <c r="AQ96" s="95"/>
      <c r="AR96" s="95"/>
      <c r="AS96" s="95"/>
      <c r="AT96" s="95"/>
      <c r="AU96" s="95"/>
      <c r="AV96" s="95"/>
      <c r="AW96" s="95"/>
      <c r="AX96" s="95"/>
      <c r="AY96" s="95"/>
      <c r="AZ96" s="95"/>
      <c r="BA96" s="95"/>
      <c r="BB96" s="95"/>
      <c r="BC96" s="95"/>
      <c r="BD96" s="95"/>
      <c r="BE96" s="95"/>
      <c r="BF96" s="95"/>
      <c r="BG96" s="95"/>
      <c r="BH96" s="95"/>
      <c r="BI96" s="95"/>
      <c r="BJ96" s="95"/>
      <c r="BK96" s="95"/>
      <c r="BL96" s="95"/>
      <c r="BM96" s="95"/>
      <c r="BN96" s="95"/>
      <c r="BO96" s="95"/>
      <c r="BP96" s="95"/>
      <c r="BQ96" s="95"/>
      <c r="BR96" s="95"/>
      <c r="BS96" s="95"/>
      <c r="BT96" s="95"/>
      <c r="BU96" s="95"/>
      <c r="BV96" s="95"/>
      <c r="BW96" s="95"/>
      <c r="BX96" s="95"/>
      <c r="BY96" s="95"/>
      <c r="BZ96" s="95"/>
      <c r="CA96" s="95"/>
      <c r="CB96" s="95"/>
      <c r="CC96" s="95"/>
      <c r="CD96" s="95"/>
      <c r="CE96" s="95"/>
      <c r="CF96" s="95"/>
      <c r="CG96" s="95"/>
      <c r="CH96" s="95"/>
      <c r="CI96" s="95"/>
      <c r="CJ96" s="95"/>
      <c r="CK96" s="95"/>
      <c r="CL96" s="95"/>
      <c r="CM96" s="95"/>
      <c r="CN96" s="95"/>
      <c r="CO96" s="95"/>
      <c r="CP96" s="95"/>
      <c r="CQ96" s="95"/>
      <c r="CR96" s="95"/>
    </row>
    <row r="97" spans="1:96" ht="34.5" customHeight="1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95"/>
      <c r="AP97" s="95"/>
      <c r="AQ97" s="95"/>
      <c r="AR97" s="95"/>
      <c r="AS97" s="95"/>
      <c r="AT97" s="95"/>
      <c r="AU97" s="95"/>
      <c r="AV97" s="95"/>
      <c r="AW97" s="95"/>
      <c r="AX97" s="95"/>
      <c r="AY97" s="95"/>
      <c r="AZ97" s="95"/>
      <c r="BA97" s="95"/>
      <c r="BB97" s="95"/>
      <c r="BC97" s="95"/>
      <c r="BD97" s="95"/>
      <c r="BE97" s="95"/>
      <c r="BF97" s="95"/>
      <c r="BG97" s="95"/>
      <c r="BH97" s="95"/>
      <c r="BI97" s="95"/>
      <c r="BJ97" s="95"/>
      <c r="BK97" s="95"/>
      <c r="BL97" s="95"/>
      <c r="BM97" s="95"/>
      <c r="BN97" s="95"/>
      <c r="BO97" s="95"/>
      <c r="BP97" s="95"/>
      <c r="BQ97" s="95"/>
      <c r="BR97" s="95"/>
      <c r="BS97" s="95"/>
      <c r="BT97" s="95"/>
      <c r="BU97" s="95"/>
      <c r="BV97" s="95"/>
      <c r="BW97" s="95"/>
      <c r="BX97" s="95"/>
      <c r="BY97" s="95"/>
      <c r="BZ97" s="95"/>
      <c r="CA97" s="95"/>
      <c r="CB97" s="95"/>
      <c r="CC97" s="95"/>
      <c r="CD97" s="95"/>
      <c r="CE97" s="95"/>
      <c r="CF97" s="95"/>
      <c r="CG97" s="95"/>
      <c r="CH97" s="95"/>
      <c r="CI97" s="95"/>
      <c r="CJ97" s="95"/>
      <c r="CK97" s="95"/>
      <c r="CL97" s="95"/>
      <c r="CM97" s="95"/>
      <c r="CN97" s="95"/>
      <c r="CO97" s="95"/>
      <c r="CP97" s="95"/>
      <c r="CQ97" s="95"/>
      <c r="CR97" s="95"/>
    </row>
    <row r="98" spans="1:96" ht="34.5" customHeight="1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  <c r="AA98" s="95"/>
      <c r="AB98" s="95"/>
      <c r="AC98" s="95"/>
      <c r="AD98" s="95"/>
      <c r="AE98" s="95"/>
      <c r="AF98" s="95"/>
      <c r="AG98" s="95"/>
      <c r="AH98" s="95"/>
      <c r="AI98" s="95"/>
      <c r="AJ98" s="95"/>
      <c r="AK98" s="95"/>
      <c r="AL98" s="95"/>
      <c r="AM98" s="95"/>
      <c r="AN98" s="95"/>
      <c r="AO98" s="95"/>
      <c r="AP98" s="95"/>
      <c r="AQ98" s="95"/>
      <c r="AR98" s="95"/>
      <c r="AS98" s="95"/>
      <c r="AT98" s="95"/>
      <c r="AU98" s="95"/>
      <c r="AV98" s="95"/>
      <c r="AW98" s="95"/>
      <c r="AX98" s="95"/>
      <c r="AY98" s="95"/>
      <c r="AZ98" s="95"/>
      <c r="BA98" s="95"/>
      <c r="BB98" s="95"/>
      <c r="BC98" s="95"/>
      <c r="BD98" s="95"/>
      <c r="BE98" s="95"/>
      <c r="BF98" s="95"/>
      <c r="BG98" s="95"/>
      <c r="BH98" s="95"/>
      <c r="BI98" s="95"/>
      <c r="BJ98" s="95"/>
      <c r="BK98" s="95"/>
      <c r="BL98" s="95"/>
      <c r="BM98" s="95"/>
      <c r="BN98" s="95"/>
      <c r="BO98" s="95"/>
      <c r="BP98" s="95"/>
      <c r="BQ98" s="95"/>
      <c r="BR98" s="95"/>
      <c r="BS98" s="95"/>
      <c r="BT98" s="95"/>
      <c r="BU98" s="95"/>
      <c r="BV98" s="95"/>
      <c r="BW98" s="95"/>
      <c r="BX98" s="95"/>
      <c r="BY98" s="95"/>
      <c r="BZ98" s="95"/>
      <c r="CA98" s="95"/>
      <c r="CB98" s="95"/>
      <c r="CC98" s="95"/>
      <c r="CD98" s="95"/>
      <c r="CE98" s="95"/>
      <c r="CF98" s="95"/>
      <c r="CG98" s="95"/>
      <c r="CH98" s="95"/>
      <c r="CI98" s="95"/>
      <c r="CJ98" s="95"/>
      <c r="CK98" s="95"/>
      <c r="CL98" s="95"/>
      <c r="CM98" s="95"/>
      <c r="CN98" s="95"/>
      <c r="CO98" s="95"/>
      <c r="CP98" s="95"/>
      <c r="CQ98" s="95"/>
      <c r="CR98" s="95"/>
    </row>
    <row r="99" spans="1:96" ht="34.5" customHeight="1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  <c r="AP99" s="95"/>
      <c r="AQ99" s="95"/>
      <c r="AR99" s="95"/>
      <c r="AS99" s="95"/>
      <c r="AT99" s="95"/>
      <c r="AU99" s="95"/>
      <c r="AV99" s="95"/>
      <c r="AW99" s="95"/>
      <c r="AX99" s="95"/>
      <c r="AY99" s="95"/>
      <c r="AZ99" s="95"/>
      <c r="BA99" s="95"/>
      <c r="BB99" s="95"/>
      <c r="BC99" s="95"/>
      <c r="BD99" s="95"/>
      <c r="BE99" s="95"/>
      <c r="BF99" s="95"/>
      <c r="BG99" s="95"/>
      <c r="BH99" s="95"/>
      <c r="BI99" s="95"/>
      <c r="BJ99" s="95"/>
      <c r="BK99" s="95"/>
      <c r="BL99" s="95"/>
      <c r="BM99" s="95"/>
      <c r="BN99" s="95"/>
      <c r="BO99" s="95"/>
      <c r="BP99" s="95"/>
      <c r="BQ99" s="95"/>
      <c r="BR99" s="95"/>
      <c r="BS99" s="95"/>
      <c r="BT99" s="95"/>
      <c r="BU99" s="95"/>
      <c r="BV99" s="95"/>
      <c r="BW99" s="95"/>
      <c r="BX99" s="95"/>
      <c r="BY99" s="95"/>
      <c r="BZ99" s="95"/>
      <c r="CA99" s="95"/>
      <c r="CB99" s="95"/>
      <c r="CC99" s="95"/>
      <c r="CD99" s="95"/>
      <c r="CE99" s="95"/>
      <c r="CF99" s="95"/>
      <c r="CG99" s="95"/>
      <c r="CH99" s="95"/>
      <c r="CI99" s="95"/>
      <c r="CJ99" s="95"/>
      <c r="CK99" s="95"/>
      <c r="CL99" s="95"/>
      <c r="CM99" s="95"/>
      <c r="CN99" s="95"/>
      <c r="CO99" s="95"/>
      <c r="CP99" s="95"/>
      <c r="CQ99" s="95"/>
      <c r="CR99" s="95"/>
    </row>
    <row r="100" spans="1:96" ht="34.5" customHeight="1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  <c r="AQ100" s="95"/>
      <c r="AR100" s="95"/>
      <c r="AS100" s="95"/>
      <c r="AT100" s="95"/>
      <c r="AU100" s="95"/>
      <c r="AV100" s="95"/>
      <c r="AW100" s="95"/>
      <c r="AX100" s="95"/>
      <c r="AY100" s="95"/>
      <c r="AZ100" s="95"/>
      <c r="BA100" s="95"/>
      <c r="BB100" s="95"/>
      <c r="BC100" s="95"/>
      <c r="BD100" s="95"/>
      <c r="BE100" s="95"/>
      <c r="BF100" s="95"/>
      <c r="BG100" s="95"/>
      <c r="BH100" s="95"/>
      <c r="BI100" s="95"/>
      <c r="BJ100" s="95"/>
      <c r="BK100" s="95"/>
      <c r="BL100" s="95"/>
      <c r="BM100" s="95"/>
      <c r="BN100" s="95"/>
      <c r="BO100" s="95"/>
      <c r="BP100" s="95"/>
      <c r="BQ100" s="95"/>
      <c r="BR100" s="95"/>
      <c r="BS100" s="95"/>
      <c r="BT100" s="95"/>
      <c r="BU100" s="95"/>
      <c r="BV100" s="95"/>
      <c r="BW100" s="95"/>
      <c r="BX100" s="95"/>
      <c r="BY100" s="95"/>
      <c r="BZ100" s="95"/>
      <c r="CA100" s="95"/>
      <c r="CB100" s="95"/>
      <c r="CC100" s="95"/>
      <c r="CD100" s="95"/>
      <c r="CE100" s="95"/>
      <c r="CF100" s="95"/>
      <c r="CG100" s="95"/>
      <c r="CH100" s="95"/>
      <c r="CI100" s="95"/>
      <c r="CJ100" s="95"/>
      <c r="CK100" s="95"/>
      <c r="CL100" s="95"/>
      <c r="CM100" s="95"/>
      <c r="CN100" s="95"/>
      <c r="CO100" s="95"/>
      <c r="CP100" s="95"/>
      <c r="CQ100" s="95"/>
      <c r="CR100" s="95"/>
    </row>
    <row r="101" spans="1:96" ht="34.5" customHeight="1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5"/>
      <c r="AP101" s="95"/>
      <c r="AQ101" s="95"/>
      <c r="AR101" s="95"/>
      <c r="AS101" s="95"/>
      <c r="AT101" s="95"/>
      <c r="AU101" s="95"/>
      <c r="AV101" s="95"/>
      <c r="AW101" s="95"/>
      <c r="AX101" s="95"/>
      <c r="AY101" s="95"/>
      <c r="AZ101" s="95"/>
      <c r="BA101" s="95"/>
      <c r="BB101" s="95"/>
      <c r="BC101" s="95"/>
      <c r="BD101" s="95"/>
      <c r="BE101" s="95"/>
      <c r="BF101" s="95"/>
      <c r="BG101" s="95"/>
      <c r="BH101" s="95"/>
      <c r="BI101" s="95"/>
      <c r="BJ101" s="95"/>
      <c r="BK101" s="95"/>
      <c r="BL101" s="95"/>
      <c r="BM101" s="95"/>
      <c r="BN101" s="95"/>
      <c r="BO101" s="95"/>
      <c r="BP101" s="95"/>
      <c r="BQ101" s="95"/>
      <c r="BR101" s="95"/>
      <c r="BS101" s="95"/>
      <c r="BT101" s="95"/>
      <c r="BU101" s="95"/>
      <c r="BV101" s="95"/>
      <c r="BW101" s="95"/>
      <c r="BX101" s="95"/>
      <c r="BY101" s="95"/>
      <c r="BZ101" s="95"/>
      <c r="CA101" s="95"/>
      <c r="CB101" s="95"/>
      <c r="CC101" s="95"/>
      <c r="CD101" s="95"/>
      <c r="CE101" s="95"/>
      <c r="CF101" s="95"/>
      <c r="CG101" s="95"/>
      <c r="CH101" s="95"/>
      <c r="CI101" s="95"/>
      <c r="CJ101" s="95"/>
      <c r="CK101" s="95"/>
      <c r="CL101" s="95"/>
      <c r="CM101" s="95"/>
      <c r="CN101" s="95"/>
      <c r="CO101" s="95"/>
      <c r="CP101" s="95"/>
      <c r="CQ101" s="95"/>
      <c r="CR101" s="95"/>
    </row>
    <row r="102" spans="1:96" ht="34.5" customHeight="1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5"/>
      <c r="AQ102" s="95"/>
      <c r="AR102" s="95"/>
      <c r="AS102" s="95"/>
      <c r="AT102" s="95"/>
      <c r="AU102" s="95"/>
      <c r="AV102" s="95"/>
      <c r="AW102" s="95"/>
      <c r="AX102" s="95"/>
      <c r="AY102" s="95"/>
      <c r="AZ102" s="95"/>
      <c r="BA102" s="95"/>
      <c r="BB102" s="95"/>
      <c r="BC102" s="95"/>
      <c r="BD102" s="95"/>
      <c r="BE102" s="95"/>
      <c r="BF102" s="95"/>
      <c r="BG102" s="95"/>
      <c r="BH102" s="95"/>
      <c r="BI102" s="95"/>
      <c r="BJ102" s="95"/>
      <c r="BK102" s="95"/>
      <c r="BL102" s="95"/>
      <c r="BM102" s="95"/>
      <c r="BN102" s="95"/>
      <c r="BO102" s="95"/>
      <c r="BP102" s="95"/>
      <c r="BQ102" s="95"/>
      <c r="BR102" s="95"/>
      <c r="BS102" s="95"/>
      <c r="BT102" s="95"/>
      <c r="BU102" s="95"/>
      <c r="BV102" s="95"/>
      <c r="BW102" s="95"/>
      <c r="BX102" s="95"/>
      <c r="BY102" s="95"/>
      <c r="BZ102" s="95"/>
      <c r="CA102" s="95"/>
      <c r="CB102" s="95"/>
      <c r="CC102" s="95"/>
      <c r="CD102" s="95"/>
      <c r="CE102" s="95"/>
      <c r="CF102" s="95"/>
      <c r="CG102" s="95"/>
      <c r="CH102" s="95"/>
      <c r="CI102" s="95"/>
      <c r="CJ102" s="95"/>
      <c r="CK102" s="95"/>
      <c r="CL102" s="95"/>
      <c r="CM102" s="95"/>
      <c r="CN102" s="95"/>
      <c r="CO102" s="95"/>
      <c r="CP102" s="95"/>
      <c r="CQ102" s="95"/>
      <c r="CR102" s="95"/>
    </row>
    <row r="103" spans="1:96" ht="34.5" customHeight="1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  <c r="AQ103" s="95"/>
      <c r="AR103" s="95"/>
      <c r="AS103" s="95"/>
      <c r="AT103" s="95"/>
      <c r="AU103" s="95"/>
      <c r="AV103" s="95"/>
      <c r="AW103" s="95"/>
      <c r="AX103" s="95"/>
      <c r="AY103" s="95"/>
      <c r="AZ103" s="95"/>
      <c r="BA103" s="95"/>
      <c r="BB103" s="95"/>
      <c r="BC103" s="95"/>
      <c r="BD103" s="95"/>
      <c r="BE103" s="95"/>
      <c r="BF103" s="95"/>
      <c r="BG103" s="95"/>
      <c r="BH103" s="95"/>
      <c r="BI103" s="95"/>
      <c r="BJ103" s="95"/>
      <c r="BK103" s="95"/>
      <c r="BL103" s="95"/>
      <c r="BM103" s="95"/>
      <c r="BN103" s="95"/>
      <c r="BO103" s="95"/>
      <c r="BP103" s="95"/>
      <c r="BQ103" s="95"/>
      <c r="BR103" s="95"/>
      <c r="BS103" s="95"/>
      <c r="BT103" s="95"/>
      <c r="BU103" s="95"/>
      <c r="BV103" s="95"/>
      <c r="BW103" s="95"/>
      <c r="BX103" s="95"/>
      <c r="BY103" s="95"/>
      <c r="BZ103" s="95"/>
      <c r="CA103" s="95"/>
      <c r="CB103" s="95"/>
      <c r="CC103" s="95"/>
      <c r="CD103" s="95"/>
      <c r="CE103" s="95"/>
      <c r="CF103" s="95"/>
      <c r="CG103" s="95"/>
      <c r="CH103" s="95"/>
      <c r="CI103" s="95"/>
      <c r="CJ103" s="95"/>
      <c r="CK103" s="95"/>
      <c r="CL103" s="95"/>
      <c r="CM103" s="95"/>
      <c r="CN103" s="95"/>
      <c r="CO103" s="95"/>
      <c r="CP103" s="95"/>
      <c r="CQ103" s="95"/>
      <c r="CR103" s="95"/>
    </row>
    <row r="104" spans="1:96" ht="34.5" customHeight="1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95"/>
      <c r="AS104" s="95"/>
      <c r="AT104" s="95"/>
      <c r="AU104" s="95"/>
      <c r="AV104" s="95"/>
      <c r="AW104" s="95"/>
      <c r="AX104" s="95"/>
      <c r="AY104" s="95"/>
      <c r="AZ104" s="95"/>
      <c r="BA104" s="95"/>
      <c r="BB104" s="95"/>
      <c r="BC104" s="95"/>
      <c r="BD104" s="95"/>
      <c r="BE104" s="95"/>
      <c r="BF104" s="95"/>
      <c r="BG104" s="95"/>
      <c r="BH104" s="95"/>
      <c r="BI104" s="95"/>
      <c r="BJ104" s="95"/>
      <c r="BK104" s="95"/>
      <c r="BL104" s="95"/>
      <c r="BM104" s="95"/>
      <c r="BN104" s="95"/>
      <c r="BO104" s="95"/>
      <c r="BP104" s="95"/>
      <c r="BQ104" s="95"/>
      <c r="BR104" s="95"/>
      <c r="BS104" s="95"/>
      <c r="BT104" s="95"/>
      <c r="BU104" s="95"/>
      <c r="BV104" s="95"/>
      <c r="BW104" s="95"/>
      <c r="BX104" s="95"/>
      <c r="BY104" s="95"/>
      <c r="BZ104" s="95"/>
      <c r="CA104" s="95"/>
      <c r="CB104" s="95"/>
      <c r="CC104" s="95"/>
      <c r="CD104" s="95"/>
      <c r="CE104" s="95"/>
      <c r="CF104" s="95"/>
      <c r="CG104" s="95"/>
      <c r="CH104" s="95"/>
      <c r="CI104" s="95"/>
      <c r="CJ104" s="95"/>
      <c r="CK104" s="95"/>
      <c r="CL104" s="95"/>
      <c r="CM104" s="95"/>
      <c r="CN104" s="95"/>
      <c r="CO104" s="95"/>
      <c r="CP104" s="95"/>
      <c r="CQ104" s="95"/>
      <c r="CR104" s="95"/>
    </row>
    <row r="105" spans="1:96" ht="34.5" customHeight="1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  <c r="AQ105" s="95"/>
      <c r="AR105" s="95"/>
      <c r="AS105" s="95"/>
      <c r="AT105" s="95"/>
      <c r="AU105" s="95"/>
      <c r="AV105" s="95"/>
      <c r="AW105" s="95"/>
      <c r="AX105" s="95"/>
      <c r="AY105" s="95"/>
      <c r="AZ105" s="95"/>
      <c r="BA105" s="95"/>
      <c r="BB105" s="95"/>
      <c r="BC105" s="95"/>
      <c r="BD105" s="95"/>
      <c r="BE105" s="95"/>
      <c r="BF105" s="95"/>
      <c r="BG105" s="95"/>
      <c r="BH105" s="95"/>
      <c r="BI105" s="95"/>
      <c r="BJ105" s="95"/>
      <c r="BK105" s="95"/>
      <c r="BL105" s="95"/>
      <c r="BM105" s="95"/>
      <c r="BN105" s="95"/>
      <c r="BO105" s="95"/>
      <c r="BP105" s="95"/>
      <c r="BQ105" s="95"/>
      <c r="BR105" s="95"/>
      <c r="BS105" s="95"/>
      <c r="BT105" s="95"/>
      <c r="BU105" s="95"/>
      <c r="BV105" s="95"/>
      <c r="BW105" s="95"/>
      <c r="BX105" s="95"/>
      <c r="BY105" s="95"/>
      <c r="BZ105" s="95"/>
      <c r="CA105" s="95"/>
      <c r="CB105" s="95"/>
      <c r="CC105" s="95"/>
      <c r="CD105" s="95"/>
      <c r="CE105" s="95"/>
      <c r="CF105" s="95"/>
      <c r="CG105" s="95"/>
      <c r="CH105" s="95"/>
      <c r="CI105" s="95"/>
      <c r="CJ105" s="95"/>
      <c r="CK105" s="95"/>
      <c r="CL105" s="95"/>
      <c r="CM105" s="95"/>
      <c r="CN105" s="95"/>
      <c r="CO105" s="95"/>
      <c r="CP105" s="95"/>
      <c r="CQ105" s="95"/>
      <c r="CR105" s="95"/>
    </row>
    <row r="106" spans="1:96" ht="34.5" customHeight="1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  <c r="AL106" s="95"/>
      <c r="AM106" s="95"/>
      <c r="AN106" s="95"/>
      <c r="AO106" s="95"/>
      <c r="AP106" s="95"/>
      <c r="AQ106" s="95"/>
      <c r="AR106" s="95"/>
      <c r="AS106" s="95"/>
      <c r="AT106" s="95"/>
      <c r="AU106" s="95"/>
      <c r="AV106" s="95"/>
      <c r="AW106" s="95"/>
      <c r="AX106" s="95"/>
      <c r="AY106" s="95"/>
      <c r="AZ106" s="95"/>
      <c r="BA106" s="95"/>
      <c r="BB106" s="95"/>
      <c r="BC106" s="95"/>
      <c r="BD106" s="95"/>
      <c r="BE106" s="95"/>
      <c r="BF106" s="95"/>
      <c r="BG106" s="95"/>
      <c r="BH106" s="95"/>
      <c r="BI106" s="95"/>
      <c r="BJ106" s="95"/>
      <c r="BK106" s="95"/>
      <c r="BL106" s="95"/>
      <c r="BM106" s="95"/>
      <c r="BN106" s="95"/>
      <c r="BO106" s="95"/>
      <c r="BP106" s="95"/>
      <c r="BQ106" s="95"/>
      <c r="BR106" s="95"/>
      <c r="BS106" s="95"/>
      <c r="BT106" s="95"/>
      <c r="BU106" s="95"/>
      <c r="BV106" s="95"/>
      <c r="BW106" s="95"/>
      <c r="BX106" s="95"/>
      <c r="BY106" s="95"/>
      <c r="BZ106" s="95"/>
      <c r="CA106" s="95"/>
      <c r="CB106" s="95"/>
      <c r="CC106" s="95"/>
      <c r="CD106" s="95"/>
      <c r="CE106" s="95"/>
      <c r="CF106" s="95"/>
      <c r="CG106" s="95"/>
      <c r="CH106" s="95"/>
      <c r="CI106" s="95"/>
      <c r="CJ106" s="95"/>
      <c r="CK106" s="95"/>
      <c r="CL106" s="95"/>
      <c r="CM106" s="95"/>
      <c r="CN106" s="95"/>
      <c r="CO106" s="95"/>
      <c r="CP106" s="95"/>
      <c r="CQ106" s="95"/>
      <c r="CR106" s="95"/>
    </row>
    <row r="107" spans="1:96" ht="34.5" customHeight="1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  <c r="AQ107" s="95"/>
      <c r="AR107" s="95"/>
      <c r="AS107" s="95"/>
      <c r="AT107" s="95"/>
      <c r="AU107" s="95"/>
      <c r="AV107" s="95"/>
      <c r="AW107" s="95"/>
      <c r="AX107" s="95"/>
      <c r="AY107" s="95"/>
      <c r="AZ107" s="95"/>
      <c r="BA107" s="95"/>
      <c r="BB107" s="95"/>
      <c r="BC107" s="95"/>
      <c r="BD107" s="95"/>
      <c r="BE107" s="95"/>
      <c r="BF107" s="95"/>
      <c r="BG107" s="95"/>
      <c r="BH107" s="95"/>
      <c r="BI107" s="95"/>
      <c r="BJ107" s="95"/>
      <c r="BK107" s="95"/>
      <c r="BL107" s="95"/>
      <c r="BM107" s="95"/>
      <c r="BN107" s="95"/>
      <c r="BO107" s="95"/>
      <c r="BP107" s="95"/>
      <c r="BQ107" s="95"/>
      <c r="BR107" s="95"/>
      <c r="BS107" s="95"/>
      <c r="BT107" s="95"/>
      <c r="BU107" s="95"/>
      <c r="BV107" s="95"/>
      <c r="BW107" s="95"/>
      <c r="BX107" s="95"/>
      <c r="BY107" s="95"/>
      <c r="BZ107" s="95"/>
      <c r="CA107" s="95"/>
      <c r="CB107" s="95"/>
      <c r="CC107" s="95"/>
      <c r="CD107" s="95"/>
      <c r="CE107" s="95"/>
      <c r="CF107" s="95"/>
      <c r="CG107" s="95"/>
      <c r="CH107" s="95"/>
      <c r="CI107" s="95"/>
      <c r="CJ107" s="95"/>
      <c r="CK107" s="95"/>
      <c r="CL107" s="95"/>
      <c r="CM107" s="95"/>
      <c r="CN107" s="95"/>
      <c r="CO107" s="95"/>
      <c r="CP107" s="95"/>
      <c r="CQ107" s="95"/>
      <c r="CR107" s="95"/>
    </row>
    <row r="108" spans="1:96" ht="34.5" customHeight="1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  <c r="AQ108" s="95"/>
      <c r="AR108" s="95"/>
      <c r="AS108" s="95"/>
      <c r="AT108" s="95"/>
      <c r="AU108" s="95"/>
      <c r="AV108" s="95"/>
      <c r="AW108" s="95"/>
      <c r="AX108" s="95"/>
      <c r="AY108" s="95"/>
      <c r="AZ108" s="95"/>
      <c r="BA108" s="95"/>
      <c r="BB108" s="95"/>
      <c r="BC108" s="95"/>
      <c r="BD108" s="95"/>
      <c r="BE108" s="95"/>
      <c r="BF108" s="95"/>
      <c r="BG108" s="95"/>
      <c r="BH108" s="95"/>
      <c r="BI108" s="95"/>
      <c r="BJ108" s="95"/>
      <c r="BK108" s="95"/>
      <c r="BL108" s="95"/>
      <c r="BM108" s="95"/>
      <c r="BN108" s="95"/>
      <c r="BO108" s="95"/>
      <c r="BP108" s="95"/>
      <c r="BQ108" s="95"/>
      <c r="BR108" s="95"/>
      <c r="BS108" s="95"/>
      <c r="BT108" s="95"/>
      <c r="BU108" s="95"/>
      <c r="BV108" s="95"/>
      <c r="BW108" s="95"/>
      <c r="BX108" s="95"/>
      <c r="BY108" s="95"/>
      <c r="BZ108" s="95"/>
      <c r="CA108" s="95"/>
      <c r="CB108" s="95"/>
      <c r="CC108" s="95"/>
      <c r="CD108" s="95"/>
      <c r="CE108" s="95"/>
      <c r="CF108" s="95"/>
      <c r="CG108" s="95"/>
      <c r="CH108" s="95"/>
      <c r="CI108" s="95"/>
      <c r="CJ108" s="95"/>
      <c r="CK108" s="95"/>
      <c r="CL108" s="95"/>
      <c r="CM108" s="95"/>
      <c r="CN108" s="95"/>
      <c r="CO108" s="95"/>
      <c r="CP108" s="95"/>
      <c r="CQ108" s="95"/>
      <c r="CR108" s="95"/>
    </row>
    <row r="109" spans="1:96" ht="34.5" customHeight="1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95"/>
      <c r="AQ109" s="95"/>
      <c r="AR109" s="95"/>
      <c r="AS109" s="95"/>
      <c r="AT109" s="95"/>
      <c r="AU109" s="95"/>
      <c r="AV109" s="95"/>
      <c r="AW109" s="95"/>
      <c r="AX109" s="95"/>
      <c r="AY109" s="95"/>
      <c r="AZ109" s="95"/>
      <c r="BA109" s="95"/>
      <c r="BB109" s="95"/>
      <c r="BC109" s="95"/>
      <c r="BD109" s="95"/>
      <c r="BE109" s="95"/>
      <c r="BF109" s="95"/>
      <c r="BG109" s="95"/>
      <c r="BH109" s="95"/>
      <c r="BI109" s="95"/>
      <c r="BJ109" s="95"/>
      <c r="BK109" s="95"/>
      <c r="BL109" s="95"/>
      <c r="BM109" s="95"/>
      <c r="BN109" s="95"/>
      <c r="BO109" s="95"/>
      <c r="BP109" s="95"/>
      <c r="BQ109" s="95"/>
      <c r="BR109" s="95"/>
      <c r="BS109" s="95"/>
      <c r="BT109" s="95"/>
      <c r="BU109" s="95"/>
      <c r="BV109" s="95"/>
      <c r="BW109" s="95"/>
      <c r="BX109" s="95"/>
      <c r="BY109" s="95"/>
      <c r="BZ109" s="95"/>
      <c r="CA109" s="95"/>
      <c r="CB109" s="95"/>
      <c r="CC109" s="95"/>
      <c r="CD109" s="95"/>
      <c r="CE109" s="95"/>
      <c r="CF109" s="95"/>
      <c r="CG109" s="95"/>
      <c r="CH109" s="95"/>
      <c r="CI109" s="95"/>
      <c r="CJ109" s="95"/>
      <c r="CK109" s="95"/>
      <c r="CL109" s="95"/>
      <c r="CM109" s="95"/>
      <c r="CN109" s="95"/>
      <c r="CO109" s="95"/>
      <c r="CP109" s="95"/>
      <c r="CQ109" s="95"/>
      <c r="CR109" s="95"/>
    </row>
    <row r="110" spans="1:96" ht="34.5" customHeight="1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  <c r="AQ110" s="95"/>
      <c r="AR110" s="95"/>
      <c r="AS110" s="95"/>
      <c r="AT110" s="95"/>
      <c r="AU110" s="95"/>
      <c r="AV110" s="95"/>
      <c r="AW110" s="95"/>
      <c r="AX110" s="95"/>
      <c r="AY110" s="95"/>
      <c r="AZ110" s="95"/>
      <c r="BA110" s="95"/>
      <c r="BB110" s="95"/>
      <c r="BC110" s="95"/>
      <c r="BD110" s="95"/>
      <c r="BE110" s="95"/>
      <c r="BF110" s="95"/>
      <c r="BG110" s="95"/>
      <c r="BH110" s="95"/>
      <c r="BI110" s="95"/>
      <c r="BJ110" s="95"/>
      <c r="BK110" s="95"/>
      <c r="BL110" s="95"/>
      <c r="BM110" s="95"/>
      <c r="BN110" s="95"/>
      <c r="BO110" s="95"/>
      <c r="BP110" s="95"/>
      <c r="BQ110" s="95"/>
      <c r="BR110" s="95"/>
      <c r="BS110" s="95"/>
      <c r="BT110" s="95"/>
      <c r="BU110" s="95"/>
      <c r="BV110" s="95"/>
      <c r="BW110" s="95"/>
      <c r="BX110" s="95"/>
      <c r="BY110" s="95"/>
      <c r="BZ110" s="95"/>
      <c r="CA110" s="95"/>
      <c r="CB110" s="95"/>
      <c r="CC110" s="95"/>
      <c r="CD110" s="95"/>
      <c r="CE110" s="95"/>
      <c r="CF110" s="95"/>
      <c r="CG110" s="95"/>
      <c r="CH110" s="95"/>
      <c r="CI110" s="95"/>
      <c r="CJ110" s="95"/>
      <c r="CK110" s="95"/>
      <c r="CL110" s="95"/>
      <c r="CM110" s="95"/>
      <c r="CN110" s="95"/>
      <c r="CO110" s="95"/>
      <c r="CP110" s="95"/>
      <c r="CQ110" s="95"/>
      <c r="CR110" s="95"/>
    </row>
    <row r="111" spans="1:96" ht="34.5" customHeight="1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  <c r="AQ111" s="95"/>
      <c r="AR111" s="95"/>
      <c r="AS111" s="95"/>
      <c r="AT111" s="95"/>
      <c r="AU111" s="95"/>
      <c r="AV111" s="95"/>
      <c r="AW111" s="95"/>
      <c r="AX111" s="95"/>
      <c r="AY111" s="95"/>
      <c r="AZ111" s="95"/>
      <c r="BA111" s="95"/>
      <c r="BB111" s="95"/>
      <c r="BC111" s="95"/>
      <c r="BD111" s="95"/>
      <c r="BE111" s="95"/>
      <c r="BF111" s="95"/>
      <c r="BG111" s="95"/>
      <c r="BH111" s="95"/>
      <c r="BI111" s="95"/>
      <c r="BJ111" s="95"/>
      <c r="BK111" s="95"/>
      <c r="BL111" s="95"/>
      <c r="BM111" s="95"/>
      <c r="BN111" s="95"/>
      <c r="BO111" s="95"/>
      <c r="BP111" s="95"/>
      <c r="BQ111" s="95"/>
      <c r="BR111" s="95"/>
      <c r="BS111" s="95"/>
      <c r="BT111" s="95"/>
      <c r="BU111" s="95"/>
      <c r="BV111" s="95"/>
      <c r="BW111" s="95"/>
      <c r="BX111" s="95"/>
      <c r="BY111" s="95"/>
      <c r="BZ111" s="95"/>
      <c r="CA111" s="95"/>
      <c r="CB111" s="95"/>
      <c r="CC111" s="95"/>
      <c r="CD111" s="95"/>
      <c r="CE111" s="95"/>
      <c r="CF111" s="95"/>
      <c r="CG111" s="95"/>
      <c r="CH111" s="95"/>
      <c r="CI111" s="95"/>
      <c r="CJ111" s="95"/>
      <c r="CK111" s="95"/>
      <c r="CL111" s="95"/>
      <c r="CM111" s="95"/>
      <c r="CN111" s="95"/>
      <c r="CO111" s="95"/>
      <c r="CP111" s="95"/>
      <c r="CQ111" s="95"/>
      <c r="CR111" s="95"/>
    </row>
    <row r="112" spans="1:96" ht="34.5" customHeight="1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  <c r="AC112" s="95"/>
      <c r="AD112" s="95"/>
      <c r="AE112" s="95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5"/>
      <c r="AQ112" s="95"/>
      <c r="AR112" s="95"/>
      <c r="AS112" s="95"/>
      <c r="AT112" s="95"/>
      <c r="AU112" s="95"/>
      <c r="AV112" s="95"/>
      <c r="AW112" s="95"/>
      <c r="AX112" s="95"/>
      <c r="AY112" s="95"/>
      <c r="AZ112" s="95"/>
      <c r="BA112" s="95"/>
      <c r="BB112" s="95"/>
      <c r="BC112" s="95"/>
      <c r="BD112" s="95"/>
      <c r="BE112" s="95"/>
      <c r="BF112" s="95"/>
      <c r="BG112" s="95"/>
      <c r="BH112" s="95"/>
      <c r="BI112" s="95"/>
      <c r="BJ112" s="95"/>
      <c r="BK112" s="95"/>
      <c r="BL112" s="95"/>
      <c r="BM112" s="95"/>
      <c r="BN112" s="95"/>
      <c r="BO112" s="95"/>
      <c r="BP112" s="95"/>
      <c r="BQ112" s="95"/>
      <c r="BR112" s="95"/>
      <c r="BS112" s="95"/>
      <c r="BT112" s="95"/>
      <c r="BU112" s="95"/>
      <c r="BV112" s="95"/>
      <c r="BW112" s="95"/>
      <c r="BX112" s="95"/>
      <c r="BY112" s="95"/>
      <c r="BZ112" s="95"/>
      <c r="CA112" s="95"/>
      <c r="CB112" s="95"/>
      <c r="CC112" s="95"/>
      <c r="CD112" s="95"/>
      <c r="CE112" s="95"/>
      <c r="CF112" s="95"/>
      <c r="CG112" s="95"/>
      <c r="CH112" s="95"/>
      <c r="CI112" s="95"/>
      <c r="CJ112" s="95"/>
      <c r="CK112" s="95"/>
      <c r="CL112" s="95"/>
      <c r="CM112" s="95"/>
      <c r="CN112" s="95"/>
      <c r="CO112" s="95"/>
      <c r="CP112" s="95"/>
      <c r="CQ112" s="95"/>
      <c r="CR112" s="95"/>
    </row>
    <row r="113" spans="1:96" ht="34.5" customHeight="1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  <c r="AQ113" s="95"/>
      <c r="AR113" s="95"/>
      <c r="AS113" s="95"/>
      <c r="AT113" s="95"/>
      <c r="AU113" s="95"/>
      <c r="AV113" s="95"/>
      <c r="AW113" s="95"/>
      <c r="AX113" s="95"/>
      <c r="AY113" s="95"/>
      <c r="AZ113" s="95"/>
      <c r="BA113" s="95"/>
      <c r="BB113" s="95"/>
      <c r="BC113" s="95"/>
      <c r="BD113" s="95"/>
      <c r="BE113" s="95"/>
      <c r="BF113" s="95"/>
      <c r="BG113" s="95"/>
      <c r="BH113" s="95"/>
      <c r="BI113" s="95"/>
      <c r="BJ113" s="95"/>
      <c r="BK113" s="95"/>
      <c r="BL113" s="95"/>
      <c r="BM113" s="95"/>
      <c r="BN113" s="95"/>
      <c r="BO113" s="95"/>
      <c r="BP113" s="95"/>
      <c r="BQ113" s="95"/>
      <c r="BR113" s="95"/>
      <c r="BS113" s="95"/>
      <c r="BT113" s="95"/>
      <c r="BU113" s="95"/>
      <c r="BV113" s="95"/>
      <c r="BW113" s="95"/>
      <c r="BX113" s="95"/>
      <c r="BY113" s="95"/>
      <c r="BZ113" s="95"/>
      <c r="CA113" s="95"/>
      <c r="CB113" s="95"/>
      <c r="CC113" s="95"/>
      <c r="CD113" s="95"/>
      <c r="CE113" s="95"/>
      <c r="CF113" s="95"/>
      <c r="CG113" s="95"/>
      <c r="CH113" s="95"/>
      <c r="CI113" s="95"/>
      <c r="CJ113" s="95"/>
      <c r="CK113" s="95"/>
      <c r="CL113" s="95"/>
      <c r="CM113" s="95"/>
      <c r="CN113" s="95"/>
      <c r="CO113" s="95"/>
      <c r="CP113" s="95"/>
      <c r="CQ113" s="95"/>
      <c r="CR113" s="95"/>
    </row>
    <row r="114" spans="1:96" ht="34.5" customHeight="1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  <c r="AA114" s="95"/>
      <c r="AB114" s="95"/>
      <c r="AC114" s="95"/>
      <c r="AD114" s="95"/>
      <c r="AE114" s="95"/>
      <c r="AF114" s="95"/>
      <c r="AG114" s="95"/>
      <c r="AH114" s="95"/>
      <c r="AI114" s="95"/>
      <c r="AJ114" s="95"/>
      <c r="AK114" s="95"/>
      <c r="AL114" s="95"/>
      <c r="AM114" s="95"/>
      <c r="AN114" s="95"/>
      <c r="AO114" s="95"/>
      <c r="AP114" s="95"/>
      <c r="AQ114" s="95"/>
      <c r="AR114" s="95"/>
      <c r="AS114" s="95"/>
      <c r="AT114" s="95"/>
      <c r="AU114" s="95"/>
      <c r="AV114" s="95"/>
      <c r="AW114" s="95"/>
      <c r="AX114" s="95"/>
      <c r="AY114" s="95"/>
      <c r="AZ114" s="95"/>
      <c r="BA114" s="95"/>
      <c r="BB114" s="95"/>
      <c r="BC114" s="95"/>
      <c r="BD114" s="95"/>
      <c r="BE114" s="95"/>
      <c r="BF114" s="95"/>
      <c r="BG114" s="95"/>
      <c r="BH114" s="95"/>
      <c r="BI114" s="95"/>
      <c r="BJ114" s="95"/>
      <c r="BK114" s="95"/>
      <c r="BL114" s="95"/>
      <c r="BM114" s="95"/>
      <c r="BN114" s="95"/>
      <c r="BO114" s="95"/>
      <c r="BP114" s="95"/>
      <c r="BQ114" s="95"/>
      <c r="BR114" s="95"/>
      <c r="BS114" s="95"/>
      <c r="BT114" s="95"/>
      <c r="BU114" s="95"/>
      <c r="BV114" s="95"/>
      <c r="BW114" s="95"/>
      <c r="BX114" s="95"/>
      <c r="BY114" s="95"/>
      <c r="BZ114" s="95"/>
      <c r="CA114" s="95"/>
      <c r="CB114" s="95"/>
      <c r="CC114" s="95"/>
      <c r="CD114" s="95"/>
      <c r="CE114" s="95"/>
      <c r="CF114" s="95"/>
      <c r="CG114" s="95"/>
      <c r="CH114" s="95"/>
      <c r="CI114" s="95"/>
      <c r="CJ114" s="95"/>
      <c r="CK114" s="95"/>
      <c r="CL114" s="95"/>
      <c r="CM114" s="95"/>
      <c r="CN114" s="95"/>
      <c r="CO114" s="95"/>
      <c r="CP114" s="95"/>
      <c r="CQ114" s="95"/>
      <c r="CR114" s="95"/>
    </row>
    <row r="115" spans="1:96" ht="34.5" customHeight="1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  <c r="AQ115" s="95"/>
      <c r="AR115" s="95"/>
      <c r="AS115" s="95"/>
      <c r="AT115" s="95"/>
      <c r="AU115" s="95"/>
      <c r="AV115" s="95"/>
      <c r="AW115" s="95"/>
      <c r="AX115" s="95"/>
      <c r="AY115" s="95"/>
      <c r="AZ115" s="95"/>
      <c r="BA115" s="95"/>
      <c r="BB115" s="95"/>
      <c r="BC115" s="95"/>
      <c r="BD115" s="95"/>
      <c r="BE115" s="95"/>
      <c r="BF115" s="95"/>
      <c r="BG115" s="95"/>
      <c r="BH115" s="95"/>
      <c r="BI115" s="95"/>
      <c r="BJ115" s="95"/>
      <c r="BK115" s="95"/>
      <c r="BL115" s="95"/>
      <c r="BM115" s="95"/>
      <c r="BN115" s="95"/>
      <c r="BO115" s="95"/>
      <c r="BP115" s="95"/>
      <c r="BQ115" s="95"/>
      <c r="BR115" s="95"/>
      <c r="BS115" s="95"/>
      <c r="BT115" s="95"/>
      <c r="BU115" s="95"/>
      <c r="BV115" s="95"/>
      <c r="BW115" s="95"/>
      <c r="BX115" s="95"/>
      <c r="BY115" s="95"/>
      <c r="BZ115" s="95"/>
      <c r="CA115" s="95"/>
      <c r="CB115" s="95"/>
      <c r="CC115" s="95"/>
      <c r="CD115" s="95"/>
      <c r="CE115" s="95"/>
      <c r="CF115" s="95"/>
      <c r="CG115" s="95"/>
      <c r="CH115" s="95"/>
      <c r="CI115" s="95"/>
      <c r="CJ115" s="95"/>
      <c r="CK115" s="95"/>
      <c r="CL115" s="95"/>
      <c r="CM115" s="95"/>
      <c r="CN115" s="95"/>
      <c r="CO115" s="95"/>
      <c r="CP115" s="95"/>
      <c r="CQ115" s="95"/>
      <c r="CR115" s="95"/>
    </row>
    <row r="116" spans="1:96" ht="34.5" customHeight="1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/>
      <c r="AK116" s="95"/>
      <c r="AL116" s="95"/>
      <c r="AM116" s="95"/>
      <c r="AN116" s="95"/>
      <c r="AO116" s="95"/>
      <c r="AP116" s="95"/>
      <c r="AQ116" s="95"/>
      <c r="AR116" s="95"/>
      <c r="AS116" s="95"/>
      <c r="AT116" s="95"/>
      <c r="AU116" s="95"/>
      <c r="AV116" s="95"/>
      <c r="AW116" s="95"/>
      <c r="AX116" s="95"/>
      <c r="AY116" s="95"/>
      <c r="AZ116" s="95"/>
      <c r="BA116" s="95"/>
      <c r="BB116" s="95"/>
      <c r="BC116" s="95"/>
      <c r="BD116" s="95"/>
      <c r="BE116" s="95"/>
      <c r="BF116" s="95"/>
      <c r="BG116" s="95"/>
      <c r="BH116" s="95"/>
      <c r="BI116" s="95"/>
      <c r="BJ116" s="95"/>
      <c r="BK116" s="95"/>
      <c r="BL116" s="95"/>
      <c r="BM116" s="95"/>
      <c r="BN116" s="95"/>
      <c r="BO116" s="95"/>
      <c r="BP116" s="95"/>
      <c r="BQ116" s="95"/>
      <c r="BR116" s="95"/>
      <c r="BS116" s="95"/>
      <c r="BT116" s="95"/>
      <c r="BU116" s="95"/>
      <c r="BV116" s="95"/>
      <c r="BW116" s="95"/>
      <c r="BX116" s="95"/>
      <c r="BY116" s="95"/>
      <c r="BZ116" s="95"/>
      <c r="CA116" s="95"/>
      <c r="CB116" s="95"/>
      <c r="CC116" s="95"/>
      <c r="CD116" s="95"/>
      <c r="CE116" s="95"/>
      <c r="CF116" s="95"/>
      <c r="CG116" s="95"/>
      <c r="CH116" s="95"/>
      <c r="CI116" s="95"/>
      <c r="CJ116" s="95"/>
      <c r="CK116" s="95"/>
      <c r="CL116" s="95"/>
      <c r="CM116" s="95"/>
      <c r="CN116" s="95"/>
      <c r="CO116" s="95"/>
      <c r="CP116" s="95"/>
      <c r="CQ116" s="95"/>
      <c r="CR116" s="95"/>
    </row>
    <row r="117" spans="1:96" ht="34.5" customHeight="1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  <c r="AQ117" s="95"/>
      <c r="AR117" s="95"/>
      <c r="AS117" s="95"/>
      <c r="AT117" s="95"/>
      <c r="AU117" s="95"/>
      <c r="AV117" s="95"/>
      <c r="AW117" s="95"/>
      <c r="AX117" s="95"/>
      <c r="AY117" s="95"/>
      <c r="AZ117" s="95"/>
      <c r="BA117" s="95"/>
      <c r="BB117" s="95"/>
      <c r="BC117" s="95"/>
      <c r="BD117" s="95"/>
      <c r="BE117" s="95"/>
      <c r="BF117" s="95"/>
      <c r="BG117" s="95"/>
      <c r="BH117" s="95"/>
      <c r="BI117" s="95"/>
      <c r="BJ117" s="95"/>
      <c r="BK117" s="95"/>
      <c r="BL117" s="95"/>
      <c r="BM117" s="95"/>
      <c r="BN117" s="95"/>
      <c r="BO117" s="95"/>
      <c r="BP117" s="95"/>
      <c r="BQ117" s="95"/>
      <c r="BR117" s="95"/>
      <c r="BS117" s="95"/>
      <c r="BT117" s="95"/>
      <c r="BU117" s="95"/>
      <c r="BV117" s="95"/>
      <c r="BW117" s="95"/>
      <c r="BX117" s="95"/>
      <c r="BY117" s="95"/>
      <c r="BZ117" s="95"/>
      <c r="CA117" s="95"/>
      <c r="CB117" s="95"/>
      <c r="CC117" s="95"/>
      <c r="CD117" s="95"/>
      <c r="CE117" s="95"/>
      <c r="CF117" s="95"/>
      <c r="CG117" s="95"/>
      <c r="CH117" s="95"/>
      <c r="CI117" s="95"/>
      <c r="CJ117" s="95"/>
      <c r="CK117" s="95"/>
      <c r="CL117" s="95"/>
      <c r="CM117" s="95"/>
      <c r="CN117" s="95"/>
      <c r="CO117" s="95"/>
      <c r="CP117" s="95"/>
      <c r="CQ117" s="95"/>
      <c r="CR117" s="95"/>
    </row>
    <row r="118" spans="1:96" ht="34.5" customHeight="1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5"/>
      <c r="Y118" s="95"/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  <c r="AJ118" s="95"/>
      <c r="AK118" s="95"/>
      <c r="AL118" s="95"/>
      <c r="AM118" s="95"/>
      <c r="AN118" s="95"/>
      <c r="AO118" s="95"/>
      <c r="AP118" s="95"/>
      <c r="AQ118" s="95"/>
      <c r="AR118" s="95"/>
      <c r="AS118" s="95"/>
      <c r="AT118" s="95"/>
      <c r="AU118" s="95"/>
      <c r="AV118" s="95"/>
      <c r="AW118" s="95"/>
      <c r="AX118" s="95"/>
      <c r="AY118" s="95"/>
      <c r="AZ118" s="95"/>
      <c r="BA118" s="95"/>
      <c r="BB118" s="95"/>
      <c r="BC118" s="95"/>
      <c r="BD118" s="95"/>
      <c r="BE118" s="95"/>
      <c r="BF118" s="95"/>
      <c r="BG118" s="95"/>
      <c r="BH118" s="95"/>
      <c r="BI118" s="95"/>
      <c r="BJ118" s="95"/>
      <c r="BK118" s="95"/>
      <c r="BL118" s="95"/>
      <c r="BM118" s="95"/>
      <c r="BN118" s="95"/>
      <c r="BO118" s="95"/>
      <c r="BP118" s="95"/>
      <c r="BQ118" s="95"/>
      <c r="BR118" s="95"/>
      <c r="BS118" s="95"/>
      <c r="BT118" s="95"/>
      <c r="BU118" s="95"/>
      <c r="BV118" s="95"/>
      <c r="BW118" s="95"/>
      <c r="BX118" s="95"/>
      <c r="BY118" s="95"/>
      <c r="BZ118" s="95"/>
      <c r="CA118" s="95"/>
      <c r="CB118" s="95"/>
      <c r="CC118" s="95"/>
      <c r="CD118" s="95"/>
      <c r="CE118" s="95"/>
      <c r="CF118" s="95"/>
      <c r="CG118" s="95"/>
      <c r="CH118" s="95"/>
      <c r="CI118" s="95"/>
      <c r="CJ118" s="95"/>
      <c r="CK118" s="95"/>
      <c r="CL118" s="95"/>
      <c r="CM118" s="95"/>
      <c r="CN118" s="95"/>
      <c r="CO118" s="95"/>
      <c r="CP118" s="95"/>
      <c r="CQ118" s="95"/>
      <c r="CR118" s="95"/>
    </row>
    <row r="119" spans="1:96" ht="34.5" customHeight="1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  <c r="AA119" s="95"/>
      <c r="AB119" s="95"/>
      <c r="AC119" s="95"/>
      <c r="AD119" s="95"/>
      <c r="AE119" s="95"/>
      <c r="AF119" s="95"/>
      <c r="AG119" s="95"/>
      <c r="AH119" s="95"/>
      <c r="AI119" s="95"/>
      <c r="AJ119" s="95"/>
      <c r="AK119" s="95"/>
      <c r="AL119" s="95"/>
      <c r="AM119" s="95"/>
      <c r="AN119" s="95"/>
      <c r="AO119" s="95"/>
      <c r="AP119" s="95"/>
      <c r="AQ119" s="95"/>
      <c r="AR119" s="95"/>
      <c r="AS119" s="95"/>
      <c r="AT119" s="95"/>
      <c r="AU119" s="95"/>
      <c r="AV119" s="95"/>
      <c r="AW119" s="95"/>
      <c r="AX119" s="95"/>
      <c r="AY119" s="95"/>
      <c r="AZ119" s="95"/>
      <c r="BA119" s="95"/>
      <c r="BB119" s="95"/>
      <c r="BC119" s="95"/>
      <c r="BD119" s="95"/>
      <c r="BE119" s="95"/>
      <c r="BF119" s="95"/>
      <c r="BG119" s="95"/>
      <c r="BH119" s="95"/>
      <c r="BI119" s="95"/>
      <c r="BJ119" s="95"/>
      <c r="BK119" s="95"/>
      <c r="BL119" s="95"/>
      <c r="BM119" s="95"/>
      <c r="BN119" s="95"/>
      <c r="BO119" s="95"/>
      <c r="BP119" s="95"/>
      <c r="BQ119" s="95"/>
      <c r="BR119" s="95"/>
      <c r="BS119" s="95"/>
      <c r="BT119" s="95"/>
      <c r="BU119" s="95"/>
      <c r="BV119" s="95"/>
      <c r="BW119" s="95"/>
      <c r="BX119" s="95"/>
      <c r="BY119" s="95"/>
      <c r="BZ119" s="95"/>
      <c r="CA119" s="95"/>
      <c r="CB119" s="95"/>
      <c r="CC119" s="95"/>
      <c r="CD119" s="95"/>
      <c r="CE119" s="95"/>
      <c r="CF119" s="95"/>
      <c r="CG119" s="95"/>
      <c r="CH119" s="95"/>
      <c r="CI119" s="95"/>
      <c r="CJ119" s="95"/>
      <c r="CK119" s="95"/>
      <c r="CL119" s="95"/>
      <c r="CM119" s="95"/>
      <c r="CN119" s="95"/>
      <c r="CO119" s="95"/>
      <c r="CP119" s="95"/>
      <c r="CQ119" s="95"/>
      <c r="CR119" s="95"/>
    </row>
    <row r="120" spans="1:96" ht="34.5" customHeight="1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95"/>
      <c r="Z120" s="95"/>
      <c r="AA120" s="95"/>
      <c r="AB120" s="95"/>
      <c r="AC120" s="95"/>
      <c r="AD120" s="95"/>
      <c r="AE120" s="95"/>
      <c r="AF120" s="95"/>
      <c r="AG120" s="95"/>
      <c r="AH120" s="95"/>
      <c r="AI120" s="95"/>
      <c r="AJ120" s="95"/>
      <c r="AK120" s="95"/>
      <c r="AL120" s="95"/>
      <c r="AM120" s="95"/>
      <c r="AN120" s="95"/>
      <c r="AO120" s="95"/>
      <c r="AP120" s="95"/>
      <c r="AQ120" s="95"/>
      <c r="AR120" s="95"/>
      <c r="AS120" s="95"/>
      <c r="AT120" s="95"/>
      <c r="AU120" s="95"/>
      <c r="AV120" s="95"/>
      <c r="AW120" s="95"/>
      <c r="AX120" s="95"/>
      <c r="AY120" s="95"/>
      <c r="AZ120" s="95"/>
      <c r="BA120" s="95"/>
      <c r="BB120" s="95"/>
      <c r="BC120" s="95"/>
      <c r="BD120" s="95"/>
      <c r="BE120" s="95"/>
      <c r="BF120" s="95"/>
      <c r="BG120" s="95"/>
      <c r="BH120" s="95"/>
      <c r="BI120" s="95"/>
      <c r="BJ120" s="95"/>
      <c r="BK120" s="95"/>
      <c r="BL120" s="95"/>
      <c r="BM120" s="95"/>
      <c r="BN120" s="95"/>
      <c r="BO120" s="95"/>
      <c r="BP120" s="95"/>
      <c r="BQ120" s="95"/>
      <c r="BR120" s="95"/>
      <c r="BS120" s="95"/>
      <c r="BT120" s="95"/>
      <c r="BU120" s="95"/>
      <c r="BV120" s="95"/>
      <c r="BW120" s="95"/>
      <c r="BX120" s="95"/>
      <c r="BY120" s="95"/>
      <c r="BZ120" s="95"/>
      <c r="CA120" s="95"/>
      <c r="CB120" s="95"/>
      <c r="CC120" s="95"/>
      <c r="CD120" s="95"/>
      <c r="CE120" s="95"/>
      <c r="CF120" s="95"/>
      <c r="CG120" s="95"/>
      <c r="CH120" s="95"/>
      <c r="CI120" s="95"/>
      <c r="CJ120" s="95"/>
      <c r="CK120" s="95"/>
      <c r="CL120" s="95"/>
      <c r="CM120" s="95"/>
      <c r="CN120" s="95"/>
      <c r="CO120" s="95"/>
      <c r="CP120" s="95"/>
      <c r="CQ120" s="95"/>
      <c r="CR120" s="95"/>
    </row>
    <row r="121" spans="1:96" ht="34.5" customHeight="1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  <c r="AQ121" s="95"/>
      <c r="AR121" s="95"/>
      <c r="AS121" s="95"/>
      <c r="AT121" s="95"/>
      <c r="AU121" s="95"/>
      <c r="AV121" s="95"/>
      <c r="AW121" s="95"/>
      <c r="AX121" s="95"/>
      <c r="AY121" s="95"/>
      <c r="AZ121" s="95"/>
      <c r="BA121" s="95"/>
      <c r="BB121" s="95"/>
      <c r="BC121" s="95"/>
      <c r="BD121" s="95"/>
      <c r="BE121" s="95"/>
      <c r="BF121" s="95"/>
      <c r="BG121" s="95"/>
      <c r="BH121" s="95"/>
      <c r="BI121" s="95"/>
      <c r="BJ121" s="95"/>
      <c r="BK121" s="95"/>
      <c r="BL121" s="95"/>
      <c r="BM121" s="95"/>
      <c r="BN121" s="95"/>
      <c r="BO121" s="95"/>
      <c r="BP121" s="95"/>
      <c r="BQ121" s="95"/>
      <c r="BR121" s="95"/>
      <c r="BS121" s="95"/>
      <c r="BT121" s="95"/>
      <c r="BU121" s="95"/>
      <c r="BV121" s="95"/>
      <c r="BW121" s="95"/>
      <c r="BX121" s="95"/>
      <c r="BY121" s="95"/>
      <c r="BZ121" s="95"/>
      <c r="CA121" s="95"/>
      <c r="CB121" s="95"/>
      <c r="CC121" s="95"/>
      <c r="CD121" s="95"/>
      <c r="CE121" s="95"/>
      <c r="CF121" s="95"/>
      <c r="CG121" s="95"/>
      <c r="CH121" s="95"/>
      <c r="CI121" s="95"/>
      <c r="CJ121" s="95"/>
      <c r="CK121" s="95"/>
      <c r="CL121" s="95"/>
      <c r="CM121" s="95"/>
      <c r="CN121" s="95"/>
      <c r="CO121" s="95"/>
      <c r="CP121" s="95"/>
      <c r="CQ121" s="95"/>
      <c r="CR121" s="95"/>
    </row>
    <row r="122" spans="1:96" ht="34.5" customHeight="1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5"/>
      <c r="AA122" s="95"/>
      <c r="AB122" s="95"/>
      <c r="AC122" s="95"/>
      <c r="AD122" s="95"/>
      <c r="AE122" s="95"/>
      <c r="AF122" s="95"/>
      <c r="AG122" s="95"/>
      <c r="AH122" s="95"/>
      <c r="AI122" s="95"/>
      <c r="AJ122" s="95"/>
      <c r="AK122" s="95"/>
      <c r="AL122" s="95"/>
      <c r="AM122" s="95"/>
      <c r="AN122" s="95"/>
      <c r="AO122" s="95"/>
      <c r="AP122" s="95"/>
      <c r="AQ122" s="95"/>
      <c r="AR122" s="95"/>
      <c r="AS122" s="95"/>
      <c r="AT122" s="95"/>
      <c r="AU122" s="95"/>
      <c r="AV122" s="95"/>
      <c r="AW122" s="95"/>
      <c r="AX122" s="95"/>
      <c r="AY122" s="95"/>
      <c r="AZ122" s="95"/>
      <c r="BA122" s="95"/>
      <c r="BB122" s="95"/>
      <c r="BC122" s="95"/>
      <c r="BD122" s="95"/>
      <c r="BE122" s="95"/>
      <c r="BF122" s="95"/>
      <c r="BG122" s="95"/>
      <c r="BH122" s="95"/>
      <c r="BI122" s="95"/>
      <c r="BJ122" s="95"/>
      <c r="BK122" s="95"/>
      <c r="BL122" s="95"/>
      <c r="BM122" s="95"/>
      <c r="BN122" s="95"/>
      <c r="BO122" s="95"/>
      <c r="BP122" s="95"/>
      <c r="BQ122" s="95"/>
      <c r="BR122" s="95"/>
      <c r="BS122" s="95"/>
      <c r="BT122" s="95"/>
      <c r="BU122" s="95"/>
      <c r="BV122" s="95"/>
      <c r="BW122" s="95"/>
      <c r="BX122" s="95"/>
      <c r="BY122" s="95"/>
      <c r="BZ122" s="95"/>
      <c r="CA122" s="95"/>
      <c r="CB122" s="95"/>
      <c r="CC122" s="95"/>
      <c r="CD122" s="95"/>
      <c r="CE122" s="95"/>
      <c r="CF122" s="95"/>
      <c r="CG122" s="95"/>
      <c r="CH122" s="95"/>
      <c r="CI122" s="95"/>
      <c r="CJ122" s="95"/>
      <c r="CK122" s="95"/>
      <c r="CL122" s="95"/>
      <c r="CM122" s="95"/>
      <c r="CN122" s="95"/>
      <c r="CO122" s="95"/>
      <c r="CP122" s="95"/>
      <c r="CQ122" s="95"/>
      <c r="CR122" s="95"/>
    </row>
    <row r="123" spans="1:96" ht="34.5" customHeight="1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  <c r="AQ123" s="95"/>
      <c r="AR123" s="95"/>
      <c r="AS123" s="95"/>
      <c r="AT123" s="95"/>
      <c r="AU123" s="95"/>
      <c r="AV123" s="95"/>
      <c r="AW123" s="95"/>
      <c r="AX123" s="95"/>
      <c r="AY123" s="95"/>
      <c r="AZ123" s="95"/>
      <c r="BA123" s="95"/>
      <c r="BB123" s="95"/>
      <c r="BC123" s="95"/>
      <c r="BD123" s="95"/>
      <c r="BE123" s="95"/>
      <c r="BF123" s="95"/>
      <c r="BG123" s="95"/>
      <c r="BH123" s="95"/>
      <c r="BI123" s="95"/>
      <c r="BJ123" s="95"/>
      <c r="BK123" s="95"/>
      <c r="BL123" s="95"/>
      <c r="BM123" s="95"/>
      <c r="BN123" s="95"/>
      <c r="BO123" s="95"/>
      <c r="BP123" s="95"/>
      <c r="BQ123" s="95"/>
      <c r="BR123" s="95"/>
      <c r="BS123" s="95"/>
      <c r="BT123" s="95"/>
      <c r="BU123" s="95"/>
      <c r="BV123" s="95"/>
      <c r="BW123" s="95"/>
      <c r="BX123" s="95"/>
      <c r="BY123" s="95"/>
      <c r="BZ123" s="95"/>
      <c r="CA123" s="95"/>
      <c r="CB123" s="95"/>
      <c r="CC123" s="95"/>
      <c r="CD123" s="95"/>
      <c r="CE123" s="95"/>
      <c r="CF123" s="95"/>
      <c r="CG123" s="95"/>
      <c r="CH123" s="95"/>
      <c r="CI123" s="95"/>
      <c r="CJ123" s="95"/>
      <c r="CK123" s="95"/>
      <c r="CL123" s="95"/>
      <c r="CM123" s="95"/>
      <c r="CN123" s="95"/>
      <c r="CO123" s="95"/>
      <c r="CP123" s="95"/>
      <c r="CQ123" s="95"/>
      <c r="CR123" s="95"/>
    </row>
    <row r="124" spans="1:96" ht="34.5" customHeight="1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  <c r="AA124" s="95"/>
      <c r="AB124" s="95"/>
      <c r="AC124" s="95"/>
      <c r="AD124" s="95"/>
      <c r="AE124" s="95"/>
      <c r="AF124" s="95"/>
      <c r="AG124" s="95"/>
      <c r="AH124" s="95"/>
      <c r="AI124" s="95"/>
      <c r="AJ124" s="95"/>
      <c r="AK124" s="95"/>
      <c r="AL124" s="95"/>
      <c r="AM124" s="95"/>
      <c r="AN124" s="95"/>
      <c r="AO124" s="95"/>
      <c r="AP124" s="95"/>
      <c r="AQ124" s="95"/>
      <c r="AR124" s="95"/>
      <c r="AS124" s="95"/>
      <c r="AT124" s="95"/>
      <c r="AU124" s="95"/>
      <c r="AV124" s="95"/>
      <c r="AW124" s="95"/>
      <c r="AX124" s="95"/>
      <c r="AY124" s="95"/>
      <c r="AZ124" s="95"/>
      <c r="BA124" s="95"/>
      <c r="BB124" s="95"/>
      <c r="BC124" s="95"/>
      <c r="BD124" s="95"/>
      <c r="BE124" s="95"/>
      <c r="BF124" s="95"/>
      <c r="BG124" s="95"/>
      <c r="BH124" s="95"/>
      <c r="BI124" s="95"/>
      <c r="BJ124" s="95"/>
      <c r="BK124" s="95"/>
      <c r="BL124" s="95"/>
      <c r="BM124" s="95"/>
      <c r="BN124" s="95"/>
      <c r="BO124" s="95"/>
      <c r="BP124" s="95"/>
      <c r="BQ124" s="95"/>
      <c r="BR124" s="95"/>
      <c r="BS124" s="95"/>
      <c r="BT124" s="95"/>
      <c r="BU124" s="95"/>
      <c r="BV124" s="95"/>
      <c r="BW124" s="95"/>
      <c r="BX124" s="95"/>
      <c r="BY124" s="95"/>
      <c r="BZ124" s="95"/>
      <c r="CA124" s="95"/>
      <c r="CB124" s="95"/>
      <c r="CC124" s="95"/>
      <c r="CD124" s="95"/>
      <c r="CE124" s="95"/>
      <c r="CF124" s="95"/>
      <c r="CG124" s="95"/>
      <c r="CH124" s="95"/>
      <c r="CI124" s="95"/>
      <c r="CJ124" s="95"/>
      <c r="CK124" s="95"/>
      <c r="CL124" s="95"/>
      <c r="CM124" s="95"/>
      <c r="CN124" s="95"/>
      <c r="CO124" s="95"/>
      <c r="CP124" s="95"/>
      <c r="CQ124" s="95"/>
      <c r="CR124" s="95"/>
    </row>
    <row r="125" spans="1:96" ht="34.5" customHeight="1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95"/>
      <c r="AL125" s="95"/>
      <c r="AM125" s="95"/>
      <c r="AN125" s="95"/>
      <c r="AO125" s="95"/>
      <c r="AP125" s="95"/>
      <c r="AQ125" s="95"/>
      <c r="AR125" s="95"/>
      <c r="AS125" s="95"/>
      <c r="AT125" s="95"/>
      <c r="AU125" s="95"/>
      <c r="AV125" s="95"/>
      <c r="AW125" s="95"/>
      <c r="AX125" s="95"/>
      <c r="AY125" s="95"/>
      <c r="AZ125" s="95"/>
      <c r="BA125" s="95"/>
      <c r="BB125" s="95"/>
      <c r="BC125" s="95"/>
      <c r="BD125" s="95"/>
      <c r="BE125" s="95"/>
      <c r="BF125" s="95"/>
      <c r="BG125" s="95"/>
      <c r="BH125" s="95"/>
      <c r="BI125" s="95"/>
      <c r="BJ125" s="95"/>
      <c r="BK125" s="95"/>
      <c r="BL125" s="95"/>
      <c r="BM125" s="95"/>
      <c r="BN125" s="95"/>
      <c r="BO125" s="95"/>
      <c r="BP125" s="95"/>
      <c r="BQ125" s="95"/>
      <c r="BR125" s="95"/>
      <c r="BS125" s="95"/>
      <c r="BT125" s="95"/>
      <c r="BU125" s="95"/>
      <c r="BV125" s="95"/>
      <c r="BW125" s="95"/>
      <c r="BX125" s="95"/>
      <c r="BY125" s="95"/>
      <c r="BZ125" s="95"/>
      <c r="CA125" s="95"/>
      <c r="CB125" s="95"/>
      <c r="CC125" s="95"/>
      <c r="CD125" s="95"/>
      <c r="CE125" s="95"/>
      <c r="CF125" s="95"/>
      <c r="CG125" s="95"/>
      <c r="CH125" s="95"/>
      <c r="CI125" s="95"/>
      <c r="CJ125" s="95"/>
      <c r="CK125" s="95"/>
      <c r="CL125" s="95"/>
      <c r="CM125" s="95"/>
      <c r="CN125" s="95"/>
      <c r="CO125" s="95"/>
      <c r="CP125" s="95"/>
      <c r="CQ125" s="95"/>
      <c r="CR125" s="95"/>
    </row>
    <row r="126" spans="1:96" ht="34.5" customHeight="1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  <c r="AQ126" s="95"/>
      <c r="AR126" s="95"/>
      <c r="AS126" s="95"/>
      <c r="AT126" s="95"/>
      <c r="AU126" s="95"/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95"/>
      <c r="BG126" s="95"/>
      <c r="BH126" s="95"/>
      <c r="BI126" s="95"/>
      <c r="BJ126" s="95"/>
      <c r="BK126" s="95"/>
      <c r="BL126" s="95"/>
      <c r="BM126" s="95"/>
      <c r="BN126" s="95"/>
      <c r="BO126" s="95"/>
      <c r="BP126" s="95"/>
      <c r="BQ126" s="95"/>
      <c r="BR126" s="95"/>
      <c r="BS126" s="95"/>
      <c r="BT126" s="95"/>
      <c r="BU126" s="95"/>
      <c r="BV126" s="95"/>
      <c r="BW126" s="95"/>
      <c r="BX126" s="95"/>
      <c r="BY126" s="95"/>
      <c r="BZ126" s="95"/>
      <c r="CA126" s="95"/>
      <c r="CB126" s="95"/>
      <c r="CC126" s="95"/>
      <c r="CD126" s="95"/>
      <c r="CE126" s="95"/>
      <c r="CF126" s="95"/>
      <c r="CG126" s="95"/>
      <c r="CH126" s="95"/>
      <c r="CI126" s="95"/>
      <c r="CJ126" s="95"/>
      <c r="CK126" s="95"/>
      <c r="CL126" s="95"/>
      <c r="CM126" s="95"/>
      <c r="CN126" s="95"/>
      <c r="CO126" s="95"/>
      <c r="CP126" s="95"/>
      <c r="CQ126" s="95"/>
      <c r="CR126" s="95"/>
    </row>
    <row r="127" spans="1:96" ht="34.5" customHeight="1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  <c r="AA127" s="95"/>
      <c r="AB127" s="95"/>
      <c r="AC127" s="95"/>
      <c r="AD127" s="95"/>
      <c r="AE127" s="95"/>
      <c r="AF127" s="95"/>
      <c r="AG127" s="95"/>
      <c r="AH127" s="95"/>
      <c r="AI127" s="95"/>
      <c r="AJ127" s="95"/>
      <c r="AK127" s="95"/>
      <c r="AL127" s="95"/>
      <c r="AM127" s="95"/>
      <c r="AN127" s="95"/>
      <c r="AO127" s="95"/>
      <c r="AP127" s="95"/>
      <c r="AQ127" s="95"/>
      <c r="AR127" s="95"/>
      <c r="AS127" s="95"/>
      <c r="AT127" s="95"/>
      <c r="AU127" s="95"/>
      <c r="AV127" s="95"/>
      <c r="AW127" s="95"/>
      <c r="AX127" s="95"/>
      <c r="AY127" s="95"/>
      <c r="AZ127" s="95"/>
      <c r="BA127" s="95"/>
      <c r="BB127" s="95"/>
      <c r="BC127" s="95"/>
      <c r="BD127" s="95"/>
      <c r="BE127" s="95"/>
      <c r="BF127" s="95"/>
      <c r="BG127" s="95"/>
      <c r="BH127" s="95"/>
      <c r="BI127" s="95"/>
      <c r="BJ127" s="95"/>
      <c r="BK127" s="95"/>
      <c r="BL127" s="95"/>
      <c r="BM127" s="95"/>
      <c r="BN127" s="95"/>
      <c r="BO127" s="95"/>
      <c r="BP127" s="95"/>
      <c r="BQ127" s="95"/>
      <c r="BR127" s="95"/>
      <c r="BS127" s="95"/>
      <c r="BT127" s="95"/>
      <c r="BU127" s="95"/>
      <c r="BV127" s="95"/>
      <c r="BW127" s="95"/>
      <c r="BX127" s="95"/>
      <c r="BY127" s="95"/>
      <c r="BZ127" s="95"/>
      <c r="CA127" s="95"/>
      <c r="CB127" s="95"/>
      <c r="CC127" s="95"/>
      <c r="CD127" s="95"/>
      <c r="CE127" s="95"/>
      <c r="CF127" s="95"/>
      <c r="CG127" s="95"/>
      <c r="CH127" s="95"/>
      <c r="CI127" s="95"/>
      <c r="CJ127" s="95"/>
      <c r="CK127" s="95"/>
      <c r="CL127" s="95"/>
      <c r="CM127" s="95"/>
      <c r="CN127" s="95"/>
      <c r="CO127" s="95"/>
      <c r="CP127" s="95"/>
      <c r="CQ127" s="95"/>
      <c r="CR127" s="95"/>
    </row>
    <row r="128" spans="1:96" ht="34.5" customHeight="1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  <c r="W128" s="95"/>
      <c r="X128" s="95"/>
      <c r="Y128" s="95"/>
      <c r="Z128" s="95"/>
      <c r="AA128" s="95"/>
      <c r="AB128" s="95"/>
      <c r="AC128" s="95"/>
      <c r="AD128" s="95"/>
      <c r="AE128" s="95"/>
      <c r="AF128" s="95"/>
      <c r="AG128" s="95"/>
      <c r="AH128" s="95"/>
      <c r="AI128" s="95"/>
      <c r="AJ128" s="95"/>
      <c r="AK128" s="95"/>
      <c r="AL128" s="95"/>
      <c r="AM128" s="95"/>
      <c r="AN128" s="95"/>
      <c r="AO128" s="95"/>
      <c r="AP128" s="95"/>
      <c r="AQ128" s="95"/>
      <c r="AR128" s="95"/>
      <c r="AS128" s="95"/>
      <c r="AT128" s="95"/>
      <c r="AU128" s="95"/>
      <c r="AV128" s="95"/>
      <c r="AW128" s="95"/>
      <c r="AX128" s="95"/>
      <c r="AY128" s="95"/>
      <c r="AZ128" s="95"/>
      <c r="BA128" s="95"/>
      <c r="BB128" s="95"/>
      <c r="BC128" s="95"/>
      <c r="BD128" s="95"/>
      <c r="BE128" s="95"/>
      <c r="BF128" s="95"/>
      <c r="BG128" s="95"/>
      <c r="BH128" s="95"/>
      <c r="BI128" s="95"/>
      <c r="BJ128" s="95"/>
      <c r="BK128" s="95"/>
      <c r="BL128" s="95"/>
      <c r="BM128" s="95"/>
      <c r="BN128" s="95"/>
      <c r="BO128" s="95"/>
      <c r="BP128" s="95"/>
      <c r="BQ128" s="95"/>
      <c r="BR128" s="95"/>
      <c r="BS128" s="95"/>
      <c r="BT128" s="95"/>
      <c r="BU128" s="95"/>
      <c r="BV128" s="95"/>
      <c r="BW128" s="95"/>
      <c r="BX128" s="95"/>
      <c r="BY128" s="95"/>
      <c r="BZ128" s="95"/>
      <c r="CA128" s="95"/>
      <c r="CB128" s="95"/>
      <c r="CC128" s="95"/>
      <c r="CD128" s="95"/>
      <c r="CE128" s="95"/>
      <c r="CF128" s="95"/>
      <c r="CG128" s="95"/>
      <c r="CH128" s="95"/>
      <c r="CI128" s="95"/>
      <c r="CJ128" s="95"/>
      <c r="CK128" s="95"/>
      <c r="CL128" s="95"/>
      <c r="CM128" s="95"/>
      <c r="CN128" s="95"/>
      <c r="CO128" s="95"/>
      <c r="CP128" s="95"/>
      <c r="CQ128" s="95"/>
      <c r="CR128" s="95"/>
    </row>
    <row r="129" spans="1:96" ht="34.5" customHeight="1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  <c r="AA129" s="95"/>
      <c r="AB129" s="95"/>
      <c r="AC129" s="95"/>
      <c r="AD129" s="95"/>
      <c r="AE129" s="95"/>
      <c r="AF129" s="95"/>
      <c r="AG129" s="95"/>
      <c r="AH129" s="95"/>
      <c r="AI129" s="95"/>
      <c r="AJ129" s="95"/>
      <c r="AK129" s="95"/>
      <c r="AL129" s="95"/>
      <c r="AM129" s="95"/>
      <c r="AN129" s="95"/>
      <c r="AO129" s="95"/>
      <c r="AP129" s="95"/>
      <c r="AQ129" s="95"/>
      <c r="AR129" s="95"/>
      <c r="AS129" s="95"/>
      <c r="AT129" s="95"/>
      <c r="AU129" s="95"/>
      <c r="AV129" s="95"/>
      <c r="AW129" s="95"/>
      <c r="AX129" s="95"/>
      <c r="AY129" s="95"/>
      <c r="AZ129" s="95"/>
      <c r="BA129" s="95"/>
      <c r="BB129" s="95"/>
      <c r="BC129" s="95"/>
      <c r="BD129" s="95"/>
      <c r="BE129" s="95"/>
      <c r="BF129" s="95"/>
      <c r="BG129" s="95"/>
      <c r="BH129" s="95"/>
      <c r="BI129" s="95"/>
      <c r="BJ129" s="95"/>
      <c r="BK129" s="95"/>
      <c r="BL129" s="95"/>
      <c r="BM129" s="95"/>
      <c r="BN129" s="95"/>
      <c r="BO129" s="95"/>
      <c r="BP129" s="95"/>
      <c r="BQ129" s="95"/>
      <c r="BR129" s="95"/>
      <c r="BS129" s="95"/>
      <c r="BT129" s="95"/>
      <c r="BU129" s="95"/>
      <c r="BV129" s="95"/>
      <c r="BW129" s="95"/>
      <c r="BX129" s="95"/>
      <c r="BY129" s="95"/>
      <c r="BZ129" s="95"/>
      <c r="CA129" s="95"/>
      <c r="CB129" s="95"/>
      <c r="CC129" s="95"/>
      <c r="CD129" s="95"/>
      <c r="CE129" s="95"/>
      <c r="CF129" s="95"/>
      <c r="CG129" s="95"/>
      <c r="CH129" s="95"/>
      <c r="CI129" s="95"/>
      <c r="CJ129" s="95"/>
      <c r="CK129" s="95"/>
      <c r="CL129" s="95"/>
      <c r="CM129" s="95"/>
      <c r="CN129" s="95"/>
      <c r="CO129" s="95"/>
      <c r="CP129" s="95"/>
      <c r="CQ129" s="95"/>
      <c r="CR129" s="95"/>
    </row>
    <row r="130" spans="1:96" ht="34.5" customHeight="1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  <c r="V130" s="95"/>
      <c r="W130" s="95"/>
      <c r="X130" s="95"/>
      <c r="Y130" s="95"/>
      <c r="Z130" s="95"/>
      <c r="AA130" s="95"/>
      <c r="AB130" s="95"/>
      <c r="AC130" s="95"/>
      <c r="AD130" s="95"/>
      <c r="AE130" s="95"/>
      <c r="AF130" s="95"/>
      <c r="AG130" s="95"/>
      <c r="AH130" s="95"/>
      <c r="AI130" s="95"/>
      <c r="AJ130" s="95"/>
      <c r="AK130" s="95"/>
      <c r="AL130" s="95"/>
      <c r="AM130" s="95"/>
      <c r="AN130" s="95"/>
      <c r="AO130" s="95"/>
      <c r="AP130" s="95"/>
      <c r="AQ130" s="95"/>
      <c r="AR130" s="95"/>
      <c r="AS130" s="95"/>
      <c r="AT130" s="95"/>
      <c r="AU130" s="95"/>
      <c r="AV130" s="95"/>
      <c r="AW130" s="95"/>
      <c r="AX130" s="95"/>
      <c r="AY130" s="95"/>
      <c r="AZ130" s="95"/>
      <c r="BA130" s="95"/>
      <c r="BB130" s="95"/>
      <c r="BC130" s="95"/>
      <c r="BD130" s="95"/>
      <c r="BE130" s="95"/>
      <c r="BF130" s="95"/>
      <c r="BG130" s="95"/>
      <c r="BH130" s="95"/>
      <c r="BI130" s="95"/>
      <c r="BJ130" s="95"/>
      <c r="BK130" s="95"/>
      <c r="BL130" s="95"/>
      <c r="BM130" s="95"/>
      <c r="BN130" s="95"/>
      <c r="BO130" s="95"/>
      <c r="BP130" s="95"/>
      <c r="BQ130" s="95"/>
      <c r="BR130" s="95"/>
      <c r="BS130" s="95"/>
      <c r="BT130" s="95"/>
      <c r="BU130" s="95"/>
      <c r="BV130" s="95"/>
      <c r="BW130" s="95"/>
      <c r="BX130" s="95"/>
      <c r="BY130" s="95"/>
      <c r="BZ130" s="95"/>
      <c r="CA130" s="95"/>
      <c r="CB130" s="95"/>
      <c r="CC130" s="95"/>
      <c r="CD130" s="95"/>
      <c r="CE130" s="95"/>
      <c r="CF130" s="95"/>
      <c r="CG130" s="95"/>
      <c r="CH130" s="95"/>
      <c r="CI130" s="95"/>
      <c r="CJ130" s="95"/>
      <c r="CK130" s="95"/>
      <c r="CL130" s="95"/>
      <c r="CM130" s="95"/>
      <c r="CN130" s="95"/>
      <c r="CO130" s="95"/>
      <c r="CP130" s="95"/>
      <c r="CQ130" s="95"/>
      <c r="CR130" s="95"/>
    </row>
    <row r="131" spans="1:96" ht="34.5" customHeight="1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  <c r="AA131" s="95"/>
      <c r="AB131" s="95"/>
      <c r="AC131" s="95"/>
      <c r="AD131" s="95"/>
      <c r="AE131" s="95"/>
      <c r="AF131" s="95"/>
      <c r="AG131" s="95"/>
      <c r="AH131" s="95"/>
      <c r="AI131" s="95"/>
      <c r="AJ131" s="95"/>
      <c r="AK131" s="95"/>
      <c r="AL131" s="95"/>
      <c r="AM131" s="95"/>
      <c r="AN131" s="95"/>
      <c r="AO131" s="95"/>
      <c r="AP131" s="95"/>
      <c r="AQ131" s="95"/>
      <c r="AR131" s="95"/>
      <c r="AS131" s="95"/>
      <c r="AT131" s="95"/>
      <c r="AU131" s="95"/>
      <c r="AV131" s="95"/>
      <c r="AW131" s="95"/>
      <c r="AX131" s="95"/>
      <c r="AY131" s="95"/>
      <c r="AZ131" s="95"/>
      <c r="BA131" s="95"/>
      <c r="BB131" s="95"/>
      <c r="BC131" s="95"/>
      <c r="BD131" s="95"/>
      <c r="BE131" s="95"/>
      <c r="BF131" s="95"/>
      <c r="BG131" s="95"/>
      <c r="BH131" s="95"/>
      <c r="BI131" s="95"/>
      <c r="BJ131" s="95"/>
      <c r="BK131" s="95"/>
      <c r="BL131" s="95"/>
      <c r="BM131" s="95"/>
      <c r="BN131" s="95"/>
      <c r="BO131" s="95"/>
      <c r="BP131" s="95"/>
      <c r="BQ131" s="95"/>
      <c r="BR131" s="95"/>
      <c r="BS131" s="95"/>
      <c r="BT131" s="95"/>
      <c r="BU131" s="95"/>
      <c r="BV131" s="95"/>
      <c r="BW131" s="95"/>
      <c r="BX131" s="95"/>
      <c r="BY131" s="95"/>
      <c r="BZ131" s="95"/>
      <c r="CA131" s="95"/>
      <c r="CB131" s="95"/>
      <c r="CC131" s="95"/>
      <c r="CD131" s="95"/>
      <c r="CE131" s="95"/>
      <c r="CF131" s="95"/>
      <c r="CG131" s="95"/>
      <c r="CH131" s="95"/>
      <c r="CI131" s="95"/>
      <c r="CJ131" s="95"/>
      <c r="CK131" s="95"/>
      <c r="CL131" s="95"/>
      <c r="CM131" s="95"/>
      <c r="CN131" s="95"/>
      <c r="CO131" s="95"/>
      <c r="CP131" s="95"/>
      <c r="CQ131" s="95"/>
      <c r="CR131" s="95"/>
    </row>
    <row r="132" spans="1:96" ht="34.5" customHeight="1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  <c r="V132" s="95"/>
      <c r="W132" s="95"/>
      <c r="X132" s="95"/>
      <c r="Y132" s="95"/>
      <c r="Z132" s="95"/>
      <c r="AA132" s="95"/>
      <c r="AB132" s="95"/>
      <c r="AC132" s="95"/>
      <c r="AD132" s="95"/>
      <c r="AE132" s="95"/>
      <c r="AF132" s="95"/>
      <c r="AG132" s="95"/>
      <c r="AH132" s="95"/>
      <c r="AI132" s="95"/>
      <c r="AJ132" s="95"/>
      <c r="AK132" s="95"/>
      <c r="AL132" s="95"/>
      <c r="AM132" s="95"/>
      <c r="AN132" s="95"/>
      <c r="AO132" s="95"/>
      <c r="AP132" s="95"/>
      <c r="AQ132" s="95"/>
      <c r="AR132" s="95"/>
      <c r="AS132" s="95"/>
      <c r="AT132" s="95"/>
      <c r="AU132" s="95"/>
      <c r="AV132" s="95"/>
      <c r="AW132" s="95"/>
      <c r="AX132" s="95"/>
      <c r="AY132" s="95"/>
      <c r="AZ132" s="95"/>
      <c r="BA132" s="95"/>
      <c r="BB132" s="95"/>
      <c r="BC132" s="95"/>
      <c r="BD132" s="95"/>
      <c r="BE132" s="95"/>
      <c r="BF132" s="95"/>
      <c r="BG132" s="95"/>
      <c r="BH132" s="95"/>
      <c r="BI132" s="95"/>
      <c r="BJ132" s="95"/>
      <c r="BK132" s="95"/>
      <c r="BL132" s="95"/>
      <c r="BM132" s="95"/>
      <c r="BN132" s="95"/>
      <c r="BO132" s="95"/>
      <c r="BP132" s="95"/>
      <c r="BQ132" s="95"/>
      <c r="BR132" s="95"/>
      <c r="BS132" s="95"/>
      <c r="BT132" s="95"/>
      <c r="BU132" s="95"/>
      <c r="BV132" s="95"/>
      <c r="BW132" s="95"/>
      <c r="BX132" s="95"/>
      <c r="BY132" s="95"/>
      <c r="BZ132" s="95"/>
      <c r="CA132" s="95"/>
      <c r="CB132" s="95"/>
      <c r="CC132" s="95"/>
      <c r="CD132" s="95"/>
      <c r="CE132" s="95"/>
      <c r="CF132" s="95"/>
      <c r="CG132" s="95"/>
      <c r="CH132" s="95"/>
      <c r="CI132" s="95"/>
      <c r="CJ132" s="95"/>
      <c r="CK132" s="95"/>
      <c r="CL132" s="95"/>
      <c r="CM132" s="95"/>
      <c r="CN132" s="95"/>
      <c r="CO132" s="95"/>
      <c r="CP132" s="95"/>
      <c r="CQ132" s="95"/>
      <c r="CR132" s="95"/>
    </row>
    <row r="133" spans="1:96" ht="34.5" customHeight="1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95"/>
      <c r="AS133" s="95"/>
      <c r="AT133" s="95"/>
      <c r="AU133" s="95"/>
      <c r="AV133" s="95"/>
      <c r="AW133" s="95"/>
      <c r="AX133" s="95"/>
      <c r="AY133" s="95"/>
      <c r="AZ133" s="95"/>
      <c r="BA133" s="95"/>
      <c r="BB133" s="95"/>
      <c r="BC133" s="95"/>
      <c r="BD133" s="95"/>
      <c r="BE133" s="95"/>
      <c r="BF133" s="95"/>
      <c r="BG133" s="95"/>
      <c r="BH133" s="95"/>
      <c r="BI133" s="95"/>
      <c r="BJ133" s="95"/>
      <c r="BK133" s="95"/>
      <c r="BL133" s="95"/>
      <c r="BM133" s="95"/>
      <c r="BN133" s="95"/>
      <c r="BO133" s="95"/>
      <c r="BP133" s="95"/>
      <c r="BQ133" s="95"/>
      <c r="BR133" s="95"/>
      <c r="BS133" s="95"/>
      <c r="BT133" s="95"/>
      <c r="BU133" s="95"/>
      <c r="BV133" s="95"/>
      <c r="BW133" s="95"/>
      <c r="BX133" s="95"/>
      <c r="BY133" s="95"/>
      <c r="BZ133" s="95"/>
      <c r="CA133" s="95"/>
      <c r="CB133" s="95"/>
      <c r="CC133" s="95"/>
      <c r="CD133" s="95"/>
      <c r="CE133" s="95"/>
      <c r="CF133" s="95"/>
      <c r="CG133" s="95"/>
      <c r="CH133" s="95"/>
      <c r="CI133" s="95"/>
      <c r="CJ133" s="95"/>
      <c r="CK133" s="95"/>
      <c r="CL133" s="95"/>
      <c r="CM133" s="95"/>
      <c r="CN133" s="95"/>
      <c r="CO133" s="95"/>
      <c r="CP133" s="95"/>
      <c r="CQ133" s="95"/>
      <c r="CR133" s="95"/>
    </row>
    <row r="134" spans="1:96" ht="34.5" customHeight="1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  <c r="R134" s="95"/>
      <c r="S134" s="95"/>
      <c r="T134" s="95"/>
      <c r="U134" s="95"/>
      <c r="V134" s="95"/>
      <c r="W134" s="95"/>
      <c r="X134" s="95"/>
      <c r="Y134" s="95"/>
      <c r="Z134" s="95"/>
      <c r="AA134" s="95"/>
      <c r="AB134" s="95"/>
      <c r="AC134" s="95"/>
      <c r="AD134" s="95"/>
      <c r="AE134" s="95"/>
      <c r="AF134" s="95"/>
      <c r="AG134" s="95"/>
      <c r="AH134" s="95"/>
      <c r="AI134" s="95"/>
      <c r="AJ134" s="95"/>
      <c r="AK134" s="95"/>
      <c r="AL134" s="95"/>
      <c r="AM134" s="95"/>
      <c r="AN134" s="95"/>
      <c r="AO134" s="95"/>
      <c r="AP134" s="95"/>
      <c r="AQ134" s="95"/>
      <c r="AR134" s="95"/>
      <c r="AS134" s="95"/>
      <c r="AT134" s="95"/>
      <c r="AU134" s="95"/>
      <c r="AV134" s="95"/>
      <c r="AW134" s="95"/>
      <c r="AX134" s="95"/>
      <c r="AY134" s="95"/>
      <c r="AZ134" s="95"/>
      <c r="BA134" s="95"/>
      <c r="BB134" s="95"/>
      <c r="BC134" s="95"/>
      <c r="BD134" s="95"/>
      <c r="BE134" s="95"/>
      <c r="BF134" s="95"/>
      <c r="BG134" s="95"/>
      <c r="BH134" s="95"/>
      <c r="BI134" s="95"/>
      <c r="BJ134" s="95"/>
      <c r="BK134" s="95"/>
      <c r="BL134" s="95"/>
      <c r="BM134" s="95"/>
      <c r="BN134" s="95"/>
      <c r="BO134" s="95"/>
      <c r="BP134" s="95"/>
      <c r="BQ134" s="95"/>
      <c r="BR134" s="95"/>
      <c r="BS134" s="95"/>
      <c r="BT134" s="95"/>
      <c r="BU134" s="95"/>
      <c r="BV134" s="95"/>
      <c r="BW134" s="95"/>
      <c r="BX134" s="95"/>
      <c r="BY134" s="95"/>
      <c r="BZ134" s="95"/>
      <c r="CA134" s="95"/>
      <c r="CB134" s="95"/>
      <c r="CC134" s="95"/>
      <c r="CD134" s="95"/>
      <c r="CE134" s="95"/>
      <c r="CF134" s="95"/>
      <c r="CG134" s="95"/>
      <c r="CH134" s="95"/>
      <c r="CI134" s="95"/>
      <c r="CJ134" s="95"/>
      <c r="CK134" s="95"/>
      <c r="CL134" s="95"/>
      <c r="CM134" s="95"/>
      <c r="CN134" s="95"/>
      <c r="CO134" s="95"/>
      <c r="CP134" s="95"/>
      <c r="CQ134" s="95"/>
      <c r="CR134" s="95"/>
    </row>
    <row r="135" spans="1:96" ht="34.5" customHeight="1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  <c r="AB135" s="95"/>
      <c r="AC135" s="95"/>
      <c r="AD135" s="95"/>
      <c r="AE135" s="95"/>
      <c r="AF135" s="95"/>
      <c r="AG135" s="95"/>
      <c r="AH135" s="95"/>
      <c r="AI135" s="95"/>
      <c r="AJ135" s="95"/>
      <c r="AK135" s="95"/>
      <c r="AL135" s="95"/>
      <c r="AM135" s="95"/>
      <c r="AN135" s="95"/>
      <c r="AO135" s="95"/>
      <c r="AP135" s="95"/>
      <c r="AQ135" s="95"/>
      <c r="AR135" s="95"/>
      <c r="AS135" s="95"/>
      <c r="AT135" s="95"/>
      <c r="AU135" s="95"/>
      <c r="AV135" s="95"/>
      <c r="AW135" s="95"/>
      <c r="AX135" s="95"/>
      <c r="AY135" s="95"/>
      <c r="AZ135" s="95"/>
      <c r="BA135" s="95"/>
      <c r="BB135" s="95"/>
      <c r="BC135" s="95"/>
      <c r="BD135" s="95"/>
      <c r="BE135" s="95"/>
      <c r="BF135" s="95"/>
      <c r="BG135" s="95"/>
      <c r="BH135" s="95"/>
      <c r="BI135" s="95"/>
      <c r="BJ135" s="95"/>
      <c r="BK135" s="95"/>
      <c r="BL135" s="95"/>
      <c r="BM135" s="95"/>
      <c r="BN135" s="95"/>
      <c r="BO135" s="95"/>
      <c r="BP135" s="95"/>
      <c r="BQ135" s="95"/>
      <c r="BR135" s="95"/>
      <c r="BS135" s="95"/>
      <c r="BT135" s="95"/>
      <c r="BU135" s="95"/>
      <c r="BV135" s="95"/>
      <c r="BW135" s="95"/>
      <c r="BX135" s="95"/>
      <c r="BY135" s="95"/>
      <c r="BZ135" s="95"/>
      <c r="CA135" s="95"/>
      <c r="CB135" s="95"/>
      <c r="CC135" s="95"/>
      <c r="CD135" s="95"/>
      <c r="CE135" s="95"/>
      <c r="CF135" s="95"/>
      <c r="CG135" s="95"/>
      <c r="CH135" s="95"/>
      <c r="CI135" s="95"/>
      <c r="CJ135" s="95"/>
      <c r="CK135" s="95"/>
      <c r="CL135" s="95"/>
      <c r="CM135" s="95"/>
      <c r="CN135" s="95"/>
      <c r="CO135" s="95"/>
      <c r="CP135" s="95"/>
      <c r="CQ135" s="95"/>
      <c r="CR135" s="95"/>
    </row>
    <row r="136" spans="1:96" ht="34.5" customHeight="1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  <c r="R136" s="95"/>
      <c r="S136" s="95"/>
      <c r="T136" s="95"/>
      <c r="U136" s="95"/>
      <c r="V136" s="95"/>
      <c r="W136" s="95"/>
      <c r="X136" s="95"/>
      <c r="Y136" s="95"/>
      <c r="Z136" s="95"/>
      <c r="AA136" s="95"/>
      <c r="AB136" s="95"/>
      <c r="AC136" s="95"/>
      <c r="AD136" s="95"/>
      <c r="AE136" s="95"/>
      <c r="AF136" s="95"/>
      <c r="AG136" s="95"/>
      <c r="AH136" s="95"/>
      <c r="AI136" s="95"/>
      <c r="AJ136" s="95"/>
      <c r="AK136" s="95"/>
      <c r="AL136" s="95"/>
      <c r="AM136" s="95"/>
      <c r="AN136" s="95"/>
      <c r="AO136" s="95"/>
      <c r="AP136" s="95"/>
      <c r="AQ136" s="95"/>
      <c r="AR136" s="95"/>
      <c r="AS136" s="95"/>
      <c r="AT136" s="95"/>
      <c r="AU136" s="95"/>
      <c r="AV136" s="95"/>
      <c r="AW136" s="95"/>
      <c r="AX136" s="95"/>
      <c r="AY136" s="95"/>
      <c r="AZ136" s="95"/>
      <c r="BA136" s="95"/>
      <c r="BB136" s="95"/>
      <c r="BC136" s="95"/>
      <c r="BD136" s="95"/>
      <c r="BE136" s="95"/>
      <c r="BF136" s="95"/>
      <c r="BG136" s="95"/>
      <c r="BH136" s="95"/>
      <c r="BI136" s="95"/>
      <c r="BJ136" s="95"/>
      <c r="BK136" s="95"/>
      <c r="BL136" s="95"/>
      <c r="BM136" s="95"/>
      <c r="BN136" s="95"/>
      <c r="BO136" s="95"/>
      <c r="BP136" s="95"/>
      <c r="BQ136" s="95"/>
      <c r="BR136" s="95"/>
      <c r="BS136" s="95"/>
      <c r="BT136" s="95"/>
      <c r="BU136" s="95"/>
      <c r="BV136" s="95"/>
      <c r="BW136" s="95"/>
      <c r="BX136" s="95"/>
      <c r="BY136" s="95"/>
      <c r="BZ136" s="95"/>
      <c r="CA136" s="95"/>
      <c r="CB136" s="95"/>
      <c r="CC136" s="95"/>
      <c r="CD136" s="95"/>
      <c r="CE136" s="95"/>
      <c r="CF136" s="95"/>
      <c r="CG136" s="95"/>
      <c r="CH136" s="95"/>
      <c r="CI136" s="95"/>
      <c r="CJ136" s="95"/>
      <c r="CK136" s="95"/>
      <c r="CL136" s="95"/>
      <c r="CM136" s="95"/>
      <c r="CN136" s="95"/>
      <c r="CO136" s="95"/>
      <c r="CP136" s="95"/>
      <c r="CQ136" s="95"/>
      <c r="CR136" s="95"/>
    </row>
    <row r="137" spans="1:96" ht="34.5" customHeight="1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  <c r="AA137" s="95"/>
      <c r="AB137" s="95"/>
      <c r="AC137" s="95"/>
      <c r="AD137" s="95"/>
      <c r="AE137" s="95"/>
      <c r="AF137" s="95"/>
      <c r="AG137" s="95"/>
      <c r="AH137" s="95"/>
      <c r="AI137" s="95"/>
      <c r="AJ137" s="95"/>
      <c r="AK137" s="95"/>
      <c r="AL137" s="95"/>
      <c r="AM137" s="95"/>
      <c r="AN137" s="95"/>
      <c r="AO137" s="95"/>
      <c r="AP137" s="95"/>
      <c r="AQ137" s="95"/>
      <c r="AR137" s="95"/>
      <c r="AS137" s="95"/>
      <c r="AT137" s="95"/>
      <c r="AU137" s="95"/>
      <c r="AV137" s="95"/>
      <c r="AW137" s="95"/>
      <c r="AX137" s="95"/>
      <c r="AY137" s="95"/>
      <c r="AZ137" s="95"/>
      <c r="BA137" s="95"/>
      <c r="BB137" s="95"/>
      <c r="BC137" s="95"/>
      <c r="BD137" s="95"/>
      <c r="BE137" s="95"/>
      <c r="BF137" s="95"/>
      <c r="BG137" s="95"/>
      <c r="BH137" s="95"/>
      <c r="BI137" s="95"/>
      <c r="BJ137" s="95"/>
      <c r="BK137" s="95"/>
      <c r="BL137" s="95"/>
      <c r="BM137" s="95"/>
      <c r="BN137" s="95"/>
      <c r="BO137" s="95"/>
      <c r="BP137" s="95"/>
      <c r="BQ137" s="95"/>
      <c r="BR137" s="95"/>
      <c r="BS137" s="95"/>
      <c r="BT137" s="95"/>
      <c r="BU137" s="95"/>
      <c r="BV137" s="95"/>
      <c r="BW137" s="95"/>
      <c r="BX137" s="95"/>
      <c r="BY137" s="95"/>
      <c r="BZ137" s="95"/>
      <c r="CA137" s="95"/>
      <c r="CB137" s="95"/>
      <c r="CC137" s="95"/>
      <c r="CD137" s="95"/>
      <c r="CE137" s="95"/>
      <c r="CF137" s="95"/>
      <c r="CG137" s="95"/>
      <c r="CH137" s="95"/>
      <c r="CI137" s="95"/>
      <c r="CJ137" s="95"/>
      <c r="CK137" s="95"/>
      <c r="CL137" s="95"/>
      <c r="CM137" s="95"/>
      <c r="CN137" s="95"/>
      <c r="CO137" s="95"/>
      <c r="CP137" s="95"/>
      <c r="CQ137" s="95"/>
      <c r="CR137" s="95"/>
    </row>
    <row r="138" spans="1:96" ht="34.5" customHeight="1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95"/>
      <c r="Z138" s="95"/>
      <c r="AA138" s="95"/>
      <c r="AB138" s="95"/>
      <c r="AC138" s="95"/>
      <c r="AD138" s="95"/>
      <c r="AE138" s="95"/>
      <c r="AF138" s="95"/>
      <c r="AG138" s="95"/>
      <c r="AH138" s="95"/>
      <c r="AI138" s="95"/>
      <c r="AJ138" s="95"/>
      <c r="AK138" s="95"/>
      <c r="AL138" s="95"/>
      <c r="AM138" s="95"/>
      <c r="AN138" s="95"/>
      <c r="AO138" s="95"/>
      <c r="AP138" s="95"/>
      <c r="AQ138" s="95"/>
      <c r="AR138" s="95"/>
      <c r="AS138" s="95"/>
      <c r="AT138" s="95"/>
      <c r="AU138" s="95"/>
      <c r="AV138" s="95"/>
      <c r="AW138" s="95"/>
      <c r="AX138" s="95"/>
      <c r="AY138" s="95"/>
      <c r="AZ138" s="95"/>
      <c r="BA138" s="95"/>
      <c r="BB138" s="95"/>
      <c r="BC138" s="95"/>
      <c r="BD138" s="95"/>
      <c r="BE138" s="95"/>
      <c r="BF138" s="95"/>
      <c r="BG138" s="95"/>
      <c r="BH138" s="95"/>
      <c r="BI138" s="95"/>
      <c r="BJ138" s="95"/>
      <c r="BK138" s="95"/>
      <c r="BL138" s="95"/>
      <c r="BM138" s="95"/>
      <c r="BN138" s="95"/>
      <c r="BO138" s="95"/>
      <c r="BP138" s="95"/>
      <c r="BQ138" s="95"/>
      <c r="BR138" s="95"/>
      <c r="BS138" s="95"/>
      <c r="BT138" s="95"/>
      <c r="BU138" s="95"/>
      <c r="BV138" s="95"/>
      <c r="BW138" s="95"/>
      <c r="BX138" s="95"/>
      <c r="BY138" s="95"/>
      <c r="BZ138" s="95"/>
      <c r="CA138" s="95"/>
      <c r="CB138" s="95"/>
      <c r="CC138" s="95"/>
      <c r="CD138" s="95"/>
      <c r="CE138" s="95"/>
      <c r="CF138" s="95"/>
      <c r="CG138" s="95"/>
      <c r="CH138" s="95"/>
      <c r="CI138" s="95"/>
      <c r="CJ138" s="95"/>
      <c r="CK138" s="95"/>
      <c r="CL138" s="95"/>
      <c r="CM138" s="95"/>
      <c r="CN138" s="95"/>
      <c r="CO138" s="95"/>
      <c r="CP138" s="95"/>
      <c r="CQ138" s="95"/>
      <c r="CR138" s="95"/>
    </row>
    <row r="139" spans="1:96" ht="34.5" customHeight="1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95"/>
      <c r="AK139" s="95"/>
      <c r="AL139" s="95"/>
      <c r="AM139" s="95"/>
      <c r="AN139" s="95"/>
      <c r="AO139" s="95"/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95"/>
      <c r="BF139" s="95"/>
      <c r="BG139" s="95"/>
      <c r="BH139" s="95"/>
      <c r="BI139" s="95"/>
      <c r="BJ139" s="95"/>
      <c r="BK139" s="95"/>
      <c r="BL139" s="95"/>
      <c r="BM139" s="95"/>
      <c r="BN139" s="95"/>
      <c r="BO139" s="95"/>
      <c r="BP139" s="95"/>
      <c r="BQ139" s="95"/>
      <c r="BR139" s="95"/>
      <c r="BS139" s="95"/>
      <c r="BT139" s="95"/>
      <c r="BU139" s="95"/>
      <c r="BV139" s="95"/>
      <c r="BW139" s="95"/>
      <c r="BX139" s="95"/>
      <c r="BY139" s="95"/>
      <c r="BZ139" s="95"/>
      <c r="CA139" s="95"/>
      <c r="CB139" s="95"/>
      <c r="CC139" s="95"/>
      <c r="CD139" s="95"/>
      <c r="CE139" s="95"/>
      <c r="CF139" s="95"/>
      <c r="CG139" s="95"/>
      <c r="CH139" s="95"/>
      <c r="CI139" s="95"/>
      <c r="CJ139" s="95"/>
      <c r="CK139" s="95"/>
      <c r="CL139" s="95"/>
      <c r="CM139" s="95"/>
      <c r="CN139" s="95"/>
      <c r="CO139" s="95"/>
      <c r="CP139" s="95"/>
      <c r="CQ139" s="95"/>
      <c r="CR139" s="95"/>
    </row>
    <row r="140" spans="1:96" ht="34.5" customHeight="1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  <c r="AA140" s="95"/>
      <c r="AB140" s="95"/>
      <c r="AC140" s="95"/>
      <c r="AD140" s="95"/>
      <c r="AE140" s="95"/>
      <c r="AF140" s="95"/>
      <c r="AG140" s="95"/>
      <c r="AH140" s="95"/>
      <c r="AI140" s="95"/>
      <c r="AJ140" s="95"/>
      <c r="AK140" s="95"/>
      <c r="AL140" s="95"/>
      <c r="AM140" s="95"/>
      <c r="AN140" s="95"/>
      <c r="AO140" s="95"/>
      <c r="AP140" s="95"/>
      <c r="AQ140" s="95"/>
      <c r="AR140" s="95"/>
      <c r="AS140" s="95"/>
      <c r="AT140" s="95"/>
      <c r="AU140" s="95"/>
      <c r="AV140" s="95"/>
      <c r="AW140" s="95"/>
      <c r="AX140" s="95"/>
      <c r="AY140" s="95"/>
      <c r="AZ140" s="95"/>
      <c r="BA140" s="95"/>
      <c r="BB140" s="95"/>
      <c r="BC140" s="95"/>
      <c r="BD140" s="95"/>
      <c r="BE140" s="95"/>
      <c r="BF140" s="95"/>
      <c r="BG140" s="95"/>
      <c r="BH140" s="95"/>
      <c r="BI140" s="95"/>
      <c r="BJ140" s="95"/>
      <c r="BK140" s="95"/>
      <c r="BL140" s="95"/>
      <c r="BM140" s="95"/>
      <c r="BN140" s="95"/>
      <c r="BO140" s="95"/>
      <c r="BP140" s="95"/>
      <c r="BQ140" s="95"/>
      <c r="BR140" s="95"/>
      <c r="BS140" s="95"/>
      <c r="BT140" s="95"/>
      <c r="BU140" s="95"/>
      <c r="BV140" s="95"/>
      <c r="BW140" s="95"/>
      <c r="BX140" s="95"/>
      <c r="BY140" s="95"/>
      <c r="BZ140" s="95"/>
      <c r="CA140" s="95"/>
      <c r="CB140" s="95"/>
      <c r="CC140" s="95"/>
      <c r="CD140" s="95"/>
      <c r="CE140" s="95"/>
      <c r="CF140" s="95"/>
      <c r="CG140" s="95"/>
      <c r="CH140" s="95"/>
      <c r="CI140" s="95"/>
      <c r="CJ140" s="95"/>
      <c r="CK140" s="95"/>
      <c r="CL140" s="95"/>
      <c r="CM140" s="95"/>
      <c r="CN140" s="95"/>
      <c r="CO140" s="95"/>
      <c r="CP140" s="95"/>
      <c r="CQ140" s="95"/>
      <c r="CR140" s="95"/>
    </row>
    <row r="141" spans="1:96" ht="34.5" customHeight="1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  <c r="AA141" s="95"/>
      <c r="AB141" s="95"/>
      <c r="AC141" s="95"/>
      <c r="AD141" s="95"/>
      <c r="AE141" s="95"/>
      <c r="AF141" s="95"/>
      <c r="AG141" s="95"/>
      <c r="AH141" s="95"/>
      <c r="AI141" s="95"/>
      <c r="AJ141" s="95"/>
      <c r="AK141" s="95"/>
      <c r="AL141" s="95"/>
      <c r="AM141" s="95"/>
      <c r="AN141" s="95"/>
      <c r="AO141" s="95"/>
      <c r="AP141" s="95"/>
      <c r="AQ141" s="95"/>
      <c r="AR141" s="95"/>
      <c r="AS141" s="95"/>
      <c r="AT141" s="95"/>
      <c r="AU141" s="95"/>
      <c r="AV141" s="95"/>
      <c r="AW141" s="95"/>
      <c r="AX141" s="95"/>
      <c r="AY141" s="95"/>
      <c r="AZ141" s="95"/>
      <c r="BA141" s="95"/>
      <c r="BB141" s="95"/>
      <c r="BC141" s="95"/>
      <c r="BD141" s="95"/>
      <c r="BE141" s="95"/>
      <c r="BF141" s="95"/>
      <c r="BG141" s="95"/>
      <c r="BH141" s="95"/>
      <c r="BI141" s="95"/>
      <c r="BJ141" s="95"/>
      <c r="BK141" s="95"/>
      <c r="BL141" s="95"/>
      <c r="BM141" s="95"/>
      <c r="BN141" s="95"/>
      <c r="BO141" s="95"/>
      <c r="BP141" s="95"/>
      <c r="BQ141" s="95"/>
      <c r="BR141" s="95"/>
      <c r="BS141" s="95"/>
      <c r="BT141" s="95"/>
      <c r="BU141" s="95"/>
      <c r="BV141" s="95"/>
      <c r="BW141" s="95"/>
      <c r="BX141" s="95"/>
      <c r="BY141" s="95"/>
      <c r="BZ141" s="95"/>
      <c r="CA141" s="95"/>
      <c r="CB141" s="95"/>
      <c r="CC141" s="95"/>
      <c r="CD141" s="95"/>
      <c r="CE141" s="95"/>
      <c r="CF141" s="95"/>
      <c r="CG141" s="95"/>
      <c r="CH141" s="95"/>
      <c r="CI141" s="95"/>
      <c r="CJ141" s="95"/>
      <c r="CK141" s="95"/>
      <c r="CL141" s="95"/>
      <c r="CM141" s="95"/>
      <c r="CN141" s="95"/>
      <c r="CO141" s="95"/>
      <c r="CP141" s="95"/>
      <c r="CQ141" s="95"/>
      <c r="CR141" s="95"/>
    </row>
    <row r="142" spans="1:96" ht="34.5" customHeight="1">
      <c r="A142" s="95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95"/>
      <c r="AC142" s="95"/>
      <c r="AD142" s="95"/>
      <c r="AE142" s="95"/>
      <c r="AF142" s="95"/>
      <c r="AG142" s="95"/>
      <c r="AH142" s="95"/>
      <c r="AI142" s="95"/>
      <c r="AJ142" s="95"/>
      <c r="AK142" s="95"/>
      <c r="AL142" s="95"/>
      <c r="AM142" s="95"/>
      <c r="AN142" s="95"/>
      <c r="AO142" s="95"/>
      <c r="AP142" s="95"/>
      <c r="AQ142" s="95"/>
      <c r="AR142" s="95"/>
      <c r="AS142" s="95"/>
      <c r="AT142" s="95"/>
      <c r="AU142" s="95"/>
      <c r="AV142" s="95"/>
      <c r="AW142" s="95"/>
      <c r="AX142" s="95"/>
      <c r="AY142" s="95"/>
      <c r="AZ142" s="95"/>
      <c r="BA142" s="95"/>
      <c r="BB142" s="95"/>
      <c r="BC142" s="95"/>
      <c r="BD142" s="95"/>
      <c r="BE142" s="95"/>
      <c r="BF142" s="95"/>
      <c r="BG142" s="95"/>
      <c r="BH142" s="95"/>
      <c r="BI142" s="95"/>
      <c r="BJ142" s="95"/>
      <c r="BK142" s="95"/>
      <c r="BL142" s="95"/>
      <c r="BM142" s="95"/>
      <c r="BN142" s="95"/>
      <c r="BO142" s="95"/>
      <c r="BP142" s="95"/>
      <c r="BQ142" s="95"/>
      <c r="BR142" s="95"/>
      <c r="BS142" s="95"/>
      <c r="BT142" s="95"/>
      <c r="BU142" s="95"/>
      <c r="BV142" s="95"/>
      <c r="BW142" s="95"/>
      <c r="BX142" s="95"/>
      <c r="BY142" s="95"/>
      <c r="BZ142" s="95"/>
      <c r="CA142" s="95"/>
      <c r="CB142" s="95"/>
      <c r="CC142" s="95"/>
      <c r="CD142" s="95"/>
      <c r="CE142" s="95"/>
      <c r="CF142" s="95"/>
      <c r="CG142" s="95"/>
      <c r="CH142" s="95"/>
      <c r="CI142" s="95"/>
      <c r="CJ142" s="95"/>
      <c r="CK142" s="95"/>
      <c r="CL142" s="95"/>
      <c r="CM142" s="95"/>
      <c r="CN142" s="95"/>
      <c r="CO142" s="95"/>
      <c r="CP142" s="95"/>
      <c r="CQ142" s="95"/>
      <c r="CR142" s="95"/>
    </row>
    <row r="143" spans="1:96" ht="34.5" customHeight="1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  <c r="AB143" s="95"/>
      <c r="AC143" s="95"/>
      <c r="AD143" s="95"/>
      <c r="AE143" s="95"/>
      <c r="AF143" s="95"/>
      <c r="AG143" s="95"/>
      <c r="AH143" s="95"/>
      <c r="AI143" s="95"/>
      <c r="AJ143" s="95"/>
      <c r="AK143" s="95"/>
      <c r="AL143" s="95"/>
      <c r="AM143" s="95"/>
      <c r="AN143" s="95"/>
      <c r="AO143" s="95"/>
      <c r="AP143" s="95"/>
      <c r="AQ143" s="95"/>
      <c r="AR143" s="95"/>
      <c r="AS143" s="95"/>
      <c r="AT143" s="95"/>
      <c r="AU143" s="95"/>
      <c r="AV143" s="95"/>
      <c r="AW143" s="95"/>
      <c r="AX143" s="95"/>
      <c r="AY143" s="95"/>
      <c r="AZ143" s="95"/>
      <c r="BA143" s="95"/>
      <c r="BB143" s="95"/>
      <c r="BC143" s="95"/>
      <c r="BD143" s="95"/>
      <c r="BE143" s="95"/>
      <c r="BF143" s="95"/>
      <c r="BG143" s="95"/>
      <c r="BH143" s="95"/>
      <c r="BI143" s="95"/>
      <c r="BJ143" s="95"/>
      <c r="BK143" s="95"/>
      <c r="BL143" s="95"/>
      <c r="BM143" s="95"/>
      <c r="BN143" s="95"/>
      <c r="BO143" s="95"/>
      <c r="BP143" s="95"/>
      <c r="BQ143" s="95"/>
      <c r="BR143" s="95"/>
      <c r="BS143" s="95"/>
      <c r="BT143" s="95"/>
      <c r="BU143" s="95"/>
      <c r="BV143" s="95"/>
      <c r="BW143" s="95"/>
      <c r="BX143" s="95"/>
      <c r="BY143" s="95"/>
      <c r="BZ143" s="95"/>
      <c r="CA143" s="95"/>
      <c r="CB143" s="95"/>
      <c r="CC143" s="95"/>
      <c r="CD143" s="95"/>
      <c r="CE143" s="95"/>
      <c r="CF143" s="95"/>
      <c r="CG143" s="95"/>
      <c r="CH143" s="95"/>
      <c r="CI143" s="95"/>
      <c r="CJ143" s="95"/>
      <c r="CK143" s="95"/>
      <c r="CL143" s="95"/>
      <c r="CM143" s="95"/>
      <c r="CN143" s="95"/>
      <c r="CO143" s="95"/>
      <c r="CP143" s="95"/>
      <c r="CQ143" s="95"/>
      <c r="CR143" s="95"/>
    </row>
    <row r="144" spans="1:96" ht="34.5" customHeight="1">
      <c r="A144" s="95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  <c r="AA144" s="95"/>
      <c r="AB144" s="95"/>
      <c r="AC144" s="95"/>
      <c r="AD144" s="95"/>
      <c r="AE144" s="95"/>
      <c r="AF144" s="95"/>
      <c r="AG144" s="95"/>
      <c r="AH144" s="95"/>
      <c r="AI144" s="95"/>
      <c r="AJ144" s="95"/>
      <c r="AK144" s="95"/>
      <c r="AL144" s="95"/>
      <c r="AM144" s="95"/>
      <c r="AN144" s="95"/>
      <c r="AO144" s="95"/>
      <c r="AP144" s="95"/>
      <c r="AQ144" s="95"/>
      <c r="AR144" s="95"/>
      <c r="AS144" s="95"/>
      <c r="AT144" s="95"/>
      <c r="AU144" s="95"/>
      <c r="AV144" s="95"/>
      <c r="AW144" s="95"/>
      <c r="AX144" s="95"/>
      <c r="AY144" s="95"/>
      <c r="AZ144" s="95"/>
      <c r="BA144" s="95"/>
      <c r="BB144" s="95"/>
      <c r="BC144" s="95"/>
      <c r="BD144" s="95"/>
      <c r="BE144" s="95"/>
      <c r="BF144" s="95"/>
      <c r="BG144" s="95"/>
      <c r="BH144" s="95"/>
      <c r="BI144" s="95"/>
      <c r="BJ144" s="95"/>
      <c r="BK144" s="95"/>
      <c r="BL144" s="95"/>
      <c r="BM144" s="95"/>
      <c r="BN144" s="95"/>
      <c r="BO144" s="95"/>
      <c r="BP144" s="95"/>
      <c r="BQ144" s="95"/>
      <c r="BR144" s="95"/>
      <c r="BS144" s="95"/>
      <c r="BT144" s="95"/>
      <c r="BU144" s="95"/>
      <c r="BV144" s="95"/>
      <c r="BW144" s="95"/>
      <c r="BX144" s="95"/>
      <c r="BY144" s="95"/>
      <c r="BZ144" s="95"/>
      <c r="CA144" s="95"/>
      <c r="CB144" s="95"/>
      <c r="CC144" s="95"/>
      <c r="CD144" s="95"/>
      <c r="CE144" s="95"/>
      <c r="CF144" s="95"/>
      <c r="CG144" s="95"/>
      <c r="CH144" s="95"/>
      <c r="CI144" s="95"/>
      <c r="CJ144" s="95"/>
      <c r="CK144" s="95"/>
      <c r="CL144" s="95"/>
      <c r="CM144" s="95"/>
      <c r="CN144" s="95"/>
      <c r="CO144" s="95"/>
      <c r="CP144" s="95"/>
      <c r="CQ144" s="95"/>
      <c r="CR144" s="95"/>
    </row>
    <row r="145" spans="1:96" ht="34.5" customHeight="1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  <c r="AC145" s="95"/>
      <c r="AD145" s="95"/>
      <c r="AE145" s="95"/>
      <c r="AF145" s="95"/>
      <c r="AG145" s="95"/>
      <c r="AH145" s="95"/>
      <c r="AI145" s="95"/>
      <c r="AJ145" s="95"/>
      <c r="AK145" s="95"/>
      <c r="AL145" s="95"/>
      <c r="AM145" s="95"/>
      <c r="AN145" s="95"/>
      <c r="AO145" s="95"/>
      <c r="AP145" s="95"/>
      <c r="AQ145" s="95"/>
      <c r="AR145" s="95"/>
      <c r="AS145" s="95"/>
      <c r="AT145" s="95"/>
      <c r="AU145" s="95"/>
      <c r="AV145" s="95"/>
      <c r="AW145" s="95"/>
      <c r="AX145" s="95"/>
      <c r="AY145" s="95"/>
      <c r="AZ145" s="95"/>
      <c r="BA145" s="95"/>
      <c r="BB145" s="95"/>
      <c r="BC145" s="95"/>
      <c r="BD145" s="95"/>
      <c r="BE145" s="95"/>
      <c r="BF145" s="95"/>
      <c r="BG145" s="95"/>
      <c r="BH145" s="95"/>
      <c r="BI145" s="95"/>
      <c r="BJ145" s="95"/>
      <c r="BK145" s="95"/>
      <c r="BL145" s="95"/>
      <c r="BM145" s="95"/>
      <c r="BN145" s="95"/>
      <c r="BO145" s="95"/>
      <c r="BP145" s="95"/>
      <c r="BQ145" s="95"/>
      <c r="BR145" s="95"/>
      <c r="BS145" s="95"/>
      <c r="BT145" s="95"/>
      <c r="BU145" s="95"/>
      <c r="BV145" s="95"/>
      <c r="BW145" s="95"/>
      <c r="BX145" s="95"/>
      <c r="BY145" s="95"/>
      <c r="BZ145" s="95"/>
      <c r="CA145" s="95"/>
      <c r="CB145" s="95"/>
      <c r="CC145" s="95"/>
      <c r="CD145" s="95"/>
      <c r="CE145" s="95"/>
      <c r="CF145" s="95"/>
      <c r="CG145" s="95"/>
      <c r="CH145" s="95"/>
      <c r="CI145" s="95"/>
      <c r="CJ145" s="95"/>
      <c r="CK145" s="95"/>
      <c r="CL145" s="95"/>
      <c r="CM145" s="95"/>
      <c r="CN145" s="95"/>
      <c r="CO145" s="95"/>
      <c r="CP145" s="95"/>
      <c r="CQ145" s="95"/>
      <c r="CR145" s="95"/>
    </row>
    <row r="146" spans="1:96" ht="34.5" customHeight="1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  <c r="AA146" s="95"/>
      <c r="AB146" s="95"/>
      <c r="AC146" s="95"/>
      <c r="AD146" s="95"/>
      <c r="AE146" s="95"/>
      <c r="AF146" s="95"/>
      <c r="AG146" s="95"/>
      <c r="AH146" s="95"/>
      <c r="AI146" s="95"/>
      <c r="AJ146" s="95"/>
      <c r="AK146" s="95"/>
      <c r="AL146" s="95"/>
      <c r="AM146" s="95"/>
      <c r="AN146" s="95"/>
      <c r="AO146" s="95"/>
      <c r="AP146" s="95"/>
      <c r="AQ146" s="95"/>
      <c r="AR146" s="95"/>
      <c r="AS146" s="95"/>
      <c r="AT146" s="95"/>
      <c r="AU146" s="95"/>
      <c r="AV146" s="95"/>
      <c r="AW146" s="95"/>
      <c r="AX146" s="95"/>
      <c r="AY146" s="95"/>
      <c r="AZ146" s="95"/>
      <c r="BA146" s="95"/>
      <c r="BB146" s="95"/>
      <c r="BC146" s="95"/>
      <c r="BD146" s="95"/>
      <c r="BE146" s="95"/>
      <c r="BF146" s="95"/>
      <c r="BG146" s="95"/>
      <c r="BH146" s="95"/>
      <c r="BI146" s="95"/>
      <c r="BJ146" s="95"/>
      <c r="BK146" s="95"/>
      <c r="BL146" s="95"/>
      <c r="BM146" s="95"/>
      <c r="BN146" s="95"/>
      <c r="BO146" s="95"/>
      <c r="BP146" s="95"/>
      <c r="BQ146" s="95"/>
      <c r="BR146" s="95"/>
      <c r="BS146" s="95"/>
      <c r="BT146" s="95"/>
      <c r="BU146" s="95"/>
      <c r="BV146" s="95"/>
      <c r="BW146" s="95"/>
      <c r="BX146" s="95"/>
      <c r="BY146" s="95"/>
      <c r="BZ146" s="95"/>
      <c r="CA146" s="95"/>
      <c r="CB146" s="95"/>
      <c r="CC146" s="95"/>
      <c r="CD146" s="95"/>
      <c r="CE146" s="95"/>
      <c r="CF146" s="95"/>
      <c r="CG146" s="95"/>
      <c r="CH146" s="95"/>
      <c r="CI146" s="95"/>
      <c r="CJ146" s="95"/>
      <c r="CK146" s="95"/>
      <c r="CL146" s="95"/>
      <c r="CM146" s="95"/>
      <c r="CN146" s="95"/>
      <c r="CO146" s="95"/>
      <c r="CP146" s="95"/>
      <c r="CQ146" s="95"/>
      <c r="CR146" s="95"/>
    </row>
    <row r="147" spans="1:96" ht="34.5" customHeight="1">
      <c r="A147" s="95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  <c r="AC147" s="95"/>
      <c r="AD147" s="95"/>
      <c r="AE147" s="95"/>
      <c r="AF147" s="95"/>
      <c r="AG147" s="95"/>
      <c r="AH147" s="95"/>
      <c r="AI147" s="95"/>
      <c r="AJ147" s="95"/>
      <c r="AK147" s="95"/>
      <c r="AL147" s="95"/>
      <c r="AM147" s="95"/>
      <c r="AN147" s="95"/>
      <c r="AO147" s="95"/>
      <c r="AP147" s="95"/>
      <c r="AQ147" s="95"/>
      <c r="AR147" s="95"/>
      <c r="AS147" s="95"/>
      <c r="AT147" s="95"/>
      <c r="AU147" s="95"/>
      <c r="AV147" s="95"/>
      <c r="AW147" s="95"/>
      <c r="AX147" s="95"/>
      <c r="AY147" s="95"/>
      <c r="AZ147" s="95"/>
      <c r="BA147" s="95"/>
      <c r="BB147" s="95"/>
      <c r="BC147" s="95"/>
      <c r="BD147" s="95"/>
      <c r="BE147" s="95"/>
      <c r="BF147" s="95"/>
      <c r="BG147" s="95"/>
      <c r="BH147" s="95"/>
      <c r="BI147" s="95"/>
      <c r="BJ147" s="95"/>
      <c r="BK147" s="95"/>
      <c r="BL147" s="95"/>
      <c r="BM147" s="95"/>
      <c r="BN147" s="95"/>
      <c r="BO147" s="95"/>
      <c r="BP147" s="95"/>
      <c r="BQ147" s="95"/>
      <c r="BR147" s="95"/>
      <c r="BS147" s="95"/>
      <c r="BT147" s="95"/>
      <c r="BU147" s="95"/>
      <c r="BV147" s="95"/>
      <c r="BW147" s="95"/>
      <c r="BX147" s="95"/>
      <c r="BY147" s="95"/>
      <c r="BZ147" s="95"/>
      <c r="CA147" s="95"/>
      <c r="CB147" s="95"/>
      <c r="CC147" s="95"/>
      <c r="CD147" s="95"/>
      <c r="CE147" s="95"/>
      <c r="CF147" s="95"/>
      <c r="CG147" s="95"/>
      <c r="CH147" s="95"/>
      <c r="CI147" s="95"/>
      <c r="CJ147" s="95"/>
      <c r="CK147" s="95"/>
      <c r="CL147" s="95"/>
      <c r="CM147" s="95"/>
      <c r="CN147" s="95"/>
      <c r="CO147" s="95"/>
      <c r="CP147" s="95"/>
      <c r="CQ147" s="95"/>
      <c r="CR147" s="95"/>
    </row>
    <row r="148" spans="1:96" ht="34.5" customHeight="1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  <c r="AA148" s="95"/>
      <c r="AB148" s="95"/>
      <c r="AC148" s="95"/>
      <c r="AD148" s="95"/>
      <c r="AE148" s="95"/>
      <c r="AF148" s="95"/>
      <c r="AG148" s="95"/>
      <c r="AH148" s="95"/>
      <c r="AI148" s="95"/>
      <c r="AJ148" s="95"/>
      <c r="AK148" s="95"/>
      <c r="AL148" s="95"/>
      <c r="AM148" s="95"/>
      <c r="AN148" s="95"/>
      <c r="AO148" s="95"/>
      <c r="AP148" s="95"/>
      <c r="AQ148" s="95"/>
      <c r="AR148" s="95"/>
      <c r="AS148" s="95"/>
      <c r="AT148" s="95"/>
      <c r="AU148" s="95"/>
      <c r="AV148" s="95"/>
      <c r="AW148" s="95"/>
      <c r="AX148" s="95"/>
      <c r="AY148" s="95"/>
      <c r="AZ148" s="95"/>
      <c r="BA148" s="95"/>
      <c r="BB148" s="95"/>
      <c r="BC148" s="95"/>
      <c r="BD148" s="95"/>
      <c r="BE148" s="95"/>
      <c r="BF148" s="95"/>
      <c r="BG148" s="95"/>
      <c r="BH148" s="95"/>
      <c r="BI148" s="95"/>
      <c r="BJ148" s="95"/>
      <c r="BK148" s="95"/>
      <c r="BL148" s="95"/>
      <c r="BM148" s="95"/>
      <c r="BN148" s="95"/>
      <c r="BO148" s="95"/>
      <c r="BP148" s="95"/>
      <c r="BQ148" s="95"/>
      <c r="BR148" s="95"/>
      <c r="BS148" s="95"/>
      <c r="BT148" s="95"/>
      <c r="BU148" s="95"/>
      <c r="BV148" s="95"/>
      <c r="BW148" s="95"/>
      <c r="BX148" s="95"/>
      <c r="BY148" s="95"/>
      <c r="BZ148" s="95"/>
      <c r="CA148" s="95"/>
      <c r="CB148" s="95"/>
      <c r="CC148" s="95"/>
      <c r="CD148" s="95"/>
      <c r="CE148" s="95"/>
      <c r="CF148" s="95"/>
      <c r="CG148" s="95"/>
      <c r="CH148" s="95"/>
      <c r="CI148" s="95"/>
      <c r="CJ148" s="95"/>
      <c r="CK148" s="95"/>
      <c r="CL148" s="95"/>
      <c r="CM148" s="95"/>
      <c r="CN148" s="95"/>
      <c r="CO148" s="95"/>
      <c r="CP148" s="95"/>
      <c r="CQ148" s="95"/>
      <c r="CR148" s="95"/>
    </row>
    <row r="149" spans="1:96" ht="34.5" customHeight="1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  <c r="AB149" s="95"/>
      <c r="AC149" s="95"/>
      <c r="AD149" s="95"/>
      <c r="AE149" s="95"/>
      <c r="AF149" s="95"/>
      <c r="AG149" s="95"/>
      <c r="AH149" s="95"/>
      <c r="AI149" s="95"/>
      <c r="AJ149" s="95"/>
      <c r="AK149" s="95"/>
      <c r="AL149" s="95"/>
      <c r="AM149" s="95"/>
      <c r="AN149" s="95"/>
      <c r="AO149" s="95"/>
      <c r="AP149" s="95"/>
      <c r="AQ149" s="95"/>
      <c r="AR149" s="95"/>
      <c r="AS149" s="95"/>
      <c r="AT149" s="95"/>
      <c r="AU149" s="95"/>
      <c r="AV149" s="95"/>
      <c r="AW149" s="95"/>
      <c r="AX149" s="95"/>
      <c r="AY149" s="95"/>
      <c r="AZ149" s="95"/>
      <c r="BA149" s="95"/>
      <c r="BB149" s="95"/>
      <c r="BC149" s="95"/>
      <c r="BD149" s="95"/>
      <c r="BE149" s="95"/>
      <c r="BF149" s="95"/>
      <c r="BG149" s="95"/>
      <c r="BH149" s="95"/>
      <c r="BI149" s="95"/>
      <c r="BJ149" s="95"/>
      <c r="BK149" s="95"/>
      <c r="BL149" s="95"/>
      <c r="BM149" s="95"/>
      <c r="BN149" s="95"/>
      <c r="BO149" s="95"/>
      <c r="BP149" s="95"/>
      <c r="BQ149" s="95"/>
      <c r="BR149" s="95"/>
      <c r="BS149" s="95"/>
      <c r="BT149" s="95"/>
      <c r="BU149" s="95"/>
      <c r="BV149" s="95"/>
      <c r="BW149" s="95"/>
      <c r="BX149" s="95"/>
      <c r="BY149" s="95"/>
      <c r="BZ149" s="95"/>
      <c r="CA149" s="95"/>
      <c r="CB149" s="95"/>
      <c r="CC149" s="95"/>
      <c r="CD149" s="95"/>
      <c r="CE149" s="95"/>
      <c r="CF149" s="95"/>
      <c r="CG149" s="95"/>
      <c r="CH149" s="95"/>
      <c r="CI149" s="95"/>
      <c r="CJ149" s="95"/>
      <c r="CK149" s="95"/>
      <c r="CL149" s="95"/>
      <c r="CM149" s="95"/>
      <c r="CN149" s="95"/>
      <c r="CO149" s="95"/>
      <c r="CP149" s="95"/>
      <c r="CQ149" s="95"/>
      <c r="CR149" s="95"/>
    </row>
    <row r="150" spans="1:96" ht="34.5" customHeight="1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  <c r="AA150" s="95"/>
      <c r="AB150" s="95"/>
      <c r="AC150" s="95"/>
      <c r="AD150" s="95"/>
      <c r="AE150" s="95"/>
      <c r="AF150" s="95"/>
      <c r="AG150" s="95"/>
      <c r="AH150" s="95"/>
      <c r="AI150" s="95"/>
      <c r="AJ150" s="95"/>
      <c r="AK150" s="95"/>
      <c r="AL150" s="95"/>
      <c r="AM150" s="95"/>
      <c r="AN150" s="95"/>
      <c r="AO150" s="95"/>
      <c r="AP150" s="95"/>
      <c r="AQ150" s="95"/>
      <c r="AR150" s="95"/>
      <c r="AS150" s="95"/>
      <c r="AT150" s="95"/>
      <c r="AU150" s="95"/>
      <c r="AV150" s="95"/>
      <c r="AW150" s="95"/>
      <c r="AX150" s="95"/>
      <c r="AY150" s="95"/>
      <c r="AZ150" s="95"/>
      <c r="BA150" s="95"/>
      <c r="BB150" s="95"/>
      <c r="BC150" s="95"/>
      <c r="BD150" s="95"/>
      <c r="BE150" s="95"/>
      <c r="BF150" s="95"/>
      <c r="BG150" s="95"/>
      <c r="BH150" s="95"/>
      <c r="BI150" s="95"/>
      <c r="BJ150" s="95"/>
      <c r="BK150" s="95"/>
      <c r="BL150" s="95"/>
      <c r="BM150" s="95"/>
      <c r="BN150" s="95"/>
      <c r="BO150" s="95"/>
      <c r="BP150" s="95"/>
      <c r="BQ150" s="95"/>
      <c r="BR150" s="95"/>
      <c r="BS150" s="95"/>
      <c r="BT150" s="95"/>
      <c r="BU150" s="95"/>
      <c r="BV150" s="95"/>
      <c r="BW150" s="95"/>
      <c r="BX150" s="95"/>
      <c r="BY150" s="95"/>
      <c r="BZ150" s="95"/>
      <c r="CA150" s="95"/>
      <c r="CB150" s="95"/>
      <c r="CC150" s="95"/>
      <c r="CD150" s="95"/>
      <c r="CE150" s="95"/>
      <c r="CF150" s="95"/>
      <c r="CG150" s="95"/>
      <c r="CH150" s="95"/>
      <c r="CI150" s="95"/>
      <c r="CJ150" s="95"/>
      <c r="CK150" s="95"/>
      <c r="CL150" s="95"/>
      <c r="CM150" s="95"/>
      <c r="CN150" s="95"/>
      <c r="CO150" s="95"/>
      <c r="CP150" s="95"/>
      <c r="CQ150" s="95"/>
      <c r="CR150" s="95"/>
    </row>
    <row r="151" spans="1:96" ht="34.5" customHeight="1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  <c r="AB151" s="95"/>
      <c r="AC151" s="95"/>
      <c r="AD151" s="95"/>
      <c r="AE151" s="95"/>
      <c r="AF151" s="95"/>
      <c r="AG151" s="95"/>
      <c r="AH151" s="95"/>
      <c r="AI151" s="95"/>
      <c r="AJ151" s="95"/>
      <c r="AK151" s="95"/>
      <c r="AL151" s="95"/>
      <c r="AM151" s="95"/>
      <c r="AN151" s="95"/>
      <c r="AO151" s="95"/>
      <c r="AP151" s="95"/>
      <c r="AQ151" s="95"/>
      <c r="AR151" s="95"/>
      <c r="AS151" s="95"/>
      <c r="AT151" s="95"/>
      <c r="AU151" s="95"/>
      <c r="AV151" s="95"/>
      <c r="AW151" s="95"/>
      <c r="AX151" s="95"/>
      <c r="AY151" s="95"/>
      <c r="AZ151" s="95"/>
      <c r="BA151" s="95"/>
      <c r="BB151" s="95"/>
      <c r="BC151" s="95"/>
      <c r="BD151" s="95"/>
      <c r="BE151" s="95"/>
      <c r="BF151" s="95"/>
      <c r="BG151" s="95"/>
      <c r="BH151" s="95"/>
      <c r="BI151" s="95"/>
      <c r="BJ151" s="95"/>
      <c r="BK151" s="95"/>
      <c r="BL151" s="95"/>
      <c r="BM151" s="95"/>
      <c r="BN151" s="95"/>
      <c r="BO151" s="95"/>
      <c r="BP151" s="95"/>
      <c r="BQ151" s="95"/>
      <c r="BR151" s="95"/>
      <c r="BS151" s="95"/>
      <c r="BT151" s="95"/>
      <c r="BU151" s="95"/>
      <c r="BV151" s="95"/>
      <c r="BW151" s="95"/>
      <c r="BX151" s="95"/>
      <c r="BY151" s="95"/>
      <c r="BZ151" s="95"/>
      <c r="CA151" s="95"/>
      <c r="CB151" s="95"/>
      <c r="CC151" s="95"/>
      <c r="CD151" s="95"/>
      <c r="CE151" s="95"/>
      <c r="CF151" s="95"/>
      <c r="CG151" s="95"/>
      <c r="CH151" s="95"/>
      <c r="CI151" s="95"/>
      <c r="CJ151" s="95"/>
      <c r="CK151" s="95"/>
      <c r="CL151" s="95"/>
      <c r="CM151" s="95"/>
      <c r="CN151" s="95"/>
      <c r="CO151" s="95"/>
      <c r="CP151" s="95"/>
      <c r="CQ151" s="95"/>
      <c r="CR151" s="95"/>
    </row>
    <row r="152" spans="1:96" ht="34.5" customHeight="1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  <c r="AA152" s="95"/>
      <c r="AB152" s="95"/>
      <c r="AC152" s="95"/>
      <c r="AD152" s="95"/>
      <c r="AE152" s="95"/>
      <c r="AF152" s="95"/>
      <c r="AG152" s="95"/>
      <c r="AH152" s="95"/>
      <c r="AI152" s="95"/>
      <c r="AJ152" s="95"/>
      <c r="AK152" s="95"/>
      <c r="AL152" s="95"/>
      <c r="AM152" s="95"/>
      <c r="AN152" s="95"/>
      <c r="AO152" s="95"/>
      <c r="AP152" s="95"/>
      <c r="AQ152" s="95"/>
      <c r="AR152" s="95"/>
      <c r="AS152" s="95"/>
      <c r="AT152" s="95"/>
      <c r="AU152" s="95"/>
      <c r="AV152" s="95"/>
      <c r="AW152" s="95"/>
      <c r="AX152" s="95"/>
      <c r="AY152" s="95"/>
      <c r="AZ152" s="95"/>
      <c r="BA152" s="95"/>
      <c r="BB152" s="95"/>
      <c r="BC152" s="95"/>
      <c r="BD152" s="95"/>
      <c r="BE152" s="95"/>
      <c r="BF152" s="95"/>
      <c r="BG152" s="95"/>
      <c r="BH152" s="95"/>
      <c r="BI152" s="95"/>
      <c r="BJ152" s="95"/>
      <c r="BK152" s="95"/>
      <c r="BL152" s="95"/>
      <c r="BM152" s="95"/>
      <c r="BN152" s="95"/>
      <c r="BO152" s="95"/>
      <c r="BP152" s="95"/>
      <c r="BQ152" s="95"/>
      <c r="BR152" s="95"/>
      <c r="BS152" s="95"/>
      <c r="BT152" s="95"/>
      <c r="BU152" s="95"/>
      <c r="BV152" s="95"/>
      <c r="BW152" s="95"/>
      <c r="BX152" s="95"/>
      <c r="BY152" s="95"/>
      <c r="BZ152" s="95"/>
      <c r="CA152" s="95"/>
      <c r="CB152" s="95"/>
      <c r="CC152" s="95"/>
      <c r="CD152" s="95"/>
      <c r="CE152" s="95"/>
      <c r="CF152" s="95"/>
      <c r="CG152" s="95"/>
      <c r="CH152" s="95"/>
      <c r="CI152" s="95"/>
      <c r="CJ152" s="95"/>
      <c r="CK152" s="95"/>
      <c r="CL152" s="95"/>
      <c r="CM152" s="95"/>
      <c r="CN152" s="95"/>
      <c r="CO152" s="95"/>
      <c r="CP152" s="95"/>
      <c r="CQ152" s="95"/>
      <c r="CR152" s="95"/>
    </row>
    <row r="153" spans="1:96" ht="34.5" customHeight="1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  <c r="AB153" s="95"/>
      <c r="AC153" s="95"/>
      <c r="AD153" s="95"/>
      <c r="AE153" s="95"/>
      <c r="AF153" s="95"/>
      <c r="AG153" s="95"/>
      <c r="AH153" s="95"/>
      <c r="AI153" s="95"/>
      <c r="AJ153" s="95"/>
      <c r="AK153" s="95"/>
      <c r="AL153" s="95"/>
      <c r="AM153" s="95"/>
      <c r="AN153" s="95"/>
      <c r="AO153" s="95"/>
      <c r="AP153" s="95"/>
      <c r="AQ153" s="95"/>
      <c r="AR153" s="95"/>
      <c r="AS153" s="95"/>
      <c r="AT153" s="95"/>
      <c r="AU153" s="95"/>
      <c r="AV153" s="95"/>
      <c r="AW153" s="95"/>
      <c r="AX153" s="95"/>
      <c r="AY153" s="95"/>
      <c r="AZ153" s="95"/>
      <c r="BA153" s="95"/>
      <c r="BB153" s="95"/>
      <c r="BC153" s="95"/>
      <c r="BD153" s="95"/>
      <c r="BE153" s="95"/>
      <c r="BF153" s="95"/>
      <c r="BG153" s="95"/>
      <c r="BH153" s="95"/>
      <c r="BI153" s="95"/>
      <c r="BJ153" s="95"/>
      <c r="BK153" s="95"/>
      <c r="BL153" s="95"/>
      <c r="BM153" s="95"/>
      <c r="BN153" s="95"/>
      <c r="BO153" s="95"/>
      <c r="BP153" s="95"/>
      <c r="BQ153" s="95"/>
      <c r="BR153" s="95"/>
      <c r="BS153" s="95"/>
      <c r="BT153" s="95"/>
      <c r="BU153" s="95"/>
      <c r="BV153" s="95"/>
      <c r="BW153" s="95"/>
      <c r="BX153" s="95"/>
      <c r="BY153" s="95"/>
      <c r="BZ153" s="95"/>
      <c r="CA153" s="95"/>
      <c r="CB153" s="95"/>
      <c r="CC153" s="95"/>
      <c r="CD153" s="95"/>
      <c r="CE153" s="95"/>
      <c r="CF153" s="95"/>
      <c r="CG153" s="95"/>
      <c r="CH153" s="95"/>
      <c r="CI153" s="95"/>
      <c r="CJ153" s="95"/>
      <c r="CK153" s="95"/>
      <c r="CL153" s="95"/>
      <c r="CM153" s="95"/>
      <c r="CN153" s="95"/>
      <c r="CO153" s="95"/>
      <c r="CP153" s="95"/>
      <c r="CQ153" s="95"/>
      <c r="CR153" s="95"/>
    </row>
    <row r="154" spans="1:96" ht="34.5" customHeight="1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  <c r="AA154" s="95"/>
      <c r="AB154" s="95"/>
      <c r="AC154" s="95"/>
      <c r="AD154" s="95"/>
      <c r="AE154" s="95"/>
      <c r="AF154" s="95"/>
      <c r="AG154" s="95"/>
      <c r="AH154" s="95"/>
      <c r="AI154" s="95"/>
      <c r="AJ154" s="95"/>
      <c r="AK154" s="95"/>
      <c r="AL154" s="95"/>
      <c r="AM154" s="95"/>
      <c r="AN154" s="95"/>
      <c r="AO154" s="95"/>
      <c r="AP154" s="95"/>
      <c r="AQ154" s="95"/>
      <c r="AR154" s="95"/>
      <c r="AS154" s="95"/>
      <c r="AT154" s="95"/>
      <c r="AU154" s="95"/>
      <c r="AV154" s="95"/>
      <c r="AW154" s="95"/>
      <c r="AX154" s="95"/>
      <c r="AY154" s="95"/>
      <c r="AZ154" s="95"/>
      <c r="BA154" s="95"/>
      <c r="BB154" s="95"/>
      <c r="BC154" s="95"/>
      <c r="BD154" s="95"/>
      <c r="BE154" s="95"/>
      <c r="BF154" s="95"/>
      <c r="BG154" s="95"/>
      <c r="BH154" s="95"/>
      <c r="BI154" s="95"/>
      <c r="BJ154" s="95"/>
      <c r="BK154" s="95"/>
      <c r="BL154" s="95"/>
      <c r="BM154" s="95"/>
      <c r="BN154" s="95"/>
      <c r="BO154" s="95"/>
      <c r="BP154" s="95"/>
      <c r="BQ154" s="95"/>
      <c r="BR154" s="95"/>
      <c r="BS154" s="95"/>
      <c r="BT154" s="95"/>
      <c r="BU154" s="95"/>
      <c r="BV154" s="95"/>
      <c r="BW154" s="95"/>
      <c r="BX154" s="95"/>
      <c r="BY154" s="95"/>
      <c r="BZ154" s="95"/>
      <c r="CA154" s="95"/>
      <c r="CB154" s="95"/>
      <c r="CC154" s="95"/>
      <c r="CD154" s="95"/>
      <c r="CE154" s="95"/>
      <c r="CF154" s="95"/>
      <c r="CG154" s="95"/>
      <c r="CH154" s="95"/>
      <c r="CI154" s="95"/>
      <c r="CJ154" s="95"/>
      <c r="CK154" s="95"/>
      <c r="CL154" s="95"/>
      <c r="CM154" s="95"/>
      <c r="CN154" s="95"/>
      <c r="CO154" s="95"/>
      <c r="CP154" s="95"/>
      <c r="CQ154" s="95"/>
      <c r="CR154" s="95"/>
    </row>
    <row r="155" spans="1:96" ht="34.5" customHeight="1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  <c r="AB155" s="95"/>
      <c r="AC155" s="95"/>
      <c r="AD155" s="95"/>
      <c r="AE155" s="95"/>
      <c r="AF155" s="95"/>
      <c r="AG155" s="95"/>
      <c r="AH155" s="95"/>
      <c r="AI155" s="95"/>
      <c r="AJ155" s="95"/>
      <c r="AK155" s="95"/>
      <c r="AL155" s="95"/>
      <c r="AM155" s="95"/>
      <c r="AN155" s="95"/>
      <c r="AO155" s="95"/>
      <c r="AP155" s="95"/>
      <c r="AQ155" s="95"/>
      <c r="AR155" s="95"/>
      <c r="AS155" s="95"/>
      <c r="AT155" s="95"/>
      <c r="AU155" s="95"/>
      <c r="AV155" s="95"/>
      <c r="AW155" s="95"/>
      <c r="AX155" s="95"/>
      <c r="AY155" s="95"/>
      <c r="AZ155" s="95"/>
      <c r="BA155" s="95"/>
      <c r="BB155" s="95"/>
      <c r="BC155" s="95"/>
      <c r="BD155" s="95"/>
      <c r="BE155" s="95"/>
      <c r="BF155" s="95"/>
      <c r="BG155" s="95"/>
      <c r="BH155" s="95"/>
      <c r="BI155" s="95"/>
      <c r="BJ155" s="95"/>
      <c r="BK155" s="95"/>
      <c r="BL155" s="95"/>
      <c r="BM155" s="95"/>
      <c r="BN155" s="95"/>
      <c r="BO155" s="95"/>
      <c r="BP155" s="95"/>
      <c r="BQ155" s="95"/>
      <c r="BR155" s="95"/>
      <c r="BS155" s="95"/>
      <c r="BT155" s="95"/>
      <c r="BU155" s="95"/>
      <c r="BV155" s="95"/>
      <c r="BW155" s="95"/>
      <c r="BX155" s="95"/>
      <c r="BY155" s="95"/>
      <c r="BZ155" s="95"/>
      <c r="CA155" s="95"/>
      <c r="CB155" s="95"/>
      <c r="CC155" s="95"/>
      <c r="CD155" s="95"/>
      <c r="CE155" s="95"/>
      <c r="CF155" s="95"/>
      <c r="CG155" s="95"/>
      <c r="CH155" s="95"/>
      <c r="CI155" s="95"/>
      <c r="CJ155" s="95"/>
      <c r="CK155" s="95"/>
      <c r="CL155" s="95"/>
      <c r="CM155" s="95"/>
      <c r="CN155" s="95"/>
      <c r="CO155" s="95"/>
      <c r="CP155" s="95"/>
      <c r="CQ155" s="95"/>
      <c r="CR155" s="95"/>
    </row>
    <row r="156" spans="1:96" ht="34.5" customHeight="1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5"/>
      <c r="Z156" s="95"/>
      <c r="AA156" s="95"/>
      <c r="AB156" s="95"/>
      <c r="AC156" s="95"/>
      <c r="AD156" s="95"/>
      <c r="AE156" s="95"/>
      <c r="AF156" s="95"/>
      <c r="AG156" s="95"/>
      <c r="AH156" s="95"/>
      <c r="AI156" s="95"/>
      <c r="AJ156" s="95"/>
      <c r="AK156" s="95"/>
      <c r="AL156" s="95"/>
      <c r="AM156" s="95"/>
      <c r="AN156" s="95"/>
      <c r="AO156" s="95"/>
      <c r="AP156" s="95"/>
      <c r="AQ156" s="95"/>
      <c r="AR156" s="95"/>
      <c r="AS156" s="95"/>
      <c r="AT156" s="95"/>
      <c r="AU156" s="95"/>
      <c r="AV156" s="95"/>
      <c r="AW156" s="95"/>
      <c r="AX156" s="95"/>
      <c r="AY156" s="95"/>
      <c r="AZ156" s="95"/>
      <c r="BA156" s="95"/>
      <c r="BB156" s="95"/>
      <c r="BC156" s="95"/>
      <c r="BD156" s="95"/>
      <c r="BE156" s="95"/>
      <c r="BF156" s="95"/>
      <c r="BG156" s="95"/>
      <c r="BH156" s="95"/>
      <c r="BI156" s="95"/>
      <c r="BJ156" s="95"/>
      <c r="BK156" s="95"/>
      <c r="BL156" s="95"/>
      <c r="BM156" s="95"/>
      <c r="BN156" s="95"/>
      <c r="BO156" s="95"/>
      <c r="BP156" s="95"/>
      <c r="BQ156" s="95"/>
      <c r="BR156" s="95"/>
      <c r="BS156" s="95"/>
      <c r="BT156" s="95"/>
      <c r="BU156" s="95"/>
      <c r="BV156" s="95"/>
      <c r="BW156" s="95"/>
      <c r="BX156" s="95"/>
      <c r="BY156" s="95"/>
      <c r="BZ156" s="95"/>
      <c r="CA156" s="95"/>
      <c r="CB156" s="95"/>
      <c r="CC156" s="95"/>
      <c r="CD156" s="95"/>
      <c r="CE156" s="95"/>
      <c r="CF156" s="95"/>
      <c r="CG156" s="95"/>
      <c r="CH156" s="95"/>
      <c r="CI156" s="95"/>
      <c r="CJ156" s="95"/>
      <c r="CK156" s="95"/>
      <c r="CL156" s="95"/>
      <c r="CM156" s="95"/>
      <c r="CN156" s="95"/>
      <c r="CO156" s="95"/>
      <c r="CP156" s="95"/>
      <c r="CQ156" s="95"/>
      <c r="CR156" s="95"/>
    </row>
    <row r="157" spans="1:96" ht="34.5" customHeight="1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  <c r="AA157" s="95"/>
      <c r="AB157" s="95"/>
      <c r="AC157" s="95"/>
      <c r="AD157" s="95"/>
      <c r="AE157" s="95"/>
      <c r="AF157" s="95"/>
      <c r="AG157" s="95"/>
      <c r="AH157" s="95"/>
      <c r="AI157" s="95"/>
      <c r="AJ157" s="95"/>
      <c r="AK157" s="95"/>
      <c r="AL157" s="95"/>
      <c r="AM157" s="95"/>
      <c r="AN157" s="95"/>
      <c r="AO157" s="95"/>
      <c r="AP157" s="95"/>
      <c r="AQ157" s="95"/>
      <c r="AR157" s="95"/>
      <c r="AS157" s="95"/>
      <c r="AT157" s="95"/>
      <c r="AU157" s="95"/>
      <c r="AV157" s="95"/>
      <c r="AW157" s="95"/>
      <c r="AX157" s="95"/>
      <c r="AY157" s="95"/>
      <c r="AZ157" s="95"/>
      <c r="BA157" s="95"/>
      <c r="BB157" s="95"/>
      <c r="BC157" s="95"/>
      <c r="BD157" s="95"/>
      <c r="BE157" s="95"/>
      <c r="BF157" s="95"/>
      <c r="BG157" s="95"/>
      <c r="BH157" s="95"/>
      <c r="BI157" s="95"/>
      <c r="BJ157" s="95"/>
      <c r="BK157" s="95"/>
      <c r="BL157" s="95"/>
      <c r="BM157" s="95"/>
      <c r="BN157" s="95"/>
      <c r="BO157" s="95"/>
      <c r="BP157" s="95"/>
      <c r="BQ157" s="95"/>
      <c r="BR157" s="95"/>
      <c r="BS157" s="95"/>
      <c r="BT157" s="95"/>
      <c r="BU157" s="95"/>
      <c r="BV157" s="95"/>
      <c r="BW157" s="95"/>
      <c r="BX157" s="95"/>
      <c r="BY157" s="95"/>
      <c r="BZ157" s="95"/>
      <c r="CA157" s="95"/>
      <c r="CB157" s="95"/>
      <c r="CC157" s="95"/>
      <c r="CD157" s="95"/>
      <c r="CE157" s="95"/>
      <c r="CF157" s="95"/>
      <c r="CG157" s="95"/>
      <c r="CH157" s="95"/>
      <c r="CI157" s="95"/>
      <c r="CJ157" s="95"/>
      <c r="CK157" s="95"/>
      <c r="CL157" s="95"/>
      <c r="CM157" s="95"/>
      <c r="CN157" s="95"/>
      <c r="CO157" s="95"/>
      <c r="CP157" s="95"/>
      <c r="CQ157" s="95"/>
      <c r="CR157" s="95"/>
    </row>
    <row r="158" spans="1:96" ht="34.5" customHeight="1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  <c r="AA158" s="95"/>
      <c r="AB158" s="95"/>
      <c r="AC158" s="95"/>
      <c r="AD158" s="95"/>
      <c r="AE158" s="95"/>
      <c r="AF158" s="95"/>
      <c r="AG158" s="95"/>
      <c r="AH158" s="95"/>
      <c r="AI158" s="95"/>
      <c r="AJ158" s="95"/>
      <c r="AK158" s="95"/>
      <c r="AL158" s="95"/>
      <c r="AM158" s="95"/>
      <c r="AN158" s="95"/>
      <c r="AO158" s="95"/>
      <c r="AP158" s="95"/>
      <c r="AQ158" s="95"/>
      <c r="AR158" s="95"/>
      <c r="AS158" s="95"/>
      <c r="AT158" s="95"/>
      <c r="AU158" s="95"/>
      <c r="AV158" s="95"/>
      <c r="AW158" s="95"/>
      <c r="AX158" s="95"/>
      <c r="AY158" s="95"/>
      <c r="AZ158" s="95"/>
      <c r="BA158" s="95"/>
      <c r="BB158" s="95"/>
      <c r="BC158" s="95"/>
      <c r="BD158" s="95"/>
      <c r="BE158" s="95"/>
      <c r="BF158" s="95"/>
      <c r="BG158" s="95"/>
      <c r="BH158" s="95"/>
      <c r="BI158" s="95"/>
      <c r="BJ158" s="95"/>
      <c r="BK158" s="95"/>
      <c r="BL158" s="95"/>
      <c r="BM158" s="95"/>
      <c r="BN158" s="95"/>
      <c r="BO158" s="95"/>
      <c r="BP158" s="95"/>
      <c r="BQ158" s="95"/>
      <c r="BR158" s="95"/>
      <c r="BS158" s="95"/>
      <c r="BT158" s="95"/>
      <c r="BU158" s="95"/>
      <c r="BV158" s="95"/>
      <c r="BW158" s="95"/>
      <c r="BX158" s="95"/>
      <c r="BY158" s="95"/>
      <c r="BZ158" s="95"/>
      <c r="CA158" s="95"/>
      <c r="CB158" s="95"/>
      <c r="CC158" s="95"/>
      <c r="CD158" s="95"/>
      <c r="CE158" s="95"/>
      <c r="CF158" s="95"/>
      <c r="CG158" s="95"/>
      <c r="CH158" s="95"/>
      <c r="CI158" s="95"/>
      <c r="CJ158" s="95"/>
      <c r="CK158" s="95"/>
      <c r="CL158" s="95"/>
      <c r="CM158" s="95"/>
      <c r="CN158" s="95"/>
      <c r="CO158" s="95"/>
      <c r="CP158" s="95"/>
      <c r="CQ158" s="95"/>
      <c r="CR158" s="95"/>
    </row>
    <row r="159" spans="1:96" ht="34.5" customHeight="1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  <c r="AA159" s="95"/>
      <c r="AB159" s="95"/>
      <c r="AC159" s="95"/>
      <c r="AD159" s="95"/>
      <c r="AE159" s="95"/>
      <c r="AF159" s="95"/>
      <c r="AG159" s="95"/>
      <c r="AH159" s="95"/>
      <c r="AI159" s="95"/>
      <c r="AJ159" s="95"/>
      <c r="AK159" s="95"/>
      <c r="AL159" s="95"/>
      <c r="AM159" s="95"/>
      <c r="AN159" s="95"/>
      <c r="AO159" s="95"/>
      <c r="AP159" s="95"/>
      <c r="AQ159" s="95"/>
      <c r="AR159" s="95"/>
      <c r="AS159" s="95"/>
      <c r="AT159" s="95"/>
      <c r="AU159" s="95"/>
      <c r="AV159" s="95"/>
      <c r="AW159" s="95"/>
      <c r="AX159" s="95"/>
      <c r="AY159" s="95"/>
      <c r="AZ159" s="95"/>
      <c r="BA159" s="95"/>
      <c r="BB159" s="95"/>
      <c r="BC159" s="95"/>
      <c r="BD159" s="95"/>
      <c r="BE159" s="95"/>
      <c r="BF159" s="95"/>
      <c r="BG159" s="95"/>
      <c r="BH159" s="95"/>
      <c r="BI159" s="95"/>
      <c r="BJ159" s="95"/>
      <c r="BK159" s="95"/>
      <c r="BL159" s="95"/>
      <c r="BM159" s="95"/>
      <c r="BN159" s="95"/>
      <c r="BO159" s="95"/>
      <c r="BP159" s="95"/>
      <c r="BQ159" s="95"/>
      <c r="BR159" s="95"/>
      <c r="BS159" s="95"/>
      <c r="BT159" s="95"/>
      <c r="BU159" s="95"/>
      <c r="BV159" s="95"/>
      <c r="BW159" s="95"/>
      <c r="BX159" s="95"/>
      <c r="BY159" s="95"/>
      <c r="BZ159" s="95"/>
      <c r="CA159" s="95"/>
      <c r="CB159" s="95"/>
      <c r="CC159" s="95"/>
      <c r="CD159" s="95"/>
      <c r="CE159" s="95"/>
      <c r="CF159" s="95"/>
      <c r="CG159" s="95"/>
      <c r="CH159" s="95"/>
      <c r="CI159" s="95"/>
      <c r="CJ159" s="95"/>
      <c r="CK159" s="95"/>
      <c r="CL159" s="95"/>
      <c r="CM159" s="95"/>
      <c r="CN159" s="95"/>
      <c r="CO159" s="95"/>
      <c r="CP159" s="95"/>
      <c r="CQ159" s="95"/>
      <c r="CR159" s="95"/>
    </row>
    <row r="160" spans="1:96" ht="34.5" customHeight="1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  <c r="AA160" s="95"/>
      <c r="AB160" s="95"/>
      <c r="AC160" s="95"/>
      <c r="AD160" s="95"/>
      <c r="AE160" s="95"/>
      <c r="AF160" s="95"/>
      <c r="AG160" s="95"/>
      <c r="AH160" s="95"/>
      <c r="AI160" s="95"/>
      <c r="AJ160" s="95"/>
      <c r="AK160" s="95"/>
      <c r="AL160" s="95"/>
      <c r="AM160" s="95"/>
      <c r="AN160" s="95"/>
      <c r="AO160" s="95"/>
      <c r="AP160" s="95"/>
      <c r="AQ160" s="95"/>
      <c r="AR160" s="95"/>
      <c r="AS160" s="95"/>
      <c r="AT160" s="95"/>
      <c r="AU160" s="95"/>
      <c r="AV160" s="95"/>
      <c r="AW160" s="95"/>
      <c r="AX160" s="95"/>
      <c r="AY160" s="95"/>
      <c r="AZ160" s="95"/>
      <c r="BA160" s="95"/>
      <c r="BB160" s="95"/>
      <c r="BC160" s="95"/>
      <c r="BD160" s="95"/>
      <c r="BE160" s="95"/>
      <c r="BF160" s="95"/>
      <c r="BG160" s="95"/>
      <c r="BH160" s="95"/>
      <c r="BI160" s="95"/>
      <c r="BJ160" s="95"/>
      <c r="BK160" s="95"/>
      <c r="BL160" s="95"/>
      <c r="BM160" s="95"/>
      <c r="BN160" s="95"/>
      <c r="BO160" s="95"/>
      <c r="BP160" s="95"/>
      <c r="BQ160" s="95"/>
      <c r="BR160" s="95"/>
      <c r="BS160" s="95"/>
      <c r="BT160" s="95"/>
      <c r="BU160" s="95"/>
      <c r="BV160" s="95"/>
      <c r="BW160" s="95"/>
      <c r="BX160" s="95"/>
      <c r="BY160" s="95"/>
      <c r="BZ160" s="95"/>
      <c r="CA160" s="95"/>
      <c r="CB160" s="95"/>
      <c r="CC160" s="95"/>
      <c r="CD160" s="95"/>
      <c r="CE160" s="95"/>
      <c r="CF160" s="95"/>
      <c r="CG160" s="95"/>
      <c r="CH160" s="95"/>
      <c r="CI160" s="95"/>
      <c r="CJ160" s="95"/>
      <c r="CK160" s="95"/>
      <c r="CL160" s="95"/>
      <c r="CM160" s="95"/>
      <c r="CN160" s="95"/>
      <c r="CO160" s="95"/>
      <c r="CP160" s="95"/>
      <c r="CQ160" s="95"/>
      <c r="CR160" s="95"/>
    </row>
    <row r="161" spans="1:96" ht="34.5" customHeight="1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  <c r="AB161" s="95"/>
      <c r="AC161" s="95"/>
      <c r="AD161" s="95"/>
      <c r="AE161" s="95"/>
      <c r="AF161" s="95"/>
      <c r="AG161" s="95"/>
      <c r="AH161" s="95"/>
      <c r="AI161" s="95"/>
      <c r="AJ161" s="95"/>
      <c r="AK161" s="95"/>
      <c r="AL161" s="95"/>
      <c r="AM161" s="95"/>
      <c r="AN161" s="95"/>
      <c r="AO161" s="95"/>
      <c r="AP161" s="95"/>
      <c r="AQ161" s="95"/>
      <c r="AR161" s="95"/>
      <c r="AS161" s="95"/>
      <c r="AT161" s="95"/>
      <c r="AU161" s="95"/>
      <c r="AV161" s="95"/>
      <c r="AW161" s="95"/>
      <c r="AX161" s="95"/>
      <c r="AY161" s="95"/>
      <c r="AZ161" s="95"/>
      <c r="BA161" s="95"/>
      <c r="BB161" s="95"/>
      <c r="BC161" s="95"/>
      <c r="BD161" s="95"/>
      <c r="BE161" s="95"/>
      <c r="BF161" s="95"/>
      <c r="BG161" s="95"/>
      <c r="BH161" s="95"/>
      <c r="BI161" s="95"/>
      <c r="BJ161" s="95"/>
      <c r="BK161" s="95"/>
      <c r="BL161" s="95"/>
      <c r="BM161" s="95"/>
      <c r="BN161" s="95"/>
      <c r="BO161" s="95"/>
      <c r="BP161" s="95"/>
      <c r="BQ161" s="95"/>
      <c r="BR161" s="95"/>
      <c r="BS161" s="95"/>
      <c r="BT161" s="95"/>
      <c r="BU161" s="95"/>
      <c r="BV161" s="95"/>
      <c r="BW161" s="95"/>
      <c r="BX161" s="95"/>
      <c r="BY161" s="95"/>
      <c r="BZ161" s="95"/>
      <c r="CA161" s="95"/>
      <c r="CB161" s="95"/>
      <c r="CC161" s="95"/>
      <c r="CD161" s="95"/>
      <c r="CE161" s="95"/>
      <c r="CF161" s="95"/>
      <c r="CG161" s="95"/>
      <c r="CH161" s="95"/>
      <c r="CI161" s="95"/>
      <c r="CJ161" s="95"/>
      <c r="CK161" s="95"/>
      <c r="CL161" s="95"/>
      <c r="CM161" s="95"/>
      <c r="CN161" s="95"/>
      <c r="CO161" s="95"/>
      <c r="CP161" s="95"/>
      <c r="CQ161" s="95"/>
      <c r="CR161" s="95"/>
    </row>
    <row r="162" spans="1:96" ht="34.5" customHeight="1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  <c r="AA162" s="95"/>
      <c r="AB162" s="95"/>
      <c r="AC162" s="95"/>
      <c r="AD162" s="95"/>
      <c r="AE162" s="95"/>
      <c r="AF162" s="95"/>
      <c r="AG162" s="95"/>
      <c r="AH162" s="95"/>
      <c r="AI162" s="95"/>
      <c r="AJ162" s="95"/>
      <c r="AK162" s="95"/>
      <c r="AL162" s="95"/>
      <c r="AM162" s="95"/>
      <c r="AN162" s="95"/>
      <c r="AO162" s="95"/>
      <c r="AP162" s="95"/>
      <c r="AQ162" s="95"/>
      <c r="AR162" s="95"/>
      <c r="AS162" s="95"/>
      <c r="AT162" s="95"/>
      <c r="AU162" s="95"/>
      <c r="AV162" s="95"/>
      <c r="AW162" s="95"/>
      <c r="AX162" s="95"/>
      <c r="AY162" s="95"/>
      <c r="AZ162" s="95"/>
      <c r="BA162" s="95"/>
      <c r="BB162" s="95"/>
      <c r="BC162" s="95"/>
      <c r="BD162" s="95"/>
      <c r="BE162" s="95"/>
      <c r="BF162" s="95"/>
      <c r="BG162" s="95"/>
      <c r="BH162" s="95"/>
      <c r="BI162" s="95"/>
      <c r="BJ162" s="95"/>
      <c r="BK162" s="95"/>
      <c r="BL162" s="95"/>
      <c r="BM162" s="95"/>
      <c r="BN162" s="95"/>
      <c r="BO162" s="95"/>
      <c r="BP162" s="95"/>
      <c r="BQ162" s="95"/>
      <c r="BR162" s="95"/>
      <c r="BS162" s="95"/>
      <c r="BT162" s="95"/>
      <c r="BU162" s="95"/>
      <c r="BV162" s="95"/>
      <c r="BW162" s="95"/>
      <c r="BX162" s="95"/>
      <c r="BY162" s="95"/>
      <c r="BZ162" s="95"/>
      <c r="CA162" s="95"/>
      <c r="CB162" s="95"/>
      <c r="CC162" s="95"/>
      <c r="CD162" s="95"/>
      <c r="CE162" s="95"/>
      <c r="CF162" s="95"/>
      <c r="CG162" s="95"/>
      <c r="CH162" s="95"/>
      <c r="CI162" s="95"/>
      <c r="CJ162" s="95"/>
      <c r="CK162" s="95"/>
      <c r="CL162" s="95"/>
      <c r="CM162" s="95"/>
      <c r="CN162" s="95"/>
      <c r="CO162" s="95"/>
      <c r="CP162" s="95"/>
      <c r="CQ162" s="95"/>
      <c r="CR162" s="95"/>
    </row>
    <row r="163" spans="1:96" ht="34.5" customHeight="1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  <c r="AB163" s="95"/>
      <c r="AC163" s="95"/>
      <c r="AD163" s="95"/>
      <c r="AE163" s="95"/>
      <c r="AF163" s="95"/>
      <c r="AG163" s="95"/>
      <c r="AH163" s="95"/>
      <c r="AI163" s="95"/>
      <c r="AJ163" s="95"/>
      <c r="AK163" s="95"/>
      <c r="AL163" s="95"/>
      <c r="AM163" s="95"/>
      <c r="AN163" s="95"/>
      <c r="AO163" s="95"/>
      <c r="AP163" s="95"/>
      <c r="AQ163" s="95"/>
      <c r="AR163" s="95"/>
      <c r="AS163" s="95"/>
      <c r="AT163" s="95"/>
      <c r="AU163" s="95"/>
      <c r="AV163" s="95"/>
      <c r="AW163" s="95"/>
      <c r="AX163" s="95"/>
      <c r="AY163" s="95"/>
      <c r="AZ163" s="95"/>
      <c r="BA163" s="95"/>
      <c r="BB163" s="95"/>
      <c r="BC163" s="95"/>
      <c r="BD163" s="95"/>
      <c r="BE163" s="95"/>
      <c r="BF163" s="95"/>
      <c r="BG163" s="95"/>
      <c r="BH163" s="95"/>
      <c r="BI163" s="95"/>
      <c r="BJ163" s="95"/>
      <c r="BK163" s="95"/>
      <c r="BL163" s="95"/>
      <c r="BM163" s="95"/>
      <c r="BN163" s="95"/>
      <c r="BO163" s="95"/>
      <c r="BP163" s="95"/>
      <c r="BQ163" s="95"/>
      <c r="BR163" s="95"/>
      <c r="BS163" s="95"/>
      <c r="BT163" s="95"/>
      <c r="BU163" s="95"/>
      <c r="BV163" s="95"/>
      <c r="BW163" s="95"/>
      <c r="BX163" s="95"/>
      <c r="BY163" s="95"/>
      <c r="BZ163" s="95"/>
      <c r="CA163" s="95"/>
      <c r="CB163" s="95"/>
      <c r="CC163" s="95"/>
      <c r="CD163" s="95"/>
      <c r="CE163" s="95"/>
      <c r="CF163" s="95"/>
      <c r="CG163" s="95"/>
      <c r="CH163" s="95"/>
      <c r="CI163" s="95"/>
      <c r="CJ163" s="95"/>
      <c r="CK163" s="95"/>
      <c r="CL163" s="95"/>
      <c r="CM163" s="95"/>
      <c r="CN163" s="95"/>
      <c r="CO163" s="95"/>
      <c r="CP163" s="95"/>
      <c r="CQ163" s="95"/>
      <c r="CR163" s="95"/>
    </row>
    <row r="164" spans="1:96" ht="34.5" customHeight="1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  <c r="AA164" s="95"/>
      <c r="AB164" s="95"/>
      <c r="AC164" s="95"/>
      <c r="AD164" s="95"/>
      <c r="AE164" s="95"/>
      <c r="AF164" s="95"/>
      <c r="AG164" s="95"/>
      <c r="AH164" s="95"/>
      <c r="AI164" s="95"/>
      <c r="AJ164" s="95"/>
      <c r="AK164" s="95"/>
      <c r="AL164" s="95"/>
      <c r="AM164" s="95"/>
      <c r="AN164" s="95"/>
      <c r="AO164" s="95"/>
      <c r="AP164" s="95"/>
      <c r="AQ164" s="95"/>
      <c r="AR164" s="95"/>
      <c r="AS164" s="95"/>
      <c r="AT164" s="95"/>
      <c r="AU164" s="95"/>
      <c r="AV164" s="95"/>
      <c r="AW164" s="95"/>
      <c r="AX164" s="95"/>
      <c r="AY164" s="95"/>
      <c r="AZ164" s="95"/>
      <c r="BA164" s="95"/>
      <c r="BB164" s="95"/>
      <c r="BC164" s="95"/>
      <c r="BD164" s="95"/>
      <c r="BE164" s="95"/>
      <c r="BF164" s="95"/>
      <c r="BG164" s="95"/>
      <c r="BH164" s="95"/>
      <c r="BI164" s="95"/>
      <c r="BJ164" s="95"/>
      <c r="BK164" s="95"/>
      <c r="BL164" s="95"/>
      <c r="BM164" s="95"/>
      <c r="BN164" s="95"/>
      <c r="BO164" s="95"/>
      <c r="BP164" s="95"/>
      <c r="BQ164" s="95"/>
      <c r="BR164" s="95"/>
      <c r="BS164" s="95"/>
      <c r="BT164" s="95"/>
      <c r="BU164" s="95"/>
      <c r="BV164" s="95"/>
      <c r="BW164" s="95"/>
      <c r="BX164" s="95"/>
      <c r="BY164" s="95"/>
      <c r="BZ164" s="95"/>
      <c r="CA164" s="95"/>
      <c r="CB164" s="95"/>
      <c r="CC164" s="95"/>
      <c r="CD164" s="95"/>
      <c r="CE164" s="95"/>
      <c r="CF164" s="95"/>
      <c r="CG164" s="95"/>
      <c r="CH164" s="95"/>
      <c r="CI164" s="95"/>
      <c r="CJ164" s="95"/>
      <c r="CK164" s="95"/>
      <c r="CL164" s="95"/>
      <c r="CM164" s="95"/>
      <c r="CN164" s="95"/>
      <c r="CO164" s="95"/>
      <c r="CP164" s="95"/>
      <c r="CQ164" s="95"/>
      <c r="CR164" s="95"/>
    </row>
    <row r="165" spans="1:96" ht="34.5" customHeight="1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  <c r="AA165" s="95"/>
      <c r="AB165" s="95"/>
      <c r="AC165" s="95"/>
      <c r="AD165" s="95"/>
      <c r="AE165" s="95"/>
      <c r="AF165" s="95"/>
      <c r="AG165" s="95"/>
      <c r="AH165" s="95"/>
      <c r="AI165" s="95"/>
      <c r="AJ165" s="95"/>
      <c r="AK165" s="95"/>
      <c r="AL165" s="95"/>
      <c r="AM165" s="95"/>
      <c r="AN165" s="95"/>
      <c r="AO165" s="95"/>
      <c r="AP165" s="95"/>
      <c r="AQ165" s="95"/>
      <c r="AR165" s="95"/>
      <c r="AS165" s="95"/>
      <c r="AT165" s="95"/>
      <c r="AU165" s="95"/>
      <c r="AV165" s="95"/>
      <c r="AW165" s="95"/>
      <c r="AX165" s="95"/>
      <c r="AY165" s="95"/>
      <c r="AZ165" s="95"/>
      <c r="BA165" s="95"/>
      <c r="BB165" s="95"/>
      <c r="BC165" s="95"/>
      <c r="BD165" s="95"/>
      <c r="BE165" s="95"/>
      <c r="BF165" s="95"/>
      <c r="BG165" s="95"/>
      <c r="BH165" s="95"/>
      <c r="BI165" s="95"/>
      <c r="BJ165" s="95"/>
      <c r="BK165" s="95"/>
      <c r="BL165" s="95"/>
      <c r="BM165" s="95"/>
      <c r="BN165" s="95"/>
      <c r="BO165" s="95"/>
      <c r="BP165" s="95"/>
      <c r="BQ165" s="95"/>
      <c r="BR165" s="95"/>
      <c r="BS165" s="95"/>
      <c r="BT165" s="95"/>
      <c r="BU165" s="95"/>
      <c r="BV165" s="95"/>
      <c r="BW165" s="95"/>
      <c r="BX165" s="95"/>
      <c r="BY165" s="95"/>
      <c r="BZ165" s="95"/>
      <c r="CA165" s="95"/>
      <c r="CB165" s="95"/>
      <c r="CC165" s="95"/>
      <c r="CD165" s="95"/>
      <c r="CE165" s="95"/>
      <c r="CF165" s="95"/>
      <c r="CG165" s="95"/>
      <c r="CH165" s="95"/>
      <c r="CI165" s="95"/>
      <c r="CJ165" s="95"/>
      <c r="CK165" s="95"/>
      <c r="CL165" s="95"/>
      <c r="CM165" s="95"/>
      <c r="CN165" s="95"/>
      <c r="CO165" s="95"/>
      <c r="CP165" s="95"/>
      <c r="CQ165" s="95"/>
      <c r="CR165" s="95"/>
    </row>
    <row r="166" spans="1:96" ht="34.5" customHeight="1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  <c r="AA166" s="95"/>
      <c r="AB166" s="95"/>
      <c r="AC166" s="95"/>
      <c r="AD166" s="95"/>
      <c r="AE166" s="95"/>
      <c r="AF166" s="95"/>
      <c r="AG166" s="95"/>
      <c r="AH166" s="95"/>
      <c r="AI166" s="95"/>
      <c r="AJ166" s="95"/>
      <c r="AK166" s="95"/>
      <c r="AL166" s="95"/>
      <c r="AM166" s="95"/>
      <c r="AN166" s="95"/>
      <c r="AO166" s="95"/>
      <c r="AP166" s="95"/>
      <c r="AQ166" s="95"/>
      <c r="AR166" s="95"/>
      <c r="AS166" s="95"/>
      <c r="AT166" s="95"/>
      <c r="AU166" s="95"/>
      <c r="AV166" s="95"/>
      <c r="AW166" s="95"/>
      <c r="AX166" s="95"/>
      <c r="AY166" s="95"/>
      <c r="AZ166" s="95"/>
      <c r="BA166" s="95"/>
      <c r="BB166" s="95"/>
      <c r="BC166" s="95"/>
      <c r="BD166" s="95"/>
      <c r="BE166" s="95"/>
      <c r="BF166" s="95"/>
      <c r="BG166" s="95"/>
      <c r="BH166" s="95"/>
      <c r="BI166" s="95"/>
      <c r="BJ166" s="95"/>
      <c r="BK166" s="95"/>
      <c r="BL166" s="95"/>
      <c r="BM166" s="95"/>
      <c r="BN166" s="95"/>
      <c r="BO166" s="95"/>
      <c r="BP166" s="95"/>
      <c r="BQ166" s="95"/>
      <c r="BR166" s="95"/>
      <c r="BS166" s="95"/>
      <c r="BT166" s="95"/>
      <c r="BU166" s="95"/>
      <c r="BV166" s="95"/>
      <c r="BW166" s="95"/>
      <c r="BX166" s="95"/>
      <c r="BY166" s="95"/>
      <c r="BZ166" s="95"/>
      <c r="CA166" s="95"/>
      <c r="CB166" s="95"/>
      <c r="CC166" s="95"/>
      <c r="CD166" s="95"/>
      <c r="CE166" s="95"/>
      <c r="CF166" s="95"/>
      <c r="CG166" s="95"/>
      <c r="CH166" s="95"/>
      <c r="CI166" s="95"/>
      <c r="CJ166" s="95"/>
      <c r="CK166" s="95"/>
      <c r="CL166" s="95"/>
      <c r="CM166" s="95"/>
      <c r="CN166" s="95"/>
      <c r="CO166" s="95"/>
      <c r="CP166" s="95"/>
      <c r="CQ166" s="95"/>
      <c r="CR166" s="95"/>
    </row>
    <row r="167" spans="1:96" ht="34.5" customHeight="1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  <c r="AB167" s="95"/>
      <c r="AC167" s="95"/>
      <c r="AD167" s="95"/>
      <c r="AE167" s="95"/>
      <c r="AF167" s="95"/>
      <c r="AG167" s="95"/>
      <c r="AH167" s="95"/>
      <c r="AI167" s="95"/>
      <c r="AJ167" s="95"/>
      <c r="AK167" s="95"/>
      <c r="AL167" s="95"/>
      <c r="AM167" s="95"/>
      <c r="AN167" s="95"/>
      <c r="AO167" s="95"/>
      <c r="AP167" s="95"/>
      <c r="AQ167" s="95"/>
      <c r="AR167" s="95"/>
      <c r="AS167" s="95"/>
      <c r="AT167" s="95"/>
      <c r="AU167" s="95"/>
      <c r="AV167" s="95"/>
      <c r="AW167" s="95"/>
      <c r="AX167" s="95"/>
      <c r="AY167" s="95"/>
      <c r="AZ167" s="95"/>
      <c r="BA167" s="95"/>
      <c r="BB167" s="95"/>
      <c r="BC167" s="95"/>
      <c r="BD167" s="95"/>
      <c r="BE167" s="95"/>
      <c r="BF167" s="95"/>
      <c r="BG167" s="95"/>
      <c r="BH167" s="95"/>
      <c r="BI167" s="95"/>
      <c r="BJ167" s="95"/>
      <c r="BK167" s="95"/>
      <c r="BL167" s="95"/>
      <c r="BM167" s="95"/>
      <c r="BN167" s="95"/>
      <c r="BO167" s="95"/>
      <c r="BP167" s="95"/>
      <c r="BQ167" s="95"/>
      <c r="BR167" s="95"/>
      <c r="BS167" s="95"/>
      <c r="BT167" s="95"/>
      <c r="BU167" s="95"/>
      <c r="BV167" s="95"/>
      <c r="BW167" s="95"/>
      <c r="BX167" s="95"/>
      <c r="BY167" s="95"/>
      <c r="BZ167" s="95"/>
      <c r="CA167" s="95"/>
      <c r="CB167" s="95"/>
      <c r="CC167" s="95"/>
      <c r="CD167" s="95"/>
      <c r="CE167" s="95"/>
      <c r="CF167" s="95"/>
      <c r="CG167" s="95"/>
      <c r="CH167" s="95"/>
      <c r="CI167" s="95"/>
      <c r="CJ167" s="95"/>
      <c r="CK167" s="95"/>
      <c r="CL167" s="95"/>
      <c r="CM167" s="95"/>
      <c r="CN167" s="95"/>
      <c r="CO167" s="95"/>
      <c r="CP167" s="95"/>
      <c r="CQ167" s="95"/>
      <c r="CR167" s="95"/>
    </row>
    <row r="168" spans="1:96" ht="34.5" customHeight="1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  <c r="AA168" s="95"/>
      <c r="AB168" s="95"/>
      <c r="AC168" s="95"/>
      <c r="AD168" s="95"/>
      <c r="AE168" s="95"/>
      <c r="AF168" s="95"/>
      <c r="AG168" s="95"/>
      <c r="AH168" s="95"/>
      <c r="AI168" s="95"/>
      <c r="AJ168" s="95"/>
      <c r="AK168" s="95"/>
      <c r="AL168" s="95"/>
      <c r="AM168" s="95"/>
      <c r="AN168" s="95"/>
      <c r="AO168" s="95"/>
      <c r="AP168" s="95"/>
      <c r="AQ168" s="95"/>
      <c r="AR168" s="95"/>
      <c r="AS168" s="95"/>
      <c r="AT168" s="95"/>
      <c r="AU168" s="95"/>
      <c r="AV168" s="95"/>
      <c r="AW168" s="95"/>
      <c r="AX168" s="95"/>
      <c r="AY168" s="95"/>
      <c r="AZ168" s="95"/>
      <c r="BA168" s="95"/>
      <c r="BB168" s="95"/>
      <c r="BC168" s="95"/>
      <c r="BD168" s="95"/>
      <c r="BE168" s="95"/>
      <c r="BF168" s="95"/>
      <c r="BG168" s="95"/>
      <c r="BH168" s="95"/>
      <c r="BI168" s="95"/>
      <c r="BJ168" s="95"/>
      <c r="BK168" s="95"/>
      <c r="BL168" s="95"/>
      <c r="BM168" s="95"/>
      <c r="BN168" s="95"/>
      <c r="BO168" s="95"/>
      <c r="BP168" s="95"/>
      <c r="BQ168" s="95"/>
      <c r="BR168" s="95"/>
      <c r="BS168" s="95"/>
      <c r="BT168" s="95"/>
      <c r="BU168" s="95"/>
      <c r="BV168" s="95"/>
      <c r="BW168" s="95"/>
      <c r="BX168" s="95"/>
      <c r="BY168" s="95"/>
      <c r="BZ168" s="95"/>
      <c r="CA168" s="95"/>
      <c r="CB168" s="95"/>
      <c r="CC168" s="95"/>
      <c r="CD168" s="95"/>
      <c r="CE168" s="95"/>
      <c r="CF168" s="95"/>
      <c r="CG168" s="95"/>
      <c r="CH168" s="95"/>
      <c r="CI168" s="95"/>
      <c r="CJ168" s="95"/>
      <c r="CK168" s="95"/>
      <c r="CL168" s="95"/>
      <c r="CM168" s="95"/>
      <c r="CN168" s="95"/>
      <c r="CO168" s="95"/>
      <c r="CP168" s="95"/>
      <c r="CQ168" s="95"/>
      <c r="CR168" s="95"/>
    </row>
    <row r="169" spans="1:96" ht="34.5" customHeight="1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5"/>
      <c r="AB169" s="95"/>
      <c r="AC169" s="95"/>
      <c r="AD169" s="95"/>
      <c r="AE169" s="95"/>
      <c r="AF169" s="95"/>
      <c r="AG169" s="95"/>
      <c r="AH169" s="95"/>
      <c r="AI169" s="95"/>
      <c r="AJ169" s="95"/>
      <c r="AK169" s="95"/>
      <c r="AL169" s="95"/>
      <c r="AM169" s="95"/>
      <c r="AN169" s="95"/>
      <c r="AO169" s="95"/>
      <c r="AP169" s="95"/>
      <c r="AQ169" s="95"/>
      <c r="AR169" s="95"/>
      <c r="AS169" s="95"/>
      <c r="AT169" s="95"/>
      <c r="AU169" s="95"/>
      <c r="AV169" s="95"/>
      <c r="AW169" s="95"/>
      <c r="AX169" s="95"/>
      <c r="AY169" s="95"/>
      <c r="AZ169" s="95"/>
      <c r="BA169" s="95"/>
      <c r="BB169" s="95"/>
      <c r="BC169" s="95"/>
      <c r="BD169" s="95"/>
      <c r="BE169" s="95"/>
      <c r="BF169" s="95"/>
      <c r="BG169" s="95"/>
      <c r="BH169" s="95"/>
      <c r="BI169" s="95"/>
      <c r="BJ169" s="95"/>
      <c r="BK169" s="95"/>
      <c r="BL169" s="95"/>
      <c r="BM169" s="95"/>
      <c r="BN169" s="95"/>
      <c r="BO169" s="95"/>
      <c r="BP169" s="95"/>
      <c r="BQ169" s="95"/>
      <c r="BR169" s="95"/>
      <c r="BS169" s="95"/>
      <c r="BT169" s="95"/>
      <c r="BU169" s="95"/>
      <c r="BV169" s="95"/>
      <c r="BW169" s="95"/>
      <c r="BX169" s="95"/>
      <c r="BY169" s="95"/>
      <c r="BZ169" s="95"/>
      <c r="CA169" s="95"/>
      <c r="CB169" s="95"/>
      <c r="CC169" s="95"/>
      <c r="CD169" s="95"/>
      <c r="CE169" s="95"/>
      <c r="CF169" s="95"/>
      <c r="CG169" s="95"/>
      <c r="CH169" s="95"/>
      <c r="CI169" s="95"/>
      <c r="CJ169" s="95"/>
      <c r="CK169" s="95"/>
      <c r="CL169" s="95"/>
      <c r="CM169" s="95"/>
      <c r="CN169" s="95"/>
      <c r="CO169" s="95"/>
      <c r="CP169" s="95"/>
      <c r="CQ169" s="95"/>
      <c r="CR169" s="95"/>
    </row>
    <row r="170" spans="1:96" ht="34.5" customHeight="1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95"/>
      <c r="AS170" s="95"/>
      <c r="AT170" s="95"/>
      <c r="AU170" s="95"/>
      <c r="AV170" s="95"/>
      <c r="AW170" s="95"/>
      <c r="AX170" s="95"/>
      <c r="AY170" s="95"/>
      <c r="AZ170" s="95"/>
      <c r="BA170" s="95"/>
      <c r="BB170" s="95"/>
      <c r="BC170" s="95"/>
      <c r="BD170" s="95"/>
      <c r="BE170" s="95"/>
      <c r="BF170" s="95"/>
      <c r="BG170" s="95"/>
      <c r="BH170" s="95"/>
      <c r="BI170" s="95"/>
      <c r="BJ170" s="95"/>
      <c r="BK170" s="95"/>
      <c r="BL170" s="95"/>
      <c r="BM170" s="95"/>
      <c r="BN170" s="95"/>
      <c r="BO170" s="95"/>
      <c r="BP170" s="95"/>
      <c r="BQ170" s="95"/>
      <c r="BR170" s="95"/>
      <c r="BS170" s="95"/>
      <c r="BT170" s="95"/>
      <c r="BU170" s="95"/>
      <c r="BV170" s="95"/>
      <c r="BW170" s="95"/>
      <c r="BX170" s="95"/>
      <c r="BY170" s="95"/>
      <c r="BZ170" s="95"/>
      <c r="CA170" s="95"/>
      <c r="CB170" s="95"/>
      <c r="CC170" s="95"/>
      <c r="CD170" s="95"/>
      <c r="CE170" s="95"/>
      <c r="CF170" s="95"/>
      <c r="CG170" s="95"/>
      <c r="CH170" s="95"/>
      <c r="CI170" s="95"/>
      <c r="CJ170" s="95"/>
      <c r="CK170" s="95"/>
      <c r="CL170" s="95"/>
      <c r="CM170" s="95"/>
      <c r="CN170" s="95"/>
      <c r="CO170" s="95"/>
      <c r="CP170" s="95"/>
      <c r="CQ170" s="95"/>
      <c r="CR170" s="95"/>
    </row>
    <row r="171" spans="1:96" ht="34.5" customHeight="1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5"/>
      <c r="AC171" s="95"/>
      <c r="AD171" s="95"/>
      <c r="AE171" s="95"/>
      <c r="AF171" s="95"/>
      <c r="AG171" s="95"/>
      <c r="AH171" s="95"/>
      <c r="AI171" s="95"/>
      <c r="AJ171" s="95"/>
      <c r="AK171" s="95"/>
      <c r="AL171" s="95"/>
      <c r="AM171" s="95"/>
      <c r="AN171" s="95"/>
      <c r="AO171" s="95"/>
      <c r="AP171" s="95"/>
      <c r="AQ171" s="95"/>
      <c r="AR171" s="95"/>
      <c r="AS171" s="95"/>
      <c r="AT171" s="95"/>
      <c r="AU171" s="95"/>
      <c r="AV171" s="95"/>
      <c r="AW171" s="95"/>
      <c r="AX171" s="95"/>
      <c r="AY171" s="95"/>
      <c r="AZ171" s="95"/>
      <c r="BA171" s="95"/>
      <c r="BB171" s="95"/>
      <c r="BC171" s="95"/>
      <c r="BD171" s="95"/>
      <c r="BE171" s="95"/>
      <c r="BF171" s="95"/>
      <c r="BG171" s="95"/>
      <c r="BH171" s="95"/>
      <c r="BI171" s="95"/>
      <c r="BJ171" s="95"/>
      <c r="BK171" s="95"/>
      <c r="BL171" s="95"/>
      <c r="BM171" s="95"/>
      <c r="BN171" s="95"/>
      <c r="BO171" s="95"/>
      <c r="BP171" s="95"/>
      <c r="BQ171" s="95"/>
      <c r="BR171" s="95"/>
      <c r="BS171" s="95"/>
      <c r="BT171" s="95"/>
      <c r="BU171" s="95"/>
      <c r="BV171" s="95"/>
      <c r="BW171" s="95"/>
      <c r="BX171" s="95"/>
      <c r="BY171" s="95"/>
      <c r="BZ171" s="95"/>
      <c r="CA171" s="95"/>
      <c r="CB171" s="95"/>
      <c r="CC171" s="95"/>
      <c r="CD171" s="95"/>
      <c r="CE171" s="95"/>
      <c r="CF171" s="95"/>
      <c r="CG171" s="95"/>
      <c r="CH171" s="95"/>
      <c r="CI171" s="95"/>
      <c r="CJ171" s="95"/>
      <c r="CK171" s="95"/>
      <c r="CL171" s="95"/>
      <c r="CM171" s="95"/>
      <c r="CN171" s="95"/>
      <c r="CO171" s="95"/>
      <c r="CP171" s="95"/>
      <c r="CQ171" s="95"/>
      <c r="CR171" s="95"/>
    </row>
    <row r="172" spans="1:96" ht="34.5" customHeight="1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  <c r="AA172" s="95"/>
      <c r="AB172" s="95"/>
      <c r="AC172" s="95"/>
      <c r="AD172" s="95"/>
      <c r="AE172" s="95"/>
      <c r="AF172" s="95"/>
      <c r="AG172" s="95"/>
      <c r="AH172" s="95"/>
      <c r="AI172" s="95"/>
      <c r="AJ172" s="95"/>
      <c r="AK172" s="95"/>
      <c r="AL172" s="95"/>
      <c r="AM172" s="95"/>
      <c r="AN172" s="95"/>
      <c r="AO172" s="95"/>
      <c r="AP172" s="95"/>
      <c r="AQ172" s="95"/>
      <c r="AR172" s="95"/>
      <c r="AS172" s="95"/>
      <c r="AT172" s="95"/>
      <c r="AU172" s="95"/>
      <c r="AV172" s="95"/>
      <c r="AW172" s="95"/>
      <c r="AX172" s="95"/>
      <c r="AY172" s="95"/>
      <c r="AZ172" s="95"/>
      <c r="BA172" s="95"/>
      <c r="BB172" s="95"/>
      <c r="BC172" s="95"/>
      <c r="BD172" s="95"/>
      <c r="BE172" s="95"/>
      <c r="BF172" s="95"/>
      <c r="BG172" s="95"/>
      <c r="BH172" s="95"/>
      <c r="BI172" s="95"/>
      <c r="BJ172" s="95"/>
      <c r="BK172" s="95"/>
      <c r="BL172" s="95"/>
      <c r="BM172" s="95"/>
      <c r="BN172" s="95"/>
      <c r="BO172" s="95"/>
      <c r="BP172" s="95"/>
      <c r="BQ172" s="95"/>
      <c r="BR172" s="95"/>
      <c r="BS172" s="95"/>
      <c r="BT172" s="95"/>
      <c r="BU172" s="95"/>
      <c r="BV172" s="95"/>
      <c r="BW172" s="95"/>
      <c r="BX172" s="95"/>
      <c r="BY172" s="95"/>
      <c r="BZ172" s="95"/>
      <c r="CA172" s="95"/>
      <c r="CB172" s="95"/>
      <c r="CC172" s="95"/>
      <c r="CD172" s="95"/>
      <c r="CE172" s="95"/>
      <c r="CF172" s="95"/>
      <c r="CG172" s="95"/>
      <c r="CH172" s="95"/>
      <c r="CI172" s="95"/>
      <c r="CJ172" s="95"/>
      <c r="CK172" s="95"/>
      <c r="CL172" s="95"/>
      <c r="CM172" s="95"/>
      <c r="CN172" s="95"/>
      <c r="CO172" s="95"/>
      <c r="CP172" s="95"/>
      <c r="CQ172" s="95"/>
      <c r="CR172" s="95"/>
    </row>
    <row r="173" spans="1:96" ht="34.5" customHeight="1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  <c r="AB173" s="95"/>
      <c r="AC173" s="95"/>
      <c r="AD173" s="95"/>
      <c r="AE173" s="95"/>
      <c r="AF173" s="95"/>
      <c r="AG173" s="95"/>
      <c r="AH173" s="95"/>
      <c r="AI173" s="95"/>
      <c r="AJ173" s="95"/>
      <c r="AK173" s="95"/>
      <c r="AL173" s="95"/>
      <c r="AM173" s="95"/>
      <c r="AN173" s="95"/>
      <c r="AO173" s="95"/>
      <c r="AP173" s="95"/>
      <c r="AQ173" s="95"/>
      <c r="AR173" s="95"/>
      <c r="AS173" s="95"/>
      <c r="AT173" s="95"/>
      <c r="AU173" s="95"/>
      <c r="AV173" s="95"/>
      <c r="AW173" s="95"/>
      <c r="AX173" s="95"/>
      <c r="AY173" s="95"/>
      <c r="AZ173" s="95"/>
      <c r="BA173" s="95"/>
      <c r="BB173" s="95"/>
      <c r="BC173" s="95"/>
      <c r="BD173" s="95"/>
      <c r="BE173" s="95"/>
      <c r="BF173" s="95"/>
      <c r="BG173" s="95"/>
      <c r="BH173" s="95"/>
      <c r="BI173" s="95"/>
      <c r="BJ173" s="95"/>
      <c r="BK173" s="95"/>
      <c r="BL173" s="95"/>
      <c r="BM173" s="95"/>
      <c r="BN173" s="95"/>
      <c r="BO173" s="95"/>
      <c r="BP173" s="95"/>
      <c r="BQ173" s="95"/>
      <c r="BR173" s="95"/>
      <c r="BS173" s="95"/>
      <c r="BT173" s="95"/>
      <c r="BU173" s="95"/>
      <c r="BV173" s="95"/>
      <c r="BW173" s="95"/>
      <c r="BX173" s="95"/>
      <c r="BY173" s="95"/>
      <c r="BZ173" s="95"/>
      <c r="CA173" s="95"/>
      <c r="CB173" s="95"/>
      <c r="CC173" s="95"/>
      <c r="CD173" s="95"/>
      <c r="CE173" s="95"/>
      <c r="CF173" s="95"/>
      <c r="CG173" s="95"/>
      <c r="CH173" s="95"/>
      <c r="CI173" s="95"/>
      <c r="CJ173" s="95"/>
      <c r="CK173" s="95"/>
      <c r="CL173" s="95"/>
      <c r="CM173" s="95"/>
      <c r="CN173" s="95"/>
      <c r="CO173" s="95"/>
      <c r="CP173" s="95"/>
      <c r="CQ173" s="95"/>
      <c r="CR173" s="95"/>
    </row>
    <row r="174" spans="1:96" ht="34.5" customHeight="1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  <c r="AA174" s="95"/>
      <c r="AB174" s="95"/>
      <c r="AC174" s="95"/>
      <c r="AD174" s="95"/>
      <c r="AE174" s="95"/>
      <c r="AF174" s="95"/>
      <c r="AG174" s="95"/>
      <c r="AH174" s="95"/>
      <c r="AI174" s="95"/>
      <c r="AJ174" s="95"/>
      <c r="AK174" s="95"/>
      <c r="AL174" s="95"/>
      <c r="AM174" s="95"/>
      <c r="AN174" s="95"/>
      <c r="AO174" s="95"/>
      <c r="AP174" s="95"/>
      <c r="AQ174" s="95"/>
      <c r="AR174" s="95"/>
      <c r="AS174" s="95"/>
      <c r="AT174" s="95"/>
      <c r="AU174" s="95"/>
      <c r="AV174" s="95"/>
      <c r="AW174" s="95"/>
      <c r="AX174" s="95"/>
      <c r="AY174" s="95"/>
      <c r="AZ174" s="95"/>
      <c r="BA174" s="95"/>
      <c r="BB174" s="95"/>
      <c r="BC174" s="95"/>
      <c r="BD174" s="95"/>
      <c r="BE174" s="95"/>
      <c r="BF174" s="95"/>
      <c r="BG174" s="95"/>
      <c r="BH174" s="95"/>
      <c r="BI174" s="95"/>
      <c r="BJ174" s="95"/>
      <c r="BK174" s="95"/>
      <c r="BL174" s="95"/>
      <c r="BM174" s="95"/>
      <c r="BN174" s="95"/>
      <c r="BO174" s="95"/>
      <c r="BP174" s="95"/>
      <c r="BQ174" s="95"/>
      <c r="BR174" s="95"/>
      <c r="BS174" s="95"/>
      <c r="BT174" s="95"/>
      <c r="BU174" s="95"/>
      <c r="BV174" s="95"/>
      <c r="BW174" s="95"/>
      <c r="BX174" s="95"/>
      <c r="BY174" s="95"/>
      <c r="BZ174" s="95"/>
      <c r="CA174" s="95"/>
      <c r="CB174" s="95"/>
      <c r="CC174" s="95"/>
      <c r="CD174" s="95"/>
      <c r="CE174" s="95"/>
      <c r="CF174" s="95"/>
      <c r="CG174" s="95"/>
      <c r="CH174" s="95"/>
      <c r="CI174" s="95"/>
      <c r="CJ174" s="95"/>
      <c r="CK174" s="95"/>
      <c r="CL174" s="95"/>
      <c r="CM174" s="95"/>
      <c r="CN174" s="95"/>
      <c r="CO174" s="95"/>
      <c r="CP174" s="95"/>
      <c r="CQ174" s="95"/>
      <c r="CR174" s="95"/>
    </row>
    <row r="175" spans="1:96" ht="34.5" customHeight="1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  <c r="AB175" s="95"/>
      <c r="AC175" s="95"/>
      <c r="AD175" s="95"/>
      <c r="AE175" s="95"/>
      <c r="AF175" s="95"/>
      <c r="AG175" s="95"/>
      <c r="AH175" s="95"/>
      <c r="AI175" s="95"/>
      <c r="AJ175" s="95"/>
      <c r="AK175" s="95"/>
      <c r="AL175" s="95"/>
      <c r="AM175" s="95"/>
      <c r="AN175" s="95"/>
      <c r="AO175" s="95"/>
      <c r="AP175" s="95"/>
      <c r="AQ175" s="95"/>
      <c r="AR175" s="95"/>
      <c r="AS175" s="95"/>
      <c r="AT175" s="95"/>
      <c r="AU175" s="95"/>
      <c r="AV175" s="95"/>
      <c r="AW175" s="95"/>
      <c r="AX175" s="95"/>
      <c r="AY175" s="95"/>
      <c r="AZ175" s="95"/>
      <c r="BA175" s="95"/>
      <c r="BB175" s="95"/>
      <c r="BC175" s="95"/>
      <c r="BD175" s="95"/>
      <c r="BE175" s="95"/>
      <c r="BF175" s="95"/>
      <c r="BG175" s="95"/>
      <c r="BH175" s="95"/>
      <c r="BI175" s="95"/>
      <c r="BJ175" s="95"/>
      <c r="BK175" s="95"/>
      <c r="BL175" s="95"/>
      <c r="BM175" s="95"/>
      <c r="BN175" s="95"/>
      <c r="BO175" s="95"/>
      <c r="BP175" s="95"/>
      <c r="BQ175" s="95"/>
      <c r="BR175" s="95"/>
      <c r="BS175" s="95"/>
      <c r="BT175" s="95"/>
      <c r="BU175" s="95"/>
      <c r="BV175" s="95"/>
      <c r="BW175" s="95"/>
      <c r="BX175" s="95"/>
      <c r="BY175" s="95"/>
      <c r="BZ175" s="95"/>
      <c r="CA175" s="95"/>
      <c r="CB175" s="95"/>
      <c r="CC175" s="95"/>
      <c r="CD175" s="95"/>
      <c r="CE175" s="95"/>
      <c r="CF175" s="95"/>
      <c r="CG175" s="95"/>
      <c r="CH175" s="95"/>
      <c r="CI175" s="95"/>
      <c r="CJ175" s="95"/>
      <c r="CK175" s="95"/>
      <c r="CL175" s="95"/>
      <c r="CM175" s="95"/>
      <c r="CN175" s="95"/>
      <c r="CO175" s="95"/>
      <c r="CP175" s="95"/>
      <c r="CQ175" s="95"/>
      <c r="CR175" s="95"/>
    </row>
    <row r="176" spans="1:96" ht="34.5" customHeight="1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  <c r="AA176" s="95"/>
      <c r="AB176" s="95"/>
      <c r="AC176" s="95"/>
      <c r="AD176" s="95"/>
      <c r="AE176" s="95"/>
      <c r="AF176" s="95"/>
      <c r="AG176" s="95"/>
      <c r="AH176" s="95"/>
      <c r="AI176" s="95"/>
      <c r="AJ176" s="95"/>
      <c r="AK176" s="95"/>
      <c r="AL176" s="95"/>
      <c r="AM176" s="95"/>
      <c r="AN176" s="95"/>
      <c r="AO176" s="95"/>
      <c r="AP176" s="95"/>
      <c r="AQ176" s="95"/>
      <c r="AR176" s="95"/>
      <c r="AS176" s="95"/>
      <c r="AT176" s="95"/>
      <c r="AU176" s="95"/>
      <c r="AV176" s="95"/>
      <c r="AW176" s="95"/>
      <c r="AX176" s="95"/>
      <c r="AY176" s="95"/>
      <c r="AZ176" s="95"/>
      <c r="BA176" s="95"/>
      <c r="BB176" s="95"/>
      <c r="BC176" s="95"/>
      <c r="BD176" s="95"/>
      <c r="BE176" s="95"/>
      <c r="BF176" s="95"/>
      <c r="BG176" s="95"/>
      <c r="BH176" s="95"/>
      <c r="BI176" s="95"/>
      <c r="BJ176" s="95"/>
      <c r="BK176" s="95"/>
      <c r="BL176" s="95"/>
      <c r="BM176" s="95"/>
      <c r="BN176" s="95"/>
      <c r="BO176" s="95"/>
      <c r="BP176" s="95"/>
      <c r="BQ176" s="95"/>
      <c r="BR176" s="95"/>
      <c r="BS176" s="95"/>
      <c r="BT176" s="95"/>
      <c r="BU176" s="95"/>
      <c r="BV176" s="95"/>
      <c r="BW176" s="95"/>
      <c r="BX176" s="95"/>
      <c r="BY176" s="95"/>
      <c r="BZ176" s="95"/>
      <c r="CA176" s="95"/>
      <c r="CB176" s="95"/>
      <c r="CC176" s="95"/>
      <c r="CD176" s="95"/>
      <c r="CE176" s="95"/>
      <c r="CF176" s="95"/>
      <c r="CG176" s="95"/>
      <c r="CH176" s="95"/>
      <c r="CI176" s="95"/>
      <c r="CJ176" s="95"/>
      <c r="CK176" s="95"/>
      <c r="CL176" s="95"/>
      <c r="CM176" s="95"/>
      <c r="CN176" s="95"/>
      <c r="CO176" s="95"/>
      <c r="CP176" s="95"/>
      <c r="CQ176" s="95"/>
      <c r="CR176" s="95"/>
    </row>
    <row r="177" spans="1:96" ht="34.5" customHeight="1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  <c r="AA177" s="95"/>
      <c r="AB177" s="95"/>
      <c r="AC177" s="95"/>
      <c r="AD177" s="95"/>
      <c r="AE177" s="95"/>
      <c r="AF177" s="95"/>
      <c r="AG177" s="95"/>
      <c r="AH177" s="95"/>
      <c r="AI177" s="95"/>
      <c r="AJ177" s="95"/>
      <c r="AK177" s="95"/>
      <c r="AL177" s="95"/>
      <c r="AM177" s="95"/>
      <c r="AN177" s="95"/>
      <c r="AO177" s="95"/>
      <c r="AP177" s="95"/>
      <c r="AQ177" s="95"/>
      <c r="AR177" s="95"/>
      <c r="AS177" s="95"/>
      <c r="AT177" s="95"/>
      <c r="AU177" s="95"/>
      <c r="AV177" s="95"/>
      <c r="AW177" s="95"/>
      <c r="AX177" s="95"/>
      <c r="AY177" s="95"/>
      <c r="AZ177" s="95"/>
      <c r="BA177" s="95"/>
      <c r="BB177" s="95"/>
      <c r="BC177" s="95"/>
      <c r="BD177" s="95"/>
      <c r="BE177" s="95"/>
      <c r="BF177" s="95"/>
      <c r="BG177" s="95"/>
      <c r="BH177" s="95"/>
      <c r="BI177" s="95"/>
      <c r="BJ177" s="95"/>
      <c r="BK177" s="95"/>
      <c r="BL177" s="95"/>
      <c r="BM177" s="95"/>
      <c r="BN177" s="95"/>
      <c r="BO177" s="95"/>
      <c r="BP177" s="95"/>
      <c r="BQ177" s="95"/>
      <c r="BR177" s="95"/>
      <c r="BS177" s="95"/>
      <c r="BT177" s="95"/>
      <c r="BU177" s="95"/>
      <c r="BV177" s="95"/>
      <c r="BW177" s="95"/>
      <c r="BX177" s="95"/>
      <c r="BY177" s="95"/>
      <c r="BZ177" s="95"/>
      <c r="CA177" s="95"/>
      <c r="CB177" s="95"/>
      <c r="CC177" s="95"/>
      <c r="CD177" s="95"/>
      <c r="CE177" s="95"/>
      <c r="CF177" s="95"/>
      <c r="CG177" s="95"/>
      <c r="CH177" s="95"/>
      <c r="CI177" s="95"/>
      <c r="CJ177" s="95"/>
      <c r="CK177" s="95"/>
      <c r="CL177" s="95"/>
      <c r="CM177" s="95"/>
      <c r="CN177" s="95"/>
      <c r="CO177" s="95"/>
      <c r="CP177" s="95"/>
      <c r="CQ177" s="95"/>
      <c r="CR177" s="95"/>
    </row>
    <row r="178" spans="1:96" ht="34.5" customHeight="1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  <c r="AA178" s="95"/>
      <c r="AB178" s="95"/>
      <c r="AC178" s="95"/>
      <c r="AD178" s="95"/>
      <c r="AE178" s="95"/>
      <c r="AF178" s="95"/>
      <c r="AG178" s="95"/>
      <c r="AH178" s="95"/>
      <c r="AI178" s="95"/>
      <c r="AJ178" s="95"/>
      <c r="AK178" s="95"/>
      <c r="AL178" s="95"/>
      <c r="AM178" s="95"/>
      <c r="AN178" s="95"/>
      <c r="AO178" s="95"/>
      <c r="AP178" s="95"/>
      <c r="AQ178" s="95"/>
      <c r="AR178" s="95"/>
      <c r="AS178" s="95"/>
      <c r="AT178" s="95"/>
      <c r="AU178" s="95"/>
      <c r="AV178" s="95"/>
      <c r="AW178" s="95"/>
      <c r="AX178" s="95"/>
      <c r="AY178" s="95"/>
      <c r="AZ178" s="95"/>
      <c r="BA178" s="95"/>
      <c r="BB178" s="95"/>
      <c r="BC178" s="95"/>
      <c r="BD178" s="95"/>
      <c r="BE178" s="95"/>
      <c r="BF178" s="95"/>
      <c r="BG178" s="95"/>
      <c r="BH178" s="95"/>
      <c r="BI178" s="95"/>
      <c r="BJ178" s="95"/>
      <c r="BK178" s="95"/>
      <c r="BL178" s="95"/>
      <c r="BM178" s="95"/>
      <c r="BN178" s="95"/>
      <c r="BO178" s="95"/>
      <c r="BP178" s="95"/>
      <c r="BQ178" s="95"/>
      <c r="BR178" s="95"/>
      <c r="BS178" s="95"/>
      <c r="BT178" s="95"/>
      <c r="BU178" s="95"/>
      <c r="BV178" s="95"/>
      <c r="BW178" s="95"/>
      <c r="BX178" s="95"/>
      <c r="BY178" s="95"/>
      <c r="BZ178" s="95"/>
      <c r="CA178" s="95"/>
      <c r="CB178" s="95"/>
      <c r="CC178" s="95"/>
      <c r="CD178" s="95"/>
      <c r="CE178" s="95"/>
      <c r="CF178" s="95"/>
      <c r="CG178" s="95"/>
      <c r="CH178" s="95"/>
      <c r="CI178" s="95"/>
      <c r="CJ178" s="95"/>
      <c r="CK178" s="95"/>
      <c r="CL178" s="95"/>
      <c r="CM178" s="95"/>
      <c r="CN178" s="95"/>
      <c r="CO178" s="95"/>
      <c r="CP178" s="95"/>
      <c r="CQ178" s="95"/>
      <c r="CR178" s="95"/>
    </row>
    <row r="179" spans="1:96" ht="34.5" customHeight="1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  <c r="AC179" s="95"/>
      <c r="AD179" s="95"/>
      <c r="AE179" s="95"/>
      <c r="AF179" s="95"/>
      <c r="AG179" s="95"/>
      <c r="AH179" s="95"/>
      <c r="AI179" s="95"/>
      <c r="AJ179" s="95"/>
      <c r="AK179" s="95"/>
      <c r="AL179" s="95"/>
      <c r="AM179" s="95"/>
      <c r="AN179" s="95"/>
      <c r="AO179" s="95"/>
      <c r="AP179" s="95"/>
      <c r="AQ179" s="95"/>
      <c r="AR179" s="95"/>
      <c r="AS179" s="95"/>
      <c r="AT179" s="95"/>
      <c r="AU179" s="95"/>
      <c r="AV179" s="95"/>
      <c r="AW179" s="95"/>
      <c r="AX179" s="95"/>
      <c r="AY179" s="95"/>
      <c r="AZ179" s="95"/>
      <c r="BA179" s="95"/>
      <c r="BB179" s="95"/>
      <c r="BC179" s="95"/>
      <c r="BD179" s="95"/>
      <c r="BE179" s="95"/>
      <c r="BF179" s="95"/>
      <c r="BG179" s="95"/>
      <c r="BH179" s="95"/>
      <c r="BI179" s="95"/>
      <c r="BJ179" s="95"/>
      <c r="BK179" s="95"/>
      <c r="BL179" s="95"/>
      <c r="BM179" s="95"/>
      <c r="BN179" s="95"/>
      <c r="BO179" s="95"/>
      <c r="BP179" s="95"/>
      <c r="BQ179" s="95"/>
      <c r="BR179" s="95"/>
      <c r="BS179" s="95"/>
      <c r="BT179" s="95"/>
      <c r="BU179" s="95"/>
      <c r="BV179" s="95"/>
      <c r="BW179" s="95"/>
      <c r="BX179" s="95"/>
      <c r="BY179" s="95"/>
      <c r="BZ179" s="95"/>
      <c r="CA179" s="95"/>
      <c r="CB179" s="95"/>
      <c r="CC179" s="95"/>
      <c r="CD179" s="95"/>
      <c r="CE179" s="95"/>
      <c r="CF179" s="95"/>
      <c r="CG179" s="95"/>
      <c r="CH179" s="95"/>
      <c r="CI179" s="95"/>
      <c r="CJ179" s="95"/>
      <c r="CK179" s="95"/>
      <c r="CL179" s="95"/>
      <c r="CM179" s="95"/>
      <c r="CN179" s="95"/>
      <c r="CO179" s="95"/>
      <c r="CP179" s="95"/>
      <c r="CQ179" s="95"/>
      <c r="CR179" s="95"/>
    </row>
    <row r="180" spans="1:96" ht="34.5" customHeight="1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  <c r="R180" s="95"/>
      <c r="S180" s="95"/>
      <c r="T180" s="95"/>
      <c r="U180" s="95"/>
      <c r="V180" s="95"/>
      <c r="W180" s="95"/>
      <c r="X180" s="95"/>
      <c r="Y180" s="95"/>
      <c r="Z180" s="95"/>
      <c r="AA180" s="95"/>
      <c r="AB180" s="95"/>
      <c r="AC180" s="95"/>
      <c r="AD180" s="95"/>
      <c r="AE180" s="95"/>
      <c r="AF180" s="95"/>
      <c r="AG180" s="95"/>
      <c r="AH180" s="95"/>
      <c r="AI180" s="95"/>
      <c r="AJ180" s="95"/>
      <c r="AK180" s="95"/>
      <c r="AL180" s="95"/>
      <c r="AM180" s="95"/>
      <c r="AN180" s="95"/>
      <c r="AO180" s="95"/>
      <c r="AP180" s="95"/>
      <c r="AQ180" s="95"/>
      <c r="AR180" s="95"/>
      <c r="AS180" s="95"/>
      <c r="AT180" s="95"/>
      <c r="AU180" s="95"/>
      <c r="AV180" s="95"/>
      <c r="AW180" s="95"/>
      <c r="AX180" s="95"/>
      <c r="AY180" s="95"/>
      <c r="AZ180" s="95"/>
      <c r="BA180" s="95"/>
      <c r="BB180" s="95"/>
      <c r="BC180" s="95"/>
      <c r="BD180" s="95"/>
      <c r="BE180" s="95"/>
      <c r="BF180" s="95"/>
      <c r="BG180" s="95"/>
      <c r="BH180" s="95"/>
      <c r="BI180" s="95"/>
      <c r="BJ180" s="95"/>
      <c r="BK180" s="95"/>
      <c r="BL180" s="95"/>
      <c r="BM180" s="95"/>
      <c r="BN180" s="95"/>
      <c r="BO180" s="95"/>
      <c r="BP180" s="95"/>
      <c r="BQ180" s="95"/>
      <c r="BR180" s="95"/>
      <c r="BS180" s="95"/>
      <c r="BT180" s="95"/>
      <c r="BU180" s="95"/>
      <c r="BV180" s="95"/>
      <c r="BW180" s="95"/>
      <c r="BX180" s="95"/>
      <c r="BY180" s="95"/>
      <c r="BZ180" s="95"/>
      <c r="CA180" s="95"/>
      <c r="CB180" s="95"/>
      <c r="CC180" s="95"/>
      <c r="CD180" s="95"/>
      <c r="CE180" s="95"/>
      <c r="CF180" s="95"/>
      <c r="CG180" s="95"/>
      <c r="CH180" s="95"/>
      <c r="CI180" s="95"/>
      <c r="CJ180" s="95"/>
      <c r="CK180" s="95"/>
      <c r="CL180" s="95"/>
      <c r="CM180" s="95"/>
      <c r="CN180" s="95"/>
      <c r="CO180" s="95"/>
      <c r="CP180" s="95"/>
      <c r="CQ180" s="95"/>
      <c r="CR180" s="95"/>
    </row>
    <row r="181" spans="1:96" ht="34.5" customHeight="1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  <c r="AA181" s="95"/>
      <c r="AB181" s="95"/>
      <c r="AC181" s="95"/>
      <c r="AD181" s="95"/>
      <c r="AE181" s="95"/>
      <c r="AF181" s="95"/>
      <c r="AG181" s="95"/>
      <c r="AH181" s="95"/>
      <c r="AI181" s="95"/>
      <c r="AJ181" s="95"/>
      <c r="AK181" s="95"/>
      <c r="AL181" s="95"/>
      <c r="AM181" s="95"/>
      <c r="AN181" s="95"/>
      <c r="AO181" s="95"/>
      <c r="AP181" s="95"/>
      <c r="AQ181" s="95"/>
      <c r="AR181" s="95"/>
      <c r="AS181" s="95"/>
      <c r="AT181" s="95"/>
      <c r="AU181" s="95"/>
      <c r="AV181" s="95"/>
      <c r="AW181" s="95"/>
      <c r="AX181" s="95"/>
      <c r="AY181" s="95"/>
      <c r="AZ181" s="95"/>
      <c r="BA181" s="95"/>
      <c r="BB181" s="95"/>
      <c r="BC181" s="95"/>
      <c r="BD181" s="95"/>
      <c r="BE181" s="95"/>
      <c r="BF181" s="95"/>
      <c r="BG181" s="95"/>
      <c r="BH181" s="95"/>
      <c r="BI181" s="95"/>
      <c r="BJ181" s="95"/>
      <c r="BK181" s="95"/>
      <c r="BL181" s="95"/>
      <c r="BM181" s="95"/>
      <c r="BN181" s="95"/>
      <c r="BO181" s="95"/>
      <c r="BP181" s="95"/>
      <c r="BQ181" s="95"/>
      <c r="BR181" s="95"/>
      <c r="BS181" s="95"/>
      <c r="BT181" s="95"/>
      <c r="BU181" s="95"/>
      <c r="BV181" s="95"/>
      <c r="BW181" s="95"/>
      <c r="BX181" s="95"/>
      <c r="BY181" s="95"/>
      <c r="BZ181" s="95"/>
      <c r="CA181" s="95"/>
      <c r="CB181" s="95"/>
      <c r="CC181" s="95"/>
      <c r="CD181" s="95"/>
      <c r="CE181" s="95"/>
      <c r="CF181" s="95"/>
      <c r="CG181" s="95"/>
      <c r="CH181" s="95"/>
      <c r="CI181" s="95"/>
      <c r="CJ181" s="95"/>
      <c r="CK181" s="95"/>
      <c r="CL181" s="95"/>
      <c r="CM181" s="95"/>
      <c r="CN181" s="95"/>
      <c r="CO181" s="95"/>
      <c r="CP181" s="95"/>
      <c r="CQ181" s="95"/>
      <c r="CR181" s="95"/>
    </row>
    <row r="182" spans="1:96" ht="34.5" customHeight="1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95"/>
      <c r="W182" s="95"/>
      <c r="X182" s="95"/>
      <c r="Y182" s="95"/>
      <c r="Z182" s="95"/>
      <c r="AA182" s="95"/>
      <c r="AB182" s="95"/>
      <c r="AC182" s="95"/>
      <c r="AD182" s="95"/>
      <c r="AE182" s="95"/>
      <c r="AF182" s="95"/>
      <c r="AG182" s="95"/>
      <c r="AH182" s="95"/>
      <c r="AI182" s="95"/>
      <c r="AJ182" s="95"/>
      <c r="AK182" s="95"/>
      <c r="AL182" s="95"/>
      <c r="AM182" s="95"/>
      <c r="AN182" s="95"/>
      <c r="AO182" s="95"/>
      <c r="AP182" s="95"/>
      <c r="AQ182" s="95"/>
      <c r="AR182" s="95"/>
      <c r="AS182" s="95"/>
      <c r="AT182" s="95"/>
      <c r="AU182" s="95"/>
      <c r="AV182" s="95"/>
      <c r="AW182" s="95"/>
      <c r="AX182" s="95"/>
      <c r="AY182" s="95"/>
      <c r="AZ182" s="95"/>
      <c r="BA182" s="95"/>
      <c r="BB182" s="95"/>
      <c r="BC182" s="95"/>
      <c r="BD182" s="95"/>
      <c r="BE182" s="95"/>
      <c r="BF182" s="95"/>
      <c r="BG182" s="95"/>
      <c r="BH182" s="95"/>
      <c r="BI182" s="95"/>
      <c r="BJ182" s="95"/>
      <c r="BK182" s="95"/>
      <c r="BL182" s="95"/>
      <c r="BM182" s="95"/>
      <c r="BN182" s="95"/>
      <c r="BO182" s="95"/>
      <c r="BP182" s="95"/>
      <c r="BQ182" s="95"/>
      <c r="BR182" s="95"/>
      <c r="BS182" s="95"/>
      <c r="BT182" s="95"/>
      <c r="BU182" s="95"/>
      <c r="BV182" s="95"/>
      <c r="BW182" s="95"/>
      <c r="BX182" s="95"/>
      <c r="BY182" s="95"/>
      <c r="BZ182" s="95"/>
      <c r="CA182" s="95"/>
      <c r="CB182" s="95"/>
      <c r="CC182" s="95"/>
      <c r="CD182" s="95"/>
      <c r="CE182" s="95"/>
      <c r="CF182" s="95"/>
      <c r="CG182" s="95"/>
      <c r="CH182" s="95"/>
      <c r="CI182" s="95"/>
      <c r="CJ182" s="95"/>
      <c r="CK182" s="95"/>
      <c r="CL182" s="95"/>
      <c r="CM182" s="95"/>
      <c r="CN182" s="95"/>
      <c r="CO182" s="95"/>
      <c r="CP182" s="95"/>
      <c r="CQ182" s="95"/>
      <c r="CR182" s="95"/>
    </row>
    <row r="183" spans="1:96" ht="34.5" customHeight="1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  <c r="AA183" s="95"/>
      <c r="AB183" s="95"/>
      <c r="AC183" s="95"/>
      <c r="AD183" s="95"/>
      <c r="AE183" s="95"/>
      <c r="AF183" s="95"/>
      <c r="AG183" s="95"/>
      <c r="AH183" s="95"/>
      <c r="AI183" s="95"/>
      <c r="AJ183" s="95"/>
      <c r="AK183" s="95"/>
      <c r="AL183" s="95"/>
      <c r="AM183" s="95"/>
      <c r="AN183" s="95"/>
      <c r="AO183" s="95"/>
      <c r="AP183" s="95"/>
      <c r="AQ183" s="95"/>
      <c r="AR183" s="95"/>
      <c r="AS183" s="95"/>
      <c r="AT183" s="95"/>
      <c r="AU183" s="95"/>
      <c r="AV183" s="95"/>
      <c r="AW183" s="95"/>
      <c r="AX183" s="95"/>
      <c r="AY183" s="95"/>
      <c r="AZ183" s="95"/>
      <c r="BA183" s="95"/>
      <c r="BB183" s="95"/>
      <c r="BC183" s="95"/>
      <c r="BD183" s="95"/>
      <c r="BE183" s="95"/>
      <c r="BF183" s="95"/>
      <c r="BG183" s="95"/>
      <c r="BH183" s="95"/>
      <c r="BI183" s="95"/>
      <c r="BJ183" s="95"/>
      <c r="BK183" s="95"/>
      <c r="BL183" s="95"/>
      <c r="BM183" s="95"/>
      <c r="BN183" s="95"/>
      <c r="BO183" s="95"/>
      <c r="BP183" s="95"/>
      <c r="BQ183" s="95"/>
      <c r="BR183" s="95"/>
      <c r="BS183" s="95"/>
      <c r="BT183" s="95"/>
      <c r="BU183" s="95"/>
      <c r="BV183" s="95"/>
      <c r="BW183" s="95"/>
      <c r="BX183" s="95"/>
      <c r="BY183" s="95"/>
      <c r="BZ183" s="95"/>
      <c r="CA183" s="95"/>
      <c r="CB183" s="95"/>
      <c r="CC183" s="95"/>
      <c r="CD183" s="95"/>
      <c r="CE183" s="95"/>
      <c r="CF183" s="95"/>
      <c r="CG183" s="95"/>
      <c r="CH183" s="95"/>
      <c r="CI183" s="95"/>
      <c r="CJ183" s="95"/>
      <c r="CK183" s="95"/>
      <c r="CL183" s="95"/>
      <c r="CM183" s="95"/>
      <c r="CN183" s="95"/>
      <c r="CO183" s="95"/>
      <c r="CP183" s="95"/>
      <c r="CQ183" s="95"/>
      <c r="CR183" s="95"/>
    </row>
    <row r="184" spans="1:96" ht="34.5" customHeight="1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  <c r="R184" s="95"/>
      <c r="S184" s="95"/>
      <c r="T184" s="95"/>
      <c r="U184" s="95"/>
      <c r="V184" s="95"/>
      <c r="W184" s="95"/>
      <c r="X184" s="95"/>
      <c r="Y184" s="95"/>
      <c r="Z184" s="95"/>
      <c r="AA184" s="95"/>
      <c r="AB184" s="95"/>
      <c r="AC184" s="95"/>
      <c r="AD184" s="95"/>
      <c r="AE184" s="95"/>
      <c r="AF184" s="95"/>
      <c r="AG184" s="95"/>
      <c r="AH184" s="95"/>
      <c r="AI184" s="95"/>
      <c r="AJ184" s="95"/>
      <c r="AK184" s="95"/>
      <c r="AL184" s="95"/>
      <c r="AM184" s="95"/>
      <c r="AN184" s="95"/>
      <c r="AO184" s="95"/>
      <c r="AP184" s="95"/>
      <c r="AQ184" s="95"/>
      <c r="AR184" s="95"/>
      <c r="AS184" s="95"/>
      <c r="AT184" s="95"/>
      <c r="AU184" s="95"/>
      <c r="AV184" s="95"/>
      <c r="AW184" s="95"/>
      <c r="AX184" s="95"/>
      <c r="AY184" s="95"/>
      <c r="AZ184" s="95"/>
      <c r="BA184" s="95"/>
      <c r="BB184" s="95"/>
      <c r="BC184" s="95"/>
      <c r="BD184" s="95"/>
      <c r="BE184" s="95"/>
      <c r="BF184" s="95"/>
      <c r="BG184" s="95"/>
      <c r="BH184" s="95"/>
      <c r="BI184" s="95"/>
      <c r="BJ184" s="95"/>
      <c r="BK184" s="95"/>
      <c r="BL184" s="95"/>
      <c r="BM184" s="95"/>
      <c r="BN184" s="95"/>
      <c r="BO184" s="95"/>
      <c r="BP184" s="95"/>
      <c r="BQ184" s="95"/>
      <c r="BR184" s="95"/>
      <c r="BS184" s="95"/>
      <c r="BT184" s="95"/>
      <c r="BU184" s="95"/>
      <c r="BV184" s="95"/>
      <c r="BW184" s="95"/>
      <c r="BX184" s="95"/>
      <c r="BY184" s="95"/>
      <c r="BZ184" s="95"/>
      <c r="CA184" s="95"/>
      <c r="CB184" s="95"/>
      <c r="CC184" s="95"/>
      <c r="CD184" s="95"/>
      <c r="CE184" s="95"/>
      <c r="CF184" s="95"/>
      <c r="CG184" s="95"/>
      <c r="CH184" s="95"/>
      <c r="CI184" s="95"/>
      <c r="CJ184" s="95"/>
      <c r="CK184" s="95"/>
      <c r="CL184" s="95"/>
      <c r="CM184" s="95"/>
      <c r="CN184" s="95"/>
      <c r="CO184" s="95"/>
      <c r="CP184" s="95"/>
      <c r="CQ184" s="95"/>
      <c r="CR184" s="95"/>
    </row>
    <row r="185" spans="1:96" ht="34.5" customHeight="1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  <c r="AA185" s="95"/>
      <c r="AB185" s="95"/>
      <c r="AC185" s="95"/>
      <c r="AD185" s="95"/>
      <c r="AE185" s="95"/>
      <c r="AF185" s="95"/>
      <c r="AG185" s="95"/>
      <c r="AH185" s="95"/>
      <c r="AI185" s="95"/>
      <c r="AJ185" s="95"/>
      <c r="AK185" s="95"/>
      <c r="AL185" s="95"/>
      <c r="AM185" s="95"/>
      <c r="AN185" s="95"/>
      <c r="AO185" s="95"/>
      <c r="AP185" s="95"/>
      <c r="AQ185" s="95"/>
      <c r="AR185" s="95"/>
      <c r="AS185" s="95"/>
      <c r="AT185" s="95"/>
      <c r="AU185" s="95"/>
      <c r="AV185" s="95"/>
      <c r="AW185" s="95"/>
      <c r="AX185" s="95"/>
      <c r="AY185" s="95"/>
      <c r="AZ185" s="95"/>
      <c r="BA185" s="95"/>
      <c r="BB185" s="95"/>
      <c r="BC185" s="95"/>
      <c r="BD185" s="95"/>
      <c r="BE185" s="95"/>
      <c r="BF185" s="95"/>
      <c r="BG185" s="95"/>
      <c r="BH185" s="95"/>
      <c r="BI185" s="95"/>
      <c r="BJ185" s="95"/>
      <c r="BK185" s="95"/>
      <c r="BL185" s="95"/>
      <c r="BM185" s="95"/>
      <c r="BN185" s="95"/>
      <c r="BO185" s="95"/>
      <c r="BP185" s="95"/>
      <c r="BQ185" s="95"/>
      <c r="BR185" s="95"/>
      <c r="BS185" s="95"/>
      <c r="BT185" s="95"/>
      <c r="BU185" s="95"/>
      <c r="BV185" s="95"/>
      <c r="BW185" s="95"/>
      <c r="BX185" s="95"/>
      <c r="BY185" s="95"/>
      <c r="BZ185" s="95"/>
      <c r="CA185" s="95"/>
      <c r="CB185" s="95"/>
      <c r="CC185" s="95"/>
      <c r="CD185" s="95"/>
      <c r="CE185" s="95"/>
      <c r="CF185" s="95"/>
      <c r="CG185" s="95"/>
      <c r="CH185" s="95"/>
      <c r="CI185" s="95"/>
      <c r="CJ185" s="95"/>
      <c r="CK185" s="95"/>
      <c r="CL185" s="95"/>
      <c r="CM185" s="95"/>
      <c r="CN185" s="95"/>
      <c r="CO185" s="95"/>
      <c r="CP185" s="95"/>
      <c r="CQ185" s="95"/>
      <c r="CR185" s="95"/>
    </row>
    <row r="186" spans="1:96" ht="34.5" customHeight="1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  <c r="R186" s="95"/>
      <c r="S186" s="95"/>
      <c r="T186" s="95"/>
      <c r="U186" s="95"/>
      <c r="V186" s="95"/>
      <c r="W186" s="95"/>
      <c r="X186" s="95"/>
      <c r="Y186" s="95"/>
      <c r="Z186" s="95"/>
      <c r="AA186" s="95"/>
      <c r="AB186" s="95"/>
      <c r="AC186" s="95"/>
      <c r="AD186" s="95"/>
      <c r="AE186" s="95"/>
      <c r="AF186" s="95"/>
      <c r="AG186" s="95"/>
      <c r="AH186" s="95"/>
      <c r="AI186" s="95"/>
      <c r="AJ186" s="95"/>
      <c r="AK186" s="95"/>
      <c r="AL186" s="95"/>
      <c r="AM186" s="95"/>
      <c r="AN186" s="95"/>
      <c r="AO186" s="95"/>
      <c r="AP186" s="95"/>
      <c r="AQ186" s="95"/>
      <c r="AR186" s="95"/>
      <c r="AS186" s="95"/>
      <c r="AT186" s="95"/>
      <c r="AU186" s="95"/>
      <c r="AV186" s="95"/>
      <c r="AW186" s="95"/>
      <c r="AX186" s="95"/>
      <c r="AY186" s="95"/>
      <c r="AZ186" s="95"/>
      <c r="BA186" s="95"/>
      <c r="BB186" s="95"/>
      <c r="BC186" s="95"/>
      <c r="BD186" s="95"/>
      <c r="BE186" s="95"/>
      <c r="BF186" s="95"/>
      <c r="BG186" s="95"/>
      <c r="BH186" s="95"/>
      <c r="BI186" s="95"/>
      <c r="BJ186" s="95"/>
      <c r="BK186" s="95"/>
      <c r="BL186" s="95"/>
      <c r="BM186" s="95"/>
      <c r="BN186" s="95"/>
      <c r="BO186" s="95"/>
      <c r="BP186" s="95"/>
      <c r="BQ186" s="95"/>
      <c r="BR186" s="95"/>
      <c r="BS186" s="95"/>
      <c r="BT186" s="95"/>
      <c r="BU186" s="95"/>
      <c r="BV186" s="95"/>
      <c r="BW186" s="95"/>
      <c r="BX186" s="95"/>
      <c r="BY186" s="95"/>
      <c r="BZ186" s="95"/>
      <c r="CA186" s="95"/>
      <c r="CB186" s="95"/>
      <c r="CC186" s="95"/>
      <c r="CD186" s="95"/>
      <c r="CE186" s="95"/>
      <c r="CF186" s="95"/>
      <c r="CG186" s="95"/>
      <c r="CH186" s="95"/>
      <c r="CI186" s="95"/>
      <c r="CJ186" s="95"/>
      <c r="CK186" s="95"/>
      <c r="CL186" s="95"/>
      <c r="CM186" s="95"/>
      <c r="CN186" s="95"/>
      <c r="CO186" s="95"/>
      <c r="CP186" s="95"/>
      <c r="CQ186" s="95"/>
      <c r="CR186" s="95"/>
    </row>
    <row r="187" spans="1:96" ht="34.5" customHeight="1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  <c r="AA187" s="95"/>
      <c r="AB187" s="95"/>
      <c r="AC187" s="95"/>
      <c r="AD187" s="95"/>
      <c r="AE187" s="95"/>
      <c r="AF187" s="95"/>
      <c r="AG187" s="95"/>
      <c r="AH187" s="95"/>
      <c r="AI187" s="95"/>
      <c r="AJ187" s="95"/>
      <c r="AK187" s="95"/>
      <c r="AL187" s="95"/>
      <c r="AM187" s="95"/>
      <c r="AN187" s="95"/>
      <c r="AO187" s="95"/>
      <c r="AP187" s="95"/>
      <c r="AQ187" s="95"/>
      <c r="AR187" s="95"/>
      <c r="AS187" s="95"/>
      <c r="AT187" s="95"/>
      <c r="AU187" s="95"/>
      <c r="AV187" s="95"/>
      <c r="AW187" s="95"/>
      <c r="AX187" s="95"/>
      <c r="AY187" s="95"/>
      <c r="AZ187" s="95"/>
      <c r="BA187" s="95"/>
      <c r="BB187" s="95"/>
      <c r="BC187" s="95"/>
      <c r="BD187" s="95"/>
      <c r="BE187" s="95"/>
      <c r="BF187" s="95"/>
      <c r="BG187" s="95"/>
      <c r="BH187" s="95"/>
      <c r="BI187" s="95"/>
      <c r="BJ187" s="95"/>
      <c r="BK187" s="95"/>
      <c r="BL187" s="95"/>
      <c r="BM187" s="95"/>
      <c r="BN187" s="95"/>
      <c r="BO187" s="95"/>
      <c r="BP187" s="95"/>
      <c r="BQ187" s="95"/>
      <c r="BR187" s="95"/>
      <c r="BS187" s="95"/>
      <c r="BT187" s="95"/>
      <c r="BU187" s="95"/>
      <c r="BV187" s="95"/>
      <c r="BW187" s="95"/>
      <c r="BX187" s="95"/>
      <c r="BY187" s="95"/>
      <c r="BZ187" s="95"/>
      <c r="CA187" s="95"/>
      <c r="CB187" s="95"/>
      <c r="CC187" s="95"/>
      <c r="CD187" s="95"/>
      <c r="CE187" s="95"/>
      <c r="CF187" s="95"/>
      <c r="CG187" s="95"/>
      <c r="CH187" s="95"/>
      <c r="CI187" s="95"/>
      <c r="CJ187" s="95"/>
      <c r="CK187" s="95"/>
      <c r="CL187" s="95"/>
      <c r="CM187" s="95"/>
      <c r="CN187" s="95"/>
      <c r="CO187" s="95"/>
      <c r="CP187" s="95"/>
      <c r="CQ187" s="95"/>
      <c r="CR187" s="95"/>
    </row>
    <row r="188" spans="1:96" ht="34.5" customHeight="1">
      <c r="A188" s="95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  <c r="R188" s="95"/>
      <c r="S188" s="95"/>
      <c r="T188" s="95"/>
      <c r="U188" s="95"/>
      <c r="V188" s="95"/>
      <c r="W188" s="95"/>
      <c r="X188" s="95"/>
      <c r="Y188" s="95"/>
      <c r="Z188" s="95"/>
      <c r="AA188" s="95"/>
      <c r="AB188" s="95"/>
      <c r="AC188" s="95"/>
      <c r="AD188" s="95"/>
      <c r="AE188" s="95"/>
      <c r="AF188" s="95"/>
      <c r="AG188" s="95"/>
      <c r="AH188" s="95"/>
      <c r="AI188" s="95"/>
      <c r="AJ188" s="95"/>
      <c r="AK188" s="95"/>
      <c r="AL188" s="95"/>
      <c r="AM188" s="95"/>
      <c r="AN188" s="95"/>
      <c r="AO188" s="95"/>
      <c r="AP188" s="95"/>
      <c r="AQ188" s="95"/>
      <c r="AR188" s="95"/>
      <c r="AS188" s="95"/>
      <c r="AT188" s="95"/>
      <c r="AU188" s="95"/>
      <c r="AV188" s="95"/>
      <c r="AW188" s="95"/>
      <c r="AX188" s="95"/>
      <c r="AY188" s="95"/>
      <c r="AZ188" s="95"/>
      <c r="BA188" s="95"/>
      <c r="BB188" s="95"/>
      <c r="BC188" s="95"/>
      <c r="BD188" s="95"/>
      <c r="BE188" s="95"/>
      <c r="BF188" s="95"/>
      <c r="BG188" s="95"/>
      <c r="BH188" s="95"/>
      <c r="BI188" s="95"/>
      <c r="BJ188" s="95"/>
      <c r="BK188" s="95"/>
      <c r="BL188" s="95"/>
      <c r="BM188" s="95"/>
      <c r="BN188" s="95"/>
      <c r="BO188" s="95"/>
      <c r="BP188" s="95"/>
      <c r="BQ188" s="95"/>
      <c r="BR188" s="95"/>
      <c r="BS188" s="95"/>
      <c r="BT188" s="95"/>
      <c r="BU188" s="95"/>
      <c r="BV188" s="95"/>
      <c r="BW188" s="95"/>
      <c r="BX188" s="95"/>
      <c r="BY188" s="95"/>
      <c r="BZ188" s="95"/>
      <c r="CA188" s="95"/>
      <c r="CB188" s="95"/>
      <c r="CC188" s="95"/>
      <c r="CD188" s="95"/>
      <c r="CE188" s="95"/>
      <c r="CF188" s="95"/>
      <c r="CG188" s="95"/>
      <c r="CH188" s="95"/>
      <c r="CI188" s="95"/>
      <c r="CJ188" s="95"/>
      <c r="CK188" s="95"/>
      <c r="CL188" s="95"/>
      <c r="CM188" s="95"/>
      <c r="CN188" s="95"/>
      <c r="CO188" s="95"/>
      <c r="CP188" s="95"/>
      <c r="CQ188" s="95"/>
      <c r="CR188" s="95"/>
    </row>
    <row r="189" spans="1:96" ht="34.5" customHeight="1">
      <c r="A189" s="95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  <c r="AA189" s="95"/>
      <c r="AB189" s="95"/>
      <c r="AC189" s="95"/>
      <c r="AD189" s="95"/>
      <c r="AE189" s="95"/>
      <c r="AF189" s="95"/>
      <c r="AG189" s="95"/>
      <c r="AH189" s="95"/>
      <c r="AI189" s="95"/>
      <c r="AJ189" s="95"/>
      <c r="AK189" s="95"/>
      <c r="AL189" s="95"/>
      <c r="AM189" s="95"/>
      <c r="AN189" s="95"/>
      <c r="AO189" s="95"/>
      <c r="AP189" s="95"/>
      <c r="AQ189" s="95"/>
      <c r="AR189" s="95"/>
      <c r="AS189" s="95"/>
      <c r="AT189" s="95"/>
      <c r="AU189" s="95"/>
      <c r="AV189" s="95"/>
      <c r="AW189" s="95"/>
      <c r="AX189" s="95"/>
      <c r="AY189" s="95"/>
      <c r="AZ189" s="95"/>
      <c r="BA189" s="95"/>
      <c r="BB189" s="95"/>
      <c r="BC189" s="95"/>
      <c r="BD189" s="95"/>
      <c r="BE189" s="95"/>
      <c r="BF189" s="95"/>
      <c r="BG189" s="95"/>
      <c r="BH189" s="95"/>
      <c r="BI189" s="95"/>
      <c r="BJ189" s="95"/>
      <c r="BK189" s="95"/>
      <c r="BL189" s="95"/>
      <c r="BM189" s="95"/>
      <c r="BN189" s="95"/>
      <c r="BO189" s="95"/>
      <c r="BP189" s="95"/>
      <c r="BQ189" s="95"/>
      <c r="BR189" s="95"/>
      <c r="BS189" s="95"/>
      <c r="BT189" s="95"/>
      <c r="BU189" s="95"/>
      <c r="BV189" s="95"/>
      <c r="BW189" s="95"/>
      <c r="BX189" s="95"/>
      <c r="BY189" s="95"/>
      <c r="BZ189" s="95"/>
      <c r="CA189" s="95"/>
      <c r="CB189" s="95"/>
      <c r="CC189" s="95"/>
      <c r="CD189" s="95"/>
      <c r="CE189" s="95"/>
      <c r="CF189" s="95"/>
      <c r="CG189" s="95"/>
      <c r="CH189" s="95"/>
      <c r="CI189" s="95"/>
      <c r="CJ189" s="95"/>
      <c r="CK189" s="95"/>
      <c r="CL189" s="95"/>
      <c r="CM189" s="95"/>
      <c r="CN189" s="95"/>
      <c r="CO189" s="95"/>
      <c r="CP189" s="95"/>
      <c r="CQ189" s="95"/>
      <c r="CR189" s="95"/>
    </row>
    <row r="190" spans="1:96" ht="34.5" customHeight="1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  <c r="R190" s="95"/>
      <c r="S190" s="95"/>
      <c r="T190" s="95"/>
      <c r="U190" s="95"/>
      <c r="V190" s="95"/>
      <c r="W190" s="95"/>
      <c r="X190" s="95"/>
      <c r="Y190" s="95"/>
      <c r="Z190" s="95"/>
      <c r="AA190" s="95"/>
      <c r="AB190" s="95"/>
      <c r="AC190" s="95"/>
      <c r="AD190" s="95"/>
      <c r="AE190" s="95"/>
      <c r="AF190" s="95"/>
      <c r="AG190" s="95"/>
      <c r="AH190" s="95"/>
      <c r="AI190" s="95"/>
      <c r="AJ190" s="95"/>
      <c r="AK190" s="95"/>
      <c r="AL190" s="95"/>
      <c r="AM190" s="95"/>
      <c r="AN190" s="95"/>
      <c r="AO190" s="95"/>
      <c r="AP190" s="95"/>
      <c r="AQ190" s="95"/>
      <c r="AR190" s="95"/>
      <c r="AS190" s="95"/>
      <c r="AT190" s="95"/>
      <c r="AU190" s="95"/>
      <c r="AV190" s="95"/>
      <c r="AW190" s="95"/>
      <c r="AX190" s="95"/>
      <c r="AY190" s="95"/>
      <c r="AZ190" s="95"/>
      <c r="BA190" s="95"/>
      <c r="BB190" s="95"/>
      <c r="BC190" s="95"/>
      <c r="BD190" s="95"/>
      <c r="BE190" s="95"/>
      <c r="BF190" s="95"/>
      <c r="BG190" s="95"/>
      <c r="BH190" s="95"/>
      <c r="BI190" s="95"/>
      <c r="BJ190" s="95"/>
      <c r="BK190" s="95"/>
      <c r="BL190" s="95"/>
      <c r="BM190" s="95"/>
      <c r="BN190" s="95"/>
      <c r="BO190" s="95"/>
      <c r="BP190" s="95"/>
      <c r="BQ190" s="95"/>
      <c r="BR190" s="95"/>
      <c r="BS190" s="95"/>
      <c r="BT190" s="95"/>
      <c r="BU190" s="95"/>
      <c r="BV190" s="95"/>
      <c r="BW190" s="95"/>
      <c r="BX190" s="95"/>
      <c r="BY190" s="95"/>
      <c r="BZ190" s="95"/>
      <c r="CA190" s="95"/>
      <c r="CB190" s="95"/>
      <c r="CC190" s="95"/>
      <c r="CD190" s="95"/>
      <c r="CE190" s="95"/>
      <c r="CF190" s="95"/>
      <c r="CG190" s="95"/>
      <c r="CH190" s="95"/>
      <c r="CI190" s="95"/>
      <c r="CJ190" s="95"/>
      <c r="CK190" s="95"/>
      <c r="CL190" s="95"/>
      <c r="CM190" s="95"/>
      <c r="CN190" s="95"/>
      <c r="CO190" s="95"/>
      <c r="CP190" s="95"/>
      <c r="CQ190" s="95"/>
      <c r="CR190" s="95"/>
    </row>
    <row r="191" spans="1:96" ht="34.5" customHeight="1">
      <c r="A191" s="95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  <c r="AA191" s="95"/>
      <c r="AB191" s="95"/>
      <c r="AC191" s="95"/>
      <c r="AD191" s="95"/>
      <c r="AE191" s="95"/>
      <c r="AF191" s="95"/>
      <c r="AG191" s="95"/>
      <c r="AH191" s="95"/>
      <c r="AI191" s="95"/>
      <c r="AJ191" s="95"/>
      <c r="AK191" s="95"/>
      <c r="AL191" s="95"/>
      <c r="AM191" s="95"/>
      <c r="AN191" s="95"/>
      <c r="AO191" s="95"/>
      <c r="AP191" s="95"/>
      <c r="AQ191" s="95"/>
      <c r="AR191" s="95"/>
      <c r="AS191" s="95"/>
      <c r="AT191" s="95"/>
      <c r="AU191" s="95"/>
      <c r="AV191" s="95"/>
      <c r="AW191" s="95"/>
      <c r="AX191" s="95"/>
      <c r="AY191" s="95"/>
      <c r="AZ191" s="95"/>
      <c r="BA191" s="95"/>
      <c r="BB191" s="95"/>
      <c r="BC191" s="95"/>
      <c r="BD191" s="95"/>
      <c r="BE191" s="95"/>
      <c r="BF191" s="95"/>
      <c r="BG191" s="95"/>
      <c r="BH191" s="95"/>
      <c r="BI191" s="95"/>
      <c r="BJ191" s="95"/>
      <c r="BK191" s="95"/>
      <c r="BL191" s="95"/>
      <c r="BM191" s="95"/>
      <c r="BN191" s="95"/>
      <c r="BO191" s="95"/>
      <c r="BP191" s="95"/>
      <c r="BQ191" s="95"/>
      <c r="BR191" s="95"/>
      <c r="BS191" s="95"/>
      <c r="BT191" s="95"/>
      <c r="BU191" s="95"/>
      <c r="BV191" s="95"/>
      <c r="BW191" s="95"/>
      <c r="BX191" s="95"/>
      <c r="BY191" s="95"/>
      <c r="BZ191" s="95"/>
      <c r="CA191" s="95"/>
      <c r="CB191" s="95"/>
      <c r="CC191" s="95"/>
      <c r="CD191" s="95"/>
      <c r="CE191" s="95"/>
      <c r="CF191" s="95"/>
      <c r="CG191" s="95"/>
      <c r="CH191" s="95"/>
      <c r="CI191" s="95"/>
      <c r="CJ191" s="95"/>
      <c r="CK191" s="95"/>
      <c r="CL191" s="95"/>
      <c r="CM191" s="95"/>
      <c r="CN191" s="95"/>
      <c r="CO191" s="95"/>
      <c r="CP191" s="95"/>
      <c r="CQ191" s="95"/>
      <c r="CR191" s="95"/>
    </row>
    <row r="192" spans="1:96" ht="34.5" customHeight="1">
      <c r="A192" s="95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  <c r="R192" s="95"/>
      <c r="S192" s="95"/>
      <c r="T192" s="95"/>
      <c r="U192" s="95"/>
      <c r="V192" s="95"/>
      <c r="W192" s="95"/>
      <c r="X192" s="95"/>
      <c r="Y192" s="95"/>
      <c r="Z192" s="95"/>
      <c r="AA192" s="95"/>
      <c r="AB192" s="95"/>
      <c r="AC192" s="95"/>
      <c r="AD192" s="95"/>
      <c r="AE192" s="95"/>
      <c r="AF192" s="95"/>
      <c r="AG192" s="95"/>
      <c r="AH192" s="95"/>
      <c r="AI192" s="95"/>
      <c r="AJ192" s="95"/>
      <c r="AK192" s="95"/>
      <c r="AL192" s="95"/>
      <c r="AM192" s="95"/>
      <c r="AN192" s="95"/>
      <c r="AO192" s="95"/>
      <c r="AP192" s="95"/>
      <c r="AQ192" s="95"/>
      <c r="AR192" s="95"/>
      <c r="AS192" s="95"/>
      <c r="AT192" s="95"/>
      <c r="AU192" s="95"/>
      <c r="AV192" s="95"/>
      <c r="AW192" s="95"/>
      <c r="AX192" s="95"/>
      <c r="AY192" s="95"/>
      <c r="AZ192" s="95"/>
      <c r="BA192" s="95"/>
      <c r="BB192" s="95"/>
      <c r="BC192" s="95"/>
      <c r="BD192" s="95"/>
      <c r="BE192" s="95"/>
      <c r="BF192" s="95"/>
      <c r="BG192" s="95"/>
      <c r="BH192" s="95"/>
      <c r="BI192" s="95"/>
      <c r="BJ192" s="95"/>
      <c r="BK192" s="95"/>
      <c r="BL192" s="95"/>
      <c r="BM192" s="95"/>
      <c r="BN192" s="95"/>
      <c r="BO192" s="95"/>
      <c r="BP192" s="95"/>
      <c r="BQ192" s="95"/>
      <c r="BR192" s="95"/>
      <c r="BS192" s="95"/>
      <c r="BT192" s="95"/>
      <c r="BU192" s="95"/>
      <c r="BV192" s="95"/>
      <c r="BW192" s="95"/>
      <c r="BX192" s="95"/>
      <c r="BY192" s="95"/>
      <c r="BZ192" s="95"/>
      <c r="CA192" s="95"/>
      <c r="CB192" s="95"/>
      <c r="CC192" s="95"/>
      <c r="CD192" s="95"/>
      <c r="CE192" s="95"/>
      <c r="CF192" s="95"/>
      <c r="CG192" s="95"/>
      <c r="CH192" s="95"/>
      <c r="CI192" s="95"/>
      <c r="CJ192" s="95"/>
      <c r="CK192" s="95"/>
      <c r="CL192" s="95"/>
      <c r="CM192" s="95"/>
      <c r="CN192" s="95"/>
      <c r="CO192" s="95"/>
      <c r="CP192" s="95"/>
      <c r="CQ192" s="95"/>
      <c r="CR192" s="95"/>
    </row>
    <row r="193" spans="1:96" ht="34.5" customHeight="1">
      <c r="A193" s="95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  <c r="AA193" s="95"/>
      <c r="AB193" s="95"/>
      <c r="AC193" s="95"/>
      <c r="AD193" s="95"/>
      <c r="AE193" s="95"/>
      <c r="AF193" s="95"/>
      <c r="AG193" s="95"/>
      <c r="AH193" s="95"/>
      <c r="AI193" s="95"/>
      <c r="AJ193" s="95"/>
      <c r="AK193" s="95"/>
      <c r="AL193" s="95"/>
      <c r="AM193" s="95"/>
      <c r="AN193" s="95"/>
      <c r="AO193" s="95"/>
      <c r="AP193" s="95"/>
      <c r="AQ193" s="95"/>
      <c r="AR193" s="95"/>
      <c r="AS193" s="95"/>
      <c r="AT193" s="95"/>
      <c r="AU193" s="95"/>
      <c r="AV193" s="95"/>
      <c r="AW193" s="95"/>
      <c r="AX193" s="95"/>
      <c r="AY193" s="95"/>
      <c r="AZ193" s="95"/>
      <c r="BA193" s="95"/>
      <c r="BB193" s="95"/>
      <c r="BC193" s="95"/>
      <c r="BD193" s="95"/>
      <c r="BE193" s="95"/>
      <c r="BF193" s="95"/>
      <c r="BG193" s="95"/>
      <c r="BH193" s="95"/>
      <c r="BI193" s="95"/>
      <c r="BJ193" s="95"/>
      <c r="BK193" s="95"/>
      <c r="BL193" s="95"/>
      <c r="BM193" s="95"/>
      <c r="BN193" s="95"/>
      <c r="BO193" s="95"/>
      <c r="BP193" s="95"/>
      <c r="BQ193" s="95"/>
      <c r="BR193" s="95"/>
      <c r="BS193" s="95"/>
      <c r="BT193" s="95"/>
      <c r="BU193" s="95"/>
      <c r="BV193" s="95"/>
      <c r="BW193" s="95"/>
      <c r="BX193" s="95"/>
      <c r="BY193" s="95"/>
      <c r="BZ193" s="95"/>
      <c r="CA193" s="95"/>
      <c r="CB193" s="95"/>
      <c r="CC193" s="95"/>
      <c r="CD193" s="95"/>
      <c r="CE193" s="95"/>
      <c r="CF193" s="95"/>
      <c r="CG193" s="95"/>
      <c r="CH193" s="95"/>
      <c r="CI193" s="95"/>
      <c r="CJ193" s="95"/>
      <c r="CK193" s="95"/>
      <c r="CL193" s="95"/>
      <c r="CM193" s="95"/>
      <c r="CN193" s="95"/>
      <c r="CO193" s="95"/>
      <c r="CP193" s="95"/>
      <c r="CQ193" s="95"/>
      <c r="CR193" s="95"/>
    </row>
    <row r="194" spans="1:96" ht="34.5" customHeight="1">
      <c r="A194" s="95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  <c r="AC194" s="95"/>
      <c r="AD194" s="95"/>
      <c r="AE194" s="95"/>
      <c r="AF194" s="95"/>
      <c r="AG194" s="95"/>
      <c r="AH194" s="95"/>
      <c r="AI194" s="95"/>
      <c r="AJ194" s="95"/>
      <c r="AK194" s="95"/>
      <c r="AL194" s="95"/>
      <c r="AM194" s="95"/>
      <c r="AN194" s="95"/>
      <c r="AO194" s="95"/>
      <c r="AP194" s="95"/>
      <c r="AQ194" s="95"/>
      <c r="AR194" s="95"/>
      <c r="AS194" s="95"/>
      <c r="AT194" s="95"/>
      <c r="AU194" s="95"/>
      <c r="AV194" s="95"/>
      <c r="AW194" s="95"/>
      <c r="AX194" s="95"/>
      <c r="AY194" s="95"/>
      <c r="AZ194" s="95"/>
      <c r="BA194" s="95"/>
      <c r="BB194" s="95"/>
      <c r="BC194" s="95"/>
      <c r="BD194" s="95"/>
      <c r="BE194" s="95"/>
      <c r="BF194" s="95"/>
      <c r="BG194" s="95"/>
      <c r="BH194" s="95"/>
      <c r="BI194" s="95"/>
      <c r="BJ194" s="95"/>
      <c r="BK194" s="95"/>
      <c r="BL194" s="95"/>
      <c r="BM194" s="95"/>
      <c r="BN194" s="95"/>
      <c r="BO194" s="95"/>
      <c r="BP194" s="95"/>
      <c r="BQ194" s="95"/>
      <c r="BR194" s="95"/>
      <c r="BS194" s="95"/>
      <c r="BT194" s="95"/>
      <c r="BU194" s="95"/>
      <c r="BV194" s="95"/>
      <c r="BW194" s="95"/>
      <c r="BX194" s="95"/>
      <c r="BY194" s="95"/>
      <c r="BZ194" s="95"/>
      <c r="CA194" s="95"/>
      <c r="CB194" s="95"/>
      <c r="CC194" s="95"/>
      <c r="CD194" s="95"/>
      <c r="CE194" s="95"/>
      <c r="CF194" s="95"/>
      <c r="CG194" s="95"/>
      <c r="CH194" s="95"/>
      <c r="CI194" s="95"/>
      <c r="CJ194" s="95"/>
      <c r="CK194" s="95"/>
      <c r="CL194" s="95"/>
      <c r="CM194" s="95"/>
      <c r="CN194" s="95"/>
      <c r="CO194" s="95"/>
      <c r="CP194" s="95"/>
      <c r="CQ194" s="95"/>
      <c r="CR194" s="95"/>
    </row>
    <row r="195" spans="1:96" ht="34.5" customHeight="1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  <c r="AA195" s="95"/>
      <c r="AB195" s="95"/>
      <c r="AC195" s="95"/>
      <c r="AD195" s="95"/>
      <c r="AE195" s="95"/>
      <c r="AF195" s="95"/>
      <c r="AG195" s="95"/>
      <c r="AH195" s="95"/>
      <c r="AI195" s="95"/>
      <c r="AJ195" s="95"/>
      <c r="AK195" s="95"/>
      <c r="AL195" s="95"/>
      <c r="AM195" s="95"/>
      <c r="AN195" s="95"/>
      <c r="AO195" s="95"/>
      <c r="AP195" s="95"/>
      <c r="AQ195" s="95"/>
      <c r="AR195" s="95"/>
      <c r="AS195" s="95"/>
      <c r="AT195" s="95"/>
      <c r="AU195" s="95"/>
      <c r="AV195" s="95"/>
      <c r="AW195" s="95"/>
      <c r="AX195" s="95"/>
      <c r="AY195" s="95"/>
      <c r="AZ195" s="95"/>
      <c r="BA195" s="95"/>
      <c r="BB195" s="95"/>
      <c r="BC195" s="95"/>
      <c r="BD195" s="95"/>
      <c r="BE195" s="95"/>
      <c r="BF195" s="95"/>
      <c r="BG195" s="95"/>
      <c r="BH195" s="95"/>
      <c r="BI195" s="95"/>
      <c r="BJ195" s="95"/>
      <c r="BK195" s="95"/>
      <c r="BL195" s="95"/>
      <c r="BM195" s="95"/>
      <c r="BN195" s="95"/>
      <c r="BO195" s="95"/>
      <c r="BP195" s="95"/>
      <c r="BQ195" s="95"/>
      <c r="BR195" s="95"/>
      <c r="BS195" s="95"/>
      <c r="BT195" s="95"/>
      <c r="BU195" s="95"/>
      <c r="BV195" s="95"/>
      <c r="BW195" s="95"/>
      <c r="BX195" s="95"/>
      <c r="BY195" s="95"/>
      <c r="BZ195" s="95"/>
      <c r="CA195" s="95"/>
      <c r="CB195" s="95"/>
      <c r="CC195" s="95"/>
      <c r="CD195" s="95"/>
      <c r="CE195" s="95"/>
      <c r="CF195" s="95"/>
      <c r="CG195" s="95"/>
      <c r="CH195" s="95"/>
      <c r="CI195" s="95"/>
      <c r="CJ195" s="95"/>
      <c r="CK195" s="95"/>
      <c r="CL195" s="95"/>
      <c r="CM195" s="95"/>
      <c r="CN195" s="95"/>
      <c r="CO195" s="95"/>
      <c r="CP195" s="95"/>
      <c r="CQ195" s="95"/>
      <c r="CR195" s="95"/>
    </row>
    <row r="196" spans="1:96" ht="34.5" customHeight="1">
      <c r="A196" s="95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  <c r="R196" s="95"/>
      <c r="S196" s="95"/>
      <c r="T196" s="95"/>
      <c r="U196" s="95"/>
      <c r="V196" s="95"/>
      <c r="W196" s="95"/>
      <c r="X196" s="95"/>
      <c r="Y196" s="95"/>
      <c r="Z196" s="95"/>
      <c r="AA196" s="95"/>
      <c r="AB196" s="95"/>
      <c r="AC196" s="95"/>
      <c r="AD196" s="95"/>
      <c r="AE196" s="95"/>
      <c r="AF196" s="95"/>
      <c r="AG196" s="95"/>
      <c r="AH196" s="95"/>
      <c r="AI196" s="95"/>
      <c r="AJ196" s="95"/>
      <c r="AK196" s="95"/>
      <c r="AL196" s="95"/>
      <c r="AM196" s="95"/>
      <c r="AN196" s="95"/>
      <c r="AO196" s="95"/>
      <c r="AP196" s="95"/>
      <c r="AQ196" s="95"/>
      <c r="AR196" s="95"/>
      <c r="AS196" s="95"/>
      <c r="AT196" s="95"/>
      <c r="AU196" s="95"/>
      <c r="AV196" s="95"/>
      <c r="AW196" s="95"/>
      <c r="AX196" s="95"/>
      <c r="AY196" s="95"/>
      <c r="AZ196" s="95"/>
      <c r="BA196" s="95"/>
      <c r="BB196" s="95"/>
      <c r="BC196" s="95"/>
      <c r="BD196" s="95"/>
      <c r="BE196" s="95"/>
      <c r="BF196" s="95"/>
      <c r="BG196" s="95"/>
      <c r="BH196" s="95"/>
      <c r="BI196" s="95"/>
      <c r="BJ196" s="95"/>
      <c r="BK196" s="95"/>
      <c r="BL196" s="95"/>
      <c r="BM196" s="95"/>
      <c r="BN196" s="95"/>
      <c r="BO196" s="95"/>
      <c r="BP196" s="95"/>
      <c r="BQ196" s="95"/>
      <c r="BR196" s="95"/>
      <c r="BS196" s="95"/>
      <c r="BT196" s="95"/>
      <c r="BU196" s="95"/>
      <c r="BV196" s="95"/>
      <c r="BW196" s="95"/>
      <c r="BX196" s="95"/>
      <c r="BY196" s="95"/>
      <c r="BZ196" s="95"/>
      <c r="CA196" s="95"/>
      <c r="CB196" s="95"/>
      <c r="CC196" s="95"/>
      <c r="CD196" s="95"/>
      <c r="CE196" s="95"/>
      <c r="CF196" s="95"/>
      <c r="CG196" s="95"/>
      <c r="CH196" s="95"/>
      <c r="CI196" s="95"/>
      <c r="CJ196" s="95"/>
      <c r="CK196" s="95"/>
      <c r="CL196" s="95"/>
      <c r="CM196" s="95"/>
      <c r="CN196" s="95"/>
      <c r="CO196" s="95"/>
      <c r="CP196" s="95"/>
      <c r="CQ196" s="95"/>
      <c r="CR196" s="95"/>
    </row>
    <row r="197" spans="1:96" ht="34.5" customHeight="1">
      <c r="A197" s="95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  <c r="AA197" s="95"/>
      <c r="AB197" s="95"/>
      <c r="AC197" s="95"/>
      <c r="AD197" s="95"/>
      <c r="AE197" s="95"/>
      <c r="AF197" s="95"/>
      <c r="AG197" s="95"/>
      <c r="AH197" s="95"/>
      <c r="AI197" s="95"/>
      <c r="AJ197" s="95"/>
      <c r="AK197" s="95"/>
      <c r="AL197" s="95"/>
      <c r="AM197" s="95"/>
      <c r="AN197" s="95"/>
      <c r="AO197" s="95"/>
      <c r="AP197" s="95"/>
      <c r="AQ197" s="95"/>
      <c r="AR197" s="95"/>
      <c r="AS197" s="95"/>
      <c r="AT197" s="95"/>
      <c r="AU197" s="95"/>
      <c r="AV197" s="95"/>
      <c r="AW197" s="95"/>
      <c r="AX197" s="95"/>
      <c r="AY197" s="95"/>
      <c r="AZ197" s="95"/>
      <c r="BA197" s="95"/>
      <c r="BB197" s="95"/>
      <c r="BC197" s="95"/>
      <c r="BD197" s="95"/>
      <c r="BE197" s="95"/>
      <c r="BF197" s="95"/>
      <c r="BG197" s="95"/>
      <c r="BH197" s="95"/>
      <c r="BI197" s="95"/>
      <c r="BJ197" s="95"/>
      <c r="BK197" s="95"/>
      <c r="BL197" s="95"/>
      <c r="BM197" s="95"/>
      <c r="BN197" s="95"/>
      <c r="BO197" s="95"/>
      <c r="BP197" s="95"/>
      <c r="BQ197" s="95"/>
      <c r="BR197" s="95"/>
      <c r="BS197" s="95"/>
      <c r="BT197" s="95"/>
      <c r="BU197" s="95"/>
      <c r="BV197" s="95"/>
      <c r="BW197" s="95"/>
      <c r="BX197" s="95"/>
      <c r="BY197" s="95"/>
      <c r="BZ197" s="95"/>
      <c r="CA197" s="95"/>
      <c r="CB197" s="95"/>
      <c r="CC197" s="95"/>
      <c r="CD197" s="95"/>
      <c r="CE197" s="95"/>
      <c r="CF197" s="95"/>
      <c r="CG197" s="95"/>
      <c r="CH197" s="95"/>
      <c r="CI197" s="95"/>
      <c r="CJ197" s="95"/>
      <c r="CK197" s="95"/>
      <c r="CL197" s="95"/>
      <c r="CM197" s="95"/>
      <c r="CN197" s="95"/>
      <c r="CO197" s="95"/>
      <c r="CP197" s="95"/>
      <c r="CQ197" s="95"/>
      <c r="CR197" s="95"/>
    </row>
    <row r="198" spans="1:96" ht="34.5" customHeight="1">
      <c r="A198" s="95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  <c r="R198" s="95"/>
      <c r="S198" s="95"/>
      <c r="T198" s="95"/>
      <c r="U198" s="95"/>
      <c r="V198" s="95"/>
      <c r="W198" s="95"/>
      <c r="X198" s="95"/>
      <c r="Y198" s="95"/>
      <c r="Z198" s="95"/>
      <c r="AA198" s="95"/>
      <c r="AB198" s="95"/>
      <c r="AC198" s="95"/>
      <c r="AD198" s="95"/>
      <c r="AE198" s="95"/>
      <c r="AF198" s="95"/>
      <c r="AG198" s="95"/>
      <c r="AH198" s="95"/>
      <c r="AI198" s="95"/>
      <c r="AJ198" s="95"/>
      <c r="AK198" s="95"/>
      <c r="AL198" s="95"/>
      <c r="AM198" s="95"/>
      <c r="AN198" s="95"/>
      <c r="AO198" s="95"/>
      <c r="AP198" s="95"/>
      <c r="AQ198" s="95"/>
      <c r="AR198" s="95"/>
      <c r="AS198" s="95"/>
      <c r="AT198" s="95"/>
      <c r="AU198" s="95"/>
      <c r="AV198" s="95"/>
      <c r="AW198" s="95"/>
      <c r="AX198" s="95"/>
      <c r="AY198" s="95"/>
      <c r="AZ198" s="95"/>
      <c r="BA198" s="95"/>
      <c r="BB198" s="95"/>
      <c r="BC198" s="95"/>
      <c r="BD198" s="95"/>
      <c r="BE198" s="95"/>
      <c r="BF198" s="95"/>
      <c r="BG198" s="95"/>
      <c r="BH198" s="95"/>
      <c r="BI198" s="95"/>
      <c r="BJ198" s="95"/>
      <c r="BK198" s="95"/>
      <c r="BL198" s="95"/>
      <c r="BM198" s="95"/>
      <c r="BN198" s="95"/>
      <c r="BO198" s="95"/>
      <c r="BP198" s="95"/>
      <c r="BQ198" s="95"/>
      <c r="BR198" s="95"/>
      <c r="BS198" s="95"/>
      <c r="BT198" s="95"/>
      <c r="BU198" s="95"/>
      <c r="BV198" s="95"/>
      <c r="BW198" s="95"/>
      <c r="BX198" s="95"/>
      <c r="BY198" s="95"/>
      <c r="BZ198" s="95"/>
      <c r="CA198" s="95"/>
      <c r="CB198" s="95"/>
      <c r="CC198" s="95"/>
      <c r="CD198" s="95"/>
      <c r="CE198" s="95"/>
      <c r="CF198" s="95"/>
      <c r="CG198" s="95"/>
      <c r="CH198" s="95"/>
      <c r="CI198" s="95"/>
      <c r="CJ198" s="95"/>
      <c r="CK198" s="95"/>
      <c r="CL198" s="95"/>
      <c r="CM198" s="95"/>
      <c r="CN198" s="95"/>
      <c r="CO198" s="95"/>
      <c r="CP198" s="95"/>
      <c r="CQ198" s="95"/>
      <c r="CR198" s="95"/>
    </row>
    <row r="199" spans="1:96" ht="34.5" customHeight="1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  <c r="AA199" s="95"/>
      <c r="AB199" s="95"/>
      <c r="AC199" s="95"/>
      <c r="AD199" s="95"/>
      <c r="AE199" s="95"/>
      <c r="AF199" s="95"/>
      <c r="AG199" s="95"/>
      <c r="AH199" s="95"/>
      <c r="AI199" s="95"/>
      <c r="AJ199" s="95"/>
      <c r="AK199" s="95"/>
      <c r="AL199" s="95"/>
      <c r="AM199" s="95"/>
      <c r="AN199" s="95"/>
      <c r="AO199" s="95"/>
      <c r="AP199" s="95"/>
      <c r="AQ199" s="95"/>
      <c r="AR199" s="95"/>
      <c r="AS199" s="95"/>
      <c r="AT199" s="95"/>
      <c r="AU199" s="95"/>
      <c r="AV199" s="95"/>
      <c r="AW199" s="95"/>
      <c r="AX199" s="95"/>
      <c r="AY199" s="95"/>
      <c r="AZ199" s="95"/>
      <c r="BA199" s="95"/>
      <c r="BB199" s="95"/>
      <c r="BC199" s="95"/>
      <c r="BD199" s="95"/>
      <c r="BE199" s="95"/>
      <c r="BF199" s="95"/>
      <c r="BG199" s="95"/>
      <c r="BH199" s="95"/>
      <c r="BI199" s="95"/>
      <c r="BJ199" s="95"/>
      <c r="BK199" s="95"/>
      <c r="BL199" s="95"/>
      <c r="BM199" s="95"/>
      <c r="BN199" s="95"/>
      <c r="BO199" s="95"/>
      <c r="BP199" s="95"/>
      <c r="BQ199" s="95"/>
      <c r="BR199" s="95"/>
      <c r="BS199" s="95"/>
      <c r="BT199" s="95"/>
      <c r="BU199" s="95"/>
      <c r="BV199" s="95"/>
      <c r="BW199" s="95"/>
      <c r="BX199" s="95"/>
      <c r="BY199" s="95"/>
      <c r="BZ199" s="95"/>
      <c r="CA199" s="95"/>
      <c r="CB199" s="95"/>
      <c r="CC199" s="95"/>
      <c r="CD199" s="95"/>
      <c r="CE199" s="95"/>
      <c r="CF199" s="95"/>
      <c r="CG199" s="95"/>
      <c r="CH199" s="95"/>
      <c r="CI199" s="95"/>
      <c r="CJ199" s="95"/>
      <c r="CK199" s="95"/>
      <c r="CL199" s="95"/>
      <c r="CM199" s="95"/>
      <c r="CN199" s="95"/>
      <c r="CO199" s="95"/>
      <c r="CP199" s="95"/>
      <c r="CQ199" s="95"/>
      <c r="CR199" s="95"/>
    </row>
    <row r="200" spans="1:96" ht="34.5" customHeight="1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  <c r="R200" s="95"/>
      <c r="S200" s="95"/>
      <c r="T200" s="95"/>
      <c r="U200" s="95"/>
      <c r="V200" s="95"/>
      <c r="W200" s="95"/>
      <c r="X200" s="95"/>
      <c r="Y200" s="95"/>
      <c r="Z200" s="95"/>
      <c r="AA200" s="95"/>
      <c r="AB200" s="95"/>
      <c r="AC200" s="95"/>
      <c r="AD200" s="95"/>
      <c r="AE200" s="95"/>
      <c r="AF200" s="95"/>
      <c r="AG200" s="95"/>
      <c r="AH200" s="95"/>
      <c r="AI200" s="95"/>
      <c r="AJ200" s="95"/>
      <c r="AK200" s="95"/>
      <c r="AL200" s="95"/>
      <c r="AM200" s="95"/>
      <c r="AN200" s="95"/>
      <c r="AO200" s="95"/>
      <c r="AP200" s="95"/>
      <c r="AQ200" s="95"/>
      <c r="AR200" s="95"/>
      <c r="AS200" s="95"/>
      <c r="AT200" s="95"/>
      <c r="AU200" s="95"/>
      <c r="AV200" s="95"/>
      <c r="AW200" s="95"/>
      <c r="AX200" s="95"/>
      <c r="AY200" s="95"/>
      <c r="AZ200" s="95"/>
      <c r="BA200" s="95"/>
      <c r="BB200" s="95"/>
      <c r="BC200" s="95"/>
      <c r="BD200" s="95"/>
      <c r="BE200" s="95"/>
      <c r="BF200" s="95"/>
      <c r="BG200" s="95"/>
      <c r="BH200" s="95"/>
      <c r="BI200" s="95"/>
      <c r="BJ200" s="95"/>
      <c r="BK200" s="95"/>
      <c r="BL200" s="95"/>
      <c r="BM200" s="95"/>
      <c r="BN200" s="95"/>
      <c r="BO200" s="95"/>
      <c r="BP200" s="95"/>
      <c r="BQ200" s="95"/>
      <c r="BR200" s="95"/>
      <c r="BS200" s="95"/>
      <c r="BT200" s="95"/>
      <c r="BU200" s="95"/>
      <c r="BV200" s="95"/>
      <c r="BW200" s="95"/>
      <c r="BX200" s="95"/>
      <c r="BY200" s="95"/>
      <c r="BZ200" s="95"/>
      <c r="CA200" s="95"/>
      <c r="CB200" s="95"/>
      <c r="CC200" s="95"/>
      <c r="CD200" s="95"/>
      <c r="CE200" s="95"/>
      <c r="CF200" s="95"/>
      <c r="CG200" s="95"/>
      <c r="CH200" s="95"/>
      <c r="CI200" s="95"/>
      <c r="CJ200" s="95"/>
      <c r="CK200" s="95"/>
      <c r="CL200" s="95"/>
      <c r="CM200" s="95"/>
      <c r="CN200" s="95"/>
      <c r="CO200" s="95"/>
      <c r="CP200" s="95"/>
      <c r="CQ200" s="95"/>
      <c r="CR200" s="95"/>
    </row>
    <row r="201" spans="1:96" ht="34.5" customHeight="1">
      <c r="A201" s="95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  <c r="AA201" s="95"/>
      <c r="AB201" s="95"/>
      <c r="AC201" s="95"/>
      <c r="AD201" s="95"/>
      <c r="AE201" s="95"/>
      <c r="AF201" s="95"/>
      <c r="AG201" s="95"/>
      <c r="AH201" s="95"/>
      <c r="AI201" s="95"/>
      <c r="AJ201" s="95"/>
      <c r="AK201" s="95"/>
      <c r="AL201" s="95"/>
      <c r="AM201" s="95"/>
      <c r="AN201" s="95"/>
      <c r="AO201" s="95"/>
      <c r="AP201" s="95"/>
      <c r="AQ201" s="95"/>
      <c r="AR201" s="95"/>
      <c r="AS201" s="95"/>
      <c r="AT201" s="95"/>
      <c r="AU201" s="95"/>
      <c r="AV201" s="95"/>
      <c r="AW201" s="95"/>
      <c r="AX201" s="95"/>
      <c r="AY201" s="95"/>
      <c r="AZ201" s="95"/>
      <c r="BA201" s="95"/>
      <c r="BB201" s="95"/>
      <c r="BC201" s="95"/>
      <c r="BD201" s="95"/>
      <c r="BE201" s="95"/>
      <c r="BF201" s="95"/>
      <c r="BG201" s="95"/>
      <c r="BH201" s="95"/>
      <c r="BI201" s="95"/>
      <c r="BJ201" s="95"/>
      <c r="BK201" s="95"/>
      <c r="BL201" s="95"/>
      <c r="BM201" s="95"/>
      <c r="BN201" s="95"/>
      <c r="BO201" s="95"/>
      <c r="BP201" s="95"/>
      <c r="BQ201" s="95"/>
      <c r="BR201" s="95"/>
      <c r="BS201" s="95"/>
      <c r="BT201" s="95"/>
      <c r="BU201" s="95"/>
      <c r="BV201" s="95"/>
      <c r="BW201" s="95"/>
      <c r="BX201" s="95"/>
      <c r="BY201" s="95"/>
      <c r="BZ201" s="95"/>
      <c r="CA201" s="95"/>
      <c r="CB201" s="95"/>
      <c r="CC201" s="95"/>
      <c r="CD201" s="95"/>
      <c r="CE201" s="95"/>
      <c r="CF201" s="95"/>
      <c r="CG201" s="95"/>
      <c r="CH201" s="95"/>
      <c r="CI201" s="95"/>
      <c r="CJ201" s="95"/>
      <c r="CK201" s="95"/>
      <c r="CL201" s="95"/>
      <c r="CM201" s="95"/>
      <c r="CN201" s="95"/>
      <c r="CO201" s="95"/>
      <c r="CP201" s="95"/>
      <c r="CQ201" s="95"/>
      <c r="CR201" s="95"/>
    </row>
    <row r="202" spans="1:96" ht="34.5" customHeight="1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  <c r="R202" s="95"/>
      <c r="S202" s="95"/>
      <c r="T202" s="95"/>
      <c r="U202" s="95"/>
      <c r="V202" s="95"/>
      <c r="W202" s="95"/>
      <c r="X202" s="95"/>
      <c r="Y202" s="95"/>
      <c r="Z202" s="95"/>
      <c r="AA202" s="95"/>
      <c r="AB202" s="95"/>
      <c r="AC202" s="95"/>
      <c r="AD202" s="95"/>
      <c r="AE202" s="95"/>
      <c r="AF202" s="95"/>
      <c r="AG202" s="95"/>
      <c r="AH202" s="95"/>
      <c r="AI202" s="95"/>
      <c r="AJ202" s="95"/>
      <c r="AK202" s="95"/>
      <c r="AL202" s="95"/>
      <c r="AM202" s="95"/>
      <c r="AN202" s="95"/>
      <c r="AO202" s="95"/>
      <c r="AP202" s="95"/>
      <c r="AQ202" s="95"/>
      <c r="AR202" s="95"/>
      <c r="AS202" s="95"/>
      <c r="AT202" s="95"/>
      <c r="AU202" s="95"/>
      <c r="AV202" s="95"/>
      <c r="AW202" s="95"/>
      <c r="AX202" s="95"/>
      <c r="AY202" s="95"/>
      <c r="AZ202" s="95"/>
      <c r="BA202" s="95"/>
      <c r="BB202" s="95"/>
      <c r="BC202" s="95"/>
      <c r="BD202" s="95"/>
      <c r="BE202" s="95"/>
      <c r="BF202" s="95"/>
      <c r="BG202" s="95"/>
      <c r="BH202" s="95"/>
      <c r="BI202" s="95"/>
      <c r="BJ202" s="95"/>
      <c r="BK202" s="95"/>
      <c r="BL202" s="95"/>
      <c r="BM202" s="95"/>
      <c r="BN202" s="95"/>
      <c r="BO202" s="95"/>
      <c r="BP202" s="95"/>
      <c r="BQ202" s="95"/>
      <c r="BR202" s="95"/>
      <c r="BS202" s="95"/>
      <c r="BT202" s="95"/>
      <c r="BU202" s="95"/>
      <c r="BV202" s="95"/>
      <c r="BW202" s="95"/>
      <c r="BX202" s="95"/>
      <c r="BY202" s="95"/>
      <c r="BZ202" s="95"/>
      <c r="CA202" s="95"/>
      <c r="CB202" s="95"/>
      <c r="CC202" s="95"/>
      <c r="CD202" s="95"/>
      <c r="CE202" s="95"/>
      <c r="CF202" s="95"/>
      <c r="CG202" s="95"/>
      <c r="CH202" s="95"/>
      <c r="CI202" s="95"/>
      <c r="CJ202" s="95"/>
      <c r="CK202" s="95"/>
      <c r="CL202" s="95"/>
      <c r="CM202" s="95"/>
      <c r="CN202" s="95"/>
      <c r="CO202" s="95"/>
      <c r="CP202" s="95"/>
      <c r="CQ202" s="95"/>
      <c r="CR202" s="95"/>
    </row>
    <row r="203" spans="1:96" ht="34.5" customHeight="1">
      <c r="A203" s="95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  <c r="AA203" s="95"/>
      <c r="AB203" s="95"/>
      <c r="AC203" s="95"/>
      <c r="AD203" s="95"/>
      <c r="AE203" s="95"/>
      <c r="AF203" s="95"/>
      <c r="AG203" s="95"/>
      <c r="AH203" s="95"/>
      <c r="AI203" s="95"/>
      <c r="AJ203" s="95"/>
      <c r="AK203" s="95"/>
      <c r="AL203" s="95"/>
      <c r="AM203" s="95"/>
      <c r="AN203" s="95"/>
      <c r="AO203" s="95"/>
      <c r="AP203" s="95"/>
      <c r="AQ203" s="95"/>
      <c r="AR203" s="95"/>
      <c r="AS203" s="95"/>
      <c r="AT203" s="95"/>
      <c r="AU203" s="95"/>
      <c r="AV203" s="95"/>
      <c r="AW203" s="95"/>
      <c r="AX203" s="95"/>
      <c r="AY203" s="95"/>
      <c r="AZ203" s="95"/>
      <c r="BA203" s="95"/>
      <c r="BB203" s="95"/>
      <c r="BC203" s="95"/>
      <c r="BD203" s="95"/>
      <c r="BE203" s="95"/>
      <c r="BF203" s="95"/>
      <c r="BG203" s="95"/>
      <c r="BH203" s="95"/>
      <c r="BI203" s="95"/>
      <c r="BJ203" s="95"/>
      <c r="BK203" s="95"/>
      <c r="BL203" s="95"/>
      <c r="BM203" s="95"/>
      <c r="BN203" s="95"/>
      <c r="BO203" s="95"/>
      <c r="BP203" s="95"/>
      <c r="BQ203" s="95"/>
      <c r="BR203" s="95"/>
      <c r="BS203" s="95"/>
      <c r="BT203" s="95"/>
      <c r="BU203" s="95"/>
      <c r="BV203" s="95"/>
      <c r="BW203" s="95"/>
      <c r="BX203" s="95"/>
      <c r="BY203" s="95"/>
      <c r="BZ203" s="95"/>
      <c r="CA203" s="95"/>
      <c r="CB203" s="95"/>
      <c r="CC203" s="95"/>
      <c r="CD203" s="95"/>
      <c r="CE203" s="95"/>
      <c r="CF203" s="95"/>
      <c r="CG203" s="95"/>
      <c r="CH203" s="95"/>
      <c r="CI203" s="95"/>
      <c r="CJ203" s="95"/>
      <c r="CK203" s="95"/>
      <c r="CL203" s="95"/>
      <c r="CM203" s="95"/>
      <c r="CN203" s="95"/>
      <c r="CO203" s="95"/>
      <c r="CP203" s="95"/>
      <c r="CQ203" s="95"/>
      <c r="CR203" s="95"/>
    </row>
    <row r="204" spans="1:96" ht="34.5" customHeight="1">
      <c r="A204" s="95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  <c r="AA204" s="95"/>
      <c r="AB204" s="95"/>
      <c r="AC204" s="95"/>
      <c r="AD204" s="95"/>
      <c r="AE204" s="95"/>
      <c r="AF204" s="95"/>
      <c r="AG204" s="95"/>
      <c r="AH204" s="95"/>
      <c r="AI204" s="95"/>
      <c r="AJ204" s="95"/>
      <c r="AK204" s="95"/>
      <c r="AL204" s="95"/>
      <c r="AM204" s="95"/>
      <c r="AN204" s="95"/>
      <c r="AO204" s="95"/>
      <c r="AP204" s="95"/>
      <c r="AQ204" s="95"/>
      <c r="AR204" s="95"/>
      <c r="AS204" s="95"/>
      <c r="AT204" s="95"/>
      <c r="AU204" s="95"/>
      <c r="AV204" s="95"/>
      <c r="AW204" s="95"/>
      <c r="AX204" s="95"/>
      <c r="AY204" s="95"/>
      <c r="AZ204" s="95"/>
      <c r="BA204" s="95"/>
      <c r="BB204" s="95"/>
      <c r="BC204" s="95"/>
      <c r="BD204" s="95"/>
      <c r="BE204" s="95"/>
      <c r="BF204" s="95"/>
      <c r="BG204" s="95"/>
      <c r="BH204" s="95"/>
      <c r="BI204" s="95"/>
      <c r="BJ204" s="95"/>
      <c r="BK204" s="95"/>
      <c r="BL204" s="95"/>
      <c r="BM204" s="95"/>
      <c r="BN204" s="95"/>
      <c r="BO204" s="95"/>
      <c r="BP204" s="95"/>
      <c r="BQ204" s="95"/>
      <c r="BR204" s="95"/>
      <c r="BS204" s="95"/>
      <c r="BT204" s="95"/>
      <c r="BU204" s="95"/>
      <c r="BV204" s="95"/>
      <c r="BW204" s="95"/>
      <c r="BX204" s="95"/>
      <c r="BY204" s="95"/>
      <c r="BZ204" s="95"/>
      <c r="CA204" s="95"/>
      <c r="CB204" s="95"/>
      <c r="CC204" s="95"/>
      <c r="CD204" s="95"/>
      <c r="CE204" s="95"/>
      <c r="CF204" s="95"/>
      <c r="CG204" s="95"/>
      <c r="CH204" s="95"/>
      <c r="CI204" s="95"/>
      <c r="CJ204" s="95"/>
      <c r="CK204" s="95"/>
      <c r="CL204" s="95"/>
      <c r="CM204" s="95"/>
      <c r="CN204" s="95"/>
      <c r="CO204" s="95"/>
      <c r="CP204" s="95"/>
      <c r="CQ204" s="95"/>
      <c r="CR204" s="95"/>
    </row>
    <row r="205" spans="1:96" ht="34.5" customHeight="1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  <c r="AC205" s="95"/>
      <c r="AD205" s="95"/>
      <c r="AE205" s="95"/>
      <c r="AF205" s="95"/>
      <c r="AG205" s="95"/>
      <c r="AH205" s="95"/>
      <c r="AI205" s="95"/>
      <c r="AJ205" s="95"/>
      <c r="AK205" s="95"/>
      <c r="AL205" s="95"/>
      <c r="AM205" s="95"/>
      <c r="AN205" s="95"/>
      <c r="AO205" s="95"/>
      <c r="AP205" s="95"/>
      <c r="AQ205" s="95"/>
      <c r="AR205" s="95"/>
      <c r="AS205" s="95"/>
      <c r="AT205" s="95"/>
      <c r="AU205" s="95"/>
      <c r="AV205" s="95"/>
      <c r="AW205" s="95"/>
      <c r="AX205" s="95"/>
      <c r="AY205" s="95"/>
      <c r="AZ205" s="95"/>
      <c r="BA205" s="95"/>
      <c r="BB205" s="95"/>
      <c r="BC205" s="95"/>
      <c r="BD205" s="95"/>
      <c r="BE205" s="95"/>
      <c r="BF205" s="95"/>
      <c r="BG205" s="95"/>
      <c r="BH205" s="95"/>
      <c r="BI205" s="95"/>
      <c r="BJ205" s="95"/>
      <c r="BK205" s="95"/>
      <c r="BL205" s="95"/>
      <c r="BM205" s="95"/>
      <c r="BN205" s="95"/>
      <c r="BO205" s="95"/>
      <c r="BP205" s="95"/>
      <c r="BQ205" s="95"/>
      <c r="BR205" s="95"/>
      <c r="BS205" s="95"/>
      <c r="BT205" s="95"/>
      <c r="BU205" s="95"/>
      <c r="BV205" s="95"/>
      <c r="BW205" s="95"/>
      <c r="BX205" s="95"/>
      <c r="BY205" s="95"/>
      <c r="BZ205" s="95"/>
      <c r="CA205" s="95"/>
      <c r="CB205" s="95"/>
      <c r="CC205" s="95"/>
      <c r="CD205" s="95"/>
      <c r="CE205" s="95"/>
      <c r="CF205" s="95"/>
      <c r="CG205" s="95"/>
      <c r="CH205" s="95"/>
      <c r="CI205" s="95"/>
      <c r="CJ205" s="95"/>
      <c r="CK205" s="95"/>
      <c r="CL205" s="95"/>
      <c r="CM205" s="95"/>
      <c r="CN205" s="95"/>
      <c r="CO205" s="95"/>
      <c r="CP205" s="95"/>
      <c r="CQ205" s="95"/>
      <c r="CR205" s="95"/>
    </row>
    <row r="206" spans="1:96" ht="34.5" customHeight="1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  <c r="AA206" s="95"/>
      <c r="AB206" s="95"/>
      <c r="AC206" s="95"/>
      <c r="AD206" s="95"/>
      <c r="AE206" s="95"/>
      <c r="AF206" s="95"/>
      <c r="AG206" s="95"/>
      <c r="AH206" s="95"/>
      <c r="AI206" s="95"/>
      <c r="AJ206" s="95"/>
      <c r="AK206" s="95"/>
      <c r="AL206" s="95"/>
      <c r="AM206" s="95"/>
      <c r="AN206" s="95"/>
      <c r="AO206" s="95"/>
      <c r="AP206" s="95"/>
      <c r="AQ206" s="95"/>
      <c r="AR206" s="95"/>
      <c r="AS206" s="95"/>
      <c r="AT206" s="95"/>
      <c r="AU206" s="95"/>
      <c r="AV206" s="95"/>
      <c r="AW206" s="95"/>
      <c r="AX206" s="95"/>
      <c r="AY206" s="95"/>
      <c r="AZ206" s="95"/>
      <c r="BA206" s="95"/>
      <c r="BB206" s="95"/>
      <c r="BC206" s="95"/>
      <c r="BD206" s="95"/>
      <c r="BE206" s="95"/>
      <c r="BF206" s="95"/>
      <c r="BG206" s="95"/>
      <c r="BH206" s="95"/>
      <c r="BI206" s="95"/>
      <c r="BJ206" s="95"/>
      <c r="BK206" s="95"/>
      <c r="BL206" s="95"/>
      <c r="BM206" s="95"/>
      <c r="BN206" s="95"/>
      <c r="BO206" s="95"/>
      <c r="BP206" s="95"/>
      <c r="BQ206" s="95"/>
      <c r="BR206" s="95"/>
      <c r="BS206" s="95"/>
      <c r="BT206" s="95"/>
      <c r="BU206" s="95"/>
      <c r="BV206" s="95"/>
      <c r="BW206" s="95"/>
      <c r="BX206" s="95"/>
      <c r="BY206" s="95"/>
      <c r="BZ206" s="95"/>
      <c r="CA206" s="95"/>
      <c r="CB206" s="95"/>
      <c r="CC206" s="95"/>
      <c r="CD206" s="95"/>
      <c r="CE206" s="95"/>
      <c r="CF206" s="95"/>
      <c r="CG206" s="95"/>
      <c r="CH206" s="95"/>
      <c r="CI206" s="95"/>
      <c r="CJ206" s="95"/>
      <c r="CK206" s="95"/>
      <c r="CL206" s="95"/>
      <c r="CM206" s="95"/>
      <c r="CN206" s="95"/>
      <c r="CO206" s="95"/>
      <c r="CP206" s="95"/>
      <c r="CQ206" s="95"/>
      <c r="CR206" s="95"/>
    </row>
    <row r="207" spans="1:96" ht="34.5" customHeight="1">
      <c r="A207" s="95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  <c r="AB207" s="95"/>
      <c r="AC207" s="95"/>
      <c r="AD207" s="95"/>
      <c r="AE207" s="95"/>
      <c r="AF207" s="95"/>
      <c r="AG207" s="95"/>
      <c r="AH207" s="95"/>
      <c r="AI207" s="95"/>
      <c r="AJ207" s="95"/>
      <c r="AK207" s="95"/>
      <c r="AL207" s="95"/>
      <c r="AM207" s="95"/>
      <c r="AN207" s="95"/>
      <c r="AO207" s="95"/>
      <c r="AP207" s="95"/>
      <c r="AQ207" s="95"/>
      <c r="AR207" s="95"/>
      <c r="AS207" s="95"/>
      <c r="AT207" s="95"/>
      <c r="AU207" s="95"/>
      <c r="AV207" s="95"/>
      <c r="AW207" s="95"/>
      <c r="AX207" s="95"/>
      <c r="AY207" s="95"/>
      <c r="AZ207" s="95"/>
      <c r="BA207" s="95"/>
      <c r="BB207" s="95"/>
      <c r="BC207" s="95"/>
      <c r="BD207" s="95"/>
      <c r="BE207" s="95"/>
      <c r="BF207" s="95"/>
      <c r="BG207" s="95"/>
      <c r="BH207" s="95"/>
      <c r="BI207" s="95"/>
      <c r="BJ207" s="95"/>
      <c r="BK207" s="95"/>
      <c r="BL207" s="95"/>
      <c r="BM207" s="95"/>
      <c r="BN207" s="95"/>
      <c r="BO207" s="95"/>
      <c r="BP207" s="95"/>
      <c r="BQ207" s="95"/>
      <c r="BR207" s="95"/>
      <c r="BS207" s="95"/>
      <c r="BT207" s="95"/>
      <c r="BU207" s="95"/>
      <c r="BV207" s="95"/>
      <c r="BW207" s="95"/>
      <c r="BX207" s="95"/>
      <c r="BY207" s="95"/>
      <c r="BZ207" s="95"/>
      <c r="CA207" s="95"/>
      <c r="CB207" s="95"/>
      <c r="CC207" s="95"/>
      <c r="CD207" s="95"/>
      <c r="CE207" s="95"/>
      <c r="CF207" s="95"/>
      <c r="CG207" s="95"/>
      <c r="CH207" s="95"/>
      <c r="CI207" s="95"/>
      <c r="CJ207" s="95"/>
      <c r="CK207" s="95"/>
      <c r="CL207" s="95"/>
      <c r="CM207" s="95"/>
      <c r="CN207" s="95"/>
      <c r="CO207" s="95"/>
      <c r="CP207" s="95"/>
      <c r="CQ207" s="95"/>
      <c r="CR207" s="95"/>
    </row>
    <row r="208" spans="1:96" ht="34.5" customHeight="1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  <c r="AA208" s="95"/>
      <c r="AB208" s="95"/>
      <c r="AC208" s="95"/>
      <c r="AD208" s="95"/>
      <c r="AE208" s="95"/>
      <c r="AF208" s="95"/>
      <c r="AG208" s="95"/>
      <c r="AH208" s="95"/>
      <c r="AI208" s="95"/>
      <c r="AJ208" s="95"/>
      <c r="AK208" s="95"/>
      <c r="AL208" s="95"/>
      <c r="AM208" s="95"/>
      <c r="AN208" s="95"/>
      <c r="AO208" s="95"/>
      <c r="AP208" s="95"/>
      <c r="AQ208" s="95"/>
      <c r="AR208" s="95"/>
      <c r="AS208" s="95"/>
      <c r="AT208" s="95"/>
      <c r="AU208" s="95"/>
      <c r="AV208" s="95"/>
      <c r="AW208" s="95"/>
      <c r="AX208" s="95"/>
      <c r="AY208" s="95"/>
      <c r="AZ208" s="95"/>
      <c r="BA208" s="95"/>
      <c r="BB208" s="95"/>
      <c r="BC208" s="95"/>
      <c r="BD208" s="95"/>
      <c r="BE208" s="95"/>
      <c r="BF208" s="95"/>
      <c r="BG208" s="95"/>
      <c r="BH208" s="95"/>
      <c r="BI208" s="95"/>
      <c r="BJ208" s="95"/>
      <c r="BK208" s="95"/>
      <c r="BL208" s="95"/>
      <c r="BM208" s="95"/>
      <c r="BN208" s="95"/>
      <c r="BO208" s="95"/>
      <c r="BP208" s="95"/>
      <c r="BQ208" s="95"/>
      <c r="BR208" s="95"/>
      <c r="BS208" s="95"/>
      <c r="BT208" s="95"/>
      <c r="BU208" s="95"/>
      <c r="BV208" s="95"/>
      <c r="BW208" s="95"/>
      <c r="BX208" s="95"/>
      <c r="BY208" s="95"/>
      <c r="BZ208" s="95"/>
      <c r="CA208" s="95"/>
      <c r="CB208" s="95"/>
      <c r="CC208" s="95"/>
      <c r="CD208" s="95"/>
      <c r="CE208" s="95"/>
      <c r="CF208" s="95"/>
      <c r="CG208" s="95"/>
      <c r="CH208" s="95"/>
      <c r="CI208" s="95"/>
      <c r="CJ208" s="95"/>
      <c r="CK208" s="95"/>
      <c r="CL208" s="95"/>
      <c r="CM208" s="95"/>
      <c r="CN208" s="95"/>
      <c r="CO208" s="95"/>
      <c r="CP208" s="95"/>
      <c r="CQ208" s="95"/>
      <c r="CR208" s="95"/>
    </row>
    <row r="209" spans="1:96" ht="34.5" customHeight="1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  <c r="AB209" s="95"/>
      <c r="AC209" s="95"/>
      <c r="AD209" s="95"/>
      <c r="AE209" s="95"/>
      <c r="AF209" s="95"/>
      <c r="AG209" s="95"/>
      <c r="AH209" s="95"/>
      <c r="AI209" s="95"/>
      <c r="AJ209" s="95"/>
      <c r="AK209" s="95"/>
      <c r="AL209" s="95"/>
      <c r="AM209" s="95"/>
      <c r="AN209" s="95"/>
      <c r="AO209" s="95"/>
      <c r="AP209" s="95"/>
      <c r="AQ209" s="95"/>
      <c r="AR209" s="95"/>
      <c r="AS209" s="95"/>
      <c r="AT209" s="95"/>
      <c r="AU209" s="95"/>
      <c r="AV209" s="95"/>
      <c r="AW209" s="95"/>
      <c r="AX209" s="95"/>
      <c r="AY209" s="95"/>
      <c r="AZ209" s="95"/>
      <c r="BA209" s="95"/>
      <c r="BB209" s="95"/>
      <c r="BC209" s="95"/>
      <c r="BD209" s="95"/>
      <c r="BE209" s="95"/>
      <c r="BF209" s="95"/>
      <c r="BG209" s="95"/>
      <c r="BH209" s="95"/>
      <c r="BI209" s="95"/>
      <c r="BJ209" s="95"/>
      <c r="BK209" s="95"/>
      <c r="BL209" s="95"/>
      <c r="BM209" s="95"/>
      <c r="BN209" s="95"/>
      <c r="BO209" s="95"/>
      <c r="BP209" s="95"/>
      <c r="BQ209" s="95"/>
      <c r="BR209" s="95"/>
      <c r="BS209" s="95"/>
      <c r="BT209" s="95"/>
      <c r="BU209" s="95"/>
      <c r="BV209" s="95"/>
      <c r="BW209" s="95"/>
      <c r="BX209" s="95"/>
      <c r="BY209" s="95"/>
      <c r="BZ209" s="95"/>
      <c r="CA209" s="95"/>
      <c r="CB209" s="95"/>
      <c r="CC209" s="95"/>
      <c r="CD209" s="95"/>
      <c r="CE209" s="95"/>
      <c r="CF209" s="95"/>
      <c r="CG209" s="95"/>
      <c r="CH209" s="95"/>
      <c r="CI209" s="95"/>
      <c r="CJ209" s="95"/>
      <c r="CK209" s="95"/>
      <c r="CL209" s="95"/>
      <c r="CM209" s="95"/>
      <c r="CN209" s="95"/>
      <c r="CO209" s="95"/>
      <c r="CP209" s="95"/>
      <c r="CQ209" s="95"/>
      <c r="CR209" s="95"/>
    </row>
    <row r="210" spans="1:96" ht="34.5" customHeight="1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  <c r="AA210" s="95"/>
      <c r="AB210" s="95"/>
      <c r="AC210" s="95"/>
      <c r="AD210" s="95"/>
      <c r="AE210" s="95"/>
      <c r="AF210" s="95"/>
      <c r="AG210" s="95"/>
      <c r="AH210" s="95"/>
      <c r="AI210" s="95"/>
      <c r="AJ210" s="95"/>
      <c r="AK210" s="95"/>
      <c r="AL210" s="95"/>
      <c r="AM210" s="95"/>
      <c r="AN210" s="95"/>
      <c r="AO210" s="95"/>
      <c r="AP210" s="95"/>
      <c r="AQ210" s="95"/>
      <c r="AR210" s="95"/>
      <c r="AS210" s="95"/>
      <c r="AT210" s="95"/>
      <c r="AU210" s="95"/>
      <c r="AV210" s="95"/>
      <c r="AW210" s="95"/>
      <c r="AX210" s="95"/>
      <c r="AY210" s="95"/>
      <c r="AZ210" s="95"/>
      <c r="BA210" s="95"/>
      <c r="BB210" s="95"/>
      <c r="BC210" s="95"/>
      <c r="BD210" s="95"/>
      <c r="BE210" s="95"/>
      <c r="BF210" s="95"/>
      <c r="BG210" s="95"/>
      <c r="BH210" s="95"/>
      <c r="BI210" s="95"/>
      <c r="BJ210" s="95"/>
      <c r="BK210" s="95"/>
      <c r="BL210" s="95"/>
      <c r="BM210" s="95"/>
      <c r="BN210" s="95"/>
      <c r="BO210" s="95"/>
      <c r="BP210" s="95"/>
      <c r="BQ210" s="95"/>
      <c r="BR210" s="95"/>
      <c r="BS210" s="95"/>
      <c r="BT210" s="95"/>
      <c r="BU210" s="95"/>
      <c r="BV210" s="95"/>
      <c r="BW210" s="95"/>
      <c r="BX210" s="95"/>
      <c r="BY210" s="95"/>
      <c r="BZ210" s="95"/>
      <c r="CA210" s="95"/>
      <c r="CB210" s="95"/>
      <c r="CC210" s="95"/>
      <c r="CD210" s="95"/>
      <c r="CE210" s="95"/>
      <c r="CF210" s="95"/>
      <c r="CG210" s="95"/>
      <c r="CH210" s="95"/>
      <c r="CI210" s="95"/>
      <c r="CJ210" s="95"/>
      <c r="CK210" s="95"/>
      <c r="CL210" s="95"/>
      <c r="CM210" s="95"/>
      <c r="CN210" s="95"/>
      <c r="CO210" s="95"/>
      <c r="CP210" s="95"/>
      <c r="CQ210" s="95"/>
      <c r="CR210" s="95"/>
    </row>
    <row r="211" spans="1:96" ht="34.5" customHeight="1">
      <c r="A211" s="95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  <c r="AC211" s="95"/>
      <c r="AD211" s="95"/>
      <c r="AE211" s="95"/>
      <c r="AF211" s="95"/>
      <c r="AG211" s="95"/>
      <c r="AH211" s="95"/>
      <c r="AI211" s="95"/>
      <c r="AJ211" s="95"/>
      <c r="AK211" s="95"/>
      <c r="AL211" s="95"/>
      <c r="AM211" s="95"/>
      <c r="AN211" s="95"/>
      <c r="AO211" s="95"/>
      <c r="AP211" s="95"/>
      <c r="AQ211" s="95"/>
      <c r="AR211" s="95"/>
      <c r="AS211" s="95"/>
      <c r="AT211" s="95"/>
      <c r="AU211" s="95"/>
      <c r="AV211" s="95"/>
      <c r="AW211" s="95"/>
      <c r="AX211" s="95"/>
      <c r="AY211" s="95"/>
      <c r="AZ211" s="95"/>
      <c r="BA211" s="95"/>
      <c r="BB211" s="95"/>
      <c r="BC211" s="95"/>
      <c r="BD211" s="95"/>
      <c r="BE211" s="95"/>
      <c r="BF211" s="95"/>
      <c r="BG211" s="95"/>
      <c r="BH211" s="95"/>
      <c r="BI211" s="95"/>
      <c r="BJ211" s="95"/>
      <c r="BK211" s="95"/>
      <c r="BL211" s="95"/>
      <c r="BM211" s="95"/>
      <c r="BN211" s="95"/>
      <c r="BO211" s="95"/>
      <c r="BP211" s="95"/>
      <c r="BQ211" s="95"/>
      <c r="BR211" s="95"/>
      <c r="BS211" s="95"/>
      <c r="BT211" s="95"/>
      <c r="BU211" s="95"/>
      <c r="BV211" s="95"/>
      <c r="BW211" s="95"/>
      <c r="BX211" s="95"/>
      <c r="BY211" s="95"/>
      <c r="BZ211" s="95"/>
      <c r="CA211" s="95"/>
      <c r="CB211" s="95"/>
      <c r="CC211" s="95"/>
      <c r="CD211" s="95"/>
      <c r="CE211" s="95"/>
      <c r="CF211" s="95"/>
      <c r="CG211" s="95"/>
      <c r="CH211" s="95"/>
      <c r="CI211" s="95"/>
      <c r="CJ211" s="95"/>
      <c r="CK211" s="95"/>
      <c r="CL211" s="95"/>
      <c r="CM211" s="95"/>
      <c r="CN211" s="95"/>
      <c r="CO211" s="95"/>
      <c r="CP211" s="95"/>
      <c r="CQ211" s="95"/>
      <c r="CR211" s="95"/>
    </row>
    <row r="212" spans="1:96" ht="34.5" customHeight="1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  <c r="AA212" s="95"/>
      <c r="AB212" s="95"/>
      <c r="AC212" s="95"/>
      <c r="AD212" s="95"/>
      <c r="AE212" s="95"/>
      <c r="AF212" s="95"/>
      <c r="AG212" s="95"/>
      <c r="AH212" s="95"/>
      <c r="AI212" s="95"/>
      <c r="AJ212" s="95"/>
      <c r="AK212" s="95"/>
      <c r="AL212" s="95"/>
      <c r="AM212" s="95"/>
      <c r="AN212" s="95"/>
      <c r="AO212" s="95"/>
      <c r="AP212" s="95"/>
      <c r="AQ212" s="95"/>
      <c r="AR212" s="95"/>
      <c r="AS212" s="95"/>
      <c r="AT212" s="95"/>
      <c r="AU212" s="95"/>
      <c r="AV212" s="95"/>
      <c r="AW212" s="95"/>
      <c r="AX212" s="95"/>
      <c r="AY212" s="95"/>
      <c r="AZ212" s="95"/>
      <c r="BA212" s="95"/>
      <c r="BB212" s="95"/>
      <c r="BC212" s="95"/>
      <c r="BD212" s="95"/>
      <c r="BE212" s="95"/>
      <c r="BF212" s="95"/>
      <c r="BG212" s="95"/>
      <c r="BH212" s="95"/>
      <c r="BI212" s="95"/>
      <c r="BJ212" s="95"/>
      <c r="BK212" s="95"/>
      <c r="BL212" s="95"/>
      <c r="BM212" s="95"/>
      <c r="BN212" s="95"/>
      <c r="BO212" s="95"/>
      <c r="BP212" s="95"/>
      <c r="BQ212" s="95"/>
      <c r="BR212" s="95"/>
      <c r="BS212" s="95"/>
      <c r="BT212" s="95"/>
      <c r="BU212" s="95"/>
      <c r="BV212" s="95"/>
      <c r="BW212" s="95"/>
      <c r="BX212" s="95"/>
      <c r="BY212" s="95"/>
      <c r="BZ212" s="95"/>
      <c r="CA212" s="95"/>
      <c r="CB212" s="95"/>
      <c r="CC212" s="95"/>
      <c r="CD212" s="95"/>
      <c r="CE212" s="95"/>
      <c r="CF212" s="95"/>
      <c r="CG212" s="95"/>
      <c r="CH212" s="95"/>
      <c r="CI212" s="95"/>
      <c r="CJ212" s="95"/>
      <c r="CK212" s="95"/>
      <c r="CL212" s="95"/>
      <c r="CM212" s="95"/>
      <c r="CN212" s="95"/>
      <c r="CO212" s="95"/>
      <c r="CP212" s="95"/>
      <c r="CQ212" s="95"/>
      <c r="CR212" s="95"/>
    </row>
    <row r="213" spans="1:96" ht="34.5" customHeight="1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  <c r="AC213" s="95"/>
      <c r="AD213" s="95"/>
      <c r="AE213" s="95"/>
      <c r="AF213" s="95"/>
      <c r="AG213" s="95"/>
      <c r="AH213" s="95"/>
      <c r="AI213" s="95"/>
      <c r="AJ213" s="95"/>
      <c r="AK213" s="95"/>
      <c r="AL213" s="95"/>
      <c r="AM213" s="95"/>
      <c r="AN213" s="95"/>
      <c r="AO213" s="95"/>
      <c r="AP213" s="95"/>
      <c r="AQ213" s="95"/>
      <c r="AR213" s="95"/>
      <c r="AS213" s="95"/>
      <c r="AT213" s="95"/>
      <c r="AU213" s="95"/>
      <c r="AV213" s="95"/>
      <c r="AW213" s="95"/>
      <c r="AX213" s="95"/>
      <c r="AY213" s="95"/>
      <c r="AZ213" s="95"/>
      <c r="BA213" s="95"/>
      <c r="BB213" s="95"/>
      <c r="BC213" s="95"/>
      <c r="BD213" s="95"/>
      <c r="BE213" s="95"/>
      <c r="BF213" s="95"/>
      <c r="BG213" s="95"/>
      <c r="BH213" s="95"/>
      <c r="BI213" s="95"/>
      <c r="BJ213" s="95"/>
      <c r="BK213" s="95"/>
      <c r="BL213" s="95"/>
      <c r="BM213" s="95"/>
      <c r="BN213" s="95"/>
      <c r="BO213" s="95"/>
      <c r="BP213" s="95"/>
      <c r="BQ213" s="95"/>
      <c r="BR213" s="95"/>
      <c r="BS213" s="95"/>
      <c r="BT213" s="95"/>
      <c r="BU213" s="95"/>
      <c r="BV213" s="95"/>
      <c r="BW213" s="95"/>
      <c r="BX213" s="95"/>
      <c r="BY213" s="95"/>
      <c r="BZ213" s="95"/>
      <c r="CA213" s="95"/>
      <c r="CB213" s="95"/>
      <c r="CC213" s="95"/>
      <c r="CD213" s="95"/>
      <c r="CE213" s="95"/>
      <c r="CF213" s="95"/>
      <c r="CG213" s="95"/>
      <c r="CH213" s="95"/>
      <c r="CI213" s="95"/>
      <c r="CJ213" s="95"/>
      <c r="CK213" s="95"/>
      <c r="CL213" s="95"/>
      <c r="CM213" s="95"/>
      <c r="CN213" s="95"/>
      <c r="CO213" s="95"/>
      <c r="CP213" s="95"/>
      <c r="CQ213" s="95"/>
      <c r="CR213" s="95"/>
    </row>
    <row r="214" spans="1:96" ht="34.5" customHeight="1">
      <c r="A214" s="95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  <c r="AA214" s="95"/>
      <c r="AB214" s="95"/>
      <c r="AC214" s="95"/>
      <c r="AD214" s="95"/>
      <c r="AE214" s="95"/>
      <c r="AF214" s="95"/>
      <c r="AG214" s="95"/>
      <c r="AH214" s="95"/>
      <c r="AI214" s="95"/>
      <c r="AJ214" s="95"/>
      <c r="AK214" s="95"/>
      <c r="AL214" s="95"/>
      <c r="AM214" s="95"/>
      <c r="AN214" s="95"/>
      <c r="AO214" s="95"/>
      <c r="AP214" s="95"/>
      <c r="AQ214" s="95"/>
      <c r="AR214" s="95"/>
      <c r="AS214" s="95"/>
      <c r="AT214" s="95"/>
      <c r="AU214" s="95"/>
      <c r="AV214" s="95"/>
      <c r="AW214" s="95"/>
      <c r="AX214" s="95"/>
      <c r="AY214" s="95"/>
      <c r="AZ214" s="95"/>
      <c r="BA214" s="95"/>
      <c r="BB214" s="95"/>
      <c r="BC214" s="95"/>
      <c r="BD214" s="95"/>
      <c r="BE214" s="95"/>
      <c r="BF214" s="95"/>
      <c r="BG214" s="95"/>
      <c r="BH214" s="95"/>
      <c r="BI214" s="95"/>
      <c r="BJ214" s="95"/>
      <c r="BK214" s="95"/>
      <c r="BL214" s="95"/>
      <c r="BM214" s="95"/>
      <c r="BN214" s="95"/>
      <c r="BO214" s="95"/>
      <c r="BP214" s="95"/>
      <c r="BQ214" s="95"/>
      <c r="BR214" s="95"/>
      <c r="BS214" s="95"/>
      <c r="BT214" s="95"/>
      <c r="BU214" s="95"/>
      <c r="BV214" s="95"/>
      <c r="BW214" s="95"/>
      <c r="BX214" s="95"/>
      <c r="BY214" s="95"/>
      <c r="BZ214" s="95"/>
      <c r="CA214" s="95"/>
      <c r="CB214" s="95"/>
      <c r="CC214" s="95"/>
      <c r="CD214" s="95"/>
      <c r="CE214" s="95"/>
      <c r="CF214" s="95"/>
      <c r="CG214" s="95"/>
      <c r="CH214" s="95"/>
      <c r="CI214" s="95"/>
      <c r="CJ214" s="95"/>
      <c r="CK214" s="95"/>
      <c r="CL214" s="95"/>
      <c r="CM214" s="95"/>
      <c r="CN214" s="95"/>
      <c r="CO214" s="95"/>
      <c r="CP214" s="95"/>
      <c r="CQ214" s="95"/>
      <c r="CR214" s="95"/>
    </row>
    <row r="215" spans="1:96" ht="34.5" customHeight="1">
      <c r="A215" s="95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  <c r="AB215" s="95"/>
      <c r="AC215" s="95"/>
      <c r="AD215" s="95"/>
      <c r="AE215" s="95"/>
      <c r="AF215" s="95"/>
      <c r="AG215" s="95"/>
      <c r="AH215" s="95"/>
      <c r="AI215" s="95"/>
      <c r="AJ215" s="95"/>
      <c r="AK215" s="95"/>
      <c r="AL215" s="95"/>
      <c r="AM215" s="95"/>
      <c r="AN215" s="95"/>
      <c r="AO215" s="95"/>
      <c r="AP215" s="95"/>
      <c r="AQ215" s="95"/>
      <c r="AR215" s="95"/>
      <c r="AS215" s="95"/>
      <c r="AT215" s="95"/>
      <c r="AU215" s="95"/>
      <c r="AV215" s="95"/>
      <c r="AW215" s="95"/>
      <c r="AX215" s="95"/>
      <c r="AY215" s="95"/>
      <c r="AZ215" s="95"/>
      <c r="BA215" s="95"/>
      <c r="BB215" s="95"/>
      <c r="BC215" s="95"/>
      <c r="BD215" s="95"/>
      <c r="BE215" s="95"/>
      <c r="BF215" s="95"/>
      <c r="BG215" s="95"/>
      <c r="BH215" s="95"/>
      <c r="BI215" s="95"/>
      <c r="BJ215" s="95"/>
      <c r="BK215" s="95"/>
      <c r="BL215" s="95"/>
      <c r="BM215" s="95"/>
      <c r="BN215" s="95"/>
      <c r="BO215" s="95"/>
      <c r="BP215" s="95"/>
      <c r="BQ215" s="95"/>
      <c r="BR215" s="95"/>
      <c r="BS215" s="95"/>
      <c r="BT215" s="95"/>
      <c r="BU215" s="95"/>
      <c r="BV215" s="95"/>
      <c r="BW215" s="95"/>
      <c r="BX215" s="95"/>
      <c r="BY215" s="95"/>
      <c r="BZ215" s="95"/>
      <c r="CA215" s="95"/>
      <c r="CB215" s="95"/>
      <c r="CC215" s="95"/>
      <c r="CD215" s="95"/>
      <c r="CE215" s="95"/>
      <c r="CF215" s="95"/>
      <c r="CG215" s="95"/>
      <c r="CH215" s="95"/>
      <c r="CI215" s="95"/>
      <c r="CJ215" s="95"/>
      <c r="CK215" s="95"/>
      <c r="CL215" s="95"/>
      <c r="CM215" s="95"/>
      <c r="CN215" s="95"/>
      <c r="CO215" s="95"/>
      <c r="CP215" s="95"/>
      <c r="CQ215" s="95"/>
      <c r="CR215" s="95"/>
    </row>
    <row r="216" spans="1:96" ht="34.5" customHeight="1">
      <c r="A216" s="95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  <c r="AA216" s="95"/>
      <c r="AB216" s="95"/>
      <c r="AC216" s="95"/>
      <c r="AD216" s="95"/>
      <c r="AE216" s="95"/>
      <c r="AF216" s="95"/>
      <c r="AG216" s="95"/>
      <c r="AH216" s="95"/>
      <c r="AI216" s="95"/>
      <c r="AJ216" s="95"/>
      <c r="AK216" s="95"/>
      <c r="AL216" s="95"/>
      <c r="AM216" s="95"/>
      <c r="AN216" s="95"/>
      <c r="AO216" s="95"/>
      <c r="AP216" s="95"/>
      <c r="AQ216" s="95"/>
      <c r="AR216" s="95"/>
      <c r="AS216" s="95"/>
      <c r="AT216" s="95"/>
      <c r="AU216" s="95"/>
      <c r="AV216" s="95"/>
      <c r="AW216" s="95"/>
      <c r="AX216" s="95"/>
      <c r="AY216" s="95"/>
      <c r="AZ216" s="95"/>
      <c r="BA216" s="95"/>
      <c r="BB216" s="95"/>
      <c r="BC216" s="95"/>
      <c r="BD216" s="95"/>
      <c r="BE216" s="95"/>
      <c r="BF216" s="95"/>
      <c r="BG216" s="95"/>
      <c r="BH216" s="95"/>
      <c r="BI216" s="95"/>
      <c r="BJ216" s="95"/>
      <c r="BK216" s="95"/>
      <c r="BL216" s="95"/>
      <c r="BM216" s="95"/>
      <c r="BN216" s="95"/>
      <c r="BO216" s="95"/>
      <c r="BP216" s="95"/>
      <c r="BQ216" s="95"/>
      <c r="BR216" s="95"/>
      <c r="BS216" s="95"/>
      <c r="BT216" s="95"/>
      <c r="BU216" s="95"/>
      <c r="BV216" s="95"/>
      <c r="BW216" s="95"/>
      <c r="BX216" s="95"/>
      <c r="BY216" s="95"/>
      <c r="BZ216" s="95"/>
      <c r="CA216" s="95"/>
      <c r="CB216" s="95"/>
      <c r="CC216" s="95"/>
      <c r="CD216" s="95"/>
      <c r="CE216" s="95"/>
      <c r="CF216" s="95"/>
      <c r="CG216" s="95"/>
      <c r="CH216" s="95"/>
      <c r="CI216" s="95"/>
      <c r="CJ216" s="95"/>
      <c r="CK216" s="95"/>
      <c r="CL216" s="95"/>
      <c r="CM216" s="95"/>
      <c r="CN216" s="95"/>
      <c r="CO216" s="95"/>
      <c r="CP216" s="95"/>
      <c r="CQ216" s="95"/>
      <c r="CR216" s="95"/>
    </row>
    <row r="217" spans="1:96" ht="34.5" customHeight="1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5"/>
      <c r="AC217" s="95"/>
      <c r="AD217" s="95"/>
      <c r="AE217" s="95"/>
      <c r="AF217" s="95"/>
      <c r="AG217" s="95"/>
      <c r="AH217" s="95"/>
      <c r="AI217" s="95"/>
      <c r="AJ217" s="95"/>
      <c r="AK217" s="95"/>
      <c r="AL217" s="95"/>
      <c r="AM217" s="95"/>
      <c r="AN217" s="95"/>
      <c r="AO217" s="95"/>
      <c r="AP217" s="95"/>
      <c r="AQ217" s="95"/>
      <c r="AR217" s="95"/>
      <c r="AS217" s="95"/>
      <c r="AT217" s="95"/>
      <c r="AU217" s="95"/>
      <c r="AV217" s="95"/>
      <c r="AW217" s="95"/>
      <c r="AX217" s="95"/>
      <c r="AY217" s="95"/>
      <c r="AZ217" s="95"/>
      <c r="BA217" s="95"/>
      <c r="BB217" s="95"/>
      <c r="BC217" s="95"/>
      <c r="BD217" s="95"/>
      <c r="BE217" s="95"/>
      <c r="BF217" s="95"/>
      <c r="BG217" s="95"/>
      <c r="BH217" s="95"/>
      <c r="BI217" s="95"/>
      <c r="BJ217" s="95"/>
      <c r="BK217" s="95"/>
      <c r="BL217" s="95"/>
      <c r="BM217" s="95"/>
      <c r="BN217" s="95"/>
      <c r="BO217" s="95"/>
      <c r="BP217" s="95"/>
      <c r="BQ217" s="95"/>
      <c r="BR217" s="95"/>
      <c r="BS217" s="95"/>
      <c r="BT217" s="95"/>
      <c r="BU217" s="95"/>
      <c r="BV217" s="95"/>
      <c r="BW217" s="95"/>
      <c r="BX217" s="95"/>
      <c r="BY217" s="95"/>
      <c r="BZ217" s="95"/>
      <c r="CA217" s="95"/>
      <c r="CB217" s="95"/>
      <c r="CC217" s="95"/>
      <c r="CD217" s="95"/>
      <c r="CE217" s="95"/>
      <c r="CF217" s="95"/>
      <c r="CG217" s="95"/>
      <c r="CH217" s="95"/>
      <c r="CI217" s="95"/>
      <c r="CJ217" s="95"/>
      <c r="CK217" s="95"/>
      <c r="CL217" s="95"/>
      <c r="CM217" s="95"/>
      <c r="CN217" s="95"/>
      <c r="CO217" s="95"/>
      <c r="CP217" s="95"/>
      <c r="CQ217" s="95"/>
      <c r="CR217" s="95"/>
    </row>
    <row r="218" spans="1:96" ht="34.5" customHeight="1">
      <c r="A218" s="95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95"/>
      <c r="AS218" s="95"/>
      <c r="AT218" s="95"/>
      <c r="AU218" s="95"/>
      <c r="AV218" s="95"/>
      <c r="AW218" s="95"/>
      <c r="AX218" s="95"/>
      <c r="AY218" s="95"/>
      <c r="AZ218" s="95"/>
      <c r="BA218" s="95"/>
      <c r="BB218" s="95"/>
      <c r="BC218" s="95"/>
      <c r="BD218" s="95"/>
      <c r="BE218" s="95"/>
      <c r="BF218" s="95"/>
      <c r="BG218" s="95"/>
      <c r="BH218" s="95"/>
      <c r="BI218" s="95"/>
      <c r="BJ218" s="95"/>
      <c r="BK218" s="95"/>
      <c r="BL218" s="95"/>
      <c r="BM218" s="95"/>
      <c r="BN218" s="95"/>
      <c r="BO218" s="95"/>
      <c r="BP218" s="95"/>
      <c r="BQ218" s="95"/>
      <c r="BR218" s="95"/>
      <c r="BS218" s="95"/>
      <c r="BT218" s="95"/>
      <c r="BU218" s="95"/>
      <c r="BV218" s="95"/>
      <c r="BW218" s="95"/>
      <c r="BX218" s="95"/>
      <c r="BY218" s="95"/>
      <c r="BZ218" s="95"/>
      <c r="CA218" s="95"/>
      <c r="CB218" s="95"/>
      <c r="CC218" s="95"/>
      <c r="CD218" s="95"/>
      <c r="CE218" s="95"/>
      <c r="CF218" s="95"/>
      <c r="CG218" s="95"/>
      <c r="CH218" s="95"/>
      <c r="CI218" s="95"/>
      <c r="CJ218" s="95"/>
      <c r="CK218" s="95"/>
      <c r="CL218" s="95"/>
      <c r="CM218" s="95"/>
      <c r="CN218" s="95"/>
      <c r="CO218" s="95"/>
      <c r="CP218" s="95"/>
      <c r="CQ218" s="95"/>
      <c r="CR218" s="95"/>
    </row>
    <row r="219" spans="1:96" ht="34.5" customHeight="1">
      <c r="A219" s="95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  <c r="AB219" s="95"/>
      <c r="AC219" s="95"/>
      <c r="AD219" s="95"/>
      <c r="AE219" s="95"/>
      <c r="AF219" s="95"/>
      <c r="AG219" s="95"/>
      <c r="AH219" s="95"/>
      <c r="AI219" s="95"/>
      <c r="AJ219" s="95"/>
      <c r="AK219" s="95"/>
      <c r="AL219" s="95"/>
      <c r="AM219" s="95"/>
      <c r="AN219" s="95"/>
      <c r="AO219" s="95"/>
      <c r="AP219" s="95"/>
      <c r="AQ219" s="95"/>
      <c r="AR219" s="95"/>
      <c r="AS219" s="95"/>
      <c r="AT219" s="95"/>
      <c r="AU219" s="95"/>
      <c r="AV219" s="95"/>
      <c r="AW219" s="95"/>
      <c r="AX219" s="95"/>
      <c r="AY219" s="95"/>
      <c r="AZ219" s="95"/>
      <c r="BA219" s="95"/>
      <c r="BB219" s="95"/>
      <c r="BC219" s="95"/>
      <c r="BD219" s="95"/>
      <c r="BE219" s="95"/>
      <c r="BF219" s="95"/>
      <c r="BG219" s="95"/>
      <c r="BH219" s="95"/>
      <c r="BI219" s="95"/>
      <c r="BJ219" s="95"/>
      <c r="BK219" s="95"/>
      <c r="BL219" s="95"/>
      <c r="BM219" s="95"/>
      <c r="BN219" s="95"/>
      <c r="BO219" s="95"/>
      <c r="BP219" s="95"/>
      <c r="BQ219" s="95"/>
      <c r="BR219" s="95"/>
      <c r="BS219" s="95"/>
      <c r="BT219" s="95"/>
      <c r="BU219" s="95"/>
      <c r="BV219" s="95"/>
      <c r="BW219" s="95"/>
      <c r="BX219" s="95"/>
      <c r="BY219" s="95"/>
      <c r="BZ219" s="95"/>
      <c r="CA219" s="95"/>
      <c r="CB219" s="95"/>
      <c r="CC219" s="95"/>
      <c r="CD219" s="95"/>
      <c r="CE219" s="95"/>
      <c r="CF219" s="95"/>
      <c r="CG219" s="95"/>
      <c r="CH219" s="95"/>
      <c r="CI219" s="95"/>
      <c r="CJ219" s="95"/>
      <c r="CK219" s="95"/>
      <c r="CL219" s="95"/>
      <c r="CM219" s="95"/>
      <c r="CN219" s="95"/>
      <c r="CO219" s="95"/>
      <c r="CP219" s="95"/>
      <c r="CQ219" s="95"/>
      <c r="CR219" s="95"/>
    </row>
    <row r="220" spans="1:96" ht="34.5" customHeight="1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  <c r="AA220" s="95"/>
      <c r="AB220" s="95"/>
      <c r="AC220" s="95"/>
      <c r="AD220" s="95"/>
      <c r="AE220" s="95"/>
      <c r="AF220" s="95"/>
      <c r="AG220" s="95"/>
      <c r="AH220" s="95"/>
      <c r="AI220" s="95"/>
      <c r="AJ220" s="95"/>
      <c r="AK220" s="95"/>
      <c r="AL220" s="95"/>
      <c r="AM220" s="95"/>
      <c r="AN220" s="95"/>
      <c r="AO220" s="95"/>
      <c r="AP220" s="95"/>
      <c r="AQ220" s="95"/>
      <c r="AR220" s="95"/>
      <c r="AS220" s="95"/>
      <c r="AT220" s="95"/>
      <c r="AU220" s="95"/>
      <c r="AV220" s="95"/>
      <c r="AW220" s="95"/>
      <c r="AX220" s="95"/>
      <c r="AY220" s="95"/>
      <c r="AZ220" s="95"/>
      <c r="BA220" s="95"/>
      <c r="BB220" s="95"/>
      <c r="BC220" s="95"/>
      <c r="BD220" s="95"/>
      <c r="BE220" s="95"/>
      <c r="BF220" s="95"/>
      <c r="BG220" s="95"/>
      <c r="BH220" s="95"/>
      <c r="BI220" s="95"/>
      <c r="BJ220" s="95"/>
      <c r="BK220" s="95"/>
      <c r="BL220" s="95"/>
      <c r="BM220" s="95"/>
      <c r="BN220" s="95"/>
      <c r="BO220" s="95"/>
      <c r="BP220" s="95"/>
      <c r="BQ220" s="95"/>
      <c r="BR220" s="95"/>
      <c r="BS220" s="95"/>
      <c r="BT220" s="95"/>
      <c r="BU220" s="95"/>
      <c r="BV220" s="95"/>
      <c r="BW220" s="95"/>
      <c r="BX220" s="95"/>
      <c r="BY220" s="95"/>
      <c r="BZ220" s="95"/>
      <c r="CA220" s="95"/>
      <c r="CB220" s="95"/>
      <c r="CC220" s="95"/>
      <c r="CD220" s="95"/>
      <c r="CE220" s="95"/>
      <c r="CF220" s="95"/>
      <c r="CG220" s="95"/>
      <c r="CH220" s="95"/>
      <c r="CI220" s="95"/>
      <c r="CJ220" s="95"/>
      <c r="CK220" s="95"/>
      <c r="CL220" s="95"/>
      <c r="CM220" s="95"/>
      <c r="CN220" s="95"/>
      <c r="CO220" s="95"/>
      <c r="CP220" s="95"/>
      <c r="CQ220" s="95"/>
      <c r="CR220" s="95"/>
    </row>
    <row r="221" spans="1:96" ht="34.5" customHeight="1">
      <c r="A221" s="95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  <c r="AA221" s="95"/>
      <c r="AB221" s="95"/>
      <c r="AC221" s="95"/>
      <c r="AD221" s="95"/>
      <c r="AE221" s="95"/>
      <c r="AF221" s="95"/>
      <c r="AG221" s="95"/>
      <c r="AH221" s="95"/>
      <c r="AI221" s="95"/>
      <c r="AJ221" s="95"/>
      <c r="AK221" s="95"/>
      <c r="AL221" s="95"/>
      <c r="AM221" s="95"/>
      <c r="AN221" s="95"/>
      <c r="AO221" s="95"/>
      <c r="AP221" s="95"/>
      <c r="AQ221" s="95"/>
      <c r="AR221" s="95"/>
      <c r="AS221" s="95"/>
      <c r="AT221" s="95"/>
      <c r="AU221" s="95"/>
      <c r="AV221" s="95"/>
      <c r="AW221" s="95"/>
      <c r="AX221" s="95"/>
      <c r="AY221" s="95"/>
      <c r="AZ221" s="95"/>
      <c r="BA221" s="95"/>
      <c r="BB221" s="95"/>
      <c r="BC221" s="95"/>
      <c r="BD221" s="95"/>
      <c r="BE221" s="95"/>
      <c r="BF221" s="95"/>
      <c r="BG221" s="95"/>
      <c r="BH221" s="95"/>
      <c r="BI221" s="95"/>
      <c r="BJ221" s="95"/>
      <c r="BK221" s="95"/>
      <c r="BL221" s="95"/>
      <c r="BM221" s="95"/>
      <c r="BN221" s="95"/>
      <c r="BO221" s="95"/>
      <c r="BP221" s="95"/>
      <c r="BQ221" s="95"/>
      <c r="BR221" s="95"/>
      <c r="BS221" s="95"/>
      <c r="BT221" s="95"/>
      <c r="BU221" s="95"/>
      <c r="BV221" s="95"/>
      <c r="BW221" s="95"/>
      <c r="BX221" s="95"/>
      <c r="BY221" s="95"/>
      <c r="BZ221" s="95"/>
      <c r="CA221" s="95"/>
      <c r="CB221" s="95"/>
      <c r="CC221" s="95"/>
      <c r="CD221" s="95"/>
      <c r="CE221" s="95"/>
      <c r="CF221" s="95"/>
      <c r="CG221" s="95"/>
      <c r="CH221" s="95"/>
      <c r="CI221" s="95"/>
      <c r="CJ221" s="95"/>
      <c r="CK221" s="95"/>
      <c r="CL221" s="95"/>
      <c r="CM221" s="95"/>
      <c r="CN221" s="95"/>
      <c r="CO221" s="95"/>
      <c r="CP221" s="95"/>
      <c r="CQ221" s="95"/>
      <c r="CR221" s="95"/>
    </row>
    <row r="222" spans="1:96" ht="34.5" customHeight="1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  <c r="AA222" s="95"/>
      <c r="AB222" s="95"/>
      <c r="AC222" s="95"/>
      <c r="AD222" s="95"/>
      <c r="AE222" s="95"/>
      <c r="AF222" s="95"/>
      <c r="AG222" s="95"/>
      <c r="AH222" s="95"/>
      <c r="AI222" s="95"/>
      <c r="AJ222" s="95"/>
      <c r="AK222" s="95"/>
      <c r="AL222" s="95"/>
      <c r="AM222" s="95"/>
      <c r="AN222" s="95"/>
      <c r="AO222" s="95"/>
      <c r="AP222" s="95"/>
      <c r="AQ222" s="95"/>
      <c r="AR222" s="95"/>
      <c r="AS222" s="95"/>
      <c r="AT222" s="95"/>
      <c r="AU222" s="95"/>
      <c r="AV222" s="95"/>
      <c r="AW222" s="95"/>
      <c r="AX222" s="95"/>
      <c r="AY222" s="95"/>
      <c r="AZ222" s="95"/>
      <c r="BA222" s="95"/>
      <c r="BB222" s="95"/>
      <c r="BC222" s="95"/>
      <c r="BD222" s="95"/>
      <c r="BE222" s="95"/>
      <c r="BF222" s="95"/>
      <c r="BG222" s="95"/>
      <c r="BH222" s="95"/>
      <c r="BI222" s="95"/>
      <c r="BJ222" s="95"/>
      <c r="BK222" s="95"/>
      <c r="BL222" s="95"/>
      <c r="BM222" s="95"/>
      <c r="BN222" s="95"/>
      <c r="BO222" s="95"/>
      <c r="BP222" s="95"/>
      <c r="BQ222" s="95"/>
      <c r="BR222" s="95"/>
      <c r="BS222" s="95"/>
      <c r="BT222" s="95"/>
      <c r="BU222" s="95"/>
      <c r="BV222" s="95"/>
      <c r="BW222" s="95"/>
      <c r="BX222" s="95"/>
      <c r="BY222" s="95"/>
      <c r="BZ222" s="95"/>
      <c r="CA222" s="95"/>
      <c r="CB222" s="95"/>
      <c r="CC222" s="95"/>
      <c r="CD222" s="95"/>
      <c r="CE222" s="95"/>
      <c r="CF222" s="95"/>
      <c r="CG222" s="95"/>
      <c r="CH222" s="95"/>
      <c r="CI222" s="95"/>
      <c r="CJ222" s="95"/>
      <c r="CK222" s="95"/>
      <c r="CL222" s="95"/>
      <c r="CM222" s="95"/>
      <c r="CN222" s="95"/>
      <c r="CO222" s="95"/>
      <c r="CP222" s="95"/>
      <c r="CQ222" s="95"/>
      <c r="CR222" s="95"/>
    </row>
    <row r="223" spans="1:96" ht="34.5" customHeight="1">
      <c r="A223" s="95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  <c r="AB223" s="95"/>
      <c r="AC223" s="95"/>
      <c r="AD223" s="95"/>
      <c r="AE223" s="95"/>
      <c r="AF223" s="95"/>
      <c r="AG223" s="95"/>
      <c r="AH223" s="95"/>
      <c r="AI223" s="95"/>
      <c r="AJ223" s="95"/>
      <c r="AK223" s="95"/>
      <c r="AL223" s="95"/>
      <c r="AM223" s="95"/>
      <c r="AN223" s="95"/>
      <c r="AO223" s="95"/>
      <c r="AP223" s="95"/>
      <c r="AQ223" s="95"/>
      <c r="AR223" s="95"/>
      <c r="AS223" s="95"/>
      <c r="AT223" s="95"/>
      <c r="AU223" s="95"/>
      <c r="AV223" s="95"/>
      <c r="AW223" s="95"/>
      <c r="AX223" s="95"/>
      <c r="AY223" s="95"/>
      <c r="AZ223" s="95"/>
      <c r="BA223" s="95"/>
      <c r="BB223" s="95"/>
      <c r="BC223" s="95"/>
      <c r="BD223" s="95"/>
      <c r="BE223" s="95"/>
      <c r="BF223" s="95"/>
      <c r="BG223" s="95"/>
      <c r="BH223" s="95"/>
      <c r="BI223" s="95"/>
      <c r="BJ223" s="95"/>
      <c r="BK223" s="95"/>
      <c r="BL223" s="95"/>
      <c r="BM223" s="95"/>
      <c r="BN223" s="95"/>
      <c r="BO223" s="95"/>
      <c r="BP223" s="95"/>
      <c r="BQ223" s="95"/>
      <c r="BR223" s="95"/>
      <c r="BS223" s="95"/>
      <c r="BT223" s="95"/>
      <c r="BU223" s="95"/>
      <c r="BV223" s="95"/>
      <c r="BW223" s="95"/>
      <c r="BX223" s="95"/>
      <c r="BY223" s="95"/>
      <c r="BZ223" s="95"/>
      <c r="CA223" s="95"/>
      <c r="CB223" s="95"/>
      <c r="CC223" s="95"/>
      <c r="CD223" s="95"/>
      <c r="CE223" s="95"/>
      <c r="CF223" s="95"/>
      <c r="CG223" s="95"/>
      <c r="CH223" s="95"/>
      <c r="CI223" s="95"/>
      <c r="CJ223" s="95"/>
      <c r="CK223" s="95"/>
      <c r="CL223" s="95"/>
      <c r="CM223" s="95"/>
      <c r="CN223" s="95"/>
      <c r="CO223" s="95"/>
      <c r="CP223" s="95"/>
      <c r="CQ223" s="95"/>
      <c r="CR223" s="95"/>
    </row>
    <row r="224" spans="1:96" ht="34.5" customHeight="1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  <c r="R224" s="95"/>
      <c r="S224" s="95"/>
      <c r="T224" s="95"/>
      <c r="U224" s="95"/>
      <c r="V224" s="95"/>
      <c r="W224" s="95"/>
      <c r="X224" s="95"/>
      <c r="Y224" s="95"/>
      <c r="Z224" s="95"/>
      <c r="AA224" s="95"/>
      <c r="AB224" s="95"/>
      <c r="AC224" s="95"/>
      <c r="AD224" s="95"/>
      <c r="AE224" s="95"/>
      <c r="AF224" s="95"/>
      <c r="AG224" s="95"/>
      <c r="AH224" s="95"/>
      <c r="AI224" s="95"/>
      <c r="AJ224" s="95"/>
      <c r="AK224" s="95"/>
      <c r="AL224" s="95"/>
      <c r="AM224" s="95"/>
      <c r="AN224" s="95"/>
      <c r="AO224" s="95"/>
      <c r="AP224" s="95"/>
      <c r="AQ224" s="95"/>
      <c r="AR224" s="95"/>
      <c r="AS224" s="95"/>
      <c r="AT224" s="95"/>
      <c r="AU224" s="95"/>
      <c r="AV224" s="95"/>
      <c r="AW224" s="95"/>
      <c r="AX224" s="95"/>
      <c r="AY224" s="95"/>
      <c r="AZ224" s="95"/>
      <c r="BA224" s="95"/>
      <c r="BB224" s="95"/>
      <c r="BC224" s="95"/>
      <c r="BD224" s="95"/>
      <c r="BE224" s="95"/>
      <c r="BF224" s="95"/>
      <c r="BG224" s="95"/>
      <c r="BH224" s="95"/>
      <c r="BI224" s="95"/>
      <c r="BJ224" s="95"/>
      <c r="BK224" s="95"/>
      <c r="BL224" s="95"/>
      <c r="BM224" s="95"/>
      <c r="BN224" s="95"/>
      <c r="BO224" s="95"/>
      <c r="BP224" s="95"/>
      <c r="BQ224" s="95"/>
      <c r="BR224" s="95"/>
      <c r="BS224" s="95"/>
      <c r="BT224" s="95"/>
      <c r="BU224" s="95"/>
      <c r="BV224" s="95"/>
      <c r="BW224" s="95"/>
      <c r="BX224" s="95"/>
      <c r="BY224" s="95"/>
      <c r="BZ224" s="95"/>
      <c r="CA224" s="95"/>
      <c r="CB224" s="95"/>
      <c r="CC224" s="95"/>
      <c r="CD224" s="95"/>
      <c r="CE224" s="95"/>
      <c r="CF224" s="95"/>
      <c r="CG224" s="95"/>
      <c r="CH224" s="95"/>
      <c r="CI224" s="95"/>
      <c r="CJ224" s="95"/>
      <c r="CK224" s="95"/>
      <c r="CL224" s="95"/>
      <c r="CM224" s="95"/>
      <c r="CN224" s="95"/>
      <c r="CO224" s="95"/>
      <c r="CP224" s="95"/>
      <c r="CQ224" s="95"/>
      <c r="CR224" s="95"/>
    </row>
    <row r="225" spans="1:96" ht="34.5" customHeight="1">
      <c r="A225" s="95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  <c r="AA225" s="95"/>
      <c r="AB225" s="95"/>
      <c r="AC225" s="95"/>
      <c r="AD225" s="95"/>
      <c r="AE225" s="95"/>
      <c r="AF225" s="95"/>
      <c r="AG225" s="95"/>
      <c r="AH225" s="95"/>
      <c r="AI225" s="95"/>
      <c r="AJ225" s="95"/>
      <c r="AK225" s="95"/>
      <c r="AL225" s="95"/>
      <c r="AM225" s="95"/>
      <c r="AN225" s="95"/>
      <c r="AO225" s="95"/>
      <c r="AP225" s="95"/>
      <c r="AQ225" s="95"/>
      <c r="AR225" s="95"/>
      <c r="AS225" s="95"/>
      <c r="AT225" s="95"/>
      <c r="AU225" s="95"/>
      <c r="AV225" s="95"/>
      <c r="AW225" s="95"/>
      <c r="AX225" s="95"/>
      <c r="AY225" s="95"/>
      <c r="AZ225" s="95"/>
      <c r="BA225" s="95"/>
      <c r="BB225" s="95"/>
      <c r="BC225" s="95"/>
      <c r="BD225" s="95"/>
      <c r="BE225" s="95"/>
      <c r="BF225" s="95"/>
      <c r="BG225" s="95"/>
      <c r="BH225" s="95"/>
      <c r="BI225" s="95"/>
      <c r="BJ225" s="95"/>
      <c r="BK225" s="95"/>
      <c r="BL225" s="95"/>
      <c r="BM225" s="95"/>
      <c r="BN225" s="95"/>
      <c r="BO225" s="95"/>
      <c r="BP225" s="95"/>
      <c r="BQ225" s="95"/>
      <c r="BR225" s="95"/>
      <c r="BS225" s="95"/>
      <c r="BT225" s="95"/>
      <c r="BU225" s="95"/>
      <c r="BV225" s="95"/>
      <c r="BW225" s="95"/>
      <c r="BX225" s="95"/>
      <c r="BY225" s="95"/>
      <c r="BZ225" s="95"/>
      <c r="CA225" s="95"/>
      <c r="CB225" s="95"/>
      <c r="CC225" s="95"/>
      <c r="CD225" s="95"/>
      <c r="CE225" s="95"/>
      <c r="CF225" s="95"/>
      <c r="CG225" s="95"/>
      <c r="CH225" s="95"/>
      <c r="CI225" s="95"/>
      <c r="CJ225" s="95"/>
      <c r="CK225" s="95"/>
      <c r="CL225" s="95"/>
      <c r="CM225" s="95"/>
      <c r="CN225" s="95"/>
      <c r="CO225" s="95"/>
      <c r="CP225" s="95"/>
      <c r="CQ225" s="95"/>
      <c r="CR225" s="95"/>
    </row>
    <row r="226" spans="1:96" ht="34.5" customHeight="1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  <c r="AA226" s="95"/>
      <c r="AB226" s="95"/>
      <c r="AC226" s="95"/>
      <c r="AD226" s="95"/>
      <c r="AE226" s="95"/>
      <c r="AF226" s="95"/>
      <c r="AG226" s="95"/>
      <c r="AH226" s="95"/>
      <c r="AI226" s="95"/>
      <c r="AJ226" s="95"/>
      <c r="AK226" s="95"/>
      <c r="AL226" s="95"/>
      <c r="AM226" s="95"/>
      <c r="AN226" s="95"/>
      <c r="AO226" s="95"/>
      <c r="AP226" s="95"/>
      <c r="AQ226" s="95"/>
      <c r="AR226" s="95"/>
      <c r="AS226" s="95"/>
      <c r="AT226" s="95"/>
      <c r="AU226" s="95"/>
      <c r="AV226" s="95"/>
      <c r="AW226" s="95"/>
      <c r="AX226" s="95"/>
      <c r="AY226" s="95"/>
      <c r="AZ226" s="95"/>
      <c r="BA226" s="95"/>
      <c r="BB226" s="95"/>
      <c r="BC226" s="95"/>
      <c r="BD226" s="95"/>
      <c r="BE226" s="95"/>
      <c r="BF226" s="95"/>
      <c r="BG226" s="95"/>
      <c r="BH226" s="95"/>
      <c r="BI226" s="95"/>
      <c r="BJ226" s="95"/>
      <c r="BK226" s="95"/>
      <c r="BL226" s="95"/>
      <c r="BM226" s="95"/>
      <c r="BN226" s="95"/>
      <c r="BO226" s="95"/>
      <c r="BP226" s="95"/>
      <c r="BQ226" s="95"/>
      <c r="BR226" s="95"/>
      <c r="BS226" s="95"/>
      <c r="BT226" s="95"/>
      <c r="BU226" s="95"/>
      <c r="BV226" s="95"/>
      <c r="BW226" s="95"/>
      <c r="BX226" s="95"/>
      <c r="BY226" s="95"/>
      <c r="BZ226" s="95"/>
      <c r="CA226" s="95"/>
      <c r="CB226" s="95"/>
      <c r="CC226" s="95"/>
      <c r="CD226" s="95"/>
      <c r="CE226" s="95"/>
      <c r="CF226" s="95"/>
      <c r="CG226" s="95"/>
      <c r="CH226" s="95"/>
      <c r="CI226" s="95"/>
      <c r="CJ226" s="95"/>
      <c r="CK226" s="95"/>
      <c r="CL226" s="95"/>
      <c r="CM226" s="95"/>
      <c r="CN226" s="95"/>
      <c r="CO226" s="95"/>
      <c r="CP226" s="95"/>
      <c r="CQ226" s="95"/>
      <c r="CR226" s="95"/>
    </row>
    <row r="227" spans="1:96" ht="34.5" customHeight="1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5"/>
      <c r="AC227" s="95"/>
      <c r="AD227" s="95"/>
      <c r="AE227" s="95"/>
      <c r="AF227" s="95"/>
      <c r="AG227" s="95"/>
      <c r="AH227" s="95"/>
      <c r="AI227" s="95"/>
      <c r="AJ227" s="95"/>
      <c r="AK227" s="95"/>
      <c r="AL227" s="95"/>
      <c r="AM227" s="95"/>
      <c r="AN227" s="95"/>
      <c r="AO227" s="95"/>
      <c r="AP227" s="95"/>
      <c r="AQ227" s="95"/>
      <c r="AR227" s="95"/>
      <c r="AS227" s="95"/>
      <c r="AT227" s="95"/>
      <c r="AU227" s="95"/>
      <c r="AV227" s="95"/>
      <c r="AW227" s="95"/>
      <c r="AX227" s="95"/>
      <c r="AY227" s="95"/>
      <c r="AZ227" s="95"/>
      <c r="BA227" s="95"/>
      <c r="BB227" s="95"/>
      <c r="BC227" s="95"/>
      <c r="BD227" s="95"/>
      <c r="BE227" s="95"/>
      <c r="BF227" s="95"/>
      <c r="BG227" s="95"/>
      <c r="BH227" s="95"/>
      <c r="BI227" s="95"/>
      <c r="BJ227" s="95"/>
      <c r="BK227" s="95"/>
      <c r="BL227" s="95"/>
      <c r="BM227" s="95"/>
      <c r="BN227" s="95"/>
      <c r="BO227" s="95"/>
      <c r="BP227" s="95"/>
      <c r="BQ227" s="95"/>
      <c r="BR227" s="95"/>
      <c r="BS227" s="95"/>
      <c r="BT227" s="95"/>
      <c r="BU227" s="95"/>
      <c r="BV227" s="95"/>
      <c r="BW227" s="95"/>
      <c r="BX227" s="95"/>
      <c r="BY227" s="95"/>
      <c r="BZ227" s="95"/>
      <c r="CA227" s="95"/>
      <c r="CB227" s="95"/>
      <c r="CC227" s="95"/>
      <c r="CD227" s="95"/>
      <c r="CE227" s="95"/>
      <c r="CF227" s="95"/>
      <c r="CG227" s="95"/>
      <c r="CH227" s="95"/>
      <c r="CI227" s="95"/>
      <c r="CJ227" s="95"/>
      <c r="CK227" s="95"/>
      <c r="CL227" s="95"/>
      <c r="CM227" s="95"/>
      <c r="CN227" s="95"/>
      <c r="CO227" s="95"/>
      <c r="CP227" s="95"/>
      <c r="CQ227" s="95"/>
      <c r="CR227" s="95"/>
    </row>
    <row r="228" spans="1:96" ht="34.5" customHeight="1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  <c r="AA228" s="95"/>
      <c r="AB228" s="95"/>
      <c r="AC228" s="95"/>
      <c r="AD228" s="95"/>
      <c r="AE228" s="95"/>
      <c r="AF228" s="95"/>
      <c r="AG228" s="95"/>
      <c r="AH228" s="95"/>
      <c r="AI228" s="95"/>
      <c r="AJ228" s="95"/>
      <c r="AK228" s="95"/>
      <c r="AL228" s="95"/>
      <c r="AM228" s="95"/>
      <c r="AN228" s="95"/>
      <c r="AO228" s="95"/>
      <c r="AP228" s="95"/>
      <c r="AQ228" s="95"/>
      <c r="AR228" s="95"/>
      <c r="AS228" s="95"/>
      <c r="AT228" s="95"/>
      <c r="AU228" s="95"/>
      <c r="AV228" s="95"/>
      <c r="AW228" s="95"/>
      <c r="AX228" s="95"/>
      <c r="AY228" s="95"/>
      <c r="AZ228" s="95"/>
      <c r="BA228" s="95"/>
      <c r="BB228" s="95"/>
      <c r="BC228" s="95"/>
      <c r="BD228" s="95"/>
      <c r="BE228" s="95"/>
      <c r="BF228" s="95"/>
      <c r="BG228" s="95"/>
      <c r="BH228" s="95"/>
      <c r="BI228" s="95"/>
      <c r="BJ228" s="95"/>
      <c r="BK228" s="95"/>
      <c r="BL228" s="95"/>
      <c r="BM228" s="95"/>
      <c r="BN228" s="95"/>
      <c r="BO228" s="95"/>
      <c r="BP228" s="95"/>
      <c r="BQ228" s="95"/>
      <c r="BR228" s="95"/>
      <c r="BS228" s="95"/>
      <c r="BT228" s="95"/>
      <c r="BU228" s="95"/>
      <c r="BV228" s="95"/>
      <c r="BW228" s="95"/>
      <c r="BX228" s="95"/>
      <c r="BY228" s="95"/>
      <c r="BZ228" s="95"/>
      <c r="CA228" s="95"/>
      <c r="CB228" s="95"/>
      <c r="CC228" s="95"/>
      <c r="CD228" s="95"/>
      <c r="CE228" s="95"/>
      <c r="CF228" s="95"/>
      <c r="CG228" s="95"/>
      <c r="CH228" s="95"/>
      <c r="CI228" s="95"/>
      <c r="CJ228" s="95"/>
      <c r="CK228" s="95"/>
      <c r="CL228" s="95"/>
      <c r="CM228" s="95"/>
      <c r="CN228" s="95"/>
      <c r="CO228" s="95"/>
      <c r="CP228" s="95"/>
      <c r="CQ228" s="95"/>
      <c r="CR228" s="95"/>
    </row>
    <row r="229" spans="1:96" ht="34.5" customHeight="1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  <c r="AC229" s="95"/>
      <c r="AD229" s="95"/>
      <c r="AE229" s="95"/>
      <c r="AF229" s="95"/>
      <c r="AG229" s="95"/>
      <c r="AH229" s="95"/>
      <c r="AI229" s="95"/>
      <c r="AJ229" s="95"/>
      <c r="AK229" s="95"/>
      <c r="AL229" s="95"/>
      <c r="AM229" s="95"/>
      <c r="AN229" s="95"/>
      <c r="AO229" s="95"/>
      <c r="AP229" s="95"/>
      <c r="AQ229" s="95"/>
      <c r="AR229" s="95"/>
      <c r="AS229" s="95"/>
      <c r="AT229" s="95"/>
      <c r="AU229" s="95"/>
      <c r="AV229" s="95"/>
      <c r="AW229" s="95"/>
      <c r="AX229" s="95"/>
      <c r="AY229" s="95"/>
      <c r="AZ229" s="95"/>
      <c r="BA229" s="95"/>
      <c r="BB229" s="95"/>
      <c r="BC229" s="95"/>
      <c r="BD229" s="95"/>
      <c r="BE229" s="95"/>
      <c r="BF229" s="95"/>
      <c r="BG229" s="95"/>
      <c r="BH229" s="95"/>
      <c r="BI229" s="95"/>
      <c r="BJ229" s="95"/>
      <c r="BK229" s="95"/>
      <c r="BL229" s="95"/>
      <c r="BM229" s="95"/>
      <c r="BN229" s="95"/>
      <c r="BO229" s="95"/>
      <c r="BP229" s="95"/>
      <c r="BQ229" s="95"/>
      <c r="BR229" s="95"/>
      <c r="BS229" s="95"/>
      <c r="BT229" s="95"/>
      <c r="BU229" s="95"/>
      <c r="BV229" s="95"/>
      <c r="BW229" s="95"/>
      <c r="BX229" s="95"/>
      <c r="BY229" s="95"/>
      <c r="BZ229" s="95"/>
      <c r="CA229" s="95"/>
      <c r="CB229" s="95"/>
      <c r="CC229" s="95"/>
      <c r="CD229" s="95"/>
      <c r="CE229" s="95"/>
      <c r="CF229" s="95"/>
      <c r="CG229" s="95"/>
      <c r="CH229" s="95"/>
      <c r="CI229" s="95"/>
      <c r="CJ229" s="95"/>
      <c r="CK229" s="95"/>
      <c r="CL229" s="95"/>
      <c r="CM229" s="95"/>
      <c r="CN229" s="95"/>
      <c r="CO229" s="95"/>
      <c r="CP229" s="95"/>
      <c r="CQ229" s="95"/>
      <c r="CR229" s="95"/>
    </row>
    <row r="230" spans="1:96" ht="34.5" customHeight="1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  <c r="AA230" s="95"/>
      <c r="AB230" s="95"/>
      <c r="AC230" s="95"/>
      <c r="AD230" s="95"/>
      <c r="AE230" s="95"/>
      <c r="AF230" s="95"/>
      <c r="AG230" s="95"/>
      <c r="AH230" s="95"/>
      <c r="AI230" s="95"/>
      <c r="AJ230" s="95"/>
      <c r="AK230" s="95"/>
      <c r="AL230" s="95"/>
      <c r="AM230" s="95"/>
      <c r="AN230" s="95"/>
      <c r="AO230" s="95"/>
      <c r="AP230" s="95"/>
      <c r="AQ230" s="95"/>
      <c r="AR230" s="95"/>
      <c r="AS230" s="95"/>
      <c r="AT230" s="95"/>
      <c r="AU230" s="95"/>
      <c r="AV230" s="95"/>
      <c r="AW230" s="95"/>
      <c r="AX230" s="95"/>
      <c r="AY230" s="95"/>
      <c r="AZ230" s="95"/>
      <c r="BA230" s="95"/>
      <c r="BB230" s="95"/>
      <c r="BC230" s="95"/>
      <c r="BD230" s="95"/>
      <c r="BE230" s="95"/>
      <c r="BF230" s="95"/>
      <c r="BG230" s="95"/>
      <c r="BH230" s="95"/>
      <c r="BI230" s="95"/>
      <c r="BJ230" s="95"/>
      <c r="BK230" s="95"/>
      <c r="BL230" s="95"/>
      <c r="BM230" s="95"/>
      <c r="BN230" s="95"/>
      <c r="BO230" s="95"/>
      <c r="BP230" s="95"/>
      <c r="BQ230" s="95"/>
      <c r="BR230" s="95"/>
      <c r="BS230" s="95"/>
      <c r="BT230" s="95"/>
      <c r="BU230" s="95"/>
      <c r="BV230" s="95"/>
      <c r="BW230" s="95"/>
      <c r="BX230" s="95"/>
      <c r="BY230" s="95"/>
      <c r="BZ230" s="95"/>
      <c r="CA230" s="95"/>
      <c r="CB230" s="95"/>
      <c r="CC230" s="95"/>
      <c r="CD230" s="95"/>
      <c r="CE230" s="95"/>
      <c r="CF230" s="95"/>
      <c r="CG230" s="95"/>
      <c r="CH230" s="95"/>
      <c r="CI230" s="95"/>
      <c r="CJ230" s="95"/>
      <c r="CK230" s="95"/>
      <c r="CL230" s="95"/>
      <c r="CM230" s="95"/>
      <c r="CN230" s="95"/>
      <c r="CO230" s="95"/>
      <c r="CP230" s="95"/>
      <c r="CQ230" s="95"/>
      <c r="CR230" s="95"/>
    </row>
    <row r="231" spans="1:96" ht="34.5" customHeight="1">
      <c r="A231" s="95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  <c r="AB231" s="95"/>
      <c r="AC231" s="95"/>
      <c r="AD231" s="95"/>
      <c r="AE231" s="95"/>
      <c r="AF231" s="95"/>
      <c r="AG231" s="95"/>
      <c r="AH231" s="95"/>
      <c r="AI231" s="95"/>
      <c r="AJ231" s="95"/>
      <c r="AK231" s="95"/>
      <c r="AL231" s="95"/>
      <c r="AM231" s="95"/>
      <c r="AN231" s="95"/>
      <c r="AO231" s="95"/>
      <c r="AP231" s="95"/>
      <c r="AQ231" s="95"/>
      <c r="AR231" s="95"/>
      <c r="AS231" s="95"/>
      <c r="AT231" s="95"/>
      <c r="AU231" s="95"/>
      <c r="AV231" s="95"/>
      <c r="AW231" s="95"/>
      <c r="AX231" s="95"/>
      <c r="AY231" s="95"/>
      <c r="AZ231" s="95"/>
      <c r="BA231" s="95"/>
      <c r="BB231" s="95"/>
      <c r="BC231" s="95"/>
      <c r="BD231" s="95"/>
      <c r="BE231" s="95"/>
      <c r="BF231" s="95"/>
      <c r="BG231" s="95"/>
      <c r="BH231" s="95"/>
      <c r="BI231" s="95"/>
      <c r="BJ231" s="95"/>
      <c r="BK231" s="95"/>
      <c r="BL231" s="95"/>
      <c r="BM231" s="95"/>
      <c r="BN231" s="95"/>
      <c r="BO231" s="95"/>
      <c r="BP231" s="95"/>
      <c r="BQ231" s="95"/>
      <c r="BR231" s="95"/>
      <c r="BS231" s="95"/>
      <c r="BT231" s="95"/>
      <c r="BU231" s="95"/>
      <c r="BV231" s="95"/>
      <c r="BW231" s="95"/>
      <c r="BX231" s="95"/>
      <c r="BY231" s="95"/>
      <c r="BZ231" s="95"/>
      <c r="CA231" s="95"/>
      <c r="CB231" s="95"/>
      <c r="CC231" s="95"/>
      <c r="CD231" s="95"/>
      <c r="CE231" s="95"/>
      <c r="CF231" s="95"/>
      <c r="CG231" s="95"/>
      <c r="CH231" s="95"/>
      <c r="CI231" s="95"/>
      <c r="CJ231" s="95"/>
      <c r="CK231" s="95"/>
      <c r="CL231" s="95"/>
      <c r="CM231" s="95"/>
      <c r="CN231" s="95"/>
      <c r="CO231" s="95"/>
      <c r="CP231" s="95"/>
      <c r="CQ231" s="95"/>
      <c r="CR231" s="95"/>
    </row>
    <row r="232" spans="1:96" ht="34.5" customHeight="1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  <c r="AA232" s="95"/>
      <c r="AB232" s="95"/>
      <c r="AC232" s="95"/>
      <c r="AD232" s="95"/>
      <c r="AE232" s="95"/>
      <c r="AF232" s="95"/>
      <c r="AG232" s="95"/>
      <c r="AH232" s="95"/>
      <c r="AI232" s="95"/>
      <c r="AJ232" s="95"/>
      <c r="AK232" s="95"/>
      <c r="AL232" s="95"/>
      <c r="AM232" s="95"/>
      <c r="AN232" s="95"/>
      <c r="AO232" s="95"/>
      <c r="AP232" s="95"/>
      <c r="AQ232" s="95"/>
      <c r="AR232" s="95"/>
      <c r="AS232" s="95"/>
      <c r="AT232" s="95"/>
      <c r="AU232" s="95"/>
      <c r="AV232" s="95"/>
      <c r="AW232" s="95"/>
      <c r="AX232" s="95"/>
      <c r="AY232" s="95"/>
      <c r="AZ232" s="95"/>
      <c r="BA232" s="95"/>
      <c r="BB232" s="95"/>
      <c r="BC232" s="95"/>
      <c r="BD232" s="95"/>
      <c r="BE232" s="95"/>
      <c r="BF232" s="95"/>
      <c r="BG232" s="95"/>
      <c r="BH232" s="95"/>
      <c r="BI232" s="95"/>
      <c r="BJ232" s="95"/>
      <c r="BK232" s="95"/>
      <c r="BL232" s="95"/>
      <c r="BM232" s="95"/>
      <c r="BN232" s="95"/>
      <c r="BO232" s="95"/>
      <c r="BP232" s="95"/>
      <c r="BQ232" s="95"/>
      <c r="BR232" s="95"/>
      <c r="BS232" s="95"/>
      <c r="BT232" s="95"/>
      <c r="BU232" s="95"/>
      <c r="BV232" s="95"/>
      <c r="BW232" s="95"/>
      <c r="BX232" s="95"/>
      <c r="BY232" s="95"/>
      <c r="BZ232" s="95"/>
      <c r="CA232" s="95"/>
      <c r="CB232" s="95"/>
      <c r="CC232" s="95"/>
      <c r="CD232" s="95"/>
      <c r="CE232" s="95"/>
      <c r="CF232" s="95"/>
      <c r="CG232" s="95"/>
      <c r="CH232" s="95"/>
      <c r="CI232" s="95"/>
      <c r="CJ232" s="95"/>
      <c r="CK232" s="95"/>
      <c r="CL232" s="95"/>
      <c r="CM232" s="95"/>
      <c r="CN232" s="95"/>
      <c r="CO232" s="95"/>
      <c r="CP232" s="95"/>
      <c r="CQ232" s="95"/>
      <c r="CR232" s="95"/>
    </row>
    <row r="233" spans="1:96" ht="34.5" customHeight="1">
      <c r="A233" s="95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  <c r="AB233" s="95"/>
      <c r="AC233" s="95"/>
      <c r="AD233" s="95"/>
      <c r="AE233" s="95"/>
      <c r="AF233" s="95"/>
      <c r="AG233" s="95"/>
      <c r="AH233" s="95"/>
      <c r="AI233" s="95"/>
      <c r="AJ233" s="95"/>
      <c r="AK233" s="95"/>
      <c r="AL233" s="95"/>
      <c r="AM233" s="95"/>
      <c r="AN233" s="95"/>
      <c r="AO233" s="95"/>
      <c r="AP233" s="95"/>
      <c r="AQ233" s="95"/>
      <c r="AR233" s="95"/>
      <c r="AS233" s="95"/>
      <c r="AT233" s="95"/>
      <c r="AU233" s="95"/>
      <c r="AV233" s="95"/>
      <c r="AW233" s="95"/>
      <c r="AX233" s="95"/>
      <c r="AY233" s="95"/>
      <c r="AZ233" s="95"/>
      <c r="BA233" s="95"/>
      <c r="BB233" s="95"/>
      <c r="BC233" s="95"/>
      <c r="BD233" s="95"/>
      <c r="BE233" s="95"/>
      <c r="BF233" s="95"/>
      <c r="BG233" s="95"/>
      <c r="BH233" s="95"/>
      <c r="BI233" s="95"/>
      <c r="BJ233" s="95"/>
      <c r="BK233" s="95"/>
      <c r="BL233" s="95"/>
      <c r="BM233" s="95"/>
      <c r="BN233" s="95"/>
      <c r="BO233" s="95"/>
      <c r="BP233" s="95"/>
      <c r="BQ233" s="95"/>
      <c r="BR233" s="95"/>
      <c r="BS233" s="95"/>
      <c r="BT233" s="95"/>
      <c r="BU233" s="95"/>
      <c r="BV233" s="95"/>
      <c r="BW233" s="95"/>
      <c r="BX233" s="95"/>
      <c r="BY233" s="95"/>
      <c r="BZ233" s="95"/>
      <c r="CA233" s="95"/>
      <c r="CB233" s="95"/>
      <c r="CC233" s="95"/>
      <c r="CD233" s="95"/>
      <c r="CE233" s="95"/>
      <c r="CF233" s="95"/>
      <c r="CG233" s="95"/>
      <c r="CH233" s="95"/>
      <c r="CI233" s="95"/>
      <c r="CJ233" s="95"/>
      <c r="CK233" s="95"/>
      <c r="CL233" s="95"/>
      <c r="CM233" s="95"/>
      <c r="CN233" s="95"/>
      <c r="CO233" s="95"/>
      <c r="CP233" s="95"/>
      <c r="CQ233" s="95"/>
      <c r="CR233" s="95"/>
    </row>
    <row r="234" spans="1:96" ht="34.5" customHeight="1">
      <c r="A234" s="9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  <c r="AA234" s="95"/>
      <c r="AB234" s="95"/>
      <c r="AC234" s="95"/>
      <c r="AD234" s="95"/>
      <c r="AE234" s="95"/>
      <c r="AF234" s="95"/>
      <c r="AG234" s="95"/>
      <c r="AH234" s="95"/>
      <c r="AI234" s="95"/>
      <c r="AJ234" s="95"/>
      <c r="AK234" s="95"/>
      <c r="AL234" s="95"/>
      <c r="AM234" s="95"/>
      <c r="AN234" s="95"/>
      <c r="AO234" s="95"/>
      <c r="AP234" s="95"/>
      <c r="AQ234" s="95"/>
      <c r="AR234" s="95"/>
      <c r="AS234" s="95"/>
      <c r="AT234" s="95"/>
      <c r="AU234" s="95"/>
      <c r="AV234" s="95"/>
      <c r="AW234" s="95"/>
      <c r="AX234" s="95"/>
      <c r="AY234" s="95"/>
      <c r="AZ234" s="95"/>
      <c r="BA234" s="95"/>
      <c r="BB234" s="95"/>
      <c r="BC234" s="95"/>
      <c r="BD234" s="95"/>
      <c r="BE234" s="95"/>
      <c r="BF234" s="95"/>
      <c r="BG234" s="95"/>
      <c r="BH234" s="95"/>
      <c r="BI234" s="95"/>
      <c r="BJ234" s="95"/>
      <c r="BK234" s="95"/>
      <c r="BL234" s="95"/>
      <c r="BM234" s="95"/>
      <c r="BN234" s="95"/>
      <c r="BO234" s="95"/>
      <c r="BP234" s="95"/>
      <c r="BQ234" s="95"/>
      <c r="BR234" s="95"/>
      <c r="BS234" s="95"/>
      <c r="BT234" s="95"/>
      <c r="BU234" s="95"/>
      <c r="BV234" s="95"/>
      <c r="BW234" s="95"/>
      <c r="BX234" s="95"/>
      <c r="BY234" s="95"/>
      <c r="BZ234" s="95"/>
      <c r="CA234" s="95"/>
      <c r="CB234" s="95"/>
      <c r="CC234" s="95"/>
      <c r="CD234" s="95"/>
      <c r="CE234" s="95"/>
      <c r="CF234" s="95"/>
      <c r="CG234" s="95"/>
      <c r="CH234" s="95"/>
      <c r="CI234" s="95"/>
      <c r="CJ234" s="95"/>
      <c r="CK234" s="95"/>
      <c r="CL234" s="95"/>
      <c r="CM234" s="95"/>
      <c r="CN234" s="95"/>
      <c r="CO234" s="95"/>
      <c r="CP234" s="95"/>
      <c r="CQ234" s="95"/>
      <c r="CR234" s="95"/>
    </row>
    <row r="235" spans="1:96" ht="34.5" customHeight="1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  <c r="AB235" s="95"/>
      <c r="AC235" s="95"/>
      <c r="AD235" s="95"/>
      <c r="AE235" s="95"/>
      <c r="AF235" s="95"/>
      <c r="AG235" s="95"/>
      <c r="AH235" s="95"/>
      <c r="AI235" s="95"/>
      <c r="AJ235" s="95"/>
      <c r="AK235" s="95"/>
      <c r="AL235" s="95"/>
      <c r="AM235" s="95"/>
      <c r="AN235" s="95"/>
      <c r="AO235" s="95"/>
      <c r="AP235" s="95"/>
      <c r="AQ235" s="95"/>
      <c r="AR235" s="95"/>
      <c r="AS235" s="95"/>
      <c r="AT235" s="95"/>
      <c r="AU235" s="95"/>
      <c r="AV235" s="95"/>
      <c r="AW235" s="95"/>
      <c r="AX235" s="95"/>
      <c r="AY235" s="95"/>
      <c r="AZ235" s="95"/>
      <c r="BA235" s="95"/>
      <c r="BB235" s="95"/>
      <c r="BC235" s="95"/>
      <c r="BD235" s="95"/>
      <c r="BE235" s="95"/>
      <c r="BF235" s="95"/>
      <c r="BG235" s="95"/>
      <c r="BH235" s="95"/>
      <c r="BI235" s="95"/>
      <c r="BJ235" s="95"/>
      <c r="BK235" s="95"/>
      <c r="BL235" s="95"/>
      <c r="BM235" s="95"/>
      <c r="BN235" s="95"/>
      <c r="BO235" s="95"/>
      <c r="BP235" s="95"/>
      <c r="BQ235" s="95"/>
      <c r="BR235" s="95"/>
      <c r="BS235" s="95"/>
      <c r="BT235" s="95"/>
      <c r="BU235" s="95"/>
      <c r="BV235" s="95"/>
      <c r="BW235" s="95"/>
      <c r="BX235" s="95"/>
      <c r="BY235" s="95"/>
      <c r="BZ235" s="95"/>
      <c r="CA235" s="95"/>
      <c r="CB235" s="95"/>
      <c r="CC235" s="95"/>
      <c r="CD235" s="95"/>
      <c r="CE235" s="95"/>
      <c r="CF235" s="95"/>
      <c r="CG235" s="95"/>
      <c r="CH235" s="95"/>
      <c r="CI235" s="95"/>
      <c r="CJ235" s="95"/>
      <c r="CK235" s="95"/>
      <c r="CL235" s="95"/>
      <c r="CM235" s="95"/>
      <c r="CN235" s="95"/>
      <c r="CO235" s="95"/>
      <c r="CP235" s="95"/>
      <c r="CQ235" s="95"/>
      <c r="CR235" s="95"/>
    </row>
    <row r="236" spans="1:96" ht="34.5" customHeight="1">
      <c r="A236" s="95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  <c r="AA236" s="95"/>
      <c r="AB236" s="95"/>
      <c r="AC236" s="95"/>
      <c r="AD236" s="95"/>
      <c r="AE236" s="95"/>
      <c r="AF236" s="95"/>
      <c r="AG236" s="95"/>
      <c r="AH236" s="95"/>
      <c r="AI236" s="95"/>
      <c r="AJ236" s="95"/>
      <c r="AK236" s="95"/>
      <c r="AL236" s="95"/>
      <c r="AM236" s="95"/>
      <c r="AN236" s="95"/>
      <c r="AO236" s="95"/>
      <c r="AP236" s="95"/>
      <c r="AQ236" s="95"/>
      <c r="AR236" s="95"/>
      <c r="AS236" s="95"/>
      <c r="AT236" s="95"/>
      <c r="AU236" s="95"/>
      <c r="AV236" s="95"/>
      <c r="AW236" s="95"/>
      <c r="AX236" s="95"/>
      <c r="AY236" s="95"/>
      <c r="AZ236" s="95"/>
      <c r="BA236" s="95"/>
      <c r="BB236" s="95"/>
      <c r="BC236" s="95"/>
      <c r="BD236" s="95"/>
      <c r="BE236" s="95"/>
      <c r="BF236" s="95"/>
      <c r="BG236" s="95"/>
      <c r="BH236" s="95"/>
      <c r="BI236" s="95"/>
      <c r="BJ236" s="95"/>
      <c r="BK236" s="95"/>
      <c r="BL236" s="95"/>
      <c r="BM236" s="95"/>
      <c r="BN236" s="95"/>
      <c r="BO236" s="95"/>
      <c r="BP236" s="95"/>
      <c r="BQ236" s="95"/>
      <c r="BR236" s="95"/>
      <c r="BS236" s="95"/>
      <c r="BT236" s="95"/>
      <c r="BU236" s="95"/>
      <c r="BV236" s="95"/>
      <c r="BW236" s="95"/>
      <c r="BX236" s="95"/>
      <c r="BY236" s="95"/>
      <c r="BZ236" s="95"/>
      <c r="CA236" s="95"/>
      <c r="CB236" s="95"/>
      <c r="CC236" s="95"/>
      <c r="CD236" s="95"/>
      <c r="CE236" s="95"/>
      <c r="CF236" s="95"/>
      <c r="CG236" s="95"/>
      <c r="CH236" s="95"/>
      <c r="CI236" s="95"/>
      <c r="CJ236" s="95"/>
      <c r="CK236" s="95"/>
      <c r="CL236" s="95"/>
      <c r="CM236" s="95"/>
      <c r="CN236" s="95"/>
      <c r="CO236" s="95"/>
      <c r="CP236" s="95"/>
      <c r="CQ236" s="95"/>
      <c r="CR236" s="95"/>
    </row>
    <row r="237" spans="1:96" ht="34.5" customHeight="1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  <c r="AB237" s="95"/>
      <c r="AC237" s="95"/>
      <c r="AD237" s="95"/>
      <c r="AE237" s="95"/>
      <c r="AF237" s="95"/>
      <c r="AG237" s="95"/>
      <c r="AH237" s="95"/>
      <c r="AI237" s="95"/>
      <c r="AJ237" s="95"/>
      <c r="AK237" s="95"/>
      <c r="AL237" s="95"/>
      <c r="AM237" s="95"/>
      <c r="AN237" s="95"/>
      <c r="AO237" s="95"/>
      <c r="AP237" s="95"/>
      <c r="AQ237" s="95"/>
      <c r="AR237" s="95"/>
      <c r="AS237" s="95"/>
      <c r="AT237" s="95"/>
      <c r="AU237" s="95"/>
      <c r="AV237" s="95"/>
      <c r="AW237" s="95"/>
      <c r="AX237" s="95"/>
      <c r="AY237" s="95"/>
      <c r="AZ237" s="95"/>
      <c r="BA237" s="95"/>
      <c r="BB237" s="95"/>
      <c r="BC237" s="95"/>
      <c r="BD237" s="95"/>
      <c r="BE237" s="95"/>
      <c r="BF237" s="95"/>
      <c r="BG237" s="95"/>
      <c r="BH237" s="95"/>
      <c r="BI237" s="95"/>
      <c r="BJ237" s="95"/>
      <c r="BK237" s="95"/>
      <c r="BL237" s="95"/>
      <c r="BM237" s="95"/>
      <c r="BN237" s="95"/>
      <c r="BO237" s="95"/>
      <c r="BP237" s="95"/>
      <c r="BQ237" s="95"/>
      <c r="BR237" s="95"/>
      <c r="BS237" s="95"/>
      <c r="BT237" s="95"/>
      <c r="BU237" s="95"/>
      <c r="BV237" s="95"/>
      <c r="BW237" s="95"/>
      <c r="BX237" s="95"/>
      <c r="BY237" s="95"/>
      <c r="BZ237" s="95"/>
      <c r="CA237" s="95"/>
      <c r="CB237" s="95"/>
      <c r="CC237" s="95"/>
      <c r="CD237" s="95"/>
      <c r="CE237" s="95"/>
      <c r="CF237" s="95"/>
      <c r="CG237" s="95"/>
      <c r="CH237" s="95"/>
      <c r="CI237" s="95"/>
      <c r="CJ237" s="95"/>
      <c r="CK237" s="95"/>
      <c r="CL237" s="95"/>
      <c r="CM237" s="95"/>
      <c r="CN237" s="95"/>
      <c r="CO237" s="95"/>
      <c r="CP237" s="95"/>
      <c r="CQ237" s="95"/>
      <c r="CR237" s="95"/>
    </row>
    <row r="238" spans="1:96" ht="34.5" customHeight="1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95"/>
      <c r="AA238" s="95"/>
      <c r="AB238" s="95"/>
      <c r="AC238" s="95"/>
      <c r="AD238" s="95"/>
      <c r="AE238" s="95"/>
      <c r="AF238" s="95"/>
      <c r="AG238" s="95"/>
      <c r="AH238" s="95"/>
      <c r="AI238" s="95"/>
      <c r="AJ238" s="95"/>
      <c r="AK238" s="95"/>
      <c r="AL238" s="95"/>
      <c r="AM238" s="95"/>
      <c r="AN238" s="95"/>
      <c r="AO238" s="95"/>
      <c r="AP238" s="95"/>
      <c r="AQ238" s="95"/>
      <c r="AR238" s="95"/>
      <c r="AS238" s="95"/>
      <c r="AT238" s="95"/>
      <c r="AU238" s="95"/>
      <c r="AV238" s="95"/>
      <c r="AW238" s="95"/>
      <c r="AX238" s="95"/>
      <c r="AY238" s="95"/>
      <c r="AZ238" s="95"/>
      <c r="BA238" s="95"/>
      <c r="BB238" s="95"/>
      <c r="BC238" s="95"/>
      <c r="BD238" s="95"/>
      <c r="BE238" s="95"/>
      <c r="BF238" s="95"/>
      <c r="BG238" s="95"/>
      <c r="BH238" s="95"/>
      <c r="BI238" s="95"/>
      <c r="BJ238" s="95"/>
      <c r="BK238" s="95"/>
      <c r="BL238" s="95"/>
      <c r="BM238" s="95"/>
      <c r="BN238" s="95"/>
      <c r="BO238" s="95"/>
      <c r="BP238" s="95"/>
      <c r="BQ238" s="95"/>
      <c r="BR238" s="95"/>
      <c r="BS238" s="95"/>
      <c r="BT238" s="95"/>
      <c r="BU238" s="95"/>
      <c r="BV238" s="95"/>
      <c r="BW238" s="95"/>
      <c r="BX238" s="95"/>
      <c r="BY238" s="95"/>
      <c r="BZ238" s="95"/>
      <c r="CA238" s="95"/>
      <c r="CB238" s="95"/>
      <c r="CC238" s="95"/>
      <c r="CD238" s="95"/>
      <c r="CE238" s="95"/>
      <c r="CF238" s="95"/>
      <c r="CG238" s="95"/>
      <c r="CH238" s="95"/>
      <c r="CI238" s="95"/>
      <c r="CJ238" s="95"/>
      <c r="CK238" s="95"/>
      <c r="CL238" s="95"/>
      <c r="CM238" s="95"/>
      <c r="CN238" s="95"/>
      <c r="CO238" s="95"/>
      <c r="CP238" s="95"/>
      <c r="CQ238" s="95"/>
      <c r="CR238" s="95"/>
    </row>
    <row r="239" spans="1:96" ht="34.5" customHeight="1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  <c r="AB239" s="95"/>
      <c r="AC239" s="95"/>
      <c r="AD239" s="95"/>
      <c r="AE239" s="95"/>
      <c r="AF239" s="95"/>
      <c r="AG239" s="95"/>
      <c r="AH239" s="95"/>
      <c r="AI239" s="95"/>
      <c r="AJ239" s="95"/>
      <c r="AK239" s="95"/>
      <c r="AL239" s="95"/>
      <c r="AM239" s="95"/>
      <c r="AN239" s="95"/>
      <c r="AO239" s="95"/>
      <c r="AP239" s="95"/>
      <c r="AQ239" s="95"/>
      <c r="AR239" s="95"/>
      <c r="AS239" s="95"/>
      <c r="AT239" s="95"/>
      <c r="AU239" s="95"/>
      <c r="AV239" s="95"/>
      <c r="AW239" s="95"/>
      <c r="AX239" s="95"/>
      <c r="AY239" s="95"/>
      <c r="AZ239" s="95"/>
      <c r="BA239" s="95"/>
      <c r="BB239" s="95"/>
      <c r="BC239" s="95"/>
      <c r="BD239" s="95"/>
      <c r="BE239" s="95"/>
      <c r="BF239" s="95"/>
      <c r="BG239" s="95"/>
      <c r="BH239" s="95"/>
      <c r="BI239" s="95"/>
      <c r="BJ239" s="95"/>
      <c r="BK239" s="95"/>
      <c r="BL239" s="95"/>
      <c r="BM239" s="95"/>
      <c r="BN239" s="95"/>
      <c r="BO239" s="95"/>
      <c r="BP239" s="95"/>
      <c r="BQ239" s="95"/>
      <c r="BR239" s="95"/>
      <c r="BS239" s="95"/>
      <c r="BT239" s="95"/>
      <c r="BU239" s="95"/>
      <c r="BV239" s="95"/>
      <c r="BW239" s="95"/>
      <c r="BX239" s="95"/>
      <c r="BY239" s="95"/>
      <c r="BZ239" s="95"/>
      <c r="CA239" s="95"/>
      <c r="CB239" s="95"/>
      <c r="CC239" s="95"/>
      <c r="CD239" s="95"/>
      <c r="CE239" s="95"/>
      <c r="CF239" s="95"/>
      <c r="CG239" s="95"/>
      <c r="CH239" s="95"/>
      <c r="CI239" s="95"/>
      <c r="CJ239" s="95"/>
      <c r="CK239" s="95"/>
      <c r="CL239" s="95"/>
      <c r="CM239" s="95"/>
      <c r="CN239" s="95"/>
      <c r="CO239" s="95"/>
      <c r="CP239" s="95"/>
      <c r="CQ239" s="95"/>
      <c r="CR239" s="95"/>
    </row>
    <row r="240" spans="1:96" ht="34.5" customHeight="1">
      <c r="A240" s="95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95"/>
      <c r="Z240" s="95"/>
      <c r="AA240" s="95"/>
      <c r="AB240" s="95"/>
      <c r="AC240" s="95"/>
      <c r="AD240" s="95"/>
      <c r="AE240" s="95"/>
      <c r="AF240" s="95"/>
      <c r="AG240" s="95"/>
      <c r="AH240" s="95"/>
      <c r="AI240" s="95"/>
      <c r="AJ240" s="95"/>
      <c r="AK240" s="95"/>
      <c r="AL240" s="95"/>
      <c r="AM240" s="95"/>
      <c r="AN240" s="95"/>
      <c r="AO240" s="95"/>
      <c r="AP240" s="95"/>
      <c r="AQ240" s="95"/>
      <c r="AR240" s="95"/>
      <c r="AS240" s="95"/>
      <c r="AT240" s="95"/>
      <c r="AU240" s="95"/>
      <c r="AV240" s="95"/>
      <c r="AW240" s="95"/>
      <c r="AX240" s="95"/>
      <c r="AY240" s="95"/>
      <c r="AZ240" s="95"/>
      <c r="BA240" s="95"/>
      <c r="BB240" s="95"/>
      <c r="BC240" s="95"/>
      <c r="BD240" s="95"/>
      <c r="BE240" s="95"/>
      <c r="BF240" s="95"/>
      <c r="BG240" s="95"/>
      <c r="BH240" s="95"/>
      <c r="BI240" s="95"/>
      <c r="BJ240" s="95"/>
      <c r="BK240" s="95"/>
      <c r="BL240" s="95"/>
      <c r="BM240" s="95"/>
      <c r="BN240" s="95"/>
      <c r="BO240" s="95"/>
      <c r="BP240" s="95"/>
      <c r="BQ240" s="95"/>
      <c r="BR240" s="95"/>
      <c r="BS240" s="95"/>
      <c r="BT240" s="95"/>
      <c r="BU240" s="95"/>
      <c r="BV240" s="95"/>
      <c r="BW240" s="95"/>
      <c r="BX240" s="95"/>
      <c r="BY240" s="95"/>
      <c r="BZ240" s="95"/>
      <c r="CA240" s="95"/>
      <c r="CB240" s="95"/>
      <c r="CC240" s="95"/>
      <c r="CD240" s="95"/>
      <c r="CE240" s="95"/>
      <c r="CF240" s="95"/>
      <c r="CG240" s="95"/>
      <c r="CH240" s="95"/>
      <c r="CI240" s="95"/>
      <c r="CJ240" s="95"/>
      <c r="CK240" s="95"/>
      <c r="CL240" s="95"/>
      <c r="CM240" s="95"/>
      <c r="CN240" s="95"/>
      <c r="CO240" s="95"/>
      <c r="CP240" s="95"/>
      <c r="CQ240" s="95"/>
      <c r="CR240" s="95"/>
    </row>
    <row r="241" spans="1:96" ht="34.5" customHeight="1">
      <c r="A241" s="95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  <c r="AB241" s="95"/>
      <c r="AC241" s="95"/>
      <c r="AD241" s="95"/>
      <c r="AE241" s="95"/>
      <c r="AF241" s="95"/>
      <c r="AG241" s="95"/>
      <c r="AH241" s="95"/>
      <c r="AI241" s="95"/>
      <c r="AJ241" s="95"/>
      <c r="AK241" s="95"/>
      <c r="AL241" s="95"/>
      <c r="AM241" s="95"/>
      <c r="AN241" s="95"/>
      <c r="AO241" s="95"/>
      <c r="AP241" s="95"/>
      <c r="AQ241" s="95"/>
      <c r="AR241" s="95"/>
      <c r="AS241" s="95"/>
      <c r="AT241" s="95"/>
      <c r="AU241" s="95"/>
      <c r="AV241" s="95"/>
      <c r="AW241" s="95"/>
      <c r="AX241" s="95"/>
      <c r="AY241" s="95"/>
      <c r="AZ241" s="95"/>
      <c r="BA241" s="95"/>
      <c r="BB241" s="95"/>
      <c r="BC241" s="95"/>
      <c r="BD241" s="95"/>
      <c r="BE241" s="95"/>
      <c r="BF241" s="95"/>
      <c r="BG241" s="95"/>
      <c r="BH241" s="95"/>
      <c r="BI241" s="95"/>
      <c r="BJ241" s="95"/>
      <c r="BK241" s="95"/>
      <c r="BL241" s="95"/>
      <c r="BM241" s="95"/>
      <c r="BN241" s="95"/>
      <c r="BO241" s="95"/>
      <c r="BP241" s="95"/>
      <c r="BQ241" s="95"/>
      <c r="BR241" s="95"/>
      <c r="BS241" s="95"/>
      <c r="BT241" s="95"/>
      <c r="BU241" s="95"/>
      <c r="BV241" s="95"/>
      <c r="BW241" s="95"/>
      <c r="BX241" s="95"/>
      <c r="BY241" s="95"/>
      <c r="BZ241" s="95"/>
      <c r="CA241" s="95"/>
      <c r="CB241" s="95"/>
      <c r="CC241" s="95"/>
      <c r="CD241" s="95"/>
      <c r="CE241" s="95"/>
      <c r="CF241" s="95"/>
      <c r="CG241" s="95"/>
      <c r="CH241" s="95"/>
      <c r="CI241" s="95"/>
      <c r="CJ241" s="95"/>
      <c r="CK241" s="95"/>
      <c r="CL241" s="95"/>
      <c r="CM241" s="95"/>
      <c r="CN241" s="95"/>
      <c r="CO241" s="95"/>
      <c r="CP241" s="95"/>
      <c r="CQ241" s="95"/>
      <c r="CR241" s="95"/>
    </row>
    <row r="242" spans="1:96" ht="34.5" customHeight="1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95"/>
      <c r="AS242" s="95"/>
      <c r="AT242" s="95"/>
      <c r="AU242" s="95"/>
      <c r="AV242" s="95"/>
      <c r="AW242" s="95"/>
      <c r="AX242" s="95"/>
      <c r="AY242" s="95"/>
      <c r="AZ242" s="95"/>
      <c r="BA242" s="95"/>
      <c r="BB242" s="95"/>
      <c r="BC242" s="95"/>
      <c r="BD242" s="95"/>
      <c r="BE242" s="95"/>
      <c r="BF242" s="95"/>
      <c r="BG242" s="95"/>
      <c r="BH242" s="95"/>
      <c r="BI242" s="95"/>
      <c r="BJ242" s="95"/>
      <c r="BK242" s="95"/>
      <c r="BL242" s="95"/>
      <c r="BM242" s="95"/>
      <c r="BN242" s="95"/>
      <c r="BO242" s="95"/>
      <c r="BP242" s="95"/>
      <c r="BQ242" s="95"/>
      <c r="BR242" s="95"/>
      <c r="BS242" s="95"/>
      <c r="BT242" s="95"/>
      <c r="BU242" s="95"/>
      <c r="BV242" s="95"/>
      <c r="BW242" s="95"/>
      <c r="BX242" s="95"/>
      <c r="BY242" s="95"/>
      <c r="BZ242" s="95"/>
      <c r="CA242" s="95"/>
      <c r="CB242" s="95"/>
      <c r="CC242" s="95"/>
      <c r="CD242" s="95"/>
      <c r="CE242" s="95"/>
      <c r="CF242" s="95"/>
      <c r="CG242" s="95"/>
      <c r="CH242" s="95"/>
      <c r="CI242" s="95"/>
      <c r="CJ242" s="95"/>
      <c r="CK242" s="95"/>
      <c r="CL242" s="95"/>
      <c r="CM242" s="95"/>
      <c r="CN242" s="95"/>
      <c r="CO242" s="95"/>
      <c r="CP242" s="95"/>
      <c r="CQ242" s="95"/>
      <c r="CR242" s="95"/>
    </row>
    <row r="243" spans="1:96" ht="34.5" customHeight="1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  <c r="AB243" s="95"/>
      <c r="AC243" s="95"/>
      <c r="AD243" s="95"/>
      <c r="AE243" s="95"/>
      <c r="AF243" s="95"/>
      <c r="AG243" s="95"/>
      <c r="AH243" s="95"/>
      <c r="AI243" s="95"/>
      <c r="AJ243" s="95"/>
      <c r="AK243" s="95"/>
      <c r="AL243" s="95"/>
      <c r="AM243" s="95"/>
      <c r="AN243" s="95"/>
      <c r="AO243" s="95"/>
      <c r="AP243" s="95"/>
      <c r="AQ243" s="95"/>
      <c r="AR243" s="95"/>
      <c r="AS243" s="95"/>
      <c r="AT243" s="95"/>
      <c r="AU243" s="95"/>
      <c r="AV243" s="95"/>
      <c r="AW243" s="95"/>
      <c r="AX243" s="95"/>
      <c r="AY243" s="95"/>
      <c r="AZ243" s="95"/>
      <c r="BA243" s="95"/>
      <c r="BB243" s="95"/>
      <c r="BC243" s="95"/>
      <c r="BD243" s="95"/>
      <c r="BE243" s="95"/>
      <c r="BF243" s="95"/>
      <c r="BG243" s="95"/>
      <c r="BH243" s="95"/>
      <c r="BI243" s="95"/>
      <c r="BJ243" s="95"/>
      <c r="BK243" s="95"/>
      <c r="BL243" s="95"/>
      <c r="BM243" s="95"/>
      <c r="BN243" s="95"/>
      <c r="BO243" s="95"/>
      <c r="BP243" s="95"/>
      <c r="BQ243" s="95"/>
      <c r="BR243" s="95"/>
      <c r="BS243" s="95"/>
      <c r="BT243" s="95"/>
      <c r="BU243" s="95"/>
      <c r="BV243" s="95"/>
      <c r="BW243" s="95"/>
      <c r="BX243" s="95"/>
      <c r="BY243" s="95"/>
      <c r="BZ243" s="95"/>
      <c r="CA243" s="95"/>
      <c r="CB243" s="95"/>
      <c r="CC243" s="95"/>
      <c r="CD243" s="95"/>
      <c r="CE243" s="95"/>
      <c r="CF243" s="95"/>
      <c r="CG243" s="95"/>
      <c r="CH243" s="95"/>
      <c r="CI243" s="95"/>
      <c r="CJ243" s="95"/>
      <c r="CK243" s="95"/>
      <c r="CL243" s="95"/>
      <c r="CM243" s="95"/>
      <c r="CN243" s="95"/>
      <c r="CO243" s="95"/>
      <c r="CP243" s="95"/>
      <c r="CQ243" s="95"/>
      <c r="CR243" s="95"/>
    </row>
    <row r="244" spans="1:96" ht="34.5" customHeight="1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  <c r="AA244" s="95"/>
      <c r="AB244" s="95"/>
      <c r="AC244" s="95"/>
      <c r="AD244" s="95"/>
      <c r="AE244" s="95"/>
      <c r="AF244" s="95"/>
      <c r="AG244" s="95"/>
      <c r="AH244" s="95"/>
      <c r="AI244" s="95"/>
      <c r="AJ244" s="95"/>
      <c r="AK244" s="95"/>
      <c r="AL244" s="95"/>
      <c r="AM244" s="95"/>
      <c r="AN244" s="95"/>
      <c r="AO244" s="95"/>
      <c r="AP244" s="95"/>
      <c r="AQ244" s="95"/>
      <c r="AR244" s="95"/>
      <c r="AS244" s="95"/>
      <c r="AT244" s="95"/>
      <c r="AU244" s="95"/>
      <c r="AV244" s="95"/>
      <c r="AW244" s="95"/>
      <c r="AX244" s="95"/>
      <c r="AY244" s="95"/>
      <c r="AZ244" s="95"/>
      <c r="BA244" s="95"/>
      <c r="BB244" s="95"/>
      <c r="BC244" s="95"/>
      <c r="BD244" s="95"/>
      <c r="BE244" s="95"/>
      <c r="BF244" s="95"/>
      <c r="BG244" s="95"/>
      <c r="BH244" s="95"/>
      <c r="BI244" s="95"/>
      <c r="BJ244" s="95"/>
      <c r="BK244" s="95"/>
      <c r="BL244" s="95"/>
      <c r="BM244" s="95"/>
      <c r="BN244" s="95"/>
      <c r="BO244" s="95"/>
      <c r="BP244" s="95"/>
      <c r="BQ244" s="95"/>
      <c r="BR244" s="95"/>
      <c r="BS244" s="95"/>
      <c r="BT244" s="95"/>
      <c r="BU244" s="95"/>
      <c r="BV244" s="95"/>
      <c r="BW244" s="95"/>
      <c r="BX244" s="95"/>
      <c r="BY244" s="95"/>
      <c r="BZ244" s="95"/>
      <c r="CA244" s="95"/>
      <c r="CB244" s="95"/>
      <c r="CC244" s="95"/>
      <c r="CD244" s="95"/>
      <c r="CE244" s="95"/>
      <c r="CF244" s="95"/>
      <c r="CG244" s="95"/>
      <c r="CH244" s="95"/>
      <c r="CI244" s="95"/>
      <c r="CJ244" s="95"/>
      <c r="CK244" s="95"/>
      <c r="CL244" s="95"/>
      <c r="CM244" s="95"/>
      <c r="CN244" s="95"/>
      <c r="CO244" s="95"/>
      <c r="CP244" s="95"/>
      <c r="CQ244" s="95"/>
      <c r="CR244" s="95"/>
    </row>
    <row r="245" spans="1:96" ht="34.5" customHeight="1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  <c r="AA245" s="95"/>
      <c r="AB245" s="95"/>
      <c r="AC245" s="95"/>
      <c r="AD245" s="95"/>
      <c r="AE245" s="95"/>
      <c r="AF245" s="95"/>
      <c r="AG245" s="95"/>
      <c r="AH245" s="95"/>
      <c r="AI245" s="95"/>
      <c r="AJ245" s="95"/>
      <c r="AK245" s="95"/>
      <c r="AL245" s="95"/>
      <c r="AM245" s="95"/>
      <c r="AN245" s="95"/>
      <c r="AO245" s="95"/>
      <c r="AP245" s="95"/>
      <c r="AQ245" s="95"/>
      <c r="AR245" s="95"/>
      <c r="AS245" s="95"/>
      <c r="AT245" s="95"/>
      <c r="AU245" s="95"/>
      <c r="AV245" s="95"/>
      <c r="AW245" s="95"/>
      <c r="AX245" s="95"/>
      <c r="AY245" s="95"/>
      <c r="AZ245" s="95"/>
      <c r="BA245" s="95"/>
      <c r="BB245" s="95"/>
      <c r="BC245" s="95"/>
      <c r="BD245" s="95"/>
      <c r="BE245" s="95"/>
      <c r="BF245" s="95"/>
      <c r="BG245" s="95"/>
      <c r="BH245" s="95"/>
      <c r="BI245" s="95"/>
      <c r="BJ245" s="95"/>
      <c r="BK245" s="95"/>
      <c r="BL245" s="95"/>
      <c r="BM245" s="95"/>
      <c r="BN245" s="95"/>
      <c r="BO245" s="95"/>
      <c r="BP245" s="95"/>
      <c r="BQ245" s="95"/>
      <c r="BR245" s="95"/>
      <c r="BS245" s="95"/>
      <c r="BT245" s="95"/>
      <c r="BU245" s="95"/>
      <c r="BV245" s="95"/>
      <c r="BW245" s="95"/>
      <c r="BX245" s="95"/>
      <c r="BY245" s="95"/>
      <c r="BZ245" s="95"/>
      <c r="CA245" s="95"/>
      <c r="CB245" s="95"/>
      <c r="CC245" s="95"/>
      <c r="CD245" s="95"/>
      <c r="CE245" s="95"/>
      <c r="CF245" s="95"/>
      <c r="CG245" s="95"/>
      <c r="CH245" s="95"/>
      <c r="CI245" s="95"/>
      <c r="CJ245" s="95"/>
      <c r="CK245" s="95"/>
      <c r="CL245" s="95"/>
      <c r="CM245" s="95"/>
      <c r="CN245" s="95"/>
      <c r="CO245" s="95"/>
      <c r="CP245" s="95"/>
      <c r="CQ245" s="95"/>
      <c r="CR245" s="95"/>
    </row>
    <row r="246" spans="1:96" ht="34.5" customHeight="1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  <c r="R246" s="95"/>
      <c r="S246" s="95"/>
      <c r="T246" s="95"/>
      <c r="U246" s="95"/>
      <c r="V246" s="95"/>
      <c r="W246" s="95"/>
      <c r="X246" s="95"/>
      <c r="Y246" s="95"/>
      <c r="Z246" s="95"/>
      <c r="AA246" s="95"/>
      <c r="AB246" s="95"/>
      <c r="AC246" s="95"/>
      <c r="AD246" s="95"/>
      <c r="AE246" s="95"/>
      <c r="AF246" s="95"/>
      <c r="AG246" s="95"/>
      <c r="AH246" s="95"/>
      <c r="AI246" s="95"/>
      <c r="AJ246" s="95"/>
      <c r="AK246" s="95"/>
      <c r="AL246" s="95"/>
      <c r="AM246" s="95"/>
      <c r="AN246" s="95"/>
      <c r="AO246" s="95"/>
      <c r="AP246" s="95"/>
      <c r="AQ246" s="95"/>
      <c r="AR246" s="95"/>
      <c r="AS246" s="95"/>
      <c r="AT246" s="95"/>
      <c r="AU246" s="95"/>
      <c r="AV246" s="95"/>
      <c r="AW246" s="95"/>
      <c r="AX246" s="95"/>
      <c r="AY246" s="95"/>
      <c r="AZ246" s="95"/>
      <c r="BA246" s="95"/>
      <c r="BB246" s="95"/>
      <c r="BC246" s="95"/>
      <c r="BD246" s="95"/>
      <c r="BE246" s="95"/>
      <c r="BF246" s="95"/>
      <c r="BG246" s="95"/>
      <c r="BH246" s="95"/>
      <c r="BI246" s="95"/>
      <c r="BJ246" s="95"/>
      <c r="BK246" s="95"/>
      <c r="BL246" s="95"/>
      <c r="BM246" s="95"/>
      <c r="BN246" s="95"/>
      <c r="BO246" s="95"/>
      <c r="BP246" s="95"/>
      <c r="BQ246" s="95"/>
      <c r="BR246" s="95"/>
      <c r="BS246" s="95"/>
      <c r="BT246" s="95"/>
      <c r="BU246" s="95"/>
      <c r="BV246" s="95"/>
      <c r="BW246" s="95"/>
      <c r="BX246" s="95"/>
      <c r="BY246" s="95"/>
      <c r="BZ246" s="95"/>
      <c r="CA246" s="95"/>
      <c r="CB246" s="95"/>
      <c r="CC246" s="95"/>
      <c r="CD246" s="95"/>
      <c r="CE246" s="95"/>
      <c r="CF246" s="95"/>
      <c r="CG246" s="95"/>
      <c r="CH246" s="95"/>
      <c r="CI246" s="95"/>
      <c r="CJ246" s="95"/>
      <c r="CK246" s="95"/>
      <c r="CL246" s="95"/>
      <c r="CM246" s="95"/>
      <c r="CN246" s="95"/>
      <c r="CO246" s="95"/>
      <c r="CP246" s="95"/>
      <c r="CQ246" s="95"/>
      <c r="CR246" s="95"/>
    </row>
    <row r="247" spans="1:96" ht="34.5" customHeight="1">
      <c r="A247" s="95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  <c r="AA247" s="95"/>
      <c r="AB247" s="95"/>
      <c r="AC247" s="95"/>
      <c r="AD247" s="95"/>
      <c r="AE247" s="95"/>
      <c r="AF247" s="95"/>
      <c r="AG247" s="95"/>
      <c r="AH247" s="95"/>
      <c r="AI247" s="95"/>
      <c r="AJ247" s="95"/>
      <c r="AK247" s="95"/>
      <c r="AL247" s="95"/>
      <c r="AM247" s="95"/>
      <c r="AN247" s="95"/>
      <c r="AO247" s="95"/>
      <c r="AP247" s="95"/>
      <c r="AQ247" s="95"/>
      <c r="AR247" s="95"/>
      <c r="AS247" s="95"/>
      <c r="AT247" s="95"/>
      <c r="AU247" s="95"/>
      <c r="AV247" s="95"/>
      <c r="AW247" s="95"/>
      <c r="AX247" s="95"/>
      <c r="AY247" s="95"/>
      <c r="AZ247" s="95"/>
      <c r="BA247" s="95"/>
      <c r="BB247" s="95"/>
      <c r="BC247" s="95"/>
      <c r="BD247" s="95"/>
      <c r="BE247" s="95"/>
      <c r="BF247" s="95"/>
      <c r="BG247" s="95"/>
      <c r="BH247" s="95"/>
      <c r="BI247" s="95"/>
      <c r="BJ247" s="95"/>
      <c r="BK247" s="95"/>
      <c r="BL247" s="95"/>
      <c r="BM247" s="95"/>
      <c r="BN247" s="95"/>
      <c r="BO247" s="95"/>
      <c r="BP247" s="95"/>
      <c r="BQ247" s="95"/>
      <c r="BR247" s="95"/>
      <c r="BS247" s="95"/>
      <c r="BT247" s="95"/>
      <c r="BU247" s="95"/>
      <c r="BV247" s="95"/>
      <c r="BW247" s="95"/>
      <c r="BX247" s="95"/>
      <c r="BY247" s="95"/>
      <c r="BZ247" s="95"/>
      <c r="CA247" s="95"/>
      <c r="CB247" s="95"/>
      <c r="CC247" s="95"/>
      <c r="CD247" s="95"/>
      <c r="CE247" s="95"/>
      <c r="CF247" s="95"/>
      <c r="CG247" s="95"/>
      <c r="CH247" s="95"/>
      <c r="CI247" s="95"/>
      <c r="CJ247" s="95"/>
      <c r="CK247" s="95"/>
      <c r="CL247" s="95"/>
      <c r="CM247" s="95"/>
      <c r="CN247" s="95"/>
      <c r="CO247" s="95"/>
      <c r="CP247" s="95"/>
      <c r="CQ247" s="95"/>
      <c r="CR247" s="95"/>
    </row>
    <row r="248" spans="1:96" ht="34.5" customHeight="1">
      <c r="A248" s="95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  <c r="R248" s="95"/>
      <c r="S248" s="95"/>
      <c r="T248" s="95"/>
      <c r="U248" s="95"/>
      <c r="V248" s="95"/>
      <c r="W248" s="95"/>
      <c r="X248" s="95"/>
      <c r="Y248" s="95"/>
      <c r="Z248" s="95"/>
      <c r="AA248" s="95"/>
      <c r="AB248" s="95"/>
      <c r="AC248" s="95"/>
      <c r="AD248" s="95"/>
      <c r="AE248" s="95"/>
      <c r="AF248" s="95"/>
      <c r="AG248" s="95"/>
      <c r="AH248" s="95"/>
      <c r="AI248" s="95"/>
      <c r="AJ248" s="95"/>
      <c r="AK248" s="95"/>
      <c r="AL248" s="95"/>
      <c r="AM248" s="95"/>
      <c r="AN248" s="95"/>
      <c r="AO248" s="95"/>
      <c r="AP248" s="95"/>
      <c r="AQ248" s="95"/>
      <c r="AR248" s="95"/>
      <c r="AS248" s="95"/>
      <c r="AT248" s="95"/>
      <c r="AU248" s="95"/>
      <c r="AV248" s="95"/>
      <c r="AW248" s="95"/>
      <c r="AX248" s="95"/>
      <c r="AY248" s="95"/>
      <c r="AZ248" s="95"/>
      <c r="BA248" s="95"/>
      <c r="BB248" s="95"/>
      <c r="BC248" s="95"/>
      <c r="BD248" s="95"/>
      <c r="BE248" s="95"/>
      <c r="BF248" s="95"/>
      <c r="BG248" s="95"/>
      <c r="BH248" s="95"/>
      <c r="BI248" s="95"/>
      <c r="BJ248" s="95"/>
      <c r="BK248" s="95"/>
      <c r="BL248" s="95"/>
      <c r="BM248" s="95"/>
      <c r="BN248" s="95"/>
      <c r="BO248" s="95"/>
      <c r="BP248" s="95"/>
      <c r="BQ248" s="95"/>
      <c r="BR248" s="95"/>
      <c r="BS248" s="95"/>
      <c r="BT248" s="95"/>
      <c r="BU248" s="95"/>
      <c r="BV248" s="95"/>
      <c r="BW248" s="95"/>
      <c r="BX248" s="95"/>
      <c r="BY248" s="95"/>
      <c r="BZ248" s="95"/>
      <c r="CA248" s="95"/>
      <c r="CB248" s="95"/>
      <c r="CC248" s="95"/>
      <c r="CD248" s="95"/>
      <c r="CE248" s="95"/>
      <c r="CF248" s="95"/>
      <c r="CG248" s="95"/>
      <c r="CH248" s="95"/>
      <c r="CI248" s="95"/>
      <c r="CJ248" s="95"/>
      <c r="CK248" s="95"/>
      <c r="CL248" s="95"/>
      <c r="CM248" s="95"/>
      <c r="CN248" s="95"/>
      <c r="CO248" s="95"/>
      <c r="CP248" s="95"/>
      <c r="CQ248" s="95"/>
      <c r="CR248" s="95"/>
    </row>
    <row r="249" spans="1:96" ht="34.5" customHeight="1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  <c r="R249" s="95"/>
      <c r="S249" s="95"/>
      <c r="T249" s="95"/>
      <c r="U249" s="95"/>
      <c r="V249" s="95"/>
      <c r="W249" s="95"/>
      <c r="X249" s="95"/>
      <c r="Y249" s="95"/>
      <c r="Z249" s="95"/>
      <c r="AA249" s="95"/>
      <c r="AB249" s="95"/>
      <c r="AC249" s="95"/>
      <c r="AD249" s="95"/>
      <c r="AE249" s="95"/>
      <c r="AF249" s="95"/>
      <c r="AG249" s="95"/>
      <c r="AH249" s="95"/>
      <c r="AI249" s="95"/>
      <c r="AJ249" s="95"/>
      <c r="AK249" s="95"/>
      <c r="AL249" s="95"/>
      <c r="AM249" s="95"/>
      <c r="AN249" s="95"/>
      <c r="AO249" s="95"/>
      <c r="AP249" s="95"/>
      <c r="AQ249" s="95"/>
      <c r="AR249" s="95"/>
      <c r="AS249" s="95"/>
      <c r="AT249" s="95"/>
      <c r="AU249" s="95"/>
      <c r="AV249" s="95"/>
      <c r="AW249" s="95"/>
      <c r="AX249" s="95"/>
      <c r="AY249" s="95"/>
      <c r="AZ249" s="95"/>
      <c r="BA249" s="95"/>
      <c r="BB249" s="95"/>
      <c r="BC249" s="95"/>
      <c r="BD249" s="95"/>
      <c r="BE249" s="95"/>
      <c r="BF249" s="95"/>
      <c r="BG249" s="95"/>
      <c r="BH249" s="95"/>
      <c r="BI249" s="95"/>
      <c r="BJ249" s="95"/>
      <c r="BK249" s="95"/>
      <c r="BL249" s="95"/>
      <c r="BM249" s="95"/>
      <c r="BN249" s="95"/>
      <c r="BO249" s="95"/>
      <c r="BP249" s="95"/>
      <c r="BQ249" s="95"/>
      <c r="BR249" s="95"/>
      <c r="BS249" s="95"/>
      <c r="BT249" s="95"/>
      <c r="BU249" s="95"/>
      <c r="BV249" s="95"/>
      <c r="BW249" s="95"/>
      <c r="BX249" s="95"/>
      <c r="BY249" s="95"/>
      <c r="BZ249" s="95"/>
      <c r="CA249" s="95"/>
      <c r="CB249" s="95"/>
      <c r="CC249" s="95"/>
      <c r="CD249" s="95"/>
      <c r="CE249" s="95"/>
      <c r="CF249" s="95"/>
      <c r="CG249" s="95"/>
      <c r="CH249" s="95"/>
      <c r="CI249" s="95"/>
      <c r="CJ249" s="95"/>
      <c r="CK249" s="95"/>
      <c r="CL249" s="95"/>
      <c r="CM249" s="95"/>
      <c r="CN249" s="95"/>
      <c r="CO249" s="95"/>
      <c r="CP249" s="95"/>
      <c r="CQ249" s="95"/>
      <c r="CR249" s="95"/>
    </row>
    <row r="250" spans="1:96" ht="34.5" customHeight="1">
      <c r="A250" s="95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  <c r="R250" s="95"/>
      <c r="S250" s="95"/>
      <c r="T250" s="95"/>
      <c r="U250" s="95"/>
      <c r="V250" s="95"/>
      <c r="W250" s="95"/>
      <c r="X250" s="95"/>
      <c r="Y250" s="95"/>
      <c r="Z250" s="95"/>
      <c r="AA250" s="95"/>
      <c r="AB250" s="95"/>
      <c r="AC250" s="95"/>
      <c r="AD250" s="95"/>
      <c r="AE250" s="95"/>
      <c r="AF250" s="95"/>
      <c r="AG250" s="95"/>
      <c r="AH250" s="95"/>
      <c r="AI250" s="95"/>
      <c r="AJ250" s="95"/>
      <c r="AK250" s="95"/>
      <c r="AL250" s="95"/>
      <c r="AM250" s="95"/>
      <c r="AN250" s="95"/>
      <c r="AO250" s="95"/>
      <c r="AP250" s="95"/>
      <c r="AQ250" s="95"/>
      <c r="AR250" s="95"/>
      <c r="AS250" s="95"/>
      <c r="AT250" s="95"/>
      <c r="AU250" s="95"/>
      <c r="AV250" s="95"/>
      <c r="AW250" s="95"/>
      <c r="AX250" s="95"/>
      <c r="AY250" s="95"/>
      <c r="AZ250" s="95"/>
      <c r="BA250" s="95"/>
      <c r="BB250" s="95"/>
      <c r="BC250" s="95"/>
      <c r="BD250" s="95"/>
      <c r="BE250" s="95"/>
      <c r="BF250" s="95"/>
      <c r="BG250" s="95"/>
      <c r="BH250" s="95"/>
      <c r="BI250" s="95"/>
      <c r="BJ250" s="95"/>
      <c r="BK250" s="95"/>
      <c r="BL250" s="95"/>
      <c r="BM250" s="95"/>
      <c r="BN250" s="95"/>
      <c r="BO250" s="95"/>
      <c r="BP250" s="95"/>
      <c r="BQ250" s="95"/>
      <c r="BR250" s="95"/>
      <c r="BS250" s="95"/>
      <c r="BT250" s="95"/>
      <c r="BU250" s="95"/>
      <c r="BV250" s="95"/>
      <c r="BW250" s="95"/>
      <c r="BX250" s="95"/>
      <c r="BY250" s="95"/>
      <c r="BZ250" s="95"/>
      <c r="CA250" s="95"/>
      <c r="CB250" s="95"/>
      <c r="CC250" s="95"/>
      <c r="CD250" s="95"/>
      <c r="CE250" s="95"/>
      <c r="CF250" s="95"/>
      <c r="CG250" s="95"/>
      <c r="CH250" s="95"/>
      <c r="CI250" s="95"/>
      <c r="CJ250" s="95"/>
      <c r="CK250" s="95"/>
      <c r="CL250" s="95"/>
      <c r="CM250" s="95"/>
      <c r="CN250" s="95"/>
      <c r="CO250" s="95"/>
      <c r="CP250" s="95"/>
      <c r="CQ250" s="95"/>
      <c r="CR250" s="95"/>
    </row>
    <row r="251" spans="1:96" ht="34.5" customHeight="1">
      <c r="A251" s="95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  <c r="R251" s="95"/>
      <c r="S251" s="95"/>
      <c r="T251" s="95"/>
      <c r="U251" s="95"/>
      <c r="V251" s="95"/>
      <c r="W251" s="95"/>
      <c r="X251" s="95"/>
      <c r="Y251" s="95"/>
      <c r="Z251" s="95"/>
      <c r="AA251" s="95"/>
      <c r="AB251" s="95"/>
      <c r="AC251" s="95"/>
      <c r="AD251" s="95"/>
      <c r="AE251" s="95"/>
      <c r="AF251" s="95"/>
      <c r="AG251" s="95"/>
      <c r="AH251" s="95"/>
      <c r="AI251" s="95"/>
      <c r="AJ251" s="95"/>
      <c r="AK251" s="95"/>
      <c r="AL251" s="95"/>
      <c r="AM251" s="95"/>
      <c r="AN251" s="95"/>
      <c r="AO251" s="95"/>
      <c r="AP251" s="95"/>
      <c r="AQ251" s="95"/>
      <c r="AR251" s="95"/>
      <c r="AS251" s="95"/>
      <c r="AT251" s="95"/>
      <c r="AU251" s="95"/>
      <c r="AV251" s="95"/>
      <c r="AW251" s="95"/>
      <c r="AX251" s="95"/>
      <c r="AY251" s="95"/>
      <c r="AZ251" s="95"/>
      <c r="BA251" s="95"/>
      <c r="BB251" s="95"/>
      <c r="BC251" s="95"/>
      <c r="BD251" s="95"/>
      <c r="BE251" s="95"/>
      <c r="BF251" s="95"/>
      <c r="BG251" s="95"/>
      <c r="BH251" s="95"/>
      <c r="BI251" s="95"/>
      <c r="BJ251" s="95"/>
      <c r="BK251" s="95"/>
      <c r="BL251" s="95"/>
      <c r="BM251" s="95"/>
      <c r="BN251" s="95"/>
      <c r="BO251" s="95"/>
      <c r="BP251" s="95"/>
      <c r="BQ251" s="95"/>
      <c r="BR251" s="95"/>
      <c r="BS251" s="95"/>
      <c r="BT251" s="95"/>
      <c r="BU251" s="95"/>
      <c r="BV251" s="95"/>
      <c r="BW251" s="95"/>
      <c r="BX251" s="95"/>
      <c r="BY251" s="95"/>
      <c r="BZ251" s="95"/>
      <c r="CA251" s="95"/>
      <c r="CB251" s="95"/>
      <c r="CC251" s="95"/>
      <c r="CD251" s="95"/>
      <c r="CE251" s="95"/>
      <c r="CF251" s="95"/>
      <c r="CG251" s="95"/>
      <c r="CH251" s="95"/>
      <c r="CI251" s="95"/>
      <c r="CJ251" s="95"/>
      <c r="CK251" s="95"/>
      <c r="CL251" s="95"/>
      <c r="CM251" s="95"/>
      <c r="CN251" s="95"/>
      <c r="CO251" s="95"/>
      <c r="CP251" s="95"/>
      <c r="CQ251" s="95"/>
      <c r="CR251" s="95"/>
    </row>
    <row r="252" spans="1:96" ht="34.5" customHeight="1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  <c r="R252" s="95"/>
      <c r="S252" s="95"/>
      <c r="T252" s="95"/>
      <c r="U252" s="95"/>
      <c r="V252" s="95"/>
      <c r="W252" s="95"/>
      <c r="X252" s="95"/>
      <c r="Y252" s="95"/>
      <c r="Z252" s="95"/>
      <c r="AA252" s="95"/>
      <c r="AB252" s="95"/>
      <c r="AC252" s="95"/>
      <c r="AD252" s="95"/>
      <c r="AE252" s="95"/>
      <c r="AF252" s="95"/>
      <c r="AG252" s="95"/>
      <c r="AH252" s="95"/>
      <c r="AI252" s="95"/>
      <c r="AJ252" s="95"/>
      <c r="AK252" s="95"/>
      <c r="AL252" s="95"/>
      <c r="AM252" s="95"/>
      <c r="AN252" s="95"/>
      <c r="AO252" s="95"/>
      <c r="AP252" s="95"/>
      <c r="AQ252" s="95"/>
      <c r="AR252" s="95"/>
      <c r="AS252" s="95"/>
      <c r="AT252" s="95"/>
      <c r="AU252" s="95"/>
      <c r="AV252" s="95"/>
      <c r="AW252" s="95"/>
      <c r="AX252" s="95"/>
      <c r="AY252" s="95"/>
      <c r="AZ252" s="95"/>
      <c r="BA252" s="95"/>
      <c r="BB252" s="95"/>
      <c r="BC252" s="95"/>
      <c r="BD252" s="95"/>
      <c r="BE252" s="95"/>
      <c r="BF252" s="95"/>
      <c r="BG252" s="95"/>
      <c r="BH252" s="95"/>
      <c r="BI252" s="95"/>
      <c r="BJ252" s="95"/>
      <c r="BK252" s="95"/>
      <c r="BL252" s="95"/>
      <c r="BM252" s="95"/>
      <c r="BN252" s="95"/>
      <c r="BO252" s="95"/>
      <c r="BP252" s="95"/>
      <c r="BQ252" s="95"/>
      <c r="BR252" s="95"/>
      <c r="BS252" s="95"/>
      <c r="BT252" s="95"/>
      <c r="BU252" s="95"/>
      <c r="BV252" s="95"/>
      <c r="BW252" s="95"/>
      <c r="BX252" s="95"/>
      <c r="BY252" s="95"/>
      <c r="BZ252" s="95"/>
      <c r="CA252" s="95"/>
      <c r="CB252" s="95"/>
      <c r="CC252" s="95"/>
      <c r="CD252" s="95"/>
      <c r="CE252" s="95"/>
      <c r="CF252" s="95"/>
      <c r="CG252" s="95"/>
      <c r="CH252" s="95"/>
      <c r="CI252" s="95"/>
      <c r="CJ252" s="95"/>
      <c r="CK252" s="95"/>
      <c r="CL252" s="95"/>
      <c r="CM252" s="95"/>
      <c r="CN252" s="95"/>
      <c r="CO252" s="95"/>
      <c r="CP252" s="95"/>
      <c r="CQ252" s="95"/>
      <c r="CR252" s="95"/>
    </row>
    <row r="253" spans="1:96" ht="34.5" customHeight="1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  <c r="AA253" s="95"/>
      <c r="AB253" s="95"/>
      <c r="AC253" s="95"/>
      <c r="AD253" s="95"/>
      <c r="AE253" s="95"/>
      <c r="AF253" s="95"/>
      <c r="AG253" s="95"/>
      <c r="AH253" s="95"/>
      <c r="AI253" s="95"/>
      <c r="AJ253" s="95"/>
      <c r="AK253" s="95"/>
      <c r="AL253" s="95"/>
      <c r="AM253" s="95"/>
      <c r="AN253" s="95"/>
      <c r="AO253" s="95"/>
      <c r="AP253" s="95"/>
      <c r="AQ253" s="95"/>
      <c r="AR253" s="95"/>
      <c r="AS253" s="95"/>
      <c r="AT253" s="95"/>
      <c r="AU253" s="95"/>
      <c r="AV253" s="95"/>
      <c r="AW253" s="95"/>
      <c r="AX253" s="95"/>
      <c r="AY253" s="95"/>
      <c r="AZ253" s="95"/>
      <c r="BA253" s="95"/>
      <c r="BB253" s="95"/>
      <c r="BC253" s="95"/>
      <c r="BD253" s="95"/>
      <c r="BE253" s="95"/>
      <c r="BF253" s="95"/>
      <c r="BG253" s="95"/>
      <c r="BH253" s="95"/>
      <c r="BI253" s="95"/>
      <c r="BJ253" s="95"/>
      <c r="BK253" s="95"/>
      <c r="BL253" s="95"/>
      <c r="BM253" s="95"/>
      <c r="BN253" s="95"/>
      <c r="BO253" s="95"/>
      <c r="BP253" s="95"/>
      <c r="BQ253" s="95"/>
      <c r="BR253" s="95"/>
      <c r="BS253" s="95"/>
      <c r="BT253" s="95"/>
      <c r="BU253" s="95"/>
      <c r="BV253" s="95"/>
      <c r="BW253" s="95"/>
      <c r="BX253" s="95"/>
      <c r="BY253" s="95"/>
      <c r="BZ253" s="95"/>
      <c r="CA253" s="95"/>
      <c r="CB253" s="95"/>
      <c r="CC253" s="95"/>
      <c r="CD253" s="95"/>
      <c r="CE253" s="95"/>
      <c r="CF253" s="95"/>
      <c r="CG253" s="95"/>
      <c r="CH253" s="95"/>
      <c r="CI253" s="95"/>
      <c r="CJ253" s="95"/>
      <c r="CK253" s="95"/>
      <c r="CL253" s="95"/>
      <c r="CM253" s="95"/>
      <c r="CN253" s="95"/>
      <c r="CO253" s="95"/>
      <c r="CP253" s="95"/>
      <c r="CQ253" s="95"/>
      <c r="CR253" s="95"/>
    </row>
    <row r="254" spans="1:96" ht="34.5" customHeight="1">
      <c r="A254" s="95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  <c r="Y254" s="95"/>
      <c r="Z254" s="95"/>
      <c r="AA254" s="95"/>
      <c r="AB254" s="95"/>
      <c r="AC254" s="95"/>
      <c r="AD254" s="95"/>
      <c r="AE254" s="95"/>
      <c r="AF254" s="95"/>
      <c r="AG254" s="95"/>
      <c r="AH254" s="95"/>
      <c r="AI254" s="95"/>
      <c r="AJ254" s="95"/>
      <c r="AK254" s="95"/>
      <c r="AL254" s="95"/>
      <c r="AM254" s="95"/>
      <c r="AN254" s="95"/>
      <c r="AO254" s="95"/>
      <c r="AP254" s="95"/>
      <c r="AQ254" s="95"/>
      <c r="AR254" s="95"/>
      <c r="AS254" s="95"/>
      <c r="AT254" s="95"/>
      <c r="AU254" s="95"/>
      <c r="AV254" s="95"/>
      <c r="AW254" s="95"/>
      <c r="AX254" s="95"/>
      <c r="AY254" s="95"/>
      <c r="AZ254" s="95"/>
      <c r="BA254" s="95"/>
      <c r="BB254" s="95"/>
      <c r="BC254" s="95"/>
      <c r="BD254" s="95"/>
      <c r="BE254" s="95"/>
      <c r="BF254" s="95"/>
      <c r="BG254" s="95"/>
      <c r="BH254" s="95"/>
      <c r="BI254" s="95"/>
      <c r="BJ254" s="95"/>
      <c r="BK254" s="95"/>
      <c r="BL254" s="95"/>
      <c r="BM254" s="95"/>
      <c r="BN254" s="95"/>
      <c r="BO254" s="95"/>
      <c r="BP254" s="95"/>
      <c r="BQ254" s="95"/>
      <c r="BR254" s="95"/>
      <c r="BS254" s="95"/>
      <c r="BT254" s="95"/>
      <c r="BU254" s="95"/>
      <c r="BV254" s="95"/>
      <c r="BW254" s="95"/>
      <c r="BX254" s="95"/>
      <c r="BY254" s="95"/>
      <c r="BZ254" s="95"/>
      <c r="CA254" s="95"/>
      <c r="CB254" s="95"/>
      <c r="CC254" s="95"/>
      <c r="CD254" s="95"/>
      <c r="CE254" s="95"/>
      <c r="CF254" s="95"/>
      <c r="CG254" s="95"/>
      <c r="CH254" s="95"/>
      <c r="CI254" s="95"/>
      <c r="CJ254" s="95"/>
      <c r="CK254" s="95"/>
      <c r="CL254" s="95"/>
      <c r="CM254" s="95"/>
      <c r="CN254" s="95"/>
      <c r="CO254" s="95"/>
      <c r="CP254" s="95"/>
      <c r="CQ254" s="95"/>
      <c r="CR254" s="95"/>
    </row>
    <row r="255" spans="1:96" ht="34.5" customHeight="1">
      <c r="A255" s="95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5"/>
      <c r="S255" s="95"/>
      <c r="T255" s="95"/>
      <c r="U255" s="95"/>
      <c r="V255" s="95"/>
      <c r="W255" s="95"/>
      <c r="X255" s="95"/>
      <c r="Y255" s="95"/>
      <c r="Z255" s="95"/>
      <c r="AA255" s="95"/>
      <c r="AB255" s="95"/>
      <c r="AC255" s="95"/>
      <c r="AD255" s="95"/>
      <c r="AE255" s="95"/>
      <c r="AF255" s="95"/>
      <c r="AG255" s="95"/>
      <c r="AH255" s="95"/>
      <c r="AI255" s="95"/>
      <c r="AJ255" s="95"/>
      <c r="AK255" s="95"/>
      <c r="AL255" s="95"/>
      <c r="AM255" s="95"/>
      <c r="AN255" s="95"/>
      <c r="AO255" s="95"/>
      <c r="AP255" s="95"/>
      <c r="AQ255" s="95"/>
      <c r="AR255" s="95"/>
      <c r="AS255" s="95"/>
      <c r="AT255" s="95"/>
      <c r="AU255" s="95"/>
      <c r="AV255" s="95"/>
      <c r="AW255" s="95"/>
      <c r="AX255" s="95"/>
      <c r="AY255" s="95"/>
      <c r="AZ255" s="95"/>
      <c r="BA255" s="95"/>
      <c r="BB255" s="95"/>
      <c r="BC255" s="95"/>
      <c r="BD255" s="95"/>
      <c r="BE255" s="95"/>
      <c r="BF255" s="95"/>
      <c r="BG255" s="95"/>
      <c r="BH255" s="95"/>
      <c r="BI255" s="95"/>
      <c r="BJ255" s="95"/>
      <c r="BK255" s="95"/>
      <c r="BL255" s="95"/>
      <c r="BM255" s="95"/>
      <c r="BN255" s="95"/>
      <c r="BO255" s="95"/>
      <c r="BP255" s="95"/>
      <c r="BQ255" s="95"/>
      <c r="BR255" s="95"/>
      <c r="BS255" s="95"/>
      <c r="BT255" s="95"/>
      <c r="BU255" s="95"/>
      <c r="BV255" s="95"/>
      <c r="BW255" s="95"/>
      <c r="BX255" s="95"/>
      <c r="BY255" s="95"/>
      <c r="BZ255" s="95"/>
      <c r="CA255" s="95"/>
      <c r="CB255" s="95"/>
      <c r="CC255" s="95"/>
      <c r="CD255" s="95"/>
      <c r="CE255" s="95"/>
      <c r="CF255" s="95"/>
      <c r="CG255" s="95"/>
      <c r="CH255" s="95"/>
      <c r="CI255" s="95"/>
      <c r="CJ255" s="95"/>
      <c r="CK255" s="95"/>
      <c r="CL255" s="95"/>
      <c r="CM255" s="95"/>
      <c r="CN255" s="95"/>
      <c r="CO255" s="95"/>
      <c r="CP255" s="95"/>
      <c r="CQ255" s="95"/>
      <c r="CR255" s="95"/>
    </row>
    <row r="256" spans="1:96" ht="34.5" customHeight="1">
      <c r="A256" s="95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5"/>
      <c r="V256" s="95"/>
      <c r="W256" s="95"/>
      <c r="X256" s="95"/>
      <c r="Y256" s="95"/>
      <c r="Z256" s="95"/>
      <c r="AA256" s="95"/>
      <c r="AB256" s="95"/>
      <c r="AC256" s="95"/>
      <c r="AD256" s="95"/>
      <c r="AE256" s="95"/>
      <c r="AF256" s="95"/>
      <c r="AG256" s="95"/>
      <c r="AH256" s="95"/>
      <c r="AI256" s="95"/>
      <c r="AJ256" s="95"/>
      <c r="AK256" s="95"/>
      <c r="AL256" s="95"/>
      <c r="AM256" s="95"/>
      <c r="AN256" s="95"/>
      <c r="AO256" s="95"/>
      <c r="AP256" s="95"/>
      <c r="AQ256" s="95"/>
      <c r="AR256" s="95"/>
      <c r="AS256" s="95"/>
      <c r="AT256" s="95"/>
      <c r="AU256" s="95"/>
      <c r="AV256" s="95"/>
      <c r="AW256" s="95"/>
      <c r="AX256" s="95"/>
      <c r="AY256" s="95"/>
      <c r="AZ256" s="95"/>
      <c r="BA256" s="95"/>
      <c r="BB256" s="95"/>
      <c r="BC256" s="95"/>
      <c r="BD256" s="95"/>
      <c r="BE256" s="95"/>
      <c r="BF256" s="95"/>
      <c r="BG256" s="95"/>
      <c r="BH256" s="95"/>
      <c r="BI256" s="95"/>
      <c r="BJ256" s="95"/>
      <c r="BK256" s="95"/>
      <c r="BL256" s="95"/>
      <c r="BM256" s="95"/>
      <c r="BN256" s="95"/>
      <c r="BO256" s="95"/>
      <c r="BP256" s="95"/>
      <c r="BQ256" s="95"/>
      <c r="BR256" s="95"/>
      <c r="BS256" s="95"/>
      <c r="BT256" s="95"/>
      <c r="BU256" s="95"/>
      <c r="BV256" s="95"/>
      <c r="BW256" s="95"/>
      <c r="BX256" s="95"/>
      <c r="BY256" s="95"/>
      <c r="BZ256" s="95"/>
      <c r="CA256" s="95"/>
      <c r="CB256" s="95"/>
      <c r="CC256" s="95"/>
      <c r="CD256" s="95"/>
      <c r="CE256" s="95"/>
      <c r="CF256" s="95"/>
      <c r="CG256" s="95"/>
      <c r="CH256" s="95"/>
      <c r="CI256" s="95"/>
      <c r="CJ256" s="95"/>
      <c r="CK256" s="95"/>
      <c r="CL256" s="95"/>
      <c r="CM256" s="95"/>
      <c r="CN256" s="95"/>
      <c r="CO256" s="95"/>
      <c r="CP256" s="95"/>
      <c r="CQ256" s="95"/>
      <c r="CR256" s="95"/>
    </row>
    <row r="257" spans="1:96" ht="34.5" customHeight="1">
      <c r="A257" s="95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  <c r="AA257" s="95"/>
      <c r="AB257" s="95"/>
      <c r="AC257" s="95"/>
      <c r="AD257" s="95"/>
      <c r="AE257" s="95"/>
      <c r="AF257" s="95"/>
      <c r="AG257" s="95"/>
      <c r="AH257" s="95"/>
      <c r="AI257" s="95"/>
      <c r="AJ257" s="95"/>
      <c r="AK257" s="95"/>
      <c r="AL257" s="95"/>
      <c r="AM257" s="95"/>
      <c r="AN257" s="95"/>
      <c r="AO257" s="95"/>
      <c r="AP257" s="95"/>
      <c r="AQ257" s="95"/>
      <c r="AR257" s="95"/>
      <c r="AS257" s="95"/>
      <c r="AT257" s="95"/>
      <c r="AU257" s="95"/>
      <c r="AV257" s="95"/>
      <c r="AW257" s="95"/>
      <c r="AX257" s="95"/>
      <c r="AY257" s="95"/>
      <c r="AZ257" s="95"/>
      <c r="BA257" s="95"/>
      <c r="BB257" s="95"/>
      <c r="BC257" s="95"/>
      <c r="BD257" s="95"/>
      <c r="BE257" s="95"/>
      <c r="BF257" s="95"/>
      <c r="BG257" s="95"/>
      <c r="BH257" s="95"/>
      <c r="BI257" s="95"/>
      <c r="BJ257" s="95"/>
      <c r="BK257" s="95"/>
      <c r="BL257" s="95"/>
      <c r="BM257" s="95"/>
      <c r="BN257" s="95"/>
      <c r="BO257" s="95"/>
      <c r="BP257" s="95"/>
      <c r="BQ257" s="95"/>
      <c r="BR257" s="95"/>
      <c r="BS257" s="95"/>
      <c r="BT257" s="95"/>
      <c r="BU257" s="95"/>
      <c r="BV257" s="95"/>
      <c r="BW257" s="95"/>
      <c r="BX257" s="95"/>
      <c r="BY257" s="95"/>
      <c r="BZ257" s="95"/>
      <c r="CA257" s="95"/>
      <c r="CB257" s="95"/>
      <c r="CC257" s="95"/>
      <c r="CD257" s="95"/>
      <c r="CE257" s="95"/>
      <c r="CF257" s="95"/>
      <c r="CG257" s="95"/>
      <c r="CH257" s="95"/>
      <c r="CI257" s="95"/>
      <c r="CJ257" s="95"/>
      <c r="CK257" s="95"/>
      <c r="CL257" s="95"/>
      <c r="CM257" s="95"/>
      <c r="CN257" s="95"/>
      <c r="CO257" s="95"/>
      <c r="CP257" s="95"/>
      <c r="CQ257" s="95"/>
      <c r="CR257" s="95"/>
    </row>
    <row r="258" spans="1:96" ht="34.5" customHeight="1">
      <c r="A258" s="95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  <c r="R258" s="95"/>
      <c r="S258" s="95"/>
      <c r="T258" s="95"/>
      <c r="U258" s="95"/>
      <c r="V258" s="95"/>
      <c r="W258" s="95"/>
      <c r="X258" s="95"/>
      <c r="Y258" s="95"/>
      <c r="Z258" s="95"/>
      <c r="AA258" s="95"/>
      <c r="AB258" s="95"/>
      <c r="AC258" s="95"/>
      <c r="AD258" s="95"/>
      <c r="AE258" s="95"/>
      <c r="AF258" s="95"/>
      <c r="AG258" s="95"/>
      <c r="AH258" s="95"/>
      <c r="AI258" s="95"/>
      <c r="AJ258" s="95"/>
      <c r="AK258" s="95"/>
      <c r="AL258" s="95"/>
      <c r="AM258" s="95"/>
      <c r="AN258" s="95"/>
      <c r="AO258" s="95"/>
      <c r="AP258" s="95"/>
      <c r="AQ258" s="95"/>
      <c r="AR258" s="95"/>
      <c r="AS258" s="95"/>
      <c r="AT258" s="95"/>
      <c r="AU258" s="95"/>
      <c r="AV258" s="95"/>
      <c r="AW258" s="95"/>
      <c r="AX258" s="95"/>
      <c r="AY258" s="95"/>
      <c r="AZ258" s="95"/>
      <c r="BA258" s="95"/>
      <c r="BB258" s="95"/>
      <c r="BC258" s="95"/>
      <c r="BD258" s="95"/>
      <c r="BE258" s="95"/>
      <c r="BF258" s="95"/>
      <c r="BG258" s="95"/>
      <c r="BH258" s="95"/>
      <c r="BI258" s="95"/>
      <c r="BJ258" s="95"/>
      <c r="BK258" s="95"/>
      <c r="BL258" s="95"/>
      <c r="BM258" s="95"/>
      <c r="BN258" s="95"/>
      <c r="BO258" s="95"/>
      <c r="BP258" s="95"/>
      <c r="BQ258" s="95"/>
      <c r="BR258" s="95"/>
      <c r="BS258" s="95"/>
      <c r="BT258" s="95"/>
      <c r="BU258" s="95"/>
      <c r="BV258" s="95"/>
      <c r="BW258" s="95"/>
      <c r="BX258" s="95"/>
      <c r="BY258" s="95"/>
      <c r="BZ258" s="95"/>
      <c r="CA258" s="95"/>
      <c r="CB258" s="95"/>
      <c r="CC258" s="95"/>
      <c r="CD258" s="95"/>
      <c r="CE258" s="95"/>
      <c r="CF258" s="95"/>
      <c r="CG258" s="95"/>
      <c r="CH258" s="95"/>
      <c r="CI258" s="95"/>
      <c r="CJ258" s="95"/>
      <c r="CK258" s="95"/>
      <c r="CL258" s="95"/>
      <c r="CM258" s="95"/>
      <c r="CN258" s="95"/>
      <c r="CO258" s="95"/>
      <c r="CP258" s="95"/>
      <c r="CQ258" s="95"/>
      <c r="CR258" s="95"/>
    </row>
    <row r="259" spans="1:96" ht="34.5" customHeight="1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  <c r="AA259" s="95"/>
      <c r="AB259" s="95"/>
      <c r="AC259" s="95"/>
      <c r="AD259" s="95"/>
      <c r="AE259" s="95"/>
      <c r="AF259" s="95"/>
      <c r="AG259" s="95"/>
      <c r="AH259" s="95"/>
      <c r="AI259" s="95"/>
      <c r="AJ259" s="95"/>
      <c r="AK259" s="95"/>
      <c r="AL259" s="95"/>
      <c r="AM259" s="95"/>
      <c r="AN259" s="95"/>
      <c r="AO259" s="95"/>
      <c r="AP259" s="95"/>
      <c r="AQ259" s="95"/>
      <c r="AR259" s="95"/>
      <c r="AS259" s="95"/>
      <c r="AT259" s="95"/>
      <c r="AU259" s="95"/>
      <c r="AV259" s="95"/>
      <c r="AW259" s="95"/>
      <c r="AX259" s="95"/>
      <c r="AY259" s="95"/>
      <c r="AZ259" s="95"/>
      <c r="BA259" s="95"/>
      <c r="BB259" s="95"/>
      <c r="BC259" s="95"/>
      <c r="BD259" s="95"/>
      <c r="BE259" s="95"/>
      <c r="BF259" s="95"/>
      <c r="BG259" s="95"/>
      <c r="BH259" s="95"/>
      <c r="BI259" s="95"/>
      <c r="BJ259" s="95"/>
      <c r="BK259" s="95"/>
      <c r="BL259" s="95"/>
      <c r="BM259" s="95"/>
      <c r="BN259" s="95"/>
      <c r="BO259" s="95"/>
      <c r="BP259" s="95"/>
      <c r="BQ259" s="95"/>
      <c r="BR259" s="95"/>
      <c r="BS259" s="95"/>
      <c r="BT259" s="95"/>
      <c r="BU259" s="95"/>
      <c r="BV259" s="95"/>
      <c r="BW259" s="95"/>
      <c r="BX259" s="95"/>
      <c r="BY259" s="95"/>
      <c r="BZ259" s="95"/>
      <c r="CA259" s="95"/>
      <c r="CB259" s="95"/>
      <c r="CC259" s="95"/>
      <c r="CD259" s="95"/>
      <c r="CE259" s="95"/>
      <c r="CF259" s="95"/>
      <c r="CG259" s="95"/>
      <c r="CH259" s="95"/>
      <c r="CI259" s="95"/>
      <c r="CJ259" s="95"/>
      <c r="CK259" s="95"/>
      <c r="CL259" s="95"/>
      <c r="CM259" s="95"/>
      <c r="CN259" s="95"/>
      <c r="CO259" s="95"/>
      <c r="CP259" s="95"/>
      <c r="CQ259" s="95"/>
      <c r="CR259" s="95"/>
    </row>
    <row r="260" spans="1:96" ht="34.5" customHeight="1">
      <c r="A260" s="95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  <c r="R260" s="95"/>
      <c r="S260" s="95"/>
      <c r="T260" s="95"/>
      <c r="U260" s="95"/>
      <c r="V260" s="95"/>
      <c r="W260" s="95"/>
      <c r="X260" s="95"/>
      <c r="Y260" s="95"/>
      <c r="Z260" s="95"/>
      <c r="AA260" s="95"/>
      <c r="AB260" s="95"/>
      <c r="AC260" s="95"/>
      <c r="AD260" s="95"/>
      <c r="AE260" s="95"/>
      <c r="AF260" s="95"/>
      <c r="AG260" s="95"/>
      <c r="AH260" s="95"/>
      <c r="AI260" s="95"/>
      <c r="AJ260" s="95"/>
      <c r="AK260" s="95"/>
      <c r="AL260" s="95"/>
      <c r="AM260" s="95"/>
      <c r="AN260" s="95"/>
      <c r="AO260" s="95"/>
      <c r="AP260" s="95"/>
      <c r="AQ260" s="95"/>
      <c r="AR260" s="95"/>
      <c r="AS260" s="95"/>
      <c r="AT260" s="95"/>
      <c r="AU260" s="95"/>
      <c r="AV260" s="95"/>
      <c r="AW260" s="95"/>
      <c r="AX260" s="95"/>
      <c r="AY260" s="95"/>
      <c r="AZ260" s="95"/>
      <c r="BA260" s="95"/>
      <c r="BB260" s="95"/>
      <c r="BC260" s="95"/>
      <c r="BD260" s="95"/>
      <c r="BE260" s="95"/>
      <c r="BF260" s="95"/>
      <c r="BG260" s="95"/>
      <c r="BH260" s="95"/>
      <c r="BI260" s="95"/>
      <c r="BJ260" s="95"/>
      <c r="BK260" s="95"/>
      <c r="BL260" s="95"/>
      <c r="BM260" s="95"/>
      <c r="BN260" s="95"/>
      <c r="BO260" s="95"/>
      <c r="BP260" s="95"/>
      <c r="BQ260" s="95"/>
      <c r="BR260" s="95"/>
      <c r="BS260" s="95"/>
      <c r="BT260" s="95"/>
      <c r="BU260" s="95"/>
      <c r="BV260" s="95"/>
      <c r="BW260" s="95"/>
      <c r="BX260" s="95"/>
      <c r="BY260" s="95"/>
      <c r="BZ260" s="95"/>
      <c r="CA260" s="95"/>
      <c r="CB260" s="95"/>
      <c r="CC260" s="95"/>
      <c r="CD260" s="95"/>
      <c r="CE260" s="95"/>
      <c r="CF260" s="95"/>
      <c r="CG260" s="95"/>
      <c r="CH260" s="95"/>
      <c r="CI260" s="95"/>
      <c r="CJ260" s="95"/>
      <c r="CK260" s="95"/>
      <c r="CL260" s="95"/>
      <c r="CM260" s="95"/>
      <c r="CN260" s="95"/>
      <c r="CO260" s="95"/>
      <c r="CP260" s="95"/>
      <c r="CQ260" s="95"/>
      <c r="CR260" s="95"/>
    </row>
    <row r="261" spans="1:96" ht="34.5" customHeight="1">
      <c r="A261" s="95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  <c r="R261" s="95"/>
      <c r="S261" s="95"/>
      <c r="T261" s="95"/>
      <c r="U261" s="95"/>
      <c r="V261" s="95"/>
      <c r="W261" s="95"/>
      <c r="X261" s="95"/>
      <c r="Y261" s="95"/>
      <c r="Z261" s="95"/>
      <c r="AA261" s="95"/>
      <c r="AB261" s="95"/>
      <c r="AC261" s="95"/>
      <c r="AD261" s="95"/>
      <c r="AE261" s="95"/>
      <c r="AF261" s="95"/>
      <c r="AG261" s="95"/>
      <c r="AH261" s="95"/>
      <c r="AI261" s="95"/>
      <c r="AJ261" s="95"/>
      <c r="AK261" s="95"/>
      <c r="AL261" s="95"/>
      <c r="AM261" s="95"/>
      <c r="AN261" s="95"/>
      <c r="AO261" s="95"/>
      <c r="AP261" s="95"/>
      <c r="AQ261" s="95"/>
      <c r="AR261" s="95"/>
      <c r="AS261" s="95"/>
      <c r="AT261" s="95"/>
      <c r="AU261" s="95"/>
      <c r="AV261" s="95"/>
      <c r="AW261" s="95"/>
      <c r="AX261" s="95"/>
      <c r="AY261" s="95"/>
      <c r="AZ261" s="95"/>
      <c r="BA261" s="95"/>
      <c r="BB261" s="95"/>
      <c r="BC261" s="95"/>
      <c r="BD261" s="95"/>
      <c r="BE261" s="95"/>
      <c r="BF261" s="95"/>
      <c r="BG261" s="95"/>
      <c r="BH261" s="95"/>
      <c r="BI261" s="95"/>
      <c r="BJ261" s="95"/>
      <c r="BK261" s="95"/>
      <c r="BL261" s="95"/>
      <c r="BM261" s="95"/>
      <c r="BN261" s="95"/>
      <c r="BO261" s="95"/>
      <c r="BP261" s="95"/>
      <c r="BQ261" s="95"/>
      <c r="BR261" s="95"/>
      <c r="BS261" s="95"/>
      <c r="BT261" s="95"/>
      <c r="BU261" s="95"/>
      <c r="BV261" s="95"/>
      <c r="BW261" s="95"/>
      <c r="BX261" s="95"/>
      <c r="BY261" s="95"/>
      <c r="BZ261" s="95"/>
      <c r="CA261" s="95"/>
      <c r="CB261" s="95"/>
      <c r="CC261" s="95"/>
      <c r="CD261" s="95"/>
      <c r="CE261" s="95"/>
      <c r="CF261" s="95"/>
      <c r="CG261" s="95"/>
      <c r="CH261" s="95"/>
      <c r="CI261" s="95"/>
      <c r="CJ261" s="95"/>
      <c r="CK261" s="95"/>
      <c r="CL261" s="95"/>
      <c r="CM261" s="95"/>
      <c r="CN261" s="95"/>
      <c r="CO261" s="95"/>
      <c r="CP261" s="95"/>
      <c r="CQ261" s="95"/>
      <c r="CR261" s="95"/>
    </row>
    <row r="262" spans="1:96" ht="34.5" customHeight="1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  <c r="R262" s="95"/>
      <c r="S262" s="95"/>
      <c r="T262" s="95"/>
      <c r="U262" s="95"/>
      <c r="V262" s="95"/>
      <c r="W262" s="95"/>
      <c r="X262" s="95"/>
      <c r="Y262" s="95"/>
      <c r="Z262" s="95"/>
      <c r="AA262" s="95"/>
      <c r="AB262" s="95"/>
      <c r="AC262" s="95"/>
      <c r="AD262" s="95"/>
      <c r="AE262" s="95"/>
      <c r="AF262" s="95"/>
      <c r="AG262" s="95"/>
      <c r="AH262" s="95"/>
      <c r="AI262" s="95"/>
      <c r="AJ262" s="95"/>
      <c r="AK262" s="95"/>
      <c r="AL262" s="95"/>
      <c r="AM262" s="95"/>
      <c r="AN262" s="95"/>
      <c r="AO262" s="95"/>
      <c r="AP262" s="95"/>
      <c r="AQ262" s="95"/>
      <c r="AR262" s="95"/>
      <c r="AS262" s="95"/>
      <c r="AT262" s="95"/>
      <c r="AU262" s="95"/>
      <c r="AV262" s="95"/>
      <c r="AW262" s="95"/>
      <c r="AX262" s="95"/>
      <c r="AY262" s="95"/>
      <c r="AZ262" s="95"/>
      <c r="BA262" s="95"/>
      <c r="BB262" s="95"/>
      <c r="BC262" s="95"/>
      <c r="BD262" s="95"/>
      <c r="BE262" s="95"/>
      <c r="BF262" s="95"/>
      <c r="BG262" s="95"/>
      <c r="BH262" s="95"/>
      <c r="BI262" s="95"/>
      <c r="BJ262" s="95"/>
      <c r="BK262" s="95"/>
      <c r="BL262" s="95"/>
      <c r="BM262" s="95"/>
      <c r="BN262" s="95"/>
      <c r="BO262" s="95"/>
      <c r="BP262" s="95"/>
      <c r="BQ262" s="95"/>
      <c r="BR262" s="95"/>
      <c r="BS262" s="95"/>
      <c r="BT262" s="95"/>
      <c r="BU262" s="95"/>
      <c r="BV262" s="95"/>
      <c r="BW262" s="95"/>
      <c r="BX262" s="95"/>
      <c r="BY262" s="95"/>
      <c r="BZ262" s="95"/>
      <c r="CA262" s="95"/>
      <c r="CB262" s="95"/>
      <c r="CC262" s="95"/>
      <c r="CD262" s="95"/>
      <c r="CE262" s="95"/>
      <c r="CF262" s="95"/>
      <c r="CG262" s="95"/>
      <c r="CH262" s="95"/>
      <c r="CI262" s="95"/>
      <c r="CJ262" s="95"/>
      <c r="CK262" s="95"/>
      <c r="CL262" s="95"/>
      <c r="CM262" s="95"/>
      <c r="CN262" s="95"/>
      <c r="CO262" s="95"/>
      <c r="CP262" s="95"/>
      <c r="CQ262" s="95"/>
      <c r="CR262" s="95"/>
    </row>
    <row r="263" spans="1:96" ht="34.5" customHeight="1">
      <c r="A263" s="9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  <c r="R263" s="95"/>
      <c r="S263" s="95"/>
      <c r="T263" s="95"/>
      <c r="U263" s="95"/>
      <c r="V263" s="95"/>
      <c r="W263" s="95"/>
      <c r="X263" s="95"/>
      <c r="Y263" s="95"/>
      <c r="Z263" s="95"/>
      <c r="AA263" s="95"/>
      <c r="AB263" s="95"/>
      <c r="AC263" s="95"/>
      <c r="AD263" s="95"/>
      <c r="AE263" s="95"/>
      <c r="AF263" s="95"/>
      <c r="AG263" s="95"/>
      <c r="AH263" s="95"/>
      <c r="AI263" s="95"/>
      <c r="AJ263" s="95"/>
      <c r="AK263" s="95"/>
      <c r="AL263" s="95"/>
      <c r="AM263" s="95"/>
      <c r="AN263" s="95"/>
      <c r="AO263" s="95"/>
      <c r="AP263" s="95"/>
      <c r="AQ263" s="95"/>
      <c r="AR263" s="95"/>
      <c r="AS263" s="95"/>
      <c r="AT263" s="95"/>
      <c r="AU263" s="95"/>
      <c r="AV263" s="95"/>
      <c r="AW263" s="95"/>
      <c r="AX263" s="95"/>
      <c r="AY263" s="95"/>
      <c r="AZ263" s="95"/>
      <c r="BA263" s="95"/>
      <c r="BB263" s="95"/>
      <c r="BC263" s="95"/>
      <c r="BD263" s="95"/>
      <c r="BE263" s="95"/>
      <c r="BF263" s="95"/>
      <c r="BG263" s="95"/>
      <c r="BH263" s="95"/>
      <c r="BI263" s="95"/>
      <c r="BJ263" s="95"/>
      <c r="BK263" s="95"/>
      <c r="BL263" s="95"/>
      <c r="BM263" s="95"/>
      <c r="BN263" s="95"/>
      <c r="BO263" s="95"/>
      <c r="BP263" s="95"/>
      <c r="BQ263" s="95"/>
      <c r="BR263" s="95"/>
      <c r="BS263" s="95"/>
      <c r="BT263" s="95"/>
      <c r="BU263" s="95"/>
      <c r="BV263" s="95"/>
      <c r="BW263" s="95"/>
      <c r="BX263" s="95"/>
      <c r="BY263" s="95"/>
      <c r="BZ263" s="95"/>
      <c r="CA263" s="95"/>
      <c r="CB263" s="95"/>
      <c r="CC263" s="95"/>
      <c r="CD263" s="95"/>
      <c r="CE263" s="95"/>
      <c r="CF263" s="95"/>
      <c r="CG263" s="95"/>
      <c r="CH263" s="95"/>
      <c r="CI263" s="95"/>
      <c r="CJ263" s="95"/>
      <c r="CK263" s="95"/>
      <c r="CL263" s="95"/>
      <c r="CM263" s="95"/>
      <c r="CN263" s="95"/>
      <c r="CO263" s="95"/>
      <c r="CP263" s="95"/>
      <c r="CQ263" s="95"/>
      <c r="CR263" s="95"/>
    </row>
    <row r="264" spans="1:96" ht="34.5" customHeight="1">
      <c r="A264" s="95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  <c r="R264" s="95"/>
      <c r="S264" s="95"/>
      <c r="T264" s="95"/>
      <c r="U264" s="95"/>
      <c r="V264" s="95"/>
      <c r="W264" s="95"/>
      <c r="X264" s="95"/>
      <c r="Y264" s="95"/>
      <c r="Z264" s="95"/>
      <c r="AA264" s="95"/>
      <c r="AB264" s="95"/>
      <c r="AC264" s="95"/>
      <c r="AD264" s="95"/>
      <c r="AE264" s="95"/>
      <c r="AF264" s="95"/>
      <c r="AG264" s="95"/>
      <c r="AH264" s="95"/>
      <c r="AI264" s="95"/>
      <c r="AJ264" s="95"/>
      <c r="AK264" s="95"/>
      <c r="AL264" s="95"/>
      <c r="AM264" s="95"/>
      <c r="AN264" s="95"/>
      <c r="AO264" s="95"/>
      <c r="AP264" s="95"/>
      <c r="AQ264" s="95"/>
      <c r="AR264" s="95"/>
      <c r="AS264" s="95"/>
      <c r="AT264" s="95"/>
      <c r="AU264" s="95"/>
      <c r="AV264" s="95"/>
      <c r="AW264" s="95"/>
      <c r="AX264" s="95"/>
      <c r="AY264" s="95"/>
      <c r="AZ264" s="95"/>
      <c r="BA264" s="95"/>
      <c r="BB264" s="95"/>
      <c r="BC264" s="95"/>
      <c r="BD264" s="95"/>
      <c r="BE264" s="95"/>
      <c r="BF264" s="95"/>
      <c r="BG264" s="95"/>
      <c r="BH264" s="95"/>
      <c r="BI264" s="95"/>
      <c r="BJ264" s="95"/>
      <c r="BK264" s="95"/>
      <c r="BL264" s="95"/>
      <c r="BM264" s="95"/>
      <c r="BN264" s="95"/>
      <c r="BO264" s="95"/>
      <c r="BP264" s="95"/>
      <c r="BQ264" s="95"/>
      <c r="BR264" s="95"/>
      <c r="BS264" s="95"/>
      <c r="BT264" s="95"/>
      <c r="BU264" s="95"/>
      <c r="BV264" s="95"/>
      <c r="BW264" s="95"/>
      <c r="BX264" s="95"/>
      <c r="BY264" s="95"/>
      <c r="BZ264" s="95"/>
      <c r="CA264" s="95"/>
      <c r="CB264" s="95"/>
      <c r="CC264" s="95"/>
      <c r="CD264" s="95"/>
      <c r="CE264" s="95"/>
      <c r="CF264" s="95"/>
      <c r="CG264" s="95"/>
      <c r="CH264" s="95"/>
      <c r="CI264" s="95"/>
      <c r="CJ264" s="95"/>
      <c r="CK264" s="95"/>
      <c r="CL264" s="95"/>
      <c r="CM264" s="95"/>
      <c r="CN264" s="95"/>
      <c r="CO264" s="95"/>
      <c r="CP264" s="95"/>
      <c r="CQ264" s="95"/>
      <c r="CR264" s="95"/>
    </row>
    <row r="265" spans="1:96" ht="34.5" customHeight="1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  <c r="R265" s="95"/>
      <c r="S265" s="95"/>
      <c r="T265" s="95"/>
      <c r="U265" s="95"/>
      <c r="V265" s="95"/>
      <c r="W265" s="95"/>
      <c r="X265" s="95"/>
      <c r="Y265" s="95"/>
      <c r="Z265" s="95"/>
      <c r="AA265" s="95"/>
      <c r="AB265" s="95"/>
      <c r="AC265" s="95"/>
      <c r="AD265" s="95"/>
      <c r="AE265" s="95"/>
      <c r="AF265" s="95"/>
      <c r="AG265" s="95"/>
      <c r="AH265" s="95"/>
      <c r="AI265" s="95"/>
      <c r="AJ265" s="95"/>
      <c r="AK265" s="95"/>
      <c r="AL265" s="95"/>
      <c r="AM265" s="95"/>
      <c r="AN265" s="95"/>
      <c r="AO265" s="95"/>
      <c r="AP265" s="95"/>
      <c r="AQ265" s="95"/>
      <c r="AR265" s="95"/>
      <c r="AS265" s="95"/>
      <c r="AT265" s="95"/>
      <c r="AU265" s="95"/>
      <c r="AV265" s="95"/>
      <c r="AW265" s="95"/>
      <c r="AX265" s="95"/>
      <c r="AY265" s="95"/>
      <c r="AZ265" s="95"/>
      <c r="BA265" s="95"/>
      <c r="BB265" s="95"/>
      <c r="BC265" s="95"/>
      <c r="BD265" s="95"/>
      <c r="BE265" s="95"/>
      <c r="BF265" s="95"/>
      <c r="BG265" s="95"/>
      <c r="BH265" s="95"/>
      <c r="BI265" s="95"/>
      <c r="BJ265" s="95"/>
      <c r="BK265" s="95"/>
      <c r="BL265" s="95"/>
      <c r="BM265" s="95"/>
      <c r="BN265" s="95"/>
      <c r="BO265" s="95"/>
      <c r="BP265" s="95"/>
      <c r="BQ265" s="95"/>
      <c r="BR265" s="95"/>
      <c r="BS265" s="95"/>
      <c r="BT265" s="95"/>
      <c r="BU265" s="95"/>
      <c r="BV265" s="95"/>
      <c r="BW265" s="95"/>
      <c r="BX265" s="95"/>
      <c r="BY265" s="95"/>
      <c r="BZ265" s="95"/>
      <c r="CA265" s="95"/>
      <c r="CB265" s="95"/>
      <c r="CC265" s="95"/>
      <c r="CD265" s="95"/>
      <c r="CE265" s="95"/>
      <c r="CF265" s="95"/>
      <c r="CG265" s="95"/>
      <c r="CH265" s="95"/>
      <c r="CI265" s="95"/>
      <c r="CJ265" s="95"/>
      <c r="CK265" s="95"/>
      <c r="CL265" s="95"/>
      <c r="CM265" s="95"/>
      <c r="CN265" s="95"/>
      <c r="CO265" s="95"/>
      <c r="CP265" s="95"/>
      <c r="CQ265" s="95"/>
      <c r="CR265" s="95"/>
    </row>
    <row r="266" spans="1:96" ht="34.5" customHeight="1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  <c r="AA266" s="95"/>
      <c r="AB266" s="95"/>
      <c r="AC266" s="95"/>
      <c r="AD266" s="95"/>
      <c r="AE266" s="95"/>
      <c r="AF266" s="95"/>
      <c r="AG266" s="95"/>
      <c r="AH266" s="95"/>
      <c r="AI266" s="95"/>
      <c r="AJ266" s="95"/>
      <c r="AK266" s="95"/>
      <c r="AL266" s="95"/>
      <c r="AM266" s="95"/>
      <c r="AN266" s="95"/>
      <c r="AO266" s="95"/>
      <c r="AP266" s="95"/>
      <c r="AQ266" s="95"/>
      <c r="AR266" s="95"/>
      <c r="AS266" s="95"/>
      <c r="AT266" s="95"/>
      <c r="AU266" s="95"/>
      <c r="AV266" s="95"/>
      <c r="AW266" s="95"/>
      <c r="AX266" s="95"/>
      <c r="AY266" s="95"/>
      <c r="AZ266" s="95"/>
      <c r="BA266" s="95"/>
      <c r="BB266" s="95"/>
      <c r="BC266" s="95"/>
      <c r="BD266" s="95"/>
      <c r="BE266" s="95"/>
      <c r="BF266" s="95"/>
      <c r="BG266" s="95"/>
      <c r="BH266" s="95"/>
      <c r="BI266" s="95"/>
      <c r="BJ266" s="95"/>
      <c r="BK266" s="95"/>
      <c r="BL266" s="95"/>
      <c r="BM266" s="95"/>
      <c r="BN266" s="95"/>
      <c r="BO266" s="95"/>
      <c r="BP266" s="95"/>
      <c r="BQ266" s="95"/>
      <c r="BR266" s="95"/>
      <c r="BS266" s="95"/>
      <c r="BT266" s="95"/>
      <c r="BU266" s="95"/>
      <c r="BV266" s="95"/>
      <c r="BW266" s="95"/>
      <c r="BX266" s="95"/>
      <c r="BY266" s="95"/>
      <c r="BZ266" s="95"/>
      <c r="CA266" s="95"/>
      <c r="CB266" s="95"/>
      <c r="CC266" s="95"/>
      <c r="CD266" s="95"/>
      <c r="CE266" s="95"/>
      <c r="CF266" s="95"/>
      <c r="CG266" s="95"/>
      <c r="CH266" s="95"/>
      <c r="CI266" s="95"/>
      <c r="CJ266" s="95"/>
      <c r="CK266" s="95"/>
      <c r="CL266" s="95"/>
      <c r="CM266" s="95"/>
      <c r="CN266" s="95"/>
      <c r="CO266" s="95"/>
      <c r="CP266" s="95"/>
      <c r="CQ266" s="95"/>
      <c r="CR266" s="95"/>
    </row>
    <row r="267" spans="1:96" ht="34.5" customHeight="1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  <c r="R267" s="95"/>
      <c r="S267" s="95"/>
      <c r="T267" s="95"/>
      <c r="U267" s="95"/>
      <c r="V267" s="95"/>
      <c r="W267" s="95"/>
      <c r="X267" s="95"/>
      <c r="Y267" s="95"/>
      <c r="Z267" s="95"/>
      <c r="AA267" s="95"/>
      <c r="AB267" s="95"/>
      <c r="AC267" s="95"/>
      <c r="AD267" s="95"/>
      <c r="AE267" s="95"/>
      <c r="AF267" s="95"/>
      <c r="AG267" s="95"/>
      <c r="AH267" s="95"/>
      <c r="AI267" s="95"/>
      <c r="AJ267" s="95"/>
      <c r="AK267" s="95"/>
      <c r="AL267" s="95"/>
      <c r="AM267" s="95"/>
      <c r="AN267" s="95"/>
      <c r="AO267" s="95"/>
      <c r="AP267" s="95"/>
      <c r="AQ267" s="95"/>
      <c r="AR267" s="95"/>
      <c r="AS267" s="95"/>
      <c r="AT267" s="95"/>
      <c r="AU267" s="95"/>
      <c r="AV267" s="95"/>
      <c r="AW267" s="95"/>
      <c r="AX267" s="95"/>
      <c r="AY267" s="95"/>
      <c r="AZ267" s="95"/>
      <c r="BA267" s="95"/>
      <c r="BB267" s="95"/>
      <c r="BC267" s="95"/>
      <c r="BD267" s="95"/>
      <c r="BE267" s="95"/>
      <c r="BF267" s="95"/>
      <c r="BG267" s="95"/>
      <c r="BH267" s="95"/>
      <c r="BI267" s="95"/>
      <c r="BJ267" s="95"/>
      <c r="BK267" s="95"/>
      <c r="BL267" s="95"/>
      <c r="BM267" s="95"/>
      <c r="BN267" s="95"/>
      <c r="BO267" s="95"/>
      <c r="BP267" s="95"/>
      <c r="BQ267" s="95"/>
      <c r="BR267" s="95"/>
      <c r="BS267" s="95"/>
      <c r="BT267" s="95"/>
      <c r="BU267" s="95"/>
      <c r="BV267" s="95"/>
      <c r="BW267" s="95"/>
      <c r="BX267" s="95"/>
      <c r="BY267" s="95"/>
      <c r="BZ267" s="95"/>
      <c r="CA267" s="95"/>
      <c r="CB267" s="95"/>
      <c r="CC267" s="95"/>
      <c r="CD267" s="95"/>
      <c r="CE267" s="95"/>
      <c r="CF267" s="95"/>
      <c r="CG267" s="95"/>
      <c r="CH267" s="95"/>
      <c r="CI267" s="95"/>
      <c r="CJ267" s="95"/>
      <c r="CK267" s="95"/>
      <c r="CL267" s="95"/>
      <c r="CM267" s="95"/>
      <c r="CN267" s="95"/>
      <c r="CO267" s="95"/>
      <c r="CP267" s="95"/>
      <c r="CQ267" s="95"/>
      <c r="CR267" s="95"/>
    </row>
    <row r="268" spans="1:96" ht="34.5" customHeight="1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  <c r="R268" s="95"/>
      <c r="S268" s="95"/>
      <c r="T268" s="95"/>
      <c r="U268" s="95"/>
      <c r="V268" s="95"/>
      <c r="W268" s="95"/>
      <c r="X268" s="95"/>
      <c r="Y268" s="95"/>
      <c r="Z268" s="95"/>
      <c r="AA268" s="95"/>
      <c r="AB268" s="95"/>
      <c r="AC268" s="95"/>
      <c r="AD268" s="95"/>
      <c r="AE268" s="95"/>
      <c r="AF268" s="95"/>
      <c r="AG268" s="95"/>
      <c r="AH268" s="95"/>
      <c r="AI268" s="95"/>
      <c r="AJ268" s="95"/>
      <c r="AK268" s="95"/>
      <c r="AL268" s="95"/>
      <c r="AM268" s="95"/>
      <c r="AN268" s="95"/>
      <c r="AO268" s="95"/>
      <c r="AP268" s="95"/>
      <c r="AQ268" s="95"/>
      <c r="AR268" s="95"/>
      <c r="AS268" s="95"/>
      <c r="AT268" s="95"/>
      <c r="AU268" s="95"/>
      <c r="AV268" s="95"/>
      <c r="AW268" s="95"/>
      <c r="AX268" s="95"/>
      <c r="AY268" s="95"/>
      <c r="AZ268" s="95"/>
      <c r="BA268" s="95"/>
      <c r="BB268" s="95"/>
      <c r="BC268" s="95"/>
      <c r="BD268" s="95"/>
      <c r="BE268" s="95"/>
      <c r="BF268" s="95"/>
      <c r="BG268" s="95"/>
      <c r="BH268" s="95"/>
      <c r="BI268" s="95"/>
      <c r="BJ268" s="95"/>
      <c r="BK268" s="95"/>
      <c r="BL268" s="95"/>
      <c r="BM268" s="95"/>
      <c r="BN268" s="95"/>
      <c r="BO268" s="95"/>
      <c r="BP268" s="95"/>
      <c r="BQ268" s="95"/>
      <c r="BR268" s="95"/>
      <c r="BS268" s="95"/>
      <c r="BT268" s="95"/>
      <c r="BU268" s="95"/>
      <c r="BV268" s="95"/>
      <c r="BW268" s="95"/>
      <c r="BX268" s="95"/>
      <c r="BY268" s="95"/>
      <c r="BZ268" s="95"/>
      <c r="CA268" s="95"/>
      <c r="CB268" s="95"/>
      <c r="CC268" s="95"/>
      <c r="CD268" s="95"/>
      <c r="CE268" s="95"/>
      <c r="CF268" s="95"/>
      <c r="CG268" s="95"/>
      <c r="CH268" s="95"/>
      <c r="CI268" s="95"/>
      <c r="CJ268" s="95"/>
      <c r="CK268" s="95"/>
      <c r="CL268" s="95"/>
      <c r="CM268" s="95"/>
      <c r="CN268" s="95"/>
      <c r="CO268" s="95"/>
      <c r="CP268" s="95"/>
      <c r="CQ268" s="95"/>
      <c r="CR268" s="95"/>
    </row>
    <row r="269" spans="1:96" ht="34.5" customHeight="1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  <c r="R269" s="95"/>
      <c r="S269" s="95"/>
      <c r="T269" s="95"/>
      <c r="U269" s="95"/>
      <c r="V269" s="95"/>
      <c r="W269" s="95"/>
      <c r="X269" s="95"/>
      <c r="Y269" s="95"/>
      <c r="Z269" s="95"/>
      <c r="AA269" s="95"/>
      <c r="AB269" s="95"/>
      <c r="AC269" s="95"/>
      <c r="AD269" s="95"/>
      <c r="AE269" s="95"/>
      <c r="AF269" s="95"/>
      <c r="AG269" s="95"/>
      <c r="AH269" s="95"/>
      <c r="AI269" s="95"/>
      <c r="AJ269" s="95"/>
      <c r="AK269" s="95"/>
      <c r="AL269" s="95"/>
      <c r="AM269" s="95"/>
      <c r="AN269" s="95"/>
      <c r="AO269" s="95"/>
      <c r="AP269" s="95"/>
      <c r="AQ269" s="95"/>
      <c r="AR269" s="95"/>
      <c r="AS269" s="95"/>
      <c r="AT269" s="95"/>
      <c r="AU269" s="95"/>
      <c r="AV269" s="95"/>
      <c r="AW269" s="95"/>
      <c r="AX269" s="95"/>
      <c r="AY269" s="95"/>
      <c r="AZ269" s="95"/>
      <c r="BA269" s="95"/>
      <c r="BB269" s="95"/>
      <c r="BC269" s="95"/>
      <c r="BD269" s="95"/>
      <c r="BE269" s="95"/>
      <c r="BF269" s="95"/>
      <c r="BG269" s="95"/>
      <c r="BH269" s="95"/>
      <c r="BI269" s="95"/>
      <c r="BJ269" s="95"/>
      <c r="BK269" s="95"/>
      <c r="BL269" s="95"/>
      <c r="BM269" s="95"/>
      <c r="BN269" s="95"/>
      <c r="BO269" s="95"/>
      <c r="BP269" s="95"/>
      <c r="BQ269" s="95"/>
      <c r="BR269" s="95"/>
      <c r="BS269" s="95"/>
      <c r="BT269" s="95"/>
      <c r="BU269" s="95"/>
      <c r="BV269" s="95"/>
      <c r="BW269" s="95"/>
      <c r="BX269" s="95"/>
      <c r="BY269" s="95"/>
      <c r="BZ269" s="95"/>
      <c r="CA269" s="95"/>
      <c r="CB269" s="95"/>
      <c r="CC269" s="95"/>
      <c r="CD269" s="95"/>
      <c r="CE269" s="95"/>
      <c r="CF269" s="95"/>
      <c r="CG269" s="95"/>
      <c r="CH269" s="95"/>
      <c r="CI269" s="95"/>
      <c r="CJ269" s="95"/>
      <c r="CK269" s="95"/>
      <c r="CL269" s="95"/>
      <c r="CM269" s="95"/>
      <c r="CN269" s="95"/>
      <c r="CO269" s="95"/>
      <c r="CP269" s="95"/>
      <c r="CQ269" s="95"/>
      <c r="CR269" s="95"/>
    </row>
    <row r="270" spans="1:96" ht="34.5" customHeight="1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  <c r="R270" s="95"/>
      <c r="S270" s="95"/>
      <c r="T270" s="95"/>
      <c r="U270" s="95"/>
      <c r="V270" s="95"/>
      <c r="W270" s="95"/>
      <c r="X270" s="95"/>
      <c r="Y270" s="95"/>
      <c r="Z270" s="95"/>
      <c r="AA270" s="95"/>
      <c r="AB270" s="95"/>
      <c r="AC270" s="95"/>
      <c r="AD270" s="95"/>
      <c r="AE270" s="95"/>
      <c r="AF270" s="95"/>
      <c r="AG270" s="95"/>
      <c r="AH270" s="95"/>
      <c r="AI270" s="95"/>
      <c r="AJ270" s="95"/>
      <c r="AK270" s="95"/>
      <c r="AL270" s="95"/>
      <c r="AM270" s="95"/>
      <c r="AN270" s="95"/>
      <c r="AO270" s="95"/>
      <c r="AP270" s="95"/>
      <c r="AQ270" s="95"/>
      <c r="AR270" s="95"/>
      <c r="AS270" s="95"/>
      <c r="AT270" s="95"/>
      <c r="AU270" s="95"/>
      <c r="AV270" s="95"/>
      <c r="AW270" s="95"/>
      <c r="AX270" s="95"/>
      <c r="AY270" s="95"/>
      <c r="AZ270" s="95"/>
      <c r="BA270" s="95"/>
      <c r="BB270" s="95"/>
      <c r="BC270" s="95"/>
      <c r="BD270" s="95"/>
      <c r="BE270" s="95"/>
      <c r="BF270" s="95"/>
      <c r="BG270" s="95"/>
      <c r="BH270" s="95"/>
      <c r="BI270" s="95"/>
      <c r="BJ270" s="95"/>
      <c r="BK270" s="95"/>
      <c r="BL270" s="95"/>
      <c r="BM270" s="95"/>
      <c r="BN270" s="95"/>
      <c r="BO270" s="95"/>
      <c r="BP270" s="95"/>
      <c r="BQ270" s="95"/>
      <c r="BR270" s="95"/>
      <c r="BS270" s="95"/>
      <c r="BT270" s="95"/>
      <c r="BU270" s="95"/>
      <c r="BV270" s="95"/>
      <c r="BW270" s="95"/>
      <c r="BX270" s="95"/>
      <c r="BY270" s="95"/>
      <c r="BZ270" s="95"/>
      <c r="CA270" s="95"/>
      <c r="CB270" s="95"/>
      <c r="CC270" s="95"/>
      <c r="CD270" s="95"/>
      <c r="CE270" s="95"/>
      <c r="CF270" s="95"/>
      <c r="CG270" s="95"/>
      <c r="CH270" s="95"/>
      <c r="CI270" s="95"/>
      <c r="CJ270" s="95"/>
      <c r="CK270" s="95"/>
      <c r="CL270" s="95"/>
      <c r="CM270" s="95"/>
      <c r="CN270" s="95"/>
      <c r="CO270" s="95"/>
      <c r="CP270" s="95"/>
      <c r="CQ270" s="95"/>
      <c r="CR270" s="95"/>
    </row>
    <row r="271" spans="1:96" ht="34.5" customHeight="1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  <c r="R271" s="95"/>
      <c r="S271" s="95"/>
      <c r="T271" s="95"/>
      <c r="U271" s="95"/>
      <c r="V271" s="95"/>
      <c r="W271" s="95"/>
      <c r="X271" s="95"/>
      <c r="Y271" s="95"/>
      <c r="Z271" s="95"/>
      <c r="AA271" s="95"/>
      <c r="AB271" s="95"/>
      <c r="AC271" s="95"/>
      <c r="AD271" s="95"/>
      <c r="AE271" s="95"/>
      <c r="AF271" s="95"/>
      <c r="AG271" s="95"/>
      <c r="AH271" s="95"/>
      <c r="AI271" s="95"/>
      <c r="AJ271" s="95"/>
      <c r="AK271" s="95"/>
      <c r="AL271" s="95"/>
      <c r="AM271" s="95"/>
      <c r="AN271" s="95"/>
      <c r="AO271" s="95"/>
      <c r="AP271" s="95"/>
      <c r="AQ271" s="95"/>
      <c r="AR271" s="95"/>
      <c r="AS271" s="95"/>
      <c r="AT271" s="95"/>
      <c r="AU271" s="95"/>
      <c r="AV271" s="95"/>
      <c r="AW271" s="95"/>
      <c r="AX271" s="95"/>
      <c r="AY271" s="95"/>
      <c r="AZ271" s="95"/>
      <c r="BA271" s="95"/>
      <c r="BB271" s="95"/>
      <c r="BC271" s="95"/>
      <c r="BD271" s="95"/>
      <c r="BE271" s="95"/>
      <c r="BF271" s="95"/>
      <c r="BG271" s="95"/>
      <c r="BH271" s="95"/>
      <c r="BI271" s="95"/>
      <c r="BJ271" s="95"/>
      <c r="BK271" s="95"/>
      <c r="BL271" s="95"/>
      <c r="BM271" s="95"/>
      <c r="BN271" s="95"/>
      <c r="BO271" s="95"/>
      <c r="BP271" s="95"/>
      <c r="BQ271" s="95"/>
      <c r="BR271" s="95"/>
      <c r="BS271" s="95"/>
      <c r="BT271" s="95"/>
      <c r="BU271" s="95"/>
      <c r="BV271" s="95"/>
      <c r="BW271" s="95"/>
      <c r="BX271" s="95"/>
      <c r="BY271" s="95"/>
      <c r="BZ271" s="95"/>
      <c r="CA271" s="95"/>
      <c r="CB271" s="95"/>
      <c r="CC271" s="95"/>
      <c r="CD271" s="95"/>
      <c r="CE271" s="95"/>
      <c r="CF271" s="95"/>
      <c r="CG271" s="95"/>
      <c r="CH271" s="95"/>
      <c r="CI271" s="95"/>
      <c r="CJ271" s="95"/>
      <c r="CK271" s="95"/>
      <c r="CL271" s="95"/>
      <c r="CM271" s="95"/>
      <c r="CN271" s="95"/>
      <c r="CO271" s="95"/>
      <c r="CP271" s="95"/>
      <c r="CQ271" s="95"/>
      <c r="CR271" s="95"/>
    </row>
    <row r="272" spans="1:96" ht="34.5" customHeight="1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  <c r="R272" s="95"/>
      <c r="S272" s="95"/>
      <c r="T272" s="95"/>
      <c r="U272" s="95"/>
      <c r="V272" s="95"/>
      <c r="W272" s="95"/>
      <c r="X272" s="95"/>
      <c r="Y272" s="95"/>
      <c r="Z272" s="95"/>
      <c r="AA272" s="95"/>
      <c r="AB272" s="95"/>
      <c r="AC272" s="95"/>
      <c r="AD272" s="95"/>
      <c r="AE272" s="95"/>
      <c r="AF272" s="95"/>
      <c r="AG272" s="95"/>
      <c r="AH272" s="95"/>
      <c r="AI272" s="95"/>
      <c r="AJ272" s="95"/>
      <c r="AK272" s="95"/>
      <c r="AL272" s="95"/>
      <c r="AM272" s="95"/>
      <c r="AN272" s="95"/>
      <c r="AO272" s="95"/>
      <c r="AP272" s="95"/>
      <c r="AQ272" s="95"/>
      <c r="AR272" s="95"/>
      <c r="AS272" s="95"/>
      <c r="AT272" s="95"/>
      <c r="AU272" s="95"/>
      <c r="AV272" s="95"/>
      <c r="AW272" s="95"/>
      <c r="AX272" s="95"/>
      <c r="AY272" s="95"/>
      <c r="AZ272" s="95"/>
      <c r="BA272" s="95"/>
      <c r="BB272" s="95"/>
      <c r="BC272" s="95"/>
      <c r="BD272" s="95"/>
      <c r="BE272" s="95"/>
      <c r="BF272" s="95"/>
      <c r="BG272" s="95"/>
      <c r="BH272" s="95"/>
      <c r="BI272" s="95"/>
      <c r="BJ272" s="95"/>
      <c r="BK272" s="95"/>
      <c r="BL272" s="95"/>
      <c r="BM272" s="95"/>
      <c r="BN272" s="95"/>
      <c r="BO272" s="95"/>
      <c r="BP272" s="95"/>
      <c r="BQ272" s="95"/>
      <c r="BR272" s="95"/>
      <c r="BS272" s="95"/>
      <c r="BT272" s="95"/>
      <c r="BU272" s="95"/>
      <c r="BV272" s="95"/>
      <c r="BW272" s="95"/>
      <c r="BX272" s="95"/>
      <c r="BY272" s="95"/>
      <c r="BZ272" s="95"/>
      <c r="CA272" s="95"/>
      <c r="CB272" s="95"/>
      <c r="CC272" s="95"/>
      <c r="CD272" s="95"/>
      <c r="CE272" s="95"/>
      <c r="CF272" s="95"/>
      <c r="CG272" s="95"/>
      <c r="CH272" s="95"/>
      <c r="CI272" s="95"/>
      <c r="CJ272" s="95"/>
      <c r="CK272" s="95"/>
      <c r="CL272" s="95"/>
      <c r="CM272" s="95"/>
      <c r="CN272" s="95"/>
      <c r="CO272" s="95"/>
      <c r="CP272" s="95"/>
      <c r="CQ272" s="95"/>
      <c r="CR272" s="95"/>
    </row>
    <row r="273" spans="1:96" ht="34.5" customHeight="1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  <c r="R273" s="95"/>
      <c r="S273" s="95"/>
      <c r="T273" s="95"/>
      <c r="U273" s="95"/>
      <c r="V273" s="95"/>
      <c r="W273" s="95"/>
      <c r="X273" s="95"/>
      <c r="Y273" s="95"/>
      <c r="Z273" s="95"/>
      <c r="AA273" s="95"/>
      <c r="AB273" s="95"/>
      <c r="AC273" s="95"/>
      <c r="AD273" s="95"/>
      <c r="AE273" s="95"/>
      <c r="AF273" s="95"/>
      <c r="AG273" s="95"/>
      <c r="AH273" s="95"/>
      <c r="AI273" s="95"/>
      <c r="AJ273" s="95"/>
      <c r="AK273" s="95"/>
      <c r="AL273" s="95"/>
      <c r="AM273" s="95"/>
      <c r="AN273" s="95"/>
      <c r="AO273" s="95"/>
      <c r="AP273" s="95"/>
      <c r="AQ273" s="95"/>
      <c r="AR273" s="95"/>
      <c r="AS273" s="95"/>
      <c r="AT273" s="95"/>
      <c r="AU273" s="95"/>
      <c r="AV273" s="95"/>
      <c r="AW273" s="95"/>
      <c r="AX273" s="95"/>
      <c r="AY273" s="95"/>
      <c r="AZ273" s="95"/>
      <c r="BA273" s="95"/>
      <c r="BB273" s="95"/>
      <c r="BC273" s="95"/>
      <c r="BD273" s="95"/>
      <c r="BE273" s="95"/>
      <c r="BF273" s="95"/>
      <c r="BG273" s="95"/>
      <c r="BH273" s="95"/>
      <c r="BI273" s="95"/>
      <c r="BJ273" s="95"/>
      <c r="BK273" s="95"/>
      <c r="BL273" s="95"/>
      <c r="BM273" s="95"/>
      <c r="BN273" s="95"/>
      <c r="BO273" s="95"/>
      <c r="BP273" s="95"/>
      <c r="BQ273" s="95"/>
      <c r="BR273" s="95"/>
      <c r="BS273" s="95"/>
      <c r="BT273" s="95"/>
      <c r="BU273" s="95"/>
      <c r="BV273" s="95"/>
      <c r="BW273" s="95"/>
      <c r="BX273" s="95"/>
      <c r="BY273" s="95"/>
      <c r="BZ273" s="95"/>
      <c r="CA273" s="95"/>
      <c r="CB273" s="95"/>
      <c r="CC273" s="95"/>
      <c r="CD273" s="95"/>
      <c r="CE273" s="95"/>
      <c r="CF273" s="95"/>
      <c r="CG273" s="95"/>
      <c r="CH273" s="95"/>
      <c r="CI273" s="95"/>
      <c r="CJ273" s="95"/>
      <c r="CK273" s="95"/>
      <c r="CL273" s="95"/>
      <c r="CM273" s="95"/>
      <c r="CN273" s="95"/>
      <c r="CO273" s="95"/>
      <c r="CP273" s="95"/>
      <c r="CQ273" s="95"/>
      <c r="CR273" s="95"/>
    </row>
    <row r="274" spans="1:96" ht="34.5" customHeight="1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  <c r="R274" s="95"/>
      <c r="S274" s="95"/>
      <c r="T274" s="95"/>
      <c r="U274" s="95"/>
      <c r="V274" s="95"/>
      <c r="W274" s="95"/>
      <c r="X274" s="95"/>
      <c r="Y274" s="95"/>
      <c r="Z274" s="95"/>
      <c r="AA274" s="95"/>
      <c r="AB274" s="95"/>
      <c r="AC274" s="95"/>
      <c r="AD274" s="95"/>
      <c r="AE274" s="95"/>
      <c r="AF274" s="95"/>
      <c r="AG274" s="95"/>
      <c r="AH274" s="95"/>
      <c r="AI274" s="95"/>
      <c r="AJ274" s="95"/>
      <c r="AK274" s="95"/>
      <c r="AL274" s="95"/>
      <c r="AM274" s="95"/>
      <c r="AN274" s="95"/>
      <c r="AO274" s="95"/>
      <c r="AP274" s="95"/>
      <c r="AQ274" s="95"/>
      <c r="AR274" s="95"/>
      <c r="AS274" s="95"/>
      <c r="AT274" s="95"/>
      <c r="AU274" s="95"/>
      <c r="AV274" s="95"/>
      <c r="AW274" s="95"/>
      <c r="AX274" s="95"/>
      <c r="AY274" s="95"/>
      <c r="AZ274" s="95"/>
      <c r="BA274" s="95"/>
      <c r="BB274" s="95"/>
      <c r="BC274" s="95"/>
      <c r="BD274" s="95"/>
      <c r="BE274" s="95"/>
      <c r="BF274" s="95"/>
      <c r="BG274" s="95"/>
      <c r="BH274" s="95"/>
      <c r="BI274" s="95"/>
      <c r="BJ274" s="95"/>
      <c r="BK274" s="95"/>
      <c r="BL274" s="95"/>
      <c r="BM274" s="95"/>
      <c r="BN274" s="95"/>
      <c r="BO274" s="95"/>
      <c r="BP274" s="95"/>
      <c r="BQ274" s="95"/>
      <c r="BR274" s="95"/>
      <c r="BS274" s="95"/>
      <c r="BT274" s="95"/>
      <c r="BU274" s="95"/>
      <c r="BV274" s="95"/>
      <c r="BW274" s="95"/>
      <c r="BX274" s="95"/>
      <c r="BY274" s="95"/>
      <c r="BZ274" s="95"/>
      <c r="CA274" s="95"/>
      <c r="CB274" s="95"/>
      <c r="CC274" s="95"/>
      <c r="CD274" s="95"/>
      <c r="CE274" s="95"/>
      <c r="CF274" s="95"/>
      <c r="CG274" s="95"/>
      <c r="CH274" s="95"/>
      <c r="CI274" s="95"/>
      <c r="CJ274" s="95"/>
      <c r="CK274" s="95"/>
      <c r="CL274" s="95"/>
      <c r="CM274" s="95"/>
      <c r="CN274" s="95"/>
      <c r="CO274" s="95"/>
      <c r="CP274" s="95"/>
      <c r="CQ274" s="95"/>
      <c r="CR274" s="95"/>
    </row>
    <row r="275" spans="1:96" ht="34.5" customHeight="1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  <c r="R275" s="95"/>
      <c r="S275" s="95"/>
      <c r="T275" s="95"/>
      <c r="U275" s="95"/>
      <c r="V275" s="95"/>
      <c r="W275" s="95"/>
      <c r="X275" s="95"/>
      <c r="Y275" s="95"/>
      <c r="Z275" s="95"/>
      <c r="AA275" s="95"/>
      <c r="AB275" s="95"/>
      <c r="AC275" s="95"/>
      <c r="AD275" s="95"/>
      <c r="AE275" s="95"/>
      <c r="AF275" s="95"/>
      <c r="AG275" s="95"/>
      <c r="AH275" s="95"/>
      <c r="AI275" s="95"/>
      <c r="AJ275" s="95"/>
      <c r="AK275" s="95"/>
      <c r="AL275" s="95"/>
      <c r="AM275" s="95"/>
      <c r="AN275" s="95"/>
      <c r="AO275" s="95"/>
      <c r="AP275" s="95"/>
      <c r="AQ275" s="95"/>
      <c r="AR275" s="95"/>
      <c r="AS275" s="95"/>
      <c r="AT275" s="95"/>
      <c r="AU275" s="95"/>
      <c r="AV275" s="95"/>
      <c r="AW275" s="95"/>
      <c r="AX275" s="95"/>
      <c r="AY275" s="95"/>
      <c r="AZ275" s="95"/>
      <c r="BA275" s="95"/>
      <c r="BB275" s="95"/>
      <c r="BC275" s="95"/>
      <c r="BD275" s="95"/>
      <c r="BE275" s="95"/>
      <c r="BF275" s="95"/>
      <c r="BG275" s="95"/>
      <c r="BH275" s="95"/>
      <c r="BI275" s="95"/>
      <c r="BJ275" s="95"/>
      <c r="BK275" s="95"/>
      <c r="BL275" s="95"/>
      <c r="BM275" s="95"/>
      <c r="BN275" s="95"/>
      <c r="BO275" s="95"/>
      <c r="BP275" s="95"/>
      <c r="BQ275" s="95"/>
      <c r="BR275" s="95"/>
      <c r="BS275" s="95"/>
      <c r="BT275" s="95"/>
      <c r="BU275" s="95"/>
      <c r="BV275" s="95"/>
      <c r="BW275" s="95"/>
      <c r="BX275" s="95"/>
      <c r="BY275" s="95"/>
      <c r="BZ275" s="95"/>
      <c r="CA275" s="95"/>
      <c r="CB275" s="95"/>
      <c r="CC275" s="95"/>
      <c r="CD275" s="95"/>
      <c r="CE275" s="95"/>
      <c r="CF275" s="95"/>
      <c r="CG275" s="95"/>
      <c r="CH275" s="95"/>
      <c r="CI275" s="95"/>
      <c r="CJ275" s="95"/>
      <c r="CK275" s="95"/>
      <c r="CL275" s="95"/>
      <c r="CM275" s="95"/>
      <c r="CN275" s="95"/>
      <c r="CO275" s="95"/>
      <c r="CP275" s="95"/>
      <c r="CQ275" s="95"/>
      <c r="CR275" s="95"/>
    </row>
    <row r="276" spans="1:96" ht="34.5" customHeight="1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  <c r="R276" s="95"/>
      <c r="S276" s="95"/>
      <c r="T276" s="95"/>
      <c r="U276" s="95"/>
      <c r="V276" s="95"/>
      <c r="W276" s="95"/>
      <c r="X276" s="95"/>
      <c r="Y276" s="95"/>
      <c r="Z276" s="95"/>
      <c r="AA276" s="95"/>
      <c r="AB276" s="95"/>
      <c r="AC276" s="95"/>
      <c r="AD276" s="95"/>
      <c r="AE276" s="95"/>
      <c r="AF276" s="95"/>
      <c r="AG276" s="95"/>
      <c r="AH276" s="95"/>
      <c r="AI276" s="95"/>
      <c r="AJ276" s="95"/>
      <c r="AK276" s="95"/>
      <c r="AL276" s="95"/>
      <c r="AM276" s="95"/>
      <c r="AN276" s="95"/>
      <c r="AO276" s="95"/>
      <c r="AP276" s="95"/>
      <c r="AQ276" s="95"/>
      <c r="AR276" s="95"/>
      <c r="AS276" s="95"/>
      <c r="AT276" s="95"/>
      <c r="AU276" s="95"/>
      <c r="AV276" s="95"/>
      <c r="AW276" s="95"/>
      <c r="AX276" s="95"/>
      <c r="AY276" s="95"/>
      <c r="AZ276" s="95"/>
      <c r="BA276" s="95"/>
      <c r="BB276" s="95"/>
      <c r="BC276" s="95"/>
      <c r="BD276" s="95"/>
      <c r="BE276" s="95"/>
      <c r="BF276" s="95"/>
      <c r="BG276" s="95"/>
      <c r="BH276" s="95"/>
      <c r="BI276" s="95"/>
      <c r="BJ276" s="95"/>
      <c r="BK276" s="95"/>
      <c r="BL276" s="95"/>
      <c r="BM276" s="95"/>
      <c r="BN276" s="95"/>
      <c r="BO276" s="95"/>
      <c r="BP276" s="95"/>
      <c r="BQ276" s="95"/>
      <c r="BR276" s="95"/>
      <c r="BS276" s="95"/>
      <c r="BT276" s="95"/>
      <c r="BU276" s="95"/>
      <c r="BV276" s="95"/>
      <c r="BW276" s="95"/>
      <c r="BX276" s="95"/>
      <c r="BY276" s="95"/>
      <c r="BZ276" s="95"/>
      <c r="CA276" s="95"/>
      <c r="CB276" s="95"/>
      <c r="CC276" s="95"/>
      <c r="CD276" s="95"/>
      <c r="CE276" s="95"/>
      <c r="CF276" s="95"/>
      <c r="CG276" s="95"/>
      <c r="CH276" s="95"/>
      <c r="CI276" s="95"/>
      <c r="CJ276" s="95"/>
      <c r="CK276" s="95"/>
      <c r="CL276" s="95"/>
      <c r="CM276" s="95"/>
      <c r="CN276" s="95"/>
      <c r="CO276" s="95"/>
      <c r="CP276" s="95"/>
      <c r="CQ276" s="95"/>
      <c r="CR276" s="95"/>
    </row>
    <row r="277" spans="1:96" ht="34.5" customHeight="1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  <c r="R277" s="95"/>
      <c r="S277" s="95"/>
      <c r="T277" s="95"/>
      <c r="U277" s="95"/>
      <c r="V277" s="95"/>
      <c r="W277" s="95"/>
      <c r="X277" s="95"/>
      <c r="Y277" s="95"/>
      <c r="Z277" s="95"/>
      <c r="AA277" s="95"/>
      <c r="AB277" s="95"/>
      <c r="AC277" s="95"/>
      <c r="AD277" s="95"/>
      <c r="AE277" s="95"/>
      <c r="AF277" s="95"/>
      <c r="AG277" s="95"/>
      <c r="AH277" s="95"/>
      <c r="AI277" s="95"/>
      <c r="AJ277" s="95"/>
      <c r="AK277" s="95"/>
      <c r="AL277" s="95"/>
      <c r="AM277" s="95"/>
      <c r="AN277" s="95"/>
      <c r="AO277" s="95"/>
      <c r="AP277" s="95"/>
      <c r="AQ277" s="95"/>
      <c r="AR277" s="95"/>
      <c r="AS277" s="95"/>
      <c r="AT277" s="95"/>
      <c r="AU277" s="95"/>
      <c r="AV277" s="95"/>
      <c r="AW277" s="95"/>
      <c r="AX277" s="95"/>
      <c r="AY277" s="95"/>
      <c r="AZ277" s="95"/>
      <c r="BA277" s="95"/>
      <c r="BB277" s="95"/>
      <c r="BC277" s="95"/>
      <c r="BD277" s="95"/>
      <c r="BE277" s="95"/>
      <c r="BF277" s="95"/>
      <c r="BG277" s="95"/>
      <c r="BH277" s="95"/>
      <c r="BI277" s="95"/>
      <c r="BJ277" s="95"/>
      <c r="BK277" s="95"/>
      <c r="BL277" s="95"/>
      <c r="BM277" s="95"/>
      <c r="BN277" s="95"/>
      <c r="BO277" s="95"/>
      <c r="BP277" s="95"/>
      <c r="BQ277" s="95"/>
      <c r="BR277" s="95"/>
      <c r="BS277" s="95"/>
      <c r="BT277" s="95"/>
      <c r="BU277" s="95"/>
      <c r="BV277" s="95"/>
      <c r="BW277" s="95"/>
      <c r="BX277" s="95"/>
      <c r="BY277" s="95"/>
      <c r="BZ277" s="95"/>
      <c r="CA277" s="95"/>
      <c r="CB277" s="95"/>
      <c r="CC277" s="95"/>
      <c r="CD277" s="95"/>
      <c r="CE277" s="95"/>
      <c r="CF277" s="95"/>
      <c r="CG277" s="95"/>
      <c r="CH277" s="95"/>
      <c r="CI277" s="95"/>
      <c r="CJ277" s="95"/>
      <c r="CK277" s="95"/>
      <c r="CL277" s="95"/>
      <c r="CM277" s="95"/>
      <c r="CN277" s="95"/>
      <c r="CO277" s="95"/>
      <c r="CP277" s="95"/>
      <c r="CQ277" s="95"/>
      <c r="CR277" s="95"/>
    </row>
    <row r="278" spans="1:96" ht="34.5" customHeight="1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  <c r="R278" s="95"/>
      <c r="S278" s="95"/>
      <c r="T278" s="95"/>
      <c r="U278" s="95"/>
      <c r="V278" s="95"/>
      <c r="W278" s="95"/>
      <c r="X278" s="95"/>
      <c r="Y278" s="95"/>
      <c r="Z278" s="95"/>
      <c r="AA278" s="95"/>
      <c r="AB278" s="95"/>
      <c r="AC278" s="95"/>
      <c r="AD278" s="95"/>
      <c r="AE278" s="95"/>
      <c r="AF278" s="95"/>
      <c r="AG278" s="95"/>
      <c r="AH278" s="95"/>
      <c r="AI278" s="95"/>
      <c r="AJ278" s="95"/>
      <c r="AK278" s="95"/>
      <c r="AL278" s="95"/>
      <c r="AM278" s="95"/>
      <c r="AN278" s="95"/>
      <c r="AO278" s="95"/>
      <c r="AP278" s="95"/>
      <c r="AQ278" s="95"/>
      <c r="AR278" s="95"/>
      <c r="AS278" s="95"/>
      <c r="AT278" s="95"/>
      <c r="AU278" s="95"/>
      <c r="AV278" s="95"/>
      <c r="AW278" s="95"/>
      <c r="AX278" s="95"/>
      <c r="AY278" s="95"/>
      <c r="AZ278" s="95"/>
      <c r="BA278" s="95"/>
      <c r="BB278" s="95"/>
      <c r="BC278" s="95"/>
      <c r="BD278" s="95"/>
      <c r="BE278" s="95"/>
      <c r="BF278" s="95"/>
      <c r="BG278" s="95"/>
      <c r="BH278" s="95"/>
      <c r="BI278" s="95"/>
      <c r="BJ278" s="95"/>
      <c r="BK278" s="95"/>
      <c r="BL278" s="95"/>
      <c r="BM278" s="95"/>
      <c r="BN278" s="95"/>
      <c r="BO278" s="95"/>
      <c r="BP278" s="95"/>
      <c r="BQ278" s="95"/>
      <c r="BR278" s="95"/>
      <c r="BS278" s="95"/>
      <c r="BT278" s="95"/>
      <c r="BU278" s="95"/>
      <c r="BV278" s="95"/>
      <c r="BW278" s="95"/>
      <c r="BX278" s="95"/>
      <c r="BY278" s="95"/>
      <c r="BZ278" s="95"/>
      <c r="CA278" s="95"/>
      <c r="CB278" s="95"/>
      <c r="CC278" s="95"/>
      <c r="CD278" s="95"/>
      <c r="CE278" s="95"/>
      <c r="CF278" s="95"/>
      <c r="CG278" s="95"/>
      <c r="CH278" s="95"/>
      <c r="CI278" s="95"/>
      <c r="CJ278" s="95"/>
      <c r="CK278" s="95"/>
      <c r="CL278" s="95"/>
      <c r="CM278" s="95"/>
      <c r="CN278" s="95"/>
      <c r="CO278" s="95"/>
      <c r="CP278" s="95"/>
      <c r="CQ278" s="95"/>
      <c r="CR278" s="95"/>
    </row>
    <row r="279" spans="1:96" ht="34.5" customHeight="1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  <c r="R279" s="95"/>
      <c r="S279" s="95"/>
      <c r="T279" s="95"/>
      <c r="U279" s="95"/>
      <c r="V279" s="95"/>
      <c r="W279" s="95"/>
      <c r="X279" s="95"/>
      <c r="Y279" s="95"/>
      <c r="Z279" s="95"/>
      <c r="AA279" s="95"/>
      <c r="AB279" s="95"/>
      <c r="AC279" s="95"/>
      <c r="AD279" s="95"/>
      <c r="AE279" s="95"/>
      <c r="AF279" s="95"/>
      <c r="AG279" s="95"/>
      <c r="AH279" s="95"/>
      <c r="AI279" s="95"/>
      <c r="AJ279" s="95"/>
      <c r="AK279" s="95"/>
      <c r="AL279" s="95"/>
      <c r="AM279" s="95"/>
      <c r="AN279" s="95"/>
      <c r="AO279" s="95"/>
      <c r="AP279" s="95"/>
      <c r="AQ279" s="95"/>
      <c r="AR279" s="95"/>
      <c r="AS279" s="95"/>
      <c r="AT279" s="95"/>
      <c r="AU279" s="95"/>
      <c r="AV279" s="95"/>
      <c r="AW279" s="95"/>
      <c r="AX279" s="95"/>
      <c r="AY279" s="95"/>
      <c r="AZ279" s="95"/>
      <c r="BA279" s="95"/>
      <c r="BB279" s="95"/>
      <c r="BC279" s="95"/>
      <c r="BD279" s="95"/>
      <c r="BE279" s="95"/>
      <c r="BF279" s="95"/>
      <c r="BG279" s="95"/>
      <c r="BH279" s="95"/>
      <c r="BI279" s="95"/>
      <c r="BJ279" s="95"/>
      <c r="BK279" s="95"/>
      <c r="BL279" s="95"/>
      <c r="BM279" s="95"/>
      <c r="BN279" s="95"/>
      <c r="BO279" s="95"/>
      <c r="BP279" s="95"/>
      <c r="BQ279" s="95"/>
      <c r="BR279" s="95"/>
      <c r="BS279" s="95"/>
      <c r="BT279" s="95"/>
      <c r="BU279" s="95"/>
      <c r="BV279" s="95"/>
      <c r="BW279" s="95"/>
      <c r="BX279" s="95"/>
      <c r="BY279" s="95"/>
      <c r="BZ279" s="95"/>
      <c r="CA279" s="95"/>
      <c r="CB279" s="95"/>
      <c r="CC279" s="95"/>
      <c r="CD279" s="95"/>
      <c r="CE279" s="95"/>
      <c r="CF279" s="95"/>
      <c r="CG279" s="95"/>
      <c r="CH279" s="95"/>
      <c r="CI279" s="95"/>
      <c r="CJ279" s="95"/>
      <c r="CK279" s="95"/>
      <c r="CL279" s="95"/>
      <c r="CM279" s="95"/>
      <c r="CN279" s="95"/>
      <c r="CO279" s="95"/>
      <c r="CP279" s="95"/>
      <c r="CQ279" s="95"/>
      <c r="CR279" s="95"/>
    </row>
    <row r="280" spans="1:96" ht="34.5" customHeight="1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  <c r="R280" s="95"/>
      <c r="S280" s="95"/>
      <c r="T280" s="95"/>
      <c r="U280" s="95"/>
      <c r="V280" s="95"/>
      <c r="W280" s="95"/>
      <c r="X280" s="95"/>
      <c r="Y280" s="95"/>
      <c r="Z280" s="95"/>
      <c r="AA280" s="95"/>
      <c r="AB280" s="95"/>
      <c r="AC280" s="95"/>
      <c r="AD280" s="95"/>
      <c r="AE280" s="95"/>
      <c r="AF280" s="95"/>
      <c r="AG280" s="95"/>
      <c r="AH280" s="95"/>
      <c r="AI280" s="95"/>
      <c r="AJ280" s="95"/>
      <c r="AK280" s="95"/>
      <c r="AL280" s="95"/>
      <c r="AM280" s="95"/>
      <c r="AN280" s="95"/>
      <c r="AO280" s="95"/>
      <c r="AP280" s="95"/>
      <c r="AQ280" s="95"/>
      <c r="AR280" s="95"/>
      <c r="AS280" s="95"/>
      <c r="AT280" s="95"/>
      <c r="AU280" s="95"/>
      <c r="AV280" s="95"/>
      <c r="AW280" s="95"/>
      <c r="AX280" s="95"/>
      <c r="AY280" s="95"/>
      <c r="AZ280" s="95"/>
      <c r="BA280" s="95"/>
      <c r="BB280" s="95"/>
      <c r="BC280" s="95"/>
      <c r="BD280" s="95"/>
      <c r="BE280" s="95"/>
      <c r="BF280" s="95"/>
      <c r="BG280" s="95"/>
      <c r="BH280" s="95"/>
      <c r="BI280" s="95"/>
      <c r="BJ280" s="95"/>
      <c r="BK280" s="95"/>
      <c r="BL280" s="95"/>
      <c r="BM280" s="95"/>
      <c r="BN280" s="95"/>
      <c r="BO280" s="95"/>
      <c r="BP280" s="95"/>
      <c r="BQ280" s="95"/>
      <c r="BR280" s="95"/>
      <c r="BS280" s="95"/>
      <c r="BT280" s="95"/>
      <c r="BU280" s="95"/>
      <c r="BV280" s="95"/>
      <c r="BW280" s="95"/>
      <c r="BX280" s="95"/>
      <c r="BY280" s="95"/>
      <c r="BZ280" s="95"/>
      <c r="CA280" s="95"/>
      <c r="CB280" s="95"/>
      <c r="CC280" s="95"/>
      <c r="CD280" s="95"/>
      <c r="CE280" s="95"/>
      <c r="CF280" s="95"/>
      <c r="CG280" s="95"/>
      <c r="CH280" s="95"/>
      <c r="CI280" s="95"/>
      <c r="CJ280" s="95"/>
      <c r="CK280" s="95"/>
      <c r="CL280" s="95"/>
      <c r="CM280" s="95"/>
      <c r="CN280" s="95"/>
      <c r="CO280" s="95"/>
      <c r="CP280" s="95"/>
      <c r="CQ280" s="95"/>
      <c r="CR280" s="95"/>
    </row>
    <row r="281" spans="1:96" ht="34.5" customHeight="1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  <c r="R281" s="95"/>
      <c r="S281" s="95"/>
      <c r="T281" s="95"/>
      <c r="U281" s="95"/>
      <c r="V281" s="95"/>
      <c r="W281" s="95"/>
      <c r="X281" s="95"/>
      <c r="Y281" s="95"/>
      <c r="Z281" s="95"/>
      <c r="AA281" s="95"/>
      <c r="AB281" s="95"/>
      <c r="AC281" s="95"/>
      <c r="AD281" s="95"/>
      <c r="AE281" s="95"/>
      <c r="AF281" s="95"/>
      <c r="AG281" s="95"/>
      <c r="AH281" s="95"/>
      <c r="AI281" s="95"/>
      <c r="AJ281" s="95"/>
      <c r="AK281" s="95"/>
      <c r="AL281" s="95"/>
      <c r="AM281" s="95"/>
      <c r="AN281" s="95"/>
      <c r="AO281" s="95"/>
      <c r="AP281" s="95"/>
      <c r="AQ281" s="95"/>
      <c r="AR281" s="95"/>
      <c r="AS281" s="95"/>
      <c r="AT281" s="95"/>
      <c r="AU281" s="95"/>
      <c r="AV281" s="95"/>
      <c r="AW281" s="95"/>
      <c r="AX281" s="95"/>
      <c r="AY281" s="95"/>
      <c r="AZ281" s="95"/>
      <c r="BA281" s="95"/>
      <c r="BB281" s="95"/>
      <c r="BC281" s="95"/>
      <c r="BD281" s="95"/>
      <c r="BE281" s="95"/>
      <c r="BF281" s="95"/>
      <c r="BG281" s="95"/>
      <c r="BH281" s="95"/>
      <c r="BI281" s="95"/>
      <c r="BJ281" s="95"/>
      <c r="BK281" s="95"/>
      <c r="BL281" s="95"/>
      <c r="BM281" s="95"/>
      <c r="BN281" s="95"/>
      <c r="BO281" s="95"/>
      <c r="BP281" s="95"/>
      <c r="BQ281" s="95"/>
      <c r="BR281" s="95"/>
      <c r="BS281" s="95"/>
      <c r="BT281" s="95"/>
      <c r="BU281" s="95"/>
      <c r="BV281" s="95"/>
      <c r="BW281" s="95"/>
      <c r="BX281" s="95"/>
      <c r="BY281" s="95"/>
      <c r="BZ281" s="95"/>
      <c r="CA281" s="95"/>
      <c r="CB281" s="95"/>
      <c r="CC281" s="95"/>
      <c r="CD281" s="95"/>
      <c r="CE281" s="95"/>
      <c r="CF281" s="95"/>
      <c r="CG281" s="95"/>
      <c r="CH281" s="95"/>
      <c r="CI281" s="95"/>
      <c r="CJ281" s="95"/>
      <c r="CK281" s="95"/>
      <c r="CL281" s="95"/>
      <c r="CM281" s="95"/>
      <c r="CN281" s="95"/>
      <c r="CO281" s="95"/>
      <c r="CP281" s="95"/>
      <c r="CQ281" s="95"/>
      <c r="CR281" s="95"/>
    </row>
    <row r="282" spans="1:96" ht="34.5" customHeight="1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  <c r="R282" s="95"/>
      <c r="S282" s="95"/>
      <c r="T282" s="95"/>
      <c r="U282" s="95"/>
      <c r="V282" s="95"/>
      <c r="W282" s="95"/>
      <c r="X282" s="95"/>
      <c r="Y282" s="95"/>
      <c r="Z282" s="95"/>
      <c r="AA282" s="95"/>
      <c r="AB282" s="95"/>
      <c r="AC282" s="95"/>
      <c r="AD282" s="95"/>
      <c r="AE282" s="95"/>
      <c r="AF282" s="95"/>
      <c r="AG282" s="95"/>
      <c r="AH282" s="95"/>
      <c r="AI282" s="95"/>
      <c r="AJ282" s="95"/>
      <c r="AK282" s="95"/>
      <c r="AL282" s="95"/>
      <c r="AM282" s="95"/>
      <c r="AN282" s="95"/>
      <c r="AO282" s="95"/>
      <c r="AP282" s="95"/>
      <c r="AQ282" s="95"/>
      <c r="AR282" s="95"/>
      <c r="AS282" s="95"/>
      <c r="AT282" s="95"/>
      <c r="AU282" s="95"/>
      <c r="AV282" s="95"/>
      <c r="AW282" s="95"/>
      <c r="AX282" s="95"/>
      <c r="AY282" s="95"/>
      <c r="AZ282" s="95"/>
      <c r="BA282" s="95"/>
      <c r="BB282" s="95"/>
      <c r="BC282" s="95"/>
      <c r="BD282" s="95"/>
      <c r="BE282" s="95"/>
      <c r="BF282" s="95"/>
      <c r="BG282" s="95"/>
      <c r="BH282" s="95"/>
      <c r="BI282" s="95"/>
      <c r="BJ282" s="95"/>
      <c r="BK282" s="95"/>
      <c r="BL282" s="95"/>
      <c r="BM282" s="95"/>
      <c r="BN282" s="95"/>
      <c r="BO282" s="95"/>
      <c r="BP282" s="95"/>
      <c r="BQ282" s="95"/>
      <c r="BR282" s="95"/>
      <c r="BS282" s="95"/>
      <c r="BT282" s="95"/>
      <c r="BU282" s="95"/>
      <c r="BV282" s="95"/>
      <c r="BW282" s="95"/>
      <c r="BX282" s="95"/>
      <c r="BY282" s="95"/>
      <c r="BZ282" s="95"/>
      <c r="CA282" s="95"/>
      <c r="CB282" s="95"/>
      <c r="CC282" s="95"/>
      <c r="CD282" s="95"/>
      <c r="CE282" s="95"/>
      <c r="CF282" s="95"/>
      <c r="CG282" s="95"/>
      <c r="CH282" s="95"/>
      <c r="CI282" s="95"/>
      <c r="CJ282" s="95"/>
      <c r="CK282" s="95"/>
      <c r="CL282" s="95"/>
      <c r="CM282" s="95"/>
      <c r="CN282" s="95"/>
      <c r="CO282" s="95"/>
      <c r="CP282" s="95"/>
      <c r="CQ282" s="95"/>
      <c r="CR282" s="95"/>
    </row>
    <row r="283" spans="1:96" ht="34.5" customHeight="1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  <c r="AA283" s="95"/>
      <c r="AB283" s="95"/>
      <c r="AC283" s="95"/>
      <c r="AD283" s="95"/>
      <c r="AE283" s="95"/>
      <c r="AF283" s="95"/>
      <c r="AG283" s="95"/>
      <c r="AH283" s="95"/>
      <c r="AI283" s="95"/>
      <c r="AJ283" s="95"/>
      <c r="AK283" s="95"/>
      <c r="AL283" s="95"/>
      <c r="AM283" s="95"/>
      <c r="AN283" s="95"/>
      <c r="AO283" s="95"/>
      <c r="AP283" s="95"/>
      <c r="AQ283" s="95"/>
      <c r="AR283" s="95"/>
      <c r="AS283" s="95"/>
      <c r="AT283" s="95"/>
      <c r="AU283" s="95"/>
      <c r="AV283" s="95"/>
      <c r="AW283" s="95"/>
      <c r="AX283" s="95"/>
      <c r="AY283" s="95"/>
      <c r="AZ283" s="95"/>
      <c r="BA283" s="95"/>
      <c r="BB283" s="95"/>
      <c r="BC283" s="95"/>
      <c r="BD283" s="95"/>
      <c r="BE283" s="95"/>
      <c r="BF283" s="95"/>
      <c r="BG283" s="95"/>
      <c r="BH283" s="95"/>
      <c r="BI283" s="95"/>
      <c r="BJ283" s="95"/>
      <c r="BK283" s="95"/>
      <c r="BL283" s="95"/>
      <c r="BM283" s="95"/>
      <c r="BN283" s="95"/>
      <c r="BO283" s="95"/>
      <c r="BP283" s="95"/>
      <c r="BQ283" s="95"/>
      <c r="BR283" s="95"/>
      <c r="BS283" s="95"/>
      <c r="BT283" s="95"/>
      <c r="BU283" s="95"/>
      <c r="BV283" s="95"/>
      <c r="BW283" s="95"/>
      <c r="BX283" s="95"/>
      <c r="BY283" s="95"/>
      <c r="BZ283" s="95"/>
      <c r="CA283" s="95"/>
      <c r="CB283" s="95"/>
      <c r="CC283" s="95"/>
      <c r="CD283" s="95"/>
      <c r="CE283" s="95"/>
      <c r="CF283" s="95"/>
      <c r="CG283" s="95"/>
      <c r="CH283" s="95"/>
      <c r="CI283" s="95"/>
      <c r="CJ283" s="95"/>
      <c r="CK283" s="95"/>
      <c r="CL283" s="95"/>
      <c r="CM283" s="95"/>
      <c r="CN283" s="95"/>
      <c r="CO283" s="95"/>
      <c r="CP283" s="95"/>
      <c r="CQ283" s="95"/>
      <c r="CR283" s="95"/>
    </row>
    <row r="284" spans="1:96" ht="34.5" customHeight="1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5"/>
      <c r="AG284" s="95"/>
      <c r="AH284" s="95"/>
      <c r="AI284" s="95"/>
      <c r="AJ284" s="95"/>
      <c r="AK284" s="95"/>
      <c r="AL284" s="95"/>
      <c r="AM284" s="95"/>
      <c r="AN284" s="95"/>
      <c r="AO284" s="95"/>
      <c r="AP284" s="95"/>
      <c r="AQ284" s="95"/>
      <c r="AR284" s="95"/>
      <c r="AS284" s="95"/>
      <c r="AT284" s="95"/>
      <c r="AU284" s="95"/>
      <c r="AV284" s="95"/>
      <c r="AW284" s="95"/>
      <c r="AX284" s="95"/>
      <c r="AY284" s="95"/>
      <c r="AZ284" s="95"/>
      <c r="BA284" s="95"/>
      <c r="BB284" s="95"/>
      <c r="BC284" s="95"/>
      <c r="BD284" s="95"/>
      <c r="BE284" s="95"/>
      <c r="BF284" s="95"/>
      <c r="BG284" s="95"/>
      <c r="BH284" s="95"/>
      <c r="BI284" s="95"/>
      <c r="BJ284" s="95"/>
      <c r="BK284" s="95"/>
      <c r="BL284" s="95"/>
      <c r="BM284" s="95"/>
      <c r="BN284" s="95"/>
      <c r="BO284" s="95"/>
      <c r="BP284" s="95"/>
      <c r="BQ284" s="95"/>
      <c r="BR284" s="95"/>
      <c r="BS284" s="95"/>
      <c r="BT284" s="95"/>
      <c r="BU284" s="95"/>
      <c r="BV284" s="95"/>
      <c r="BW284" s="95"/>
      <c r="BX284" s="95"/>
      <c r="BY284" s="95"/>
      <c r="BZ284" s="95"/>
      <c r="CA284" s="95"/>
      <c r="CB284" s="95"/>
      <c r="CC284" s="95"/>
      <c r="CD284" s="95"/>
      <c r="CE284" s="95"/>
      <c r="CF284" s="95"/>
      <c r="CG284" s="95"/>
      <c r="CH284" s="95"/>
      <c r="CI284" s="95"/>
      <c r="CJ284" s="95"/>
      <c r="CK284" s="95"/>
      <c r="CL284" s="95"/>
      <c r="CM284" s="95"/>
      <c r="CN284" s="95"/>
      <c r="CO284" s="95"/>
      <c r="CP284" s="95"/>
      <c r="CQ284" s="95"/>
      <c r="CR284" s="95"/>
    </row>
    <row r="285" spans="1:96" ht="34.5" customHeight="1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  <c r="R285" s="95"/>
      <c r="S285" s="95"/>
      <c r="T285" s="95"/>
      <c r="U285" s="95"/>
      <c r="V285" s="95"/>
      <c r="W285" s="95"/>
      <c r="X285" s="95"/>
      <c r="Y285" s="95"/>
      <c r="Z285" s="95"/>
      <c r="AA285" s="95"/>
      <c r="AB285" s="95"/>
      <c r="AC285" s="95"/>
      <c r="AD285" s="95"/>
      <c r="AE285" s="95"/>
      <c r="AF285" s="95"/>
      <c r="AG285" s="95"/>
      <c r="AH285" s="95"/>
      <c r="AI285" s="95"/>
      <c r="AJ285" s="95"/>
      <c r="AK285" s="95"/>
      <c r="AL285" s="95"/>
      <c r="AM285" s="95"/>
      <c r="AN285" s="95"/>
      <c r="AO285" s="95"/>
      <c r="AP285" s="95"/>
      <c r="AQ285" s="95"/>
      <c r="AR285" s="95"/>
      <c r="AS285" s="95"/>
      <c r="AT285" s="95"/>
      <c r="AU285" s="95"/>
      <c r="AV285" s="95"/>
      <c r="AW285" s="95"/>
      <c r="AX285" s="95"/>
      <c r="AY285" s="95"/>
      <c r="AZ285" s="95"/>
      <c r="BA285" s="95"/>
      <c r="BB285" s="95"/>
      <c r="BC285" s="95"/>
      <c r="BD285" s="95"/>
      <c r="BE285" s="95"/>
      <c r="BF285" s="95"/>
      <c r="BG285" s="95"/>
      <c r="BH285" s="95"/>
      <c r="BI285" s="95"/>
      <c r="BJ285" s="95"/>
      <c r="BK285" s="95"/>
      <c r="BL285" s="95"/>
      <c r="BM285" s="95"/>
      <c r="BN285" s="95"/>
      <c r="BO285" s="95"/>
      <c r="BP285" s="95"/>
      <c r="BQ285" s="95"/>
      <c r="BR285" s="95"/>
      <c r="BS285" s="95"/>
      <c r="BT285" s="95"/>
      <c r="BU285" s="95"/>
      <c r="BV285" s="95"/>
      <c r="BW285" s="95"/>
      <c r="BX285" s="95"/>
      <c r="BY285" s="95"/>
      <c r="BZ285" s="95"/>
      <c r="CA285" s="95"/>
      <c r="CB285" s="95"/>
      <c r="CC285" s="95"/>
      <c r="CD285" s="95"/>
      <c r="CE285" s="95"/>
      <c r="CF285" s="95"/>
      <c r="CG285" s="95"/>
      <c r="CH285" s="95"/>
      <c r="CI285" s="95"/>
      <c r="CJ285" s="95"/>
      <c r="CK285" s="95"/>
      <c r="CL285" s="95"/>
      <c r="CM285" s="95"/>
      <c r="CN285" s="95"/>
      <c r="CO285" s="95"/>
      <c r="CP285" s="95"/>
      <c r="CQ285" s="95"/>
      <c r="CR285" s="95"/>
    </row>
    <row r="286" spans="1:96" ht="34.5" customHeight="1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  <c r="R286" s="95"/>
      <c r="S286" s="95"/>
      <c r="T286" s="95"/>
      <c r="U286" s="95"/>
      <c r="V286" s="95"/>
      <c r="W286" s="95"/>
      <c r="X286" s="95"/>
      <c r="Y286" s="95"/>
      <c r="Z286" s="95"/>
      <c r="AA286" s="95"/>
      <c r="AB286" s="95"/>
      <c r="AC286" s="95"/>
      <c r="AD286" s="95"/>
      <c r="AE286" s="95"/>
      <c r="AF286" s="95"/>
      <c r="AG286" s="95"/>
      <c r="AH286" s="95"/>
      <c r="AI286" s="95"/>
      <c r="AJ286" s="95"/>
      <c r="AK286" s="95"/>
      <c r="AL286" s="95"/>
      <c r="AM286" s="95"/>
      <c r="AN286" s="95"/>
      <c r="AO286" s="95"/>
      <c r="AP286" s="95"/>
      <c r="AQ286" s="95"/>
      <c r="AR286" s="95"/>
      <c r="AS286" s="95"/>
      <c r="AT286" s="95"/>
      <c r="AU286" s="95"/>
      <c r="AV286" s="95"/>
      <c r="AW286" s="95"/>
      <c r="AX286" s="95"/>
      <c r="AY286" s="95"/>
      <c r="AZ286" s="95"/>
      <c r="BA286" s="95"/>
      <c r="BB286" s="95"/>
      <c r="BC286" s="95"/>
      <c r="BD286" s="95"/>
      <c r="BE286" s="95"/>
      <c r="BF286" s="95"/>
      <c r="BG286" s="95"/>
      <c r="BH286" s="95"/>
      <c r="BI286" s="95"/>
      <c r="BJ286" s="95"/>
      <c r="BK286" s="95"/>
      <c r="BL286" s="95"/>
      <c r="BM286" s="95"/>
      <c r="BN286" s="95"/>
      <c r="BO286" s="95"/>
      <c r="BP286" s="95"/>
      <c r="BQ286" s="95"/>
      <c r="BR286" s="95"/>
      <c r="BS286" s="95"/>
      <c r="BT286" s="95"/>
      <c r="BU286" s="95"/>
      <c r="BV286" s="95"/>
      <c r="BW286" s="95"/>
      <c r="BX286" s="95"/>
      <c r="BY286" s="95"/>
      <c r="BZ286" s="95"/>
      <c r="CA286" s="95"/>
      <c r="CB286" s="95"/>
      <c r="CC286" s="95"/>
      <c r="CD286" s="95"/>
      <c r="CE286" s="95"/>
      <c r="CF286" s="95"/>
      <c r="CG286" s="95"/>
      <c r="CH286" s="95"/>
      <c r="CI286" s="95"/>
      <c r="CJ286" s="95"/>
      <c r="CK286" s="95"/>
      <c r="CL286" s="95"/>
      <c r="CM286" s="95"/>
      <c r="CN286" s="95"/>
      <c r="CO286" s="95"/>
      <c r="CP286" s="95"/>
      <c r="CQ286" s="95"/>
      <c r="CR286" s="95"/>
    </row>
    <row r="287" spans="1:96" ht="34.5" customHeight="1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  <c r="R287" s="95"/>
      <c r="S287" s="95"/>
      <c r="T287" s="95"/>
      <c r="U287" s="95"/>
      <c r="V287" s="95"/>
      <c r="W287" s="95"/>
      <c r="X287" s="95"/>
      <c r="Y287" s="95"/>
      <c r="Z287" s="95"/>
      <c r="AA287" s="95"/>
      <c r="AB287" s="95"/>
      <c r="AC287" s="95"/>
      <c r="AD287" s="95"/>
      <c r="AE287" s="95"/>
      <c r="AF287" s="95"/>
      <c r="AG287" s="95"/>
      <c r="AH287" s="95"/>
      <c r="AI287" s="95"/>
      <c r="AJ287" s="95"/>
      <c r="AK287" s="95"/>
      <c r="AL287" s="95"/>
      <c r="AM287" s="95"/>
      <c r="AN287" s="95"/>
      <c r="AO287" s="95"/>
      <c r="AP287" s="95"/>
      <c r="AQ287" s="95"/>
      <c r="AR287" s="95"/>
      <c r="AS287" s="95"/>
      <c r="AT287" s="95"/>
      <c r="AU287" s="95"/>
      <c r="AV287" s="95"/>
      <c r="AW287" s="95"/>
      <c r="AX287" s="95"/>
      <c r="AY287" s="95"/>
      <c r="AZ287" s="95"/>
      <c r="BA287" s="95"/>
      <c r="BB287" s="95"/>
      <c r="BC287" s="95"/>
      <c r="BD287" s="95"/>
      <c r="BE287" s="95"/>
      <c r="BF287" s="95"/>
      <c r="BG287" s="95"/>
      <c r="BH287" s="95"/>
      <c r="BI287" s="95"/>
      <c r="BJ287" s="95"/>
      <c r="BK287" s="95"/>
      <c r="BL287" s="95"/>
      <c r="BM287" s="95"/>
      <c r="BN287" s="95"/>
      <c r="BO287" s="95"/>
      <c r="BP287" s="95"/>
      <c r="BQ287" s="95"/>
      <c r="BR287" s="95"/>
      <c r="BS287" s="95"/>
      <c r="BT287" s="95"/>
      <c r="BU287" s="95"/>
      <c r="BV287" s="95"/>
      <c r="BW287" s="95"/>
      <c r="BX287" s="95"/>
      <c r="BY287" s="95"/>
      <c r="BZ287" s="95"/>
      <c r="CA287" s="95"/>
      <c r="CB287" s="95"/>
      <c r="CC287" s="95"/>
      <c r="CD287" s="95"/>
      <c r="CE287" s="95"/>
      <c r="CF287" s="95"/>
      <c r="CG287" s="95"/>
      <c r="CH287" s="95"/>
      <c r="CI287" s="95"/>
      <c r="CJ287" s="95"/>
      <c r="CK287" s="95"/>
      <c r="CL287" s="95"/>
      <c r="CM287" s="95"/>
      <c r="CN287" s="95"/>
      <c r="CO287" s="95"/>
      <c r="CP287" s="95"/>
      <c r="CQ287" s="95"/>
      <c r="CR287" s="95"/>
    </row>
    <row r="288" spans="1:96" ht="34.5" customHeight="1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  <c r="R288" s="95"/>
      <c r="S288" s="95"/>
      <c r="T288" s="95"/>
      <c r="U288" s="95"/>
      <c r="V288" s="95"/>
      <c r="W288" s="95"/>
      <c r="X288" s="95"/>
      <c r="Y288" s="95"/>
      <c r="Z288" s="95"/>
      <c r="AA288" s="95"/>
      <c r="AB288" s="95"/>
      <c r="AC288" s="95"/>
      <c r="AD288" s="95"/>
      <c r="AE288" s="95"/>
      <c r="AF288" s="95"/>
      <c r="AG288" s="95"/>
      <c r="AH288" s="95"/>
      <c r="AI288" s="95"/>
      <c r="AJ288" s="95"/>
      <c r="AK288" s="95"/>
      <c r="AL288" s="95"/>
      <c r="AM288" s="95"/>
      <c r="AN288" s="95"/>
      <c r="AO288" s="95"/>
      <c r="AP288" s="95"/>
      <c r="AQ288" s="95"/>
      <c r="AR288" s="95"/>
      <c r="AS288" s="95"/>
      <c r="AT288" s="95"/>
      <c r="AU288" s="95"/>
      <c r="AV288" s="95"/>
      <c r="AW288" s="95"/>
      <c r="AX288" s="95"/>
      <c r="AY288" s="95"/>
      <c r="AZ288" s="95"/>
      <c r="BA288" s="95"/>
      <c r="BB288" s="95"/>
      <c r="BC288" s="95"/>
      <c r="BD288" s="95"/>
      <c r="BE288" s="95"/>
      <c r="BF288" s="95"/>
      <c r="BG288" s="95"/>
      <c r="BH288" s="95"/>
      <c r="BI288" s="95"/>
      <c r="BJ288" s="95"/>
      <c r="BK288" s="95"/>
      <c r="BL288" s="95"/>
      <c r="BM288" s="95"/>
      <c r="BN288" s="95"/>
      <c r="BO288" s="95"/>
      <c r="BP288" s="95"/>
      <c r="BQ288" s="95"/>
      <c r="BR288" s="95"/>
      <c r="BS288" s="95"/>
      <c r="BT288" s="95"/>
      <c r="BU288" s="95"/>
      <c r="BV288" s="95"/>
      <c r="BW288" s="95"/>
      <c r="BX288" s="95"/>
      <c r="BY288" s="95"/>
      <c r="BZ288" s="95"/>
      <c r="CA288" s="95"/>
      <c r="CB288" s="95"/>
      <c r="CC288" s="95"/>
      <c r="CD288" s="95"/>
      <c r="CE288" s="95"/>
      <c r="CF288" s="95"/>
      <c r="CG288" s="95"/>
      <c r="CH288" s="95"/>
      <c r="CI288" s="95"/>
      <c r="CJ288" s="95"/>
      <c r="CK288" s="95"/>
      <c r="CL288" s="95"/>
      <c r="CM288" s="95"/>
      <c r="CN288" s="95"/>
      <c r="CO288" s="95"/>
      <c r="CP288" s="95"/>
      <c r="CQ288" s="95"/>
      <c r="CR288" s="95"/>
    </row>
    <row r="289" spans="1:96" ht="34.5" customHeight="1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  <c r="R289" s="95"/>
      <c r="S289" s="95"/>
      <c r="T289" s="95"/>
      <c r="U289" s="95"/>
      <c r="V289" s="95"/>
      <c r="W289" s="95"/>
      <c r="X289" s="95"/>
      <c r="Y289" s="95"/>
      <c r="Z289" s="95"/>
      <c r="AA289" s="95"/>
      <c r="AB289" s="95"/>
      <c r="AC289" s="95"/>
      <c r="AD289" s="95"/>
      <c r="AE289" s="95"/>
      <c r="AF289" s="95"/>
      <c r="AG289" s="95"/>
      <c r="AH289" s="95"/>
      <c r="AI289" s="95"/>
      <c r="AJ289" s="95"/>
      <c r="AK289" s="95"/>
      <c r="AL289" s="95"/>
      <c r="AM289" s="95"/>
      <c r="AN289" s="95"/>
      <c r="AO289" s="95"/>
      <c r="AP289" s="95"/>
      <c r="AQ289" s="95"/>
      <c r="AR289" s="95"/>
      <c r="AS289" s="95"/>
      <c r="AT289" s="95"/>
      <c r="AU289" s="95"/>
      <c r="AV289" s="95"/>
      <c r="AW289" s="95"/>
      <c r="AX289" s="95"/>
      <c r="AY289" s="95"/>
      <c r="AZ289" s="95"/>
      <c r="BA289" s="95"/>
      <c r="BB289" s="95"/>
      <c r="BC289" s="95"/>
      <c r="BD289" s="95"/>
      <c r="BE289" s="95"/>
      <c r="BF289" s="95"/>
      <c r="BG289" s="95"/>
      <c r="BH289" s="95"/>
      <c r="BI289" s="95"/>
      <c r="BJ289" s="95"/>
      <c r="BK289" s="95"/>
      <c r="BL289" s="95"/>
      <c r="BM289" s="95"/>
      <c r="BN289" s="95"/>
      <c r="BO289" s="95"/>
      <c r="BP289" s="95"/>
      <c r="BQ289" s="95"/>
      <c r="BR289" s="95"/>
      <c r="BS289" s="95"/>
      <c r="BT289" s="95"/>
      <c r="BU289" s="95"/>
      <c r="BV289" s="95"/>
      <c r="BW289" s="95"/>
      <c r="BX289" s="95"/>
      <c r="BY289" s="95"/>
      <c r="BZ289" s="95"/>
      <c r="CA289" s="95"/>
      <c r="CB289" s="95"/>
      <c r="CC289" s="95"/>
      <c r="CD289" s="95"/>
      <c r="CE289" s="95"/>
      <c r="CF289" s="95"/>
      <c r="CG289" s="95"/>
      <c r="CH289" s="95"/>
      <c r="CI289" s="95"/>
      <c r="CJ289" s="95"/>
      <c r="CK289" s="95"/>
      <c r="CL289" s="95"/>
      <c r="CM289" s="95"/>
      <c r="CN289" s="95"/>
      <c r="CO289" s="95"/>
      <c r="CP289" s="95"/>
      <c r="CQ289" s="95"/>
      <c r="CR289" s="95"/>
    </row>
    <row r="290" spans="1:96" ht="34.5" customHeight="1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  <c r="R290" s="95"/>
      <c r="S290" s="95"/>
      <c r="T290" s="95"/>
      <c r="U290" s="95"/>
      <c r="V290" s="95"/>
      <c r="W290" s="95"/>
      <c r="X290" s="95"/>
      <c r="Y290" s="95"/>
      <c r="Z290" s="95"/>
      <c r="AA290" s="95"/>
      <c r="AB290" s="95"/>
      <c r="AC290" s="95"/>
      <c r="AD290" s="95"/>
      <c r="AE290" s="95"/>
      <c r="AF290" s="95"/>
      <c r="AG290" s="95"/>
      <c r="AH290" s="95"/>
      <c r="AI290" s="95"/>
      <c r="AJ290" s="95"/>
      <c r="AK290" s="95"/>
      <c r="AL290" s="95"/>
      <c r="AM290" s="95"/>
      <c r="AN290" s="95"/>
      <c r="AO290" s="95"/>
      <c r="AP290" s="95"/>
      <c r="AQ290" s="95"/>
      <c r="AR290" s="95"/>
      <c r="AS290" s="95"/>
      <c r="AT290" s="95"/>
      <c r="AU290" s="95"/>
      <c r="AV290" s="95"/>
      <c r="AW290" s="95"/>
      <c r="AX290" s="95"/>
      <c r="AY290" s="95"/>
      <c r="AZ290" s="95"/>
      <c r="BA290" s="95"/>
      <c r="BB290" s="95"/>
      <c r="BC290" s="95"/>
      <c r="BD290" s="95"/>
      <c r="BE290" s="95"/>
      <c r="BF290" s="95"/>
      <c r="BG290" s="95"/>
      <c r="BH290" s="95"/>
      <c r="BI290" s="95"/>
      <c r="BJ290" s="95"/>
      <c r="BK290" s="95"/>
      <c r="BL290" s="95"/>
      <c r="BM290" s="95"/>
      <c r="BN290" s="95"/>
      <c r="BO290" s="95"/>
      <c r="BP290" s="95"/>
      <c r="BQ290" s="95"/>
      <c r="BR290" s="95"/>
      <c r="BS290" s="95"/>
      <c r="BT290" s="95"/>
      <c r="BU290" s="95"/>
      <c r="BV290" s="95"/>
      <c r="BW290" s="95"/>
      <c r="BX290" s="95"/>
      <c r="BY290" s="95"/>
      <c r="BZ290" s="95"/>
      <c r="CA290" s="95"/>
      <c r="CB290" s="95"/>
      <c r="CC290" s="95"/>
      <c r="CD290" s="95"/>
      <c r="CE290" s="95"/>
      <c r="CF290" s="95"/>
      <c r="CG290" s="95"/>
      <c r="CH290" s="95"/>
      <c r="CI290" s="95"/>
      <c r="CJ290" s="95"/>
      <c r="CK290" s="95"/>
      <c r="CL290" s="95"/>
      <c r="CM290" s="95"/>
      <c r="CN290" s="95"/>
      <c r="CO290" s="95"/>
      <c r="CP290" s="95"/>
      <c r="CQ290" s="95"/>
      <c r="CR290" s="95"/>
    </row>
    <row r="291" spans="1:96" ht="34.5" customHeight="1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5"/>
      <c r="S291" s="95"/>
      <c r="T291" s="95"/>
      <c r="U291" s="95"/>
      <c r="V291" s="95"/>
      <c r="W291" s="95"/>
      <c r="X291" s="95"/>
      <c r="Y291" s="95"/>
      <c r="Z291" s="95"/>
      <c r="AA291" s="95"/>
      <c r="AB291" s="95"/>
      <c r="AC291" s="95"/>
      <c r="AD291" s="95"/>
      <c r="AE291" s="95"/>
      <c r="AF291" s="95"/>
      <c r="AG291" s="95"/>
      <c r="AH291" s="95"/>
      <c r="AI291" s="95"/>
      <c r="AJ291" s="95"/>
      <c r="AK291" s="95"/>
      <c r="AL291" s="95"/>
      <c r="AM291" s="95"/>
      <c r="AN291" s="95"/>
      <c r="AO291" s="95"/>
      <c r="AP291" s="95"/>
      <c r="AQ291" s="95"/>
      <c r="AR291" s="95"/>
      <c r="AS291" s="95"/>
      <c r="AT291" s="95"/>
      <c r="AU291" s="95"/>
      <c r="AV291" s="95"/>
      <c r="AW291" s="95"/>
      <c r="AX291" s="95"/>
      <c r="AY291" s="95"/>
      <c r="AZ291" s="95"/>
      <c r="BA291" s="95"/>
      <c r="BB291" s="95"/>
      <c r="BC291" s="95"/>
      <c r="BD291" s="95"/>
      <c r="BE291" s="95"/>
      <c r="BF291" s="95"/>
      <c r="BG291" s="95"/>
      <c r="BH291" s="95"/>
      <c r="BI291" s="95"/>
      <c r="BJ291" s="95"/>
      <c r="BK291" s="95"/>
      <c r="BL291" s="95"/>
      <c r="BM291" s="95"/>
      <c r="BN291" s="95"/>
      <c r="BO291" s="95"/>
      <c r="BP291" s="95"/>
      <c r="BQ291" s="95"/>
      <c r="BR291" s="95"/>
      <c r="BS291" s="95"/>
      <c r="BT291" s="95"/>
      <c r="BU291" s="95"/>
      <c r="BV291" s="95"/>
      <c r="BW291" s="95"/>
      <c r="BX291" s="95"/>
      <c r="BY291" s="95"/>
      <c r="BZ291" s="95"/>
      <c r="CA291" s="95"/>
      <c r="CB291" s="95"/>
      <c r="CC291" s="95"/>
      <c r="CD291" s="95"/>
      <c r="CE291" s="95"/>
      <c r="CF291" s="95"/>
      <c r="CG291" s="95"/>
      <c r="CH291" s="95"/>
      <c r="CI291" s="95"/>
      <c r="CJ291" s="95"/>
      <c r="CK291" s="95"/>
      <c r="CL291" s="95"/>
      <c r="CM291" s="95"/>
      <c r="CN291" s="95"/>
      <c r="CO291" s="95"/>
      <c r="CP291" s="95"/>
      <c r="CQ291" s="95"/>
      <c r="CR291" s="95"/>
    </row>
    <row r="292" spans="1:96" ht="34.5" customHeight="1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  <c r="R292" s="95"/>
      <c r="S292" s="95"/>
      <c r="T292" s="95"/>
      <c r="U292" s="95"/>
      <c r="V292" s="95"/>
      <c r="W292" s="95"/>
      <c r="X292" s="95"/>
      <c r="Y292" s="95"/>
      <c r="Z292" s="95"/>
      <c r="AA292" s="95"/>
      <c r="AB292" s="95"/>
      <c r="AC292" s="95"/>
      <c r="AD292" s="95"/>
      <c r="AE292" s="95"/>
      <c r="AF292" s="95"/>
      <c r="AG292" s="95"/>
      <c r="AH292" s="95"/>
      <c r="AI292" s="95"/>
      <c r="AJ292" s="95"/>
      <c r="AK292" s="95"/>
      <c r="AL292" s="95"/>
      <c r="AM292" s="95"/>
      <c r="AN292" s="95"/>
      <c r="AO292" s="95"/>
      <c r="AP292" s="95"/>
      <c r="AQ292" s="95"/>
      <c r="AR292" s="95"/>
      <c r="AS292" s="95"/>
      <c r="AT292" s="95"/>
      <c r="AU292" s="95"/>
      <c r="AV292" s="95"/>
      <c r="AW292" s="95"/>
      <c r="AX292" s="95"/>
      <c r="AY292" s="95"/>
      <c r="AZ292" s="95"/>
      <c r="BA292" s="95"/>
      <c r="BB292" s="95"/>
      <c r="BC292" s="95"/>
      <c r="BD292" s="95"/>
      <c r="BE292" s="95"/>
      <c r="BF292" s="95"/>
      <c r="BG292" s="95"/>
      <c r="BH292" s="95"/>
      <c r="BI292" s="95"/>
      <c r="BJ292" s="95"/>
      <c r="BK292" s="95"/>
      <c r="BL292" s="95"/>
      <c r="BM292" s="95"/>
      <c r="BN292" s="95"/>
      <c r="BO292" s="95"/>
      <c r="BP292" s="95"/>
      <c r="BQ292" s="95"/>
      <c r="BR292" s="95"/>
      <c r="BS292" s="95"/>
      <c r="BT292" s="95"/>
      <c r="BU292" s="95"/>
      <c r="BV292" s="95"/>
      <c r="BW292" s="95"/>
      <c r="BX292" s="95"/>
      <c r="BY292" s="95"/>
      <c r="BZ292" s="95"/>
      <c r="CA292" s="95"/>
      <c r="CB292" s="95"/>
      <c r="CC292" s="95"/>
      <c r="CD292" s="95"/>
      <c r="CE292" s="95"/>
      <c r="CF292" s="95"/>
      <c r="CG292" s="95"/>
      <c r="CH292" s="95"/>
      <c r="CI292" s="95"/>
      <c r="CJ292" s="95"/>
      <c r="CK292" s="95"/>
      <c r="CL292" s="95"/>
      <c r="CM292" s="95"/>
      <c r="CN292" s="95"/>
      <c r="CO292" s="95"/>
      <c r="CP292" s="95"/>
      <c r="CQ292" s="95"/>
      <c r="CR292" s="95"/>
    </row>
    <row r="293" spans="1:96" ht="34.5" customHeight="1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  <c r="R293" s="95"/>
      <c r="S293" s="95"/>
      <c r="T293" s="95"/>
      <c r="U293" s="95"/>
      <c r="V293" s="95"/>
      <c r="W293" s="95"/>
      <c r="X293" s="95"/>
      <c r="Y293" s="95"/>
      <c r="Z293" s="95"/>
      <c r="AA293" s="95"/>
      <c r="AB293" s="95"/>
      <c r="AC293" s="95"/>
      <c r="AD293" s="95"/>
      <c r="AE293" s="95"/>
      <c r="AF293" s="95"/>
      <c r="AG293" s="95"/>
      <c r="AH293" s="95"/>
      <c r="AI293" s="95"/>
      <c r="AJ293" s="95"/>
      <c r="AK293" s="95"/>
      <c r="AL293" s="95"/>
      <c r="AM293" s="95"/>
      <c r="AN293" s="95"/>
      <c r="AO293" s="95"/>
      <c r="AP293" s="95"/>
      <c r="AQ293" s="95"/>
      <c r="AR293" s="95"/>
      <c r="AS293" s="95"/>
      <c r="AT293" s="95"/>
      <c r="AU293" s="95"/>
      <c r="AV293" s="95"/>
      <c r="AW293" s="95"/>
      <c r="AX293" s="95"/>
      <c r="AY293" s="95"/>
      <c r="AZ293" s="95"/>
      <c r="BA293" s="95"/>
      <c r="BB293" s="95"/>
      <c r="BC293" s="95"/>
      <c r="BD293" s="95"/>
      <c r="BE293" s="95"/>
      <c r="BF293" s="95"/>
      <c r="BG293" s="95"/>
      <c r="BH293" s="95"/>
      <c r="BI293" s="95"/>
      <c r="BJ293" s="95"/>
      <c r="BK293" s="95"/>
      <c r="BL293" s="95"/>
      <c r="BM293" s="95"/>
      <c r="BN293" s="95"/>
      <c r="BO293" s="95"/>
      <c r="BP293" s="95"/>
      <c r="BQ293" s="95"/>
      <c r="BR293" s="95"/>
      <c r="BS293" s="95"/>
      <c r="BT293" s="95"/>
      <c r="BU293" s="95"/>
      <c r="BV293" s="95"/>
      <c r="BW293" s="95"/>
      <c r="BX293" s="95"/>
      <c r="BY293" s="95"/>
      <c r="BZ293" s="95"/>
      <c r="CA293" s="95"/>
      <c r="CB293" s="95"/>
      <c r="CC293" s="95"/>
      <c r="CD293" s="95"/>
      <c r="CE293" s="95"/>
      <c r="CF293" s="95"/>
      <c r="CG293" s="95"/>
      <c r="CH293" s="95"/>
      <c r="CI293" s="95"/>
      <c r="CJ293" s="95"/>
      <c r="CK293" s="95"/>
      <c r="CL293" s="95"/>
      <c r="CM293" s="95"/>
      <c r="CN293" s="95"/>
      <c r="CO293" s="95"/>
      <c r="CP293" s="95"/>
      <c r="CQ293" s="95"/>
      <c r="CR293" s="95"/>
    </row>
    <row r="294" spans="1:96" ht="34.5" customHeight="1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5"/>
      <c r="Z294" s="95"/>
      <c r="AA294" s="95"/>
      <c r="AB294" s="95"/>
      <c r="AC294" s="95"/>
      <c r="AD294" s="95"/>
      <c r="AE294" s="95"/>
      <c r="AF294" s="95"/>
      <c r="AG294" s="95"/>
      <c r="AH294" s="95"/>
      <c r="AI294" s="95"/>
      <c r="AJ294" s="95"/>
      <c r="AK294" s="95"/>
      <c r="AL294" s="95"/>
      <c r="AM294" s="95"/>
      <c r="AN294" s="95"/>
      <c r="AO294" s="95"/>
      <c r="AP294" s="95"/>
      <c r="AQ294" s="95"/>
      <c r="AR294" s="95"/>
      <c r="AS294" s="95"/>
      <c r="AT294" s="95"/>
      <c r="AU294" s="95"/>
      <c r="AV294" s="95"/>
      <c r="AW294" s="95"/>
      <c r="AX294" s="95"/>
      <c r="AY294" s="95"/>
      <c r="AZ294" s="95"/>
      <c r="BA294" s="95"/>
      <c r="BB294" s="95"/>
      <c r="BC294" s="95"/>
      <c r="BD294" s="95"/>
      <c r="BE294" s="95"/>
      <c r="BF294" s="95"/>
      <c r="BG294" s="95"/>
      <c r="BH294" s="95"/>
      <c r="BI294" s="95"/>
      <c r="BJ294" s="95"/>
      <c r="BK294" s="95"/>
      <c r="BL294" s="95"/>
      <c r="BM294" s="95"/>
      <c r="BN294" s="95"/>
      <c r="BO294" s="95"/>
      <c r="BP294" s="95"/>
      <c r="BQ294" s="95"/>
      <c r="BR294" s="95"/>
      <c r="BS294" s="95"/>
      <c r="BT294" s="95"/>
      <c r="BU294" s="95"/>
      <c r="BV294" s="95"/>
      <c r="BW294" s="95"/>
      <c r="BX294" s="95"/>
      <c r="BY294" s="95"/>
      <c r="BZ294" s="95"/>
      <c r="CA294" s="95"/>
      <c r="CB294" s="95"/>
      <c r="CC294" s="95"/>
      <c r="CD294" s="95"/>
      <c r="CE294" s="95"/>
      <c r="CF294" s="95"/>
      <c r="CG294" s="95"/>
      <c r="CH294" s="95"/>
      <c r="CI294" s="95"/>
      <c r="CJ294" s="95"/>
      <c r="CK294" s="95"/>
      <c r="CL294" s="95"/>
      <c r="CM294" s="95"/>
      <c r="CN294" s="95"/>
      <c r="CO294" s="95"/>
      <c r="CP294" s="95"/>
      <c r="CQ294" s="95"/>
      <c r="CR294" s="95"/>
    </row>
    <row r="295" spans="1:96" ht="34.5" customHeight="1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5"/>
      <c r="AG295" s="95"/>
      <c r="AH295" s="95"/>
      <c r="AI295" s="95"/>
      <c r="AJ295" s="95"/>
      <c r="AK295" s="95"/>
      <c r="AL295" s="95"/>
      <c r="AM295" s="95"/>
      <c r="AN295" s="95"/>
      <c r="AO295" s="95"/>
      <c r="AP295" s="95"/>
      <c r="AQ295" s="95"/>
      <c r="AR295" s="95"/>
      <c r="AS295" s="95"/>
      <c r="AT295" s="95"/>
      <c r="AU295" s="95"/>
      <c r="AV295" s="95"/>
      <c r="AW295" s="95"/>
      <c r="AX295" s="95"/>
      <c r="AY295" s="95"/>
      <c r="AZ295" s="95"/>
      <c r="BA295" s="95"/>
      <c r="BB295" s="95"/>
      <c r="BC295" s="95"/>
      <c r="BD295" s="95"/>
      <c r="BE295" s="95"/>
      <c r="BF295" s="95"/>
      <c r="BG295" s="95"/>
      <c r="BH295" s="95"/>
      <c r="BI295" s="95"/>
      <c r="BJ295" s="95"/>
      <c r="BK295" s="95"/>
      <c r="BL295" s="95"/>
      <c r="BM295" s="95"/>
      <c r="BN295" s="95"/>
      <c r="BO295" s="95"/>
      <c r="BP295" s="95"/>
      <c r="BQ295" s="95"/>
      <c r="BR295" s="95"/>
      <c r="BS295" s="95"/>
      <c r="BT295" s="95"/>
      <c r="BU295" s="95"/>
      <c r="BV295" s="95"/>
      <c r="BW295" s="95"/>
      <c r="BX295" s="95"/>
      <c r="BY295" s="95"/>
      <c r="BZ295" s="95"/>
      <c r="CA295" s="95"/>
      <c r="CB295" s="95"/>
      <c r="CC295" s="95"/>
      <c r="CD295" s="95"/>
      <c r="CE295" s="95"/>
      <c r="CF295" s="95"/>
      <c r="CG295" s="95"/>
      <c r="CH295" s="95"/>
      <c r="CI295" s="95"/>
      <c r="CJ295" s="95"/>
      <c r="CK295" s="95"/>
      <c r="CL295" s="95"/>
      <c r="CM295" s="95"/>
      <c r="CN295" s="95"/>
      <c r="CO295" s="95"/>
      <c r="CP295" s="95"/>
      <c r="CQ295" s="95"/>
      <c r="CR295" s="95"/>
    </row>
    <row r="296" spans="1:96" ht="34.5" customHeight="1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  <c r="R296" s="95"/>
      <c r="S296" s="95"/>
      <c r="T296" s="95"/>
      <c r="U296" s="95"/>
      <c r="V296" s="95"/>
      <c r="W296" s="95"/>
      <c r="X296" s="95"/>
      <c r="Y296" s="95"/>
      <c r="Z296" s="95"/>
      <c r="AA296" s="95"/>
      <c r="AB296" s="95"/>
      <c r="AC296" s="95"/>
      <c r="AD296" s="95"/>
      <c r="AE296" s="95"/>
      <c r="AF296" s="95"/>
      <c r="AG296" s="95"/>
      <c r="AH296" s="95"/>
      <c r="AI296" s="95"/>
      <c r="AJ296" s="95"/>
      <c r="AK296" s="95"/>
      <c r="AL296" s="95"/>
      <c r="AM296" s="95"/>
      <c r="AN296" s="95"/>
      <c r="AO296" s="95"/>
      <c r="AP296" s="95"/>
      <c r="AQ296" s="95"/>
      <c r="AR296" s="95"/>
      <c r="AS296" s="95"/>
      <c r="AT296" s="95"/>
      <c r="AU296" s="95"/>
      <c r="AV296" s="95"/>
      <c r="AW296" s="95"/>
      <c r="AX296" s="95"/>
      <c r="AY296" s="95"/>
      <c r="AZ296" s="95"/>
      <c r="BA296" s="95"/>
      <c r="BB296" s="95"/>
      <c r="BC296" s="95"/>
      <c r="BD296" s="95"/>
      <c r="BE296" s="95"/>
      <c r="BF296" s="95"/>
      <c r="BG296" s="95"/>
      <c r="BH296" s="95"/>
      <c r="BI296" s="95"/>
      <c r="BJ296" s="95"/>
      <c r="BK296" s="95"/>
      <c r="BL296" s="95"/>
      <c r="BM296" s="95"/>
      <c r="BN296" s="95"/>
      <c r="BO296" s="95"/>
      <c r="BP296" s="95"/>
      <c r="BQ296" s="95"/>
      <c r="BR296" s="95"/>
      <c r="BS296" s="95"/>
      <c r="BT296" s="95"/>
      <c r="BU296" s="95"/>
      <c r="BV296" s="95"/>
      <c r="BW296" s="95"/>
      <c r="BX296" s="95"/>
      <c r="BY296" s="95"/>
      <c r="BZ296" s="95"/>
      <c r="CA296" s="95"/>
      <c r="CB296" s="95"/>
      <c r="CC296" s="95"/>
      <c r="CD296" s="95"/>
      <c r="CE296" s="95"/>
      <c r="CF296" s="95"/>
      <c r="CG296" s="95"/>
      <c r="CH296" s="95"/>
      <c r="CI296" s="95"/>
      <c r="CJ296" s="95"/>
      <c r="CK296" s="95"/>
      <c r="CL296" s="95"/>
      <c r="CM296" s="95"/>
      <c r="CN296" s="95"/>
      <c r="CO296" s="95"/>
      <c r="CP296" s="95"/>
      <c r="CQ296" s="95"/>
      <c r="CR296" s="95"/>
    </row>
    <row r="297" spans="1:96" ht="34.5" customHeight="1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  <c r="R297" s="95"/>
      <c r="S297" s="95"/>
      <c r="T297" s="95"/>
      <c r="U297" s="95"/>
      <c r="V297" s="95"/>
      <c r="W297" s="95"/>
      <c r="X297" s="95"/>
      <c r="Y297" s="95"/>
      <c r="Z297" s="95"/>
      <c r="AA297" s="95"/>
      <c r="AB297" s="95"/>
      <c r="AC297" s="95"/>
      <c r="AD297" s="95"/>
      <c r="AE297" s="95"/>
      <c r="AF297" s="95"/>
      <c r="AG297" s="95"/>
      <c r="AH297" s="95"/>
      <c r="AI297" s="95"/>
      <c r="AJ297" s="95"/>
      <c r="AK297" s="95"/>
      <c r="AL297" s="95"/>
      <c r="AM297" s="95"/>
      <c r="AN297" s="95"/>
      <c r="AO297" s="95"/>
      <c r="AP297" s="95"/>
      <c r="AQ297" s="95"/>
      <c r="AR297" s="95"/>
      <c r="AS297" s="95"/>
      <c r="AT297" s="95"/>
      <c r="AU297" s="95"/>
      <c r="AV297" s="95"/>
      <c r="AW297" s="95"/>
      <c r="AX297" s="95"/>
      <c r="AY297" s="95"/>
      <c r="AZ297" s="95"/>
      <c r="BA297" s="95"/>
      <c r="BB297" s="95"/>
      <c r="BC297" s="95"/>
      <c r="BD297" s="95"/>
      <c r="BE297" s="95"/>
      <c r="BF297" s="95"/>
      <c r="BG297" s="95"/>
      <c r="BH297" s="95"/>
      <c r="BI297" s="95"/>
      <c r="BJ297" s="95"/>
      <c r="BK297" s="95"/>
      <c r="BL297" s="95"/>
      <c r="BM297" s="95"/>
      <c r="BN297" s="95"/>
      <c r="BO297" s="95"/>
      <c r="BP297" s="95"/>
      <c r="BQ297" s="95"/>
      <c r="BR297" s="95"/>
      <c r="BS297" s="95"/>
      <c r="BT297" s="95"/>
      <c r="BU297" s="95"/>
      <c r="BV297" s="95"/>
      <c r="BW297" s="95"/>
      <c r="BX297" s="95"/>
      <c r="BY297" s="95"/>
      <c r="BZ297" s="95"/>
      <c r="CA297" s="95"/>
      <c r="CB297" s="95"/>
      <c r="CC297" s="95"/>
      <c r="CD297" s="95"/>
      <c r="CE297" s="95"/>
      <c r="CF297" s="95"/>
      <c r="CG297" s="95"/>
      <c r="CH297" s="95"/>
      <c r="CI297" s="95"/>
      <c r="CJ297" s="95"/>
      <c r="CK297" s="95"/>
      <c r="CL297" s="95"/>
      <c r="CM297" s="95"/>
      <c r="CN297" s="95"/>
      <c r="CO297" s="95"/>
      <c r="CP297" s="95"/>
      <c r="CQ297" s="95"/>
      <c r="CR297" s="95"/>
    </row>
    <row r="298" spans="1:96" ht="34.5" customHeight="1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  <c r="R298" s="95"/>
      <c r="S298" s="95"/>
      <c r="T298" s="95"/>
      <c r="U298" s="95"/>
      <c r="V298" s="95"/>
      <c r="W298" s="95"/>
      <c r="X298" s="95"/>
      <c r="Y298" s="95"/>
      <c r="Z298" s="95"/>
      <c r="AA298" s="95"/>
      <c r="AB298" s="95"/>
      <c r="AC298" s="95"/>
      <c r="AD298" s="95"/>
      <c r="AE298" s="95"/>
      <c r="AF298" s="95"/>
      <c r="AG298" s="95"/>
      <c r="AH298" s="95"/>
      <c r="AI298" s="95"/>
      <c r="AJ298" s="95"/>
      <c r="AK298" s="95"/>
      <c r="AL298" s="95"/>
      <c r="AM298" s="95"/>
      <c r="AN298" s="95"/>
      <c r="AO298" s="95"/>
      <c r="AP298" s="95"/>
      <c r="AQ298" s="95"/>
      <c r="AR298" s="95"/>
      <c r="AS298" s="95"/>
      <c r="AT298" s="95"/>
      <c r="AU298" s="95"/>
      <c r="AV298" s="95"/>
      <c r="AW298" s="95"/>
      <c r="AX298" s="95"/>
      <c r="AY298" s="95"/>
      <c r="AZ298" s="95"/>
      <c r="BA298" s="95"/>
      <c r="BB298" s="95"/>
      <c r="BC298" s="95"/>
      <c r="BD298" s="95"/>
      <c r="BE298" s="95"/>
      <c r="BF298" s="95"/>
      <c r="BG298" s="95"/>
      <c r="BH298" s="95"/>
      <c r="BI298" s="95"/>
      <c r="BJ298" s="95"/>
      <c r="BK298" s="95"/>
      <c r="BL298" s="95"/>
      <c r="BM298" s="95"/>
      <c r="BN298" s="95"/>
      <c r="BO298" s="95"/>
      <c r="BP298" s="95"/>
      <c r="BQ298" s="95"/>
      <c r="BR298" s="95"/>
      <c r="BS298" s="95"/>
      <c r="BT298" s="95"/>
      <c r="BU298" s="95"/>
      <c r="BV298" s="95"/>
      <c r="BW298" s="95"/>
      <c r="BX298" s="95"/>
      <c r="BY298" s="95"/>
      <c r="BZ298" s="95"/>
      <c r="CA298" s="95"/>
      <c r="CB298" s="95"/>
      <c r="CC298" s="95"/>
      <c r="CD298" s="95"/>
      <c r="CE298" s="95"/>
      <c r="CF298" s="95"/>
      <c r="CG298" s="95"/>
      <c r="CH298" s="95"/>
      <c r="CI298" s="95"/>
      <c r="CJ298" s="95"/>
      <c r="CK298" s="95"/>
      <c r="CL298" s="95"/>
      <c r="CM298" s="95"/>
      <c r="CN298" s="95"/>
      <c r="CO298" s="95"/>
      <c r="CP298" s="95"/>
      <c r="CQ298" s="95"/>
      <c r="CR298" s="95"/>
    </row>
    <row r="299" spans="1:96" ht="34.5" customHeight="1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  <c r="AA299" s="95"/>
      <c r="AB299" s="95"/>
      <c r="AC299" s="95"/>
      <c r="AD299" s="95"/>
      <c r="AE299" s="95"/>
      <c r="AF299" s="95"/>
      <c r="AG299" s="95"/>
      <c r="AH299" s="95"/>
      <c r="AI299" s="95"/>
      <c r="AJ299" s="95"/>
      <c r="AK299" s="95"/>
      <c r="AL299" s="95"/>
      <c r="AM299" s="95"/>
      <c r="AN299" s="95"/>
      <c r="AO299" s="95"/>
      <c r="AP299" s="95"/>
      <c r="AQ299" s="95"/>
      <c r="AR299" s="95"/>
      <c r="AS299" s="95"/>
      <c r="AT299" s="95"/>
      <c r="AU299" s="95"/>
      <c r="AV299" s="95"/>
      <c r="AW299" s="95"/>
      <c r="AX299" s="95"/>
      <c r="AY299" s="95"/>
      <c r="AZ299" s="95"/>
      <c r="BA299" s="95"/>
      <c r="BB299" s="95"/>
      <c r="BC299" s="95"/>
      <c r="BD299" s="95"/>
      <c r="BE299" s="95"/>
      <c r="BF299" s="95"/>
      <c r="BG299" s="95"/>
      <c r="BH299" s="95"/>
      <c r="BI299" s="95"/>
      <c r="BJ299" s="95"/>
      <c r="BK299" s="95"/>
      <c r="BL299" s="95"/>
      <c r="BM299" s="95"/>
      <c r="BN299" s="95"/>
      <c r="BO299" s="95"/>
      <c r="BP299" s="95"/>
      <c r="BQ299" s="95"/>
      <c r="BR299" s="95"/>
      <c r="BS299" s="95"/>
      <c r="BT299" s="95"/>
      <c r="BU299" s="95"/>
      <c r="BV299" s="95"/>
      <c r="BW299" s="95"/>
      <c r="BX299" s="95"/>
      <c r="BY299" s="95"/>
      <c r="BZ299" s="95"/>
      <c r="CA299" s="95"/>
      <c r="CB299" s="95"/>
      <c r="CC299" s="95"/>
      <c r="CD299" s="95"/>
      <c r="CE299" s="95"/>
      <c r="CF299" s="95"/>
      <c r="CG299" s="95"/>
      <c r="CH299" s="95"/>
      <c r="CI299" s="95"/>
      <c r="CJ299" s="95"/>
      <c r="CK299" s="95"/>
      <c r="CL299" s="95"/>
      <c r="CM299" s="95"/>
      <c r="CN299" s="95"/>
      <c r="CO299" s="95"/>
      <c r="CP299" s="95"/>
      <c r="CQ299" s="95"/>
      <c r="CR299" s="95"/>
    </row>
    <row r="300" spans="1:96" ht="34.5" customHeight="1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  <c r="R300" s="95"/>
      <c r="S300" s="95"/>
      <c r="T300" s="95"/>
      <c r="U300" s="95"/>
      <c r="V300" s="95"/>
      <c r="W300" s="95"/>
      <c r="X300" s="95"/>
      <c r="Y300" s="95"/>
      <c r="Z300" s="95"/>
      <c r="AA300" s="95"/>
      <c r="AB300" s="95"/>
      <c r="AC300" s="95"/>
      <c r="AD300" s="95"/>
      <c r="AE300" s="95"/>
      <c r="AF300" s="95"/>
      <c r="AG300" s="95"/>
      <c r="AH300" s="95"/>
      <c r="AI300" s="95"/>
      <c r="AJ300" s="95"/>
      <c r="AK300" s="95"/>
      <c r="AL300" s="95"/>
      <c r="AM300" s="95"/>
      <c r="AN300" s="95"/>
      <c r="AO300" s="95"/>
      <c r="AP300" s="95"/>
      <c r="AQ300" s="95"/>
      <c r="AR300" s="95"/>
      <c r="AS300" s="95"/>
      <c r="AT300" s="95"/>
      <c r="AU300" s="95"/>
      <c r="AV300" s="95"/>
      <c r="AW300" s="95"/>
      <c r="AX300" s="95"/>
      <c r="AY300" s="95"/>
      <c r="AZ300" s="95"/>
      <c r="BA300" s="95"/>
      <c r="BB300" s="95"/>
      <c r="BC300" s="95"/>
      <c r="BD300" s="95"/>
      <c r="BE300" s="95"/>
      <c r="BF300" s="95"/>
      <c r="BG300" s="95"/>
      <c r="BH300" s="95"/>
      <c r="BI300" s="95"/>
      <c r="BJ300" s="95"/>
      <c r="BK300" s="95"/>
      <c r="BL300" s="95"/>
      <c r="BM300" s="95"/>
      <c r="BN300" s="95"/>
      <c r="BO300" s="95"/>
      <c r="BP300" s="95"/>
      <c r="BQ300" s="95"/>
      <c r="BR300" s="95"/>
      <c r="BS300" s="95"/>
      <c r="BT300" s="95"/>
      <c r="BU300" s="95"/>
      <c r="BV300" s="95"/>
      <c r="BW300" s="95"/>
      <c r="BX300" s="95"/>
      <c r="BY300" s="95"/>
      <c r="BZ300" s="95"/>
      <c r="CA300" s="95"/>
      <c r="CB300" s="95"/>
      <c r="CC300" s="95"/>
      <c r="CD300" s="95"/>
      <c r="CE300" s="95"/>
      <c r="CF300" s="95"/>
      <c r="CG300" s="95"/>
      <c r="CH300" s="95"/>
      <c r="CI300" s="95"/>
      <c r="CJ300" s="95"/>
      <c r="CK300" s="95"/>
      <c r="CL300" s="95"/>
      <c r="CM300" s="95"/>
      <c r="CN300" s="95"/>
      <c r="CO300" s="95"/>
      <c r="CP300" s="95"/>
      <c r="CQ300" s="95"/>
      <c r="CR300" s="95"/>
    </row>
    <row r="301" spans="1:96" ht="34.5" customHeight="1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  <c r="AA301" s="95"/>
      <c r="AB301" s="95"/>
      <c r="AC301" s="95"/>
      <c r="AD301" s="95"/>
      <c r="AE301" s="95"/>
      <c r="AF301" s="95"/>
      <c r="AG301" s="95"/>
      <c r="AH301" s="95"/>
      <c r="AI301" s="95"/>
      <c r="AJ301" s="95"/>
      <c r="AK301" s="95"/>
      <c r="AL301" s="95"/>
      <c r="AM301" s="95"/>
      <c r="AN301" s="95"/>
      <c r="AO301" s="95"/>
      <c r="AP301" s="95"/>
      <c r="AQ301" s="95"/>
      <c r="AR301" s="95"/>
      <c r="AS301" s="95"/>
      <c r="AT301" s="95"/>
      <c r="AU301" s="95"/>
      <c r="AV301" s="95"/>
      <c r="AW301" s="95"/>
      <c r="AX301" s="95"/>
      <c r="AY301" s="95"/>
      <c r="AZ301" s="95"/>
      <c r="BA301" s="95"/>
      <c r="BB301" s="95"/>
      <c r="BC301" s="95"/>
      <c r="BD301" s="95"/>
      <c r="BE301" s="95"/>
      <c r="BF301" s="95"/>
      <c r="BG301" s="95"/>
      <c r="BH301" s="95"/>
      <c r="BI301" s="95"/>
      <c r="BJ301" s="95"/>
      <c r="BK301" s="95"/>
      <c r="BL301" s="95"/>
      <c r="BM301" s="95"/>
      <c r="BN301" s="95"/>
      <c r="BO301" s="95"/>
      <c r="BP301" s="95"/>
      <c r="BQ301" s="95"/>
      <c r="BR301" s="95"/>
      <c r="BS301" s="95"/>
      <c r="BT301" s="95"/>
      <c r="BU301" s="95"/>
      <c r="BV301" s="95"/>
      <c r="BW301" s="95"/>
      <c r="BX301" s="95"/>
      <c r="BY301" s="95"/>
      <c r="BZ301" s="95"/>
      <c r="CA301" s="95"/>
      <c r="CB301" s="95"/>
      <c r="CC301" s="95"/>
      <c r="CD301" s="95"/>
      <c r="CE301" s="95"/>
      <c r="CF301" s="95"/>
      <c r="CG301" s="95"/>
      <c r="CH301" s="95"/>
      <c r="CI301" s="95"/>
      <c r="CJ301" s="95"/>
      <c r="CK301" s="95"/>
      <c r="CL301" s="95"/>
      <c r="CM301" s="95"/>
      <c r="CN301" s="95"/>
      <c r="CO301" s="95"/>
      <c r="CP301" s="95"/>
      <c r="CQ301" s="95"/>
      <c r="CR301" s="95"/>
    </row>
    <row r="302" spans="1:96" ht="34.5" customHeight="1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  <c r="R302" s="95"/>
      <c r="S302" s="95"/>
      <c r="T302" s="95"/>
      <c r="U302" s="95"/>
      <c r="V302" s="95"/>
      <c r="W302" s="95"/>
      <c r="X302" s="95"/>
      <c r="Y302" s="95"/>
      <c r="Z302" s="95"/>
      <c r="AA302" s="95"/>
      <c r="AB302" s="95"/>
      <c r="AC302" s="95"/>
      <c r="AD302" s="95"/>
      <c r="AE302" s="95"/>
      <c r="AF302" s="95"/>
      <c r="AG302" s="95"/>
      <c r="AH302" s="95"/>
      <c r="AI302" s="95"/>
      <c r="AJ302" s="95"/>
      <c r="AK302" s="95"/>
      <c r="AL302" s="95"/>
      <c r="AM302" s="95"/>
      <c r="AN302" s="95"/>
      <c r="AO302" s="95"/>
      <c r="AP302" s="95"/>
      <c r="AQ302" s="95"/>
      <c r="AR302" s="95"/>
      <c r="AS302" s="95"/>
      <c r="AT302" s="95"/>
      <c r="AU302" s="95"/>
      <c r="AV302" s="95"/>
      <c r="AW302" s="95"/>
      <c r="AX302" s="95"/>
      <c r="AY302" s="95"/>
      <c r="AZ302" s="95"/>
      <c r="BA302" s="95"/>
      <c r="BB302" s="95"/>
      <c r="BC302" s="95"/>
      <c r="BD302" s="95"/>
      <c r="BE302" s="95"/>
      <c r="BF302" s="95"/>
      <c r="BG302" s="95"/>
      <c r="BH302" s="95"/>
      <c r="BI302" s="95"/>
      <c r="BJ302" s="95"/>
      <c r="BK302" s="95"/>
      <c r="BL302" s="95"/>
      <c r="BM302" s="95"/>
      <c r="BN302" s="95"/>
      <c r="BO302" s="95"/>
      <c r="BP302" s="95"/>
      <c r="BQ302" s="95"/>
      <c r="BR302" s="95"/>
      <c r="BS302" s="95"/>
      <c r="BT302" s="95"/>
      <c r="BU302" s="95"/>
      <c r="BV302" s="95"/>
      <c r="BW302" s="95"/>
      <c r="BX302" s="95"/>
      <c r="BY302" s="95"/>
      <c r="BZ302" s="95"/>
      <c r="CA302" s="95"/>
      <c r="CB302" s="95"/>
      <c r="CC302" s="95"/>
      <c r="CD302" s="95"/>
      <c r="CE302" s="95"/>
      <c r="CF302" s="95"/>
      <c r="CG302" s="95"/>
      <c r="CH302" s="95"/>
      <c r="CI302" s="95"/>
      <c r="CJ302" s="95"/>
      <c r="CK302" s="95"/>
      <c r="CL302" s="95"/>
      <c r="CM302" s="95"/>
      <c r="CN302" s="95"/>
      <c r="CO302" s="95"/>
      <c r="CP302" s="95"/>
      <c r="CQ302" s="95"/>
      <c r="CR302" s="95"/>
    </row>
    <row r="303" spans="1:96" ht="34.5" customHeight="1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  <c r="AA303" s="95"/>
      <c r="AB303" s="95"/>
      <c r="AC303" s="95"/>
      <c r="AD303" s="95"/>
      <c r="AE303" s="95"/>
      <c r="AF303" s="95"/>
      <c r="AG303" s="95"/>
      <c r="AH303" s="95"/>
      <c r="AI303" s="95"/>
      <c r="AJ303" s="95"/>
      <c r="AK303" s="95"/>
      <c r="AL303" s="95"/>
      <c r="AM303" s="95"/>
      <c r="AN303" s="95"/>
      <c r="AO303" s="95"/>
      <c r="AP303" s="95"/>
      <c r="AQ303" s="95"/>
      <c r="AR303" s="95"/>
      <c r="AS303" s="95"/>
      <c r="AT303" s="95"/>
      <c r="AU303" s="95"/>
      <c r="AV303" s="95"/>
      <c r="AW303" s="95"/>
      <c r="AX303" s="95"/>
      <c r="AY303" s="95"/>
      <c r="AZ303" s="95"/>
      <c r="BA303" s="95"/>
      <c r="BB303" s="95"/>
      <c r="BC303" s="95"/>
      <c r="BD303" s="95"/>
      <c r="BE303" s="95"/>
      <c r="BF303" s="95"/>
      <c r="BG303" s="95"/>
      <c r="BH303" s="95"/>
      <c r="BI303" s="95"/>
      <c r="BJ303" s="95"/>
      <c r="BK303" s="95"/>
      <c r="BL303" s="95"/>
      <c r="BM303" s="95"/>
      <c r="BN303" s="95"/>
      <c r="BO303" s="95"/>
      <c r="BP303" s="95"/>
      <c r="BQ303" s="95"/>
      <c r="BR303" s="95"/>
      <c r="BS303" s="95"/>
      <c r="BT303" s="95"/>
      <c r="BU303" s="95"/>
      <c r="BV303" s="95"/>
      <c r="BW303" s="95"/>
      <c r="BX303" s="95"/>
      <c r="BY303" s="95"/>
      <c r="BZ303" s="95"/>
      <c r="CA303" s="95"/>
      <c r="CB303" s="95"/>
      <c r="CC303" s="95"/>
      <c r="CD303" s="95"/>
      <c r="CE303" s="95"/>
      <c r="CF303" s="95"/>
      <c r="CG303" s="95"/>
      <c r="CH303" s="95"/>
      <c r="CI303" s="95"/>
      <c r="CJ303" s="95"/>
      <c r="CK303" s="95"/>
      <c r="CL303" s="95"/>
      <c r="CM303" s="95"/>
      <c r="CN303" s="95"/>
      <c r="CO303" s="95"/>
      <c r="CP303" s="95"/>
      <c r="CQ303" s="95"/>
      <c r="CR303" s="95"/>
    </row>
    <row r="304" spans="1:96" ht="34.5" customHeight="1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  <c r="R304" s="95"/>
      <c r="S304" s="95"/>
      <c r="T304" s="95"/>
      <c r="U304" s="95"/>
      <c r="V304" s="95"/>
      <c r="W304" s="95"/>
      <c r="X304" s="95"/>
      <c r="Y304" s="95"/>
      <c r="Z304" s="95"/>
      <c r="AA304" s="95"/>
      <c r="AB304" s="95"/>
      <c r="AC304" s="95"/>
      <c r="AD304" s="95"/>
      <c r="AE304" s="95"/>
      <c r="AF304" s="95"/>
      <c r="AG304" s="95"/>
      <c r="AH304" s="95"/>
      <c r="AI304" s="95"/>
      <c r="AJ304" s="95"/>
      <c r="AK304" s="95"/>
      <c r="AL304" s="95"/>
      <c r="AM304" s="95"/>
      <c r="AN304" s="95"/>
      <c r="AO304" s="95"/>
      <c r="AP304" s="95"/>
      <c r="AQ304" s="95"/>
      <c r="AR304" s="95"/>
      <c r="AS304" s="95"/>
      <c r="AT304" s="95"/>
      <c r="AU304" s="95"/>
      <c r="AV304" s="95"/>
      <c r="AW304" s="95"/>
      <c r="AX304" s="95"/>
      <c r="AY304" s="95"/>
      <c r="AZ304" s="95"/>
      <c r="BA304" s="95"/>
      <c r="BB304" s="95"/>
      <c r="BC304" s="95"/>
      <c r="BD304" s="95"/>
      <c r="BE304" s="95"/>
      <c r="BF304" s="95"/>
      <c r="BG304" s="95"/>
      <c r="BH304" s="95"/>
      <c r="BI304" s="95"/>
      <c r="BJ304" s="95"/>
      <c r="BK304" s="95"/>
      <c r="BL304" s="95"/>
      <c r="BM304" s="95"/>
      <c r="BN304" s="95"/>
      <c r="BO304" s="95"/>
      <c r="BP304" s="95"/>
      <c r="BQ304" s="95"/>
      <c r="BR304" s="95"/>
      <c r="BS304" s="95"/>
      <c r="BT304" s="95"/>
      <c r="BU304" s="95"/>
      <c r="BV304" s="95"/>
      <c r="BW304" s="95"/>
      <c r="BX304" s="95"/>
      <c r="BY304" s="95"/>
      <c r="BZ304" s="95"/>
      <c r="CA304" s="95"/>
      <c r="CB304" s="95"/>
      <c r="CC304" s="95"/>
      <c r="CD304" s="95"/>
      <c r="CE304" s="95"/>
      <c r="CF304" s="95"/>
      <c r="CG304" s="95"/>
      <c r="CH304" s="95"/>
      <c r="CI304" s="95"/>
      <c r="CJ304" s="95"/>
      <c r="CK304" s="95"/>
      <c r="CL304" s="95"/>
      <c r="CM304" s="95"/>
      <c r="CN304" s="95"/>
      <c r="CO304" s="95"/>
      <c r="CP304" s="95"/>
      <c r="CQ304" s="95"/>
      <c r="CR304" s="95"/>
    </row>
    <row r="305" spans="1:96" ht="34.5" customHeight="1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  <c r="R305" s="95"/>
      <c r="S305" s="95"/>
      <c r="T305" s="95"/>
      <c r="U305" s="95"/>
      <c r="V305" s="95"/>
      <c r="W305" s="95"/>
      <c r="X305" s="95"/>
      <c r="Y305" s="95"/>
      <c r="Z305" s="95"/>
      <c r="AA305" s="95"/>
      <c r="AB305" s="95"/>
      <c r="AC305" s="95"/>
      <c r="AD305" s="95"/>
      <c r="AE305" s="95"/>
      <c r="AF305" s="95"/>
      <c r="AG305" s="95"/>
      <c r="AH305" s="95"/>
      <c r="AI305" s="95"/>
      <c r="AJ305" s="95"/>
      <c r="AK305" s="95"/>
      <c r="AL305" s="95"/>
      <c r="AM305" s="95"/>
      <c r="AN305" s="95"/>
      <c r="AO305" s="95"/>
      <c r="AP305" s="95"/>
      <c r="AQ305" s="95"/>
      <c r="AR305" s="95"/>
      <c r="AS305" s="95"/>
      <c r="AT305" s="95"/>
      <c r="AU305" s="95"/>
      <c r="AV305" s="95"/>
      <c r="AW305" s="95"/>
      <c r="AX305" s="95"/>
      <c r="AY305" s="95"/>
      <c r="AZ305" s="95"/>
      <c r="BA305" s="95"/>
      <c r="BB305" s="95"/>
      <c r="BC305" s="95"/>
      <c r="BD305" s="95"/>
      <c r="BE305" s="95"/>
      <c r="BF305" s="95"/>
      <c r="BG305" s="95"/>
      <c r="BH305" s="95"/>
      <c r="BI305" s="95"/>
      <c r="BJ305" s="95"/>
      <c r="BK305" s="95"/>
      <c r="BL305" s="95"/>
      <c r="BM305" s="95"/>
      <c r="BN305" s="95"/>
      <c r="BO305" s="95"/>
      <c r="BP305" s="95"/>
      <c r="BQ305" s="95"/>
      <c r="BR305" s="95"/>
      <c r="BS305" s="95"/>
      <c r="BT305" s="95"/>
      <c r="BU305" s="95"/>
      <c r="BV305" s="95"/>
      <c r="BW305" s="95"/>
      <c r="BX305" s="95"/>
      <c r="BY305" s="95"/>
      <c r="BZ305" s="95"/>
      <c r="CA305" s="95"/>
      <c r="CB305" s="95"/>
      <c r="CC305" s="95"/>
      <c r="CD305" s="95"/>
      <c r="CE305" s="95"/>
      <c r="CF305" s="95"/>
      <c r="CG305" s="95"/>
      <c r="CH305" s="95"/>
      <c r="CI305" s="95"/>
      <c r="CJ305" s="95"/>
      <c r="CK305" s="95"/>
      <c r="CL305" s="95"/>
      <c r="CM305" s="95"/>
      <c r="CN305" s="95"/>
      <c r="CO305" s="95"/>
      <c r="CP305" s="95"/>
      <c r="CQ305" s="95"/>
      <c r="CR305" s="95"/>
    </row>
    <row r="306" spans="1:96" ht="34.5" customHeight="1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  <c r="R306" s="95"/>
      <c r="S306" s="95"/>
      <c r="T306" s="95"/>
      <c r="U306" s="95"/>
      <c r="V306" s="95"/>
      <c r="W306" s="95"/>
      <c r="X306" s="95"/>
      <c r="Y306" s="95"/>
      <c r="Z306" s="95"/>
      <c r="AA306" s="95"/>
      <c r="AB306" s="95"/>
      <c r="AC306" s="95"/>
      <c r="AD306" s="95"/>
      <c r="AE306" s="95"/>
      <c r="AF306" s="95"/>
      <c r="AG306" s="95"/>
      <c r="AH306" s="95"/>
      <c r="AI306" s="95"/>
      <c r="AJ306" s="95"/>
      <c r="AK306" s="95"/>
      <c r="AL306" s="95"/>
      <c r="AM306" s="95"/>
      <c r="AN306" s="95"/>
      <c r="AO306" s="95"/>
      <c r="AP306" s="95"/>
      <c r="AQ306" s="95"/>
      <c r="AR306" s="95"/>
      <c r="AS306" s="95"/>
      <c r="AT306" s="95"/>
      <c r="AU306" s="95"/>
      <c r="AV306" s="95"/>
      <c r="AW306" s="95"/>
      <c r="AX306" s="95"/>
      <c r="AY306" s="95"/>
      <c r="AZ306" s="95"/>
      <c r="BA306" s="95"/>
      <c r="BB306" s="95"/>
      <c r="BC306" s="95"/>
      <c r="BD306" s="95"/>
      <c r="BE306" s="95"/>
      <c r="BF306" s="95"/>
      <c r="BG306" s="95"/>
      <c r="BH306" s="95"/>
      <c r="BI306" s="95"/>
      <c r="BJ306" s="95"/>
      <c r="BK306" s="95"/>
      <c r="BL306" s="95"/>
      <c r="BM306" s="95"/>
      <c r="BN306" s="95"/>
      <c r="BO306" s="95"/>
      <c r="BP306" s="95"/>
      <c r="BQ306" s="95"/>
      <c r="BR306" s="95"/>
      <c r="BS306" s="95"/>
      <c r="BT306" s="95"/>
      <c r="BU306" s="95"/>
      <c r="BV306" s="95"/>
      <c r="BW306" s="95"/>
      <c r="BX306" s="95"/>
      <c r="BY306" s="95"/>
      <c r="BZ306" s="95"/>
      <c r="CA306" s="95"/>
      <c r="CB306" s="95"/>
      <c r="CC306" s="95"/>
      <c r="CD306" s="95"/>
      <c r="CE306" s="95"/>
      <c r="CF306" s="95"/>
      <c r="CG306" s="95"/>
      <c r="CH306" s="95"/>
      <c r="CI306" s="95"/>
      <c r="CJ306" s="95"/>
      <c r="CK306" s="95"/>
      <c r="CL306" s="95"/>
      <c r="CM306" s="95"/>
      <c r="CN306" s="95"/>
      <c r="CO306" s="95"/>
      <c r="CP306" s="95"/>
      <c r="CQ306" s="95"/>
      <c r="CR306" s="95"/>
    </row>
    <row r="307" spans="1:96" ht="34.5" customHeight="1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  <c r="AA307" s="95"/>
      <c r="AB307" s="95"/>
      <c r="AC307" s="95"/>
      <c r="AD307" s="95"/>
      <c r="AE307" s="95"/>
      <c r="AF307" s="95"/>
      <c r="AG307" s="95"/>
      <c r="AH307" s="95"/>
      <c r="AI307" s="95"/>
      <c r="AJ307" s="95"/>
      <c r="AK307" s="95"/>
      <c r="AL307" s="95"/>
      <c r="AM307" s="95"/>
      <c r="AN307" s="95"/>
      <c r="AO307" s="95"/>
      <c r="AP307" s="95"/>
      <c r="AQ307" s="95"/>
      <c r="AR307" s="95"/>
      <c r="AS307" s="95"/>
      <c r="AT307" s="95"/>
      <c r="AU307" s="95"/>
      <c r="AV307" s="95"/>
      <c r="AW307" s="95"/>
      <c r="AX307" s="95"/>
      <c r="AY307" s="95"/>
      <c r="AZ307" s="95"/>
      <c r="BA307" s="95"/>
      <c r="BB307" s="95"/>
      <c r="BC307" s="95"/>
      <c r="BD307" s="95"/>
      <c r="BE307" s="95"/>
      <c r="BF307" s="95"/>
      <c r="BG307" s="95"/>
      <c r="BH307" s="95"/>
      <c r="BI307" s="95"/>
      <c r="BJ307" s="95"/>
      <c r="BK307" s="95"/>
      <c r="BL307" s="95"/>
      <c r="BM307" s="95"/>
      <c r="BN307" s="95"/>
      <c r="BO307" s="95"/>
      <c r="BP307" s="95"/>
      <c r="BQ307" s="95"/>
      <c r="BR307" s="95"/>
      <c r="BS307" s="95"/>
      <c r="BT307" s="95"/>
      <c r="BU307" s="95"/>
      <c r="BV307" s="95"/>
      <c r="BW307" s="95"/>
      <c r="BX307" s="95"/>
      <c r="BY307" s="95"/>
      <c r="BZ307" s="95"/>
      <c r="CA307" s="95"/>
      <c r="CB307" s="95"/>
      <c r="CC307" s="95"/>
      <c r="CD307" s="95"/>
      <c r="CE307" s="95"/>
      <c r="CF307" s="95"/>
      <c r="CG307" s="95"/>
      <c r="CH307" s="95"/>
      <c r="CI307" s="95"/>
      <c r="CJ307" s="95"/>
      <c r="CK307" s="95"/>
      <c r="CL307" s="95"/>
      <c r="CM307" s="95"/>
      <c r="CN307" s="95"/>
      <c r="CO307" s="95"/>
      <c r="CP307" s="95"/>
      <c r="CQ307" s="95"/>
      <c r="CR307" s="95"/>
    </row>
    <row r="308" spans="1:96" ht="34.5" customHeight="1">
      <c r="A308" s="95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  <c r="R308" s="95"/>
      <c r="S308" s="95"/>
      <c r="T308" s="95"/>
      <c r="U308" s="95"/>
      <c r="V308" s="95"/>
      <c r="W308" s="95"/>
      <c r="X308" s="95"/>
      <c r="Y308" s="95"/>
      <c r="Z308" s="95"/>
      <c r="AA308" s="95"/>
      <c r="AB308" s="95"/>
      <c r="AC308" s="95"/>
      <c r="AD308" s="95"/>
      <c r="AE308" s="95"/>
      <c r="AF308" s="95"/>
      <c r="AG308" s="95"/>
      <c r="AH308" s="95"/>
      <c r="AI308" s="95"/>
      <c r="AJ308" s="95"/>
      <c r="AK308" s="95"/>
      <c r="AL308" s="95"/>
      <c r="AM308" s="95"/>
      <c r="AN308" s="95"/>
      <c r="AO308" s="95"/>
      <c r="AP308" s="95"/>
      <c r="AQ308" s="95"/>
      <c r="AR308" s="95"/>
      <c r="AS308" s="95"/>
      <c r="AT308" s="95"/>
      <c r="AU308" s="95"/>
      <c r="AV308" s="95"/>
      <c r="AW308" s="95"/>
      <c r="AX308" s="95"/>
      <c r="AY308" s="95"/>
      <c r="AZ308" s="95"/>
      <c r="BA308" s="95"/>
      <c r="BB308" s="95"/>
      <c r="BC308" s="95"/>
      <c r="BD308" s="95"/>
      <c r="BE308" s="95"/>
      <c r="BF308" s="95"/>
      <c r="BG308" s="95"/>
      <c r="BH308" s="95"/>
      <c r="BI308" s="95"/>
      <c r="BJ308" s="95"/>
      <c r="BK308" s="95"/>
      <c r="BL308" s="95"/>
      <c r="BM308" s="95"/>
      <c r="BN308" s="95"/>
      <c r="BO308" s="95"/>
      <c r="BP308" s="95"/>
      <c r="BQ308" s="95"/>
      <c r="BR308" s="95"/>
      <c r="BS308" s="95"/>
      <c r="BT308" s="95"/>
      <c r="BU308" s="95"/>
      <c r="BV308" s="95"/>
      <c r="BW308" s="95"/>
      <c r="BX308" s="95"/>
      <c r="BY308" s="95"/>
      <c r="BZ308" s="95"/>
      <c r="CA308" s="95"/>
      <c r="CB308" s="95"/>
      <c r="CC308" s="95"/>
      <c r="CD308" s="95"/>
      <c r="CE308" s="95"/>
      <c r="CF308" s="95"/>
      <c r="CG308" s="95"/>
      <c r="CH308" s="95"/>
      <c r="CI308" s="95"/>
      <c r="CJ308" s="95"/>
      <c r="CK308" s="95"/>
      <c r="CL308" s="95"/>
      <c r="CM308" s="95"/>
      <c r="CN308" s="95"/>
      <c r="CO308" s="95"/>
      <c r="CP308" s="95"/>
      <c r="CQ308" s="95"/>
      <c r="CR308" s="95"/>
    </row>
    <row r="309" spans="1:96" ht="34.5" customHeight="1">
      <c r="A309" s="95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  <c r="R309" s="95"/>
      <c r="S309" s="95"/>
      <c r="T309" s="95"/>
      <c r="U309" s="95"/>
      <c r="V309" s="95"/>
      <c r="W309" s="95"/>
      <c r="X309" s="95"/>
      <c r="Y309" s="95"/>
      <c r="Z309" s="95"/>
      <c r="AA309" s="95"/>
      <c r="AB309" s="95"/>
      <c r="AC309" s="95"/>
      <c r="AD309" s="95"/>
      <c r="AE309" s="95"/>
      <c r="AF309" s="95"/>
      <c r="AG309" s="95"/>
      <c r="AH309" s="95"/>
      <c r="AI309" s="95"/>
      <c r="AJ309" s="95"/>
      <c r="AK309" s="95"/>
      <c r="AL309" s="95"/>
      <c r="AM309" s="95"/>
      <c r="AN309" s="95"/>
      <c r="AO309" s="95"/>
      <c r="AP309" s="95"/>
      <c r="AQ309" s="95"/>
      <c r="AR309" s="95"/>
      <c r="AS309" s="95"/>
      <c r="AT309" s="95"/>
      <c r="AU309" s="95"/>
      <c r="AV309" s="95"/>
      <c r="AW309" s="95"/>
      <c r="AX309" s="95"/>
      <c r="AY309" s="95"/>
      <c r="AZ309" s="95"/>
      <c r="BA309" s="95"/>
      <c r="BB309" s="95"/>
      <c r="BC309" s="95"/>
      <c r="BD309" s="95"/>
      <c r="BE309" s="95"/>
      <c r="BF309" s="95"/>
      <c r="BG309" s="95"/>
      <c r="BH309" s="95"/>
      <c r="BI309" s="95"/>
      <c r="BJ309" s="95"/>
      <c r="BK309" s="95"/>
      <c r="BL309" s="95"/>
      <c r="BM309" s="95"/>
      <c r="BN309" s="95"/>
      <c r="BO309" s="95"/>
      <c r="BP309" s="95"/>
      <c r="BQ309" s="95"/>
      <c r="BR309" s="95"/>
      <c r="BS309" s="95"/>
      <c r="BT309" s="95"/>
      <c r="BU309" s="95"/>
      <c r="BV309" s="95"/>
      <c r="BW309" s="95"/>
      <c r="BX309" s="95"/>
      <c r="BY309" s="95"/>
      <c r="BZ309" s="95"/>
      <c r="CA309" s="95"/>
      <c r="CB309" s="95"/>
      <c r="CC309" s="95"/>
      <c r="CD309" s="95"/>
      <c r="CE309" s="95"/>
      <c r="CF309" s="95"/>
      <c r="CG309" s="95"/>
      <c r="CH309" s="95"/>
      <c r="CI309" s="95"/>
      <c r="CJ309" s="95"/>
      <c r="CK309" s="95"/>
      <c r="CL309" s="95"/>
      <c r="CM309" s="95"/>
      <c r="CN309" s="95"/>
      <c r="CO309" s="95"/>
      <c r="CP309" s="95"/>
      <c r="CQ309" s="95"/>
      <c r="CR309" s="95"/>
    </row>
    <row r="310" spans="1:96" ht="34.5" customHeight="1">
      <c r="A310" s="95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  <c r="R310" s="95"/>
      <c r="S310" s="95"/>
      <c r="T310" s="95"/>
      <c r="U310" s="95"/>
      <c r="V310" s="95"/>
      <c r="W310" s="95"/>
      <c r="X310" s="95"/>
      <c r="Y310" s="95"/>
      <c r="Z310" s="95"/>
      <c r="AA310" s="95"/>
      <c r="AB310" s="95"/>
      <c r="AC310" s="95"/>
      <c r="AD310" s="95"/>
      <c r="AE310" s="95"/>
      <c r="AF310" s="95"/>
      <c r="AG310" s="95"/>
      <c r="AH310" s="95"/>
      <c r="AI310" s="95"/>
      <c r="AJ310" s="95"/>
      <c r="AK310" s="95"/>
      <c r="AL310" s="95"/>
      <c r="AM310" s="95"/>
      <c r="AN310" s="95"/>
      <c r="AO310" s="95"/>
      <c r="AP310" s="95"/>
      <c r="AQ310" s="95"/>
      <c r="AR310" s="95"/>
      <c r="AS310" s="95"/>
      <c r="AT310" s="95"/>
      <c r="AU310" s="95"/>
      <c r="AV310" s="95"/>
      <c r="AW310" s="95"/>
      <c r="AX310" s="95"/>
      <c r="AY310" s="95"/>
      <c r="AZ310" s="95"/>
      <c r="BA310" s="95"/>
      <c r="BB310" s="95"/>
      <c r="BC310" s="95"/>
      <c r="BD310" s="95"/>
      <c r="BE310" s="95"/>
      <c r="BF310" s="95"/>
      <c r="BG310" s="95"/>
      <c r="BH310" s="95"/>
      <c r="BI310" s="95"/>
      <c r="BJ310" s="95"/>
      <c r="BK310" s="95"/>
      <c r="BL310" s="95"/>
      <c r="BM310" s="95"/>
      <c r="BN310" s="95"/>
      <c r="BO310" s="95"/>
      <c r="BP310" s="95"/>
      <c r="BQ310" s="95"/>
      <c r="BR310" s="95"/>
      <c r="BS310" s="95"/>
      <c r="BT310" s="95"/>
      <c r="BU310" s="95"/>
      <c r="BV310" s="95"/>
      <c r="BW310" s="95"/>
      <c r="BX310" s="95"/>
      <c r="BY310" s="95"/>
      <c r="BZ310" s="95"/>
      <c r="CA310" s="95"/>
      <c r="CB310" s="95"/>
      <c r="CC310" s="95"/>
      <c r="CD310" s="95"/>
      <c r="CE310" s="95"/>
      <c r="CF310" s="95"/>
      <c r="CG310" s="95"/>
      <c r="CH310" s="95"/>
      <c r="CI310" s="95"/>
      <c r="CJ310" s="95"/>
      <c r="CK310" s="95"/>
      <c r="CL310" s="95"/>
      <c r="CM310" s="95"/>
      <c r="CN310" s="95"/>
      <c r="CO310" s="95"/>
      <c r="CP310" s="95"/>
      <c r="CQ310" s="95"/>
      <c r="CR310" s="95"/>
    </row>
    <row r="311" spans="1:96" ht="34.5" customHeight="1">
      <c r="A311" s="95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  <c r="R311" s="95"/>
      <c r="S311" s="95"/>
      <c r="T311" s="95"/>
      <c r="U311" s="95"/>
      <c r="V311" s="95"/>
      <c r="W311" s="95"/>
      <c r="X311" s="95"/>
      <c r="Y311" s="95"/>
      <c r="Z311" s="95"/>
      <c r="AA311" s="95"/>
      <c r="AB311" s="95"/>
      <c r="AC311" s="95"/>
      <c r="AD311" s="95"/>
      <c r="AE311" s="95"/>
      <c r="AF311" s="95"/>
      <c r="AG311" s="95"/>
      <c r="AH311" s="95"/>
      <c r="AI311" s="95"/>
      <c r="AJ311" s="95"/>
      <c r="AK311" s="95"/>
      <c r="AL311" s="95"/>
      <c r="AM311" s="95"/>
      <c r="AN311" s="95"/>
      <c r="AO311" s="95"/>
      <c r="AP311" s="95"/>
      <c r="AQ311" s="95"/>
      <c r="AR311" s="95"/>
      <c r="AS311" s="95"/>
      <c r="AT311" s="95"/>
      <c r="AU311" s="95"/>
      <c r="AV311" s="95"/>
      <c r="AW311" s="95"/>
      <c r="AX311" s="95"/>
      <c r="AY311" s="95"/>
      <c r="AZ311" s="95"/>
      <c r="BA311" s="95"/>
      <c r="BB311" s="95"/>
      <c r="BC311" s="95"/>
      <c r="BD311" s="95"/>
      <c r="BE311" s="95"/>
      <c r="BF311" s="95"/>
      <c r="BG311" s="95"/>
      <c r="BH311" s="95"/>
      <c r="BI311" s="95"/>
      <c r="BJ311" s="95"/>
      <c r="BK311" s="95"/>
      <c r="BL311" s="95"/>
      <c r="BM311" s="95"/>
      <c r="BN311" s="95"/>
      <c r="BO311" s="95"/>
      <c r="BP311" s="95"/>
      <c r="BQ311" s="95"/>
      <c r="BR311" s="95"/>
      <c r="BS311" s="95"/>
      <c r="BT311" s="95"/>
      <c r="BU311" s="95"/>
      <c r="BV311" s="95"/>
      <c r="BW311" s="95"/>
      <c r="BX311" s="95"/>
      <c r="BY311" s="95"/>
      <c r="BZ311" s="95"/>
      <c r="CA311" s="95"/>
      <c r="CB311" s="95"/>
      <c r="CC311" s="95"/>
      <c r="CD311" s="95"/>
      <c r="CE311" s="95"/>
      <c r="CF311" s="95"/>
      <c r="CG311" s="95"/>
      <c r="CH311" s="95"/>
      <c r="CI311" s="95"/>
      <c r="CJ311" s="95"/>
      <c r="CK311" s="95"/>
      <c r="CL311" s="95"/>
      <c r="CM311" s="95"/>
      <c r="CN311" s="95"/>
      <c r="CO311" s="95"/>
      <c r="CP311" s="95"/>
      <c r="CQ311" s="95"/>
      <c r="CR311" s="95"/>
    </row>
    <row r="312" spans="1:96" ht="34.5" customHeight="1">
      <c r="A312" s="95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  <c r="R312" s="95"/>
      <c r="S312" s="95"/>
      <c r="T312" s="95"/>
      <c r="U312" s="95"/>
      <c r="V312" s="95"/>
      <c r="W312" s="95"/>
      <c r="X312" s="95"/>
      <c r="Y312" s="95"/>
      <c r="Z312" s="95"/>
      <c r="AA312" s="95"/>
      <c r="AB312" s="95"/>
      <c r="AC312" s="95"/>
      <c r="AD312" s="95"/>
      <c r="AE312" s="95"/>
      <c r="AF312" s="95"/>
      <c r="AG312" s="95"/>
      <c r="AH312" s="95"/>
      <c r="AI312" s="95"/>
      <c r="AJ312" s="95"/>
      <c r="AK312" s="95"/>
      <c r="AL312" s="95"/>
      <c r="AM312" s="95"/>
      <c r="AN312" s="95"/>
      <c r="AO312" s="95"/>
      <c r="AP312" s="95"/>
      <c r="AQ312" s="95"/>
      <c r="AR312" s="95"/>
      <c r="AS312" s="95"/>
      <c r="AT312" s="95"/>
      <c r="AU312" s="95"/>
      <c r="AV312" s="95"/>
      <c r="AW312" s="95"/>
      <c r="AX312" s="95"/>
      <c r="AY312" s="95"/>
      <c r="AZ312" s="95"/>
      <c r="BA312" s="95"/>
      <c r="BB312" s="95"/>
      <c r="BC312" s="95"/>
      <c r="BD312" s="95"/>
      <c r="BE312" s="95"/>
      <c r="BF312" s="95"/>
      <c r="BG312" s="95"/>
      <c r="BH312" s="95"/>
      <c r="BI312" s="95"/>
      <c r="BJ312" s="95"/>
      <c r="BK312" s="95"/>
      <c r="BL312" s="95"/>
      <c r="BM312" s="95"/>
      <c r="BN312" s="95"/>
      <c r="BO312" s="95"/>
      <c r="BP312" s="95"/>
      <c r="BQ312" s="95"/>
      <c r="BR312" s="95"/>
      <c r="BS312" s="95"/>
      <c r="BT312" s="95"/>
      <c r="BU312" s="95"/>
      <c r="BV312" s="95"/>
      <c r="BW312" s="95"/>
      <c r="BX312" s="95"/>
      <c r="BY312" s="95"/>
      <c r="BZ312" s="95"/>
      <c r="CA312" s="95"/>
      <c r="CB312" s="95"/>
      <c r="CC312" s="95"/>
      <c r="CD312" s="95"/>
      <c r="CE312" s="95"/>
      <c r="CF312" s="95"/>
      <c r="CG312" s="95"/>
      <c r="CH312" s="95"/>
      <c r="CI312" s="95"/>
      <c r="CJ312" s="95"/>
      <c r="CK312" s="95"/>
      <c r="CL312" s="95"/>
      <c r="CM312" s="95"/>
      <c r="CN312" s="95"/>
      <c r="CO312" s="95"/>
      <c r="CP312" s="95"/>
      <c r="CQ312" s="95"/>
      <c r="CR312" s="95"/>
    </row>
    <row r="313" spans="1:96" ht="34.5" customHeight="1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  <c r="R313" s="95"/>
      <c r="S313" s="95"/>
      <c r="T313" s="95"/>
      <c r="U313" s="95"/>
      <c r="V313" s="95"/>
      <c r="W313" s="95"/>
      <c r="X313" s="95"/>
      <c r="Y313" s="95"/>
      <c r="Z313" s="95"/>
      <c r="AA313" s="95"/>
      <c r="AB313" s="95"/>
      <c r="AC313" s="95"/>
      <c r="AD313" s="95"/>
      <c r="AE313" s="95"/>
      <c r="AF313" s="95"/>
      <c r="AG313" s="95"/>
      <c r="AH313" s="95"/>
      <c r="AI313" s="95"/>
      <c r="AJ313" s="95"/>
      <c r="AK313" s="95"/>
      <c r="AL313" s="95"/>
      <c r="AM313" s="95"/>
      <c r="AN313" s="95"/>
      <c r="AO313" s="95"/>
      <c r="AP313" s="95"/>
      <c r="AQ313" s="95"/>
      <c r="AR313" s="95"/>
      <c r="AS313" s="95"/>
      <c r="AT313" s="95"/>
      <c r="AU313" s="95"/>
      <c r="AV313" s="95"/>
      <c r="AW313" s="95"/>
      <c r="AX313" s="95"/>
      <c r="AY313" s="95"/>
      <c r="AZ313" s="95"/>
      <c r="BA313" s="95"/>
      <c r="BB313" s="95"/>
      <c r="BC313" s="95"/>
      <c r="BD313" s="95"/>
      <c r="BE313" s="95"/>
      <c r="BF313" s="95"/>
      <c r="BG313" s="95"/>
      <c r="BH313" s="95"/>
      <c r="BI313" s="95"/>
      <c r="BJ313" s="95"/>
      <c r="BK313" s="95"/>
      <c r="BL313" s="95"/>
      <c r="BM313" s="95"/>
      <c r="BN313" s="95"/>
      <c r="BO313" s="95"/>
      <c r="BP313" s="95"/>
      <c r="BQ313" s="95"/>
      <c r="BR313" s="95"/>
      <c r="BS313" s="95"/>
      <c r="BT313" s="95"/>
      <c r="BU313" s="95"/>
      <c r="BV313" s="95"/>
      <c r="BW313" s="95"/>
      <c r="BX313" s="95"/>
      <c r="BY313" s="95"/>
      <c r="BZ313" s="95"/>
      <c r="CA313" s="95"/>
      <c r="CB313" s="95"/>
      <c r="CC313" s="95"/>
      <c r="CD313" s="95"/>
      <c r="CE313" s="95"/>
      <c r="CF313" s="95"/>
      <c r="CG313" s="95"/>
      <c r="CH313" s="95"/>
      <c r="CI313" s="95"/>
      <c r="CJ313" s="95"/>
      <c r="CK313" s="95"/>
      <c r="CL313" s="95"/>
      <c r="CM313" s="95"/>
      <c r="CN313" s="95"/>
      <c r="CO313" s="95"/>
      <c r="CP313" s="95"/>
      <c r="CQ313" s="95"/>
      <c r="CR313" s="95"/>
    </row>
    <row r="314" spans="1:96" ht="34.5" customHeight="1">
      <c r="A314" s="95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  <c r="R314" s="95"/>
      <c r="S314" s="95"/>
      <c r="T314" s="95"/>
      <c r="U314" s="95"/>
      <c r="V314" s="95"/>
      <c r="W314" s="95"/>
      <c r="X314" s="95"/>
      <c r="Y314" s="95"/>
      <c r="Z314" s="95"/>
      <c r="AA314" s="95"/>
      <c r="AB314" s="95"/>
      <c r="AC314" s="95"/>
      <c r="AD314" s="95"/>
      <c r="AE314" s="95"/>
      <c r="AF314" s="95"/>
      <c r="AG314" s="95"/>
      <c r="AH314" s="95"/>
      <c r="AI314" s="95"/>
      <c r="AJ314" s="95"/>
      <c r="AK314" s="95"/>
      <c r="AL314" s="95"/>
      <c r="AM314" s="95"/>
      <c r="AN314" s="95"/>
      <c r="AO314" s="95"/>
      <c r="AP314" s="95"/>
      <c r="AQ314" s="95"/>
      <c r="AR314" s="95"/>
      <c r="AS314" s="95"/>
      <c r="AT314" s="95"/>
      <c r="AU314" s="95"/>
      <c r="AV314" s="95"/>
      <c r="AW314" s="95"/>
      <c r="AX314" s="95"/>
      <c r="AY314" s="95"/>
      <c r="AZ314" s="95"/>
      <c r="BA314" s="95"/>
      <c r="BB314" s="95"/>
      <c r="BC314" s="95"/>
      <c r="BD314" s="95"/>
      <c r="BE314" s="95"/>
      <c r="BF314" s="95"/>
      <c r="BG314" s="95"/>
      <c r="BH314" s="95"/>
      <c r="BI314" s="95"/>
      <c r="BJ314" s="95"/>
      <c r="BK314" s="95"/>
      <c r="BL314" s="95"/>
      <c r="BM314" s="95"/>
      <c r="BN314" s="95"/>
      <c r="BO314" s="95"/>
      <c r="BP314" s="95"/>
      <c r="BQ314" s="95"/>
      <c r="BR314" s="95"/>
      <c r="BS314" s="95"/>
      <c r="BT314" s="95"/>
      <c r="BU314" s="95"/>
      <c r="BV314" s="95"/>
      <c r="BW314" s="95"/>
      <c r="BX314" s="95"/>
      <c r="BY314" s="95"/>
      <c r="BZ314" s="95"/>
      <c r="CA314" s="95"/>
      <c r="CB314" s="95"/>
      <c r="CC314" s="95"/>
      <c r="CD314" s="95"/>
      <c r="CE314" s="95"/>
      <c r="CF314" s="95"/>
      <c r="CG314" s="95"/>
      <c r="CH314" s="95"/>
      <c r="CI314" s="95"/>
      <c r="CJ314" s="95"/>
      <c r="CK314" s="95"/>
      <c r="CL314" s="95"/>
      <c r="CM314" s="95"/>
      <c r="CN314" s="95"/>
      <c r="CO314" s="95"/>
      <c r="CP314" s="95"/>
      <c r="CQ314" s="95"/>
      <c r="CR314" s="95"/>
    </row>
    <row r="315" spans="1:96" ht="34.5" customHeight="1">
      <c r="A315" s="95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  <c r="R315" s="95"/>
      <c r="S315" s="95"/>
      <c r="T315" s="95"/>
      <c r="U315" s="95"/>
      <c r="V315" s="95"/>
      <c r="W315" s="95"/>
      <c r="X315" s="95"/>
      <c r="Y315" s="95"/>
      <c r="Z315" s="95"/>
      <c r="AA315" s="95"/>
      <c r="AB315" s="95"/>
      <c r="AC315" s="95"/>
      <c r="AD315" s="95"/>
      <c r="AE315" s="95"/>
      <c r="AF315" s="95"/>
      <c r="AG315" s="95"/>
      <c r="AH315" s="95"/>
      <c r="AI315" s="95"/>
      <c r="AJ315" s="95"/>
      <c r="AK315" s="95"/>
      <c r="AL315" s="95"/>
      <c r="AM315" s="95"/>
      <c r="AN315" s="95"/>
      <c r="AO315" s="95"/>
      <c r="AP315" s="95"/>
      <c r="AQ315" s="95"/>
      <c r="AR315" s="95"/>
      <c r="AS315" s="95"/>
      <c r="AT315" s="95"/>
      <c r="AU315" s="95"/>
      <c r="AV315" s="95"/>
      <c r="AW315" s="95"/>
      <c r="AX315" s="95"/>
      <c r="AY315" s="95"/>
      <c r="AZ315" s="95"/>
      <c r="BA315" s="95"/>
      <c r="BB315" s="95"/>
      <c r="BC315" s="95"/>
      <c r="BD315" s="95"/>
      <c r="BE315" s="95"/>
      <c r="BF315" s="95"/>
      <c r="BG315" s="95"/>
      <c r="BH315" s="95"/>
      <c r="BI315" s="95"/>
      <c r="BJ315" s="95"/>
      <c r="BK315" s="95"/>
      <c r="BL315" s="95"/>
      <c r="BM315" s="95"/>
      <c r="BN315" s="95"/>
      <c r="BO315" s="95"/>
      <c r="BP315" s="95"/>
      <c r="BQ315" s="95"/>
      <c r="BR315" s="95"/>
      <c r="BS315" s="95"/>
      <c r="BT315" s="95"/>
      <c r="BU315" s="95"/>
      <c r="BV315" s="95"/>
      <c r="BW315" s="95"/>
      <c r="BX315" s="95"/>
      <c r="BY315" s="95"/>
      <c r="BZ315" s="95"/>
      <c r="CA315" s="95"/>
      <c r="CB315" s="95"/>
      <c r="CC315" s="95"/>
      <c r="CD315" s="95"/>
      <c r="CE315" s="95"/>
      <c r="CF315" s="95"/>
      <c r="CG315" s="95"/>
      <c r="CH315" s="95"/>
      <c r="CI315" s="95"/>
      <c r="CJ315" s="95"/>
      <c r="CK315" s="95"/>
      <c r="CL315" s="95"/>
      <c r="CM315" s="95"/>
      <c r="CN315" s="95"/>
      <c r="CO315" s="95"/>
      <c r="CP315" s="95"/>
      <c r="CQ315" s="95"/>
      <c r="CR315" s="95"/>
    </row>
    <row r="316" spans="1:96" ht="34.5" customHeight="1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  <c r="R316" s="95"/>
      <c r="S316" s="95"/>
      <c r="T316" s="95"/>
      <c r="U316" s="95"/>
      <c r="V316" s="95"/>
      <c r="W316" s="95"/>
      <c r="X316" s="95"/>
      <c r="Y316" s="95"/>
      <c r="Z316" s="95"/>
      <c r="AA316" s="95"/>
      <c r="AB316" s="95"/>
      <c r="AC316" s="95"/>
      <c r="AD316" s="95"/>
      <c r="AE316" s="95"/>
      <c r="AF316" s="95"/>
      <c r="AG316" s="95"/>
      <c r="AH316" s="95"/>
      <c r="AI316" s="95"/>
      <c r="AJ316" s="95"/>
      <c r="AK316" s="95"/>
      <c r="AL316" s="95"/>
      <c r="AM316" s="95"/>
      <c r="AN316" s="95"/>
      <c r="AO316" s="95"/>
      <c r="AP316" s="95"/>
      <c r="AQ316" s="95"/>
      <c r="AR316" s="95"/>
      <c r="AS316" s="95"/>
      <c r="AT316" s="95"/>
      <c r="AU316" s="95"/>
      <c r="AV316" s="95"/>
      <c r="AW316" s="95"/>
      <c r="AX316" s="95"/>
      <c r="AY316" s="95"/>
      <c r="AZ316" s="95"/>
      <c r="BA316" s="95"/>
      <c r="BB316" s="95"/>
      <c r="BC316" s="95"/>
      <c r="BD316" s="95"/>
      <c r="BE316" s="95"/>
      <c r="BF316" s="95"/>
      <c r="BG316" s="95"/>
      <c r="BH316" s="95"/>
      <c r="BI316" s="95"/>
      <c r="BJ316" s="95"/>
      <c r="BK316" s="95"/>
      <c r="BL316" s="95"/>
      <c r="BM316" s="95"/>
      <c r="BN316" s="95"/>
      <c r="BO316" s="95"/>
      <c r="BP316" s="95"/>
      <c r="BQ316" s="95"/>
      <c r="BR316" s="95"/>
      <c r="BS316" s="95"/>
      <c r="BT316" s="95"/>
      <c r="BU316" s="95"/>
      <c r="BV316" s="95"/>
      <c r="BW316" s="95"/>
      <c r="BX316" s="95"/>
      <c r="BY316" s="95"/>
      <c r="BZ316" s="95"/>
      <c r="CA316" s="95"/>
      <c r="CB316" s="95"/>
      <c r="CC316" s="95"/>
      <c r="CD316" s="95"/>
      <c r="CE316" s="95"/>
      <c r="CF316" s="95"/>
      <c r="CG316" s="95"/>
      <c r="CH316" s="95"/>
      <c r="CI316" s="95"/>
      <c r="CJ316" s="95"/>
      <c r="CK316" s="95"/>
      <c r="CL316" s="95"/>
      <c r="CM316" s="95"/>
      <c r="CN316" s="95"/>
      <c r="CO316" s="95"/>
      <c r="CP316" s="95"/>
      <c r="CQ316" s="95"/>
      <c r="CR316" s="95"/>
    </row>
    <row r="317" spans="1:96" ht="34.5" customHeight="1">
      <c r="A317" s="95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  <c r="R317" s="95"/>
      <c r="S317" s="95"/>
      <c r="T317" s="95"/>
      <c r="U317" s="95"/>
      <c r="V317" s="95"/>
      <c r="W317" s="95"/>
      <c r="X317" s="95"/>
      <c r="Y317" s="95"/>
      <c r="Z317" s="95"/>
      <c r="AA317" s="95"/>
      <c r="AB317" s="95"/>
      <c r="AC317" s="95"/>
      <c r="AD317" s="95"/>
      <c r="AE317" s="95"/>
      <c r="AF317" s="95"/>
      <c r="AG317" s="95"/>
      <c r="AH317" s="95"/>
      <c r="AI317" s="95"/>
      <c r="AJ317" s="95"/>
      <c r="AK317" s="95"/>
      <c r="AL317" s="95"/>
      <c r="AM317" s="95"/>
      <c r="AN317" s="95"/>
      <c r="AO317" s="95"/>
      <c r="AP317" s="95"/>
      <c r="AQ317" s="95"/>
      <c r="AR317" s="95"/>
      <c r="AS317" s="95"/>
      <c r="AT317" s="95"/>
      <c r="AU317" s="95"/>
      <c r="AV317" s="95"/>
      <c r="AW317" s="95"/>
      <c r="AX317" s="95"/>
      <c r="AY317" s="95"/>
      <c r="AZ317" s="95"/>
      <c r="BA317" s="95"/>
      <c r="BB317" s="95"/>
      <c r="BC317" s="95"/>
      <c r="BD317" s="95"/>
      <c r="BE317" s="95"/>
      <c r="BF317" s="95"/>
      <c r="BG317" s="95"/>
      <c r="BH317" s="95"/>
      <c r="BI317" s="95"/>
      <c r="BJ317" s="95"/>
      <c r="BK317" s="95"/>
      <c r="BL317" s="95"/>
      <c r="BM317" s="95"/>
      <c r="BN317" s="95"/>
      <c r="BO317" s="95"/>
      <c r="BP317" s="95"/>
      <c r="BQ317" s="95"/>
      <c r="BR317" s="95"/>
      <c r="BS317" s="95"/>
      <c r="BT317" s="95"/>
      <c r="BU317" s="95"/>
      <c r="BV317" s="95"/>
      <c r="BW317" s="95"/>
      <c r="BX317" s="95"/>
      <c r="BY317" s="95"/>
      <c r="BZ317" s="95"/>
      <c r="CA317" s="95"/>
      <c r="CB317" s="95"/>
      <c r="CC317" s="95"/>
      <c r="CD317" s="95"/>
      <c r="CE317" s="95"/>
      <c r="CF317" s="95"/>
      <c r="CG317" s="95"/>
      <c r="CH317" s="95"/>
      <c r="CI317" s="95"/>
      <c r="CJ317" s="95"/>
      <c r="CK317" s="95"/>
      <c r="CL317" s="95"/>
      <c r="CM317" s="95"/>
      <c r="CN317" s="95"/>
      <c r="CO317" s="95"/>
      <c r="CP317" s="95"/>
      <c r="CQ317" s="95"/>
      <c r="CR317" s="95"/>
    </row>
    <row r="318" spans="1:96" ht="34.5" customHeight="1">
      <c r="A318" s="95"/>
      <c r="B318" s="95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  <c r="R318" s="95"/>
      <c r="S318" s="95"/>
      <c r="T318" s="95"/>
      <c r="U318" s="95"/>
      <c r="V318" s="95"/>
      <c r="W318" s="95"/>
      <c r="X318" s="95"/>
      <c r="Y318" s="95"/>
      <c r="Z318" s="95"/>
      <c r="AA318" s="95"/>
      <c r="AB318" s="95"/>
      <c r="AC318" s="95"/>
      <c r="AD318" s="95"/>
      <c r="AE318" s="95"/>
      <c r="AF318" s="95"/>
      <c r="AG318" s="95"/>
      <c r="AH318" s="95"/>
      <c r="AI318" s="95"/>
      <c r="AJ318" s="95"/>
      <c r="AK318" s="95"/>
      <c r="AL318" s="95"/>
      <c r="AM318" s="95"/>
      <c r="AN318" s="95"/>
      <c r="AO318" s="95"/>
      <c r="AP318" s="95"/>
      <c r="AQ318" s="95"/>
      <c r="AR318" s="95"/>
      <c r="AS318" s="95"/>
      <c r="AT318" s="95"/>
      <c r="AU318" s="95"/>
      <c r="AV318" s="95"/>
      <c r="AW318" s="95"/>
      <c r="AX318" s="95"/>
      <c r="AY318" s="95"/>
      <c r="AZ318" s="95"/>
      <c r="BA318" s="95"/>
      <c r="BB318" s="95"/>
      <c r="BC318" s="95"/>
      <c r="BD318" s="95"/>
      <c r="BE318" s="95"/>
      <c r="BF318" s="95"/>
      <c r="BG318" s="95"/>
      <c r="BH318" s="95"/>
      <c r="BI318" s="95"/>
      <c r="BJ318" s="95"/>
      <c r="BK318" s="95"/>
      <c r="BL318" s="95"/>
      <c r="BM318" s="95"/>
      <c r="BN318" s="95"/>
      <c r="BO318" s="95"/>
      <c r="BP318" s="95"/>
      <c r="BQ318" s="95"/>
      <c r="BR318" s="95"/>
      <c r="BS318" s="95"/>
      <c r="BT318" s="95"/>
      <c r="BU318" s="95"/>
      <c r="BV318" s="95"/>
      <c r="BW318" s="95"/>
      <c r="BX318" s="95"/>
      <c r="BY318" s="95"/>
      <c r="BZ318" s="95"/>
      <c r="CA318" s="95"/>
      <c r="CB318" s="95"/>
      <c r="CC318" s="95"/>
      <c r="CD318" s="95"/>
      <c r="CE318" s="95"/>
      <c r="CF318" s="95"/>
      <c r="CG318" s="95"/>
      <c r="CH318" s="95"/>
      <c r="CI318" s="95"/>
      <c r="CJ318" s="95"/>
      <c r="CK318" s="95"/>
      <c r="CL318" s="95"/>
      <c r="CM318" s="95"/>
      <c r="CN318" s="95"/>
      <c r="CO318" s="95"/>
      <c r="CP318" s="95"/>
      <c r="CQ318" s="95"/>
      <c r="CR318" s="95"/>
    </row>
    <row r="319" spans="1:96" ht="34.5" customHeight="1">
      <c r="A319" s="95"/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  <c r="R319" s="95"/>
      <c r="S319" s="95"/>
      <c r="T319" s="95"/>
      <c r="U319" s="95"/>
      <c r="V319" s="95"/>
      <c r="W319" s="95"/>
      <c r="X319" s="95"/>
      <c r="Y319" s="95"/>
      <c r="Z319" s="95"/>
      <c r="AA319" s="95"/>
      <c r="AB319" s="95"/>
      <c r="AC319" s="95"/>
      <c r="AD319" s="95"/>
      <c r="AE319" s="95"/>
      <c r="AF319" s="95"/>
      <c r="AG319" s="95"/>
      <c r="AH319" s="95"/>
      <c r="AI319" s="95"/>
      <c r="AJ319" s="95"/>
      <c r="AK319" s="95"/>
      <c r="AL319" s="95"/>
      <c r="AM319" s="95"/>
      <c r="AN319" s="95"/>
      <c r="AO319" s="95"/>
      <c r="AP319" s="95"/>
      <c r="AQ319" s="95"/>
      <c r="AR319" s="95"/>
      <c r="AS319" s="95"/>
      <c r="AT319" s="95"/>
      <c r="AU319" s="95"/>
      <c r="AV319" s="95"/>
      <c r="AW319" s="95"/>
      <c r="AX319" s="95"/>
      <c r="AY319" s="95"/>
      <c r="AZ319" s="95"/>
      <c r="BA319" s="95"/>
      <c r="BB319" s="95"/>
      <c r="BC319" s="95"/>
      <c r="BD319" s="95"/>
      <c r="BE319" s="95"/>
      <c r="BF319" s="95"/>
      <c r="BG319" s="95"/>
      <c r="BH319" s="95"/>
      <c r="BI319" s="95"/>
      <c r="BJ319" s="95"/>
      <c r="BK319" s="95"/>
      <c r="BL319" s="95"/>
      <c r="BM319" s="95"/>
      <c r="BN319" s="95"/>
      <c r="BO319" s="95"/>
      <c r="BP319" s="95"/>
      <c r="BQ319" s="95"/>
      <c r="BR319" s="95"/>
      <c r="BS319" s="95"/>
      <c r="BT319" s="95"/>
      <c r="BU319" s="95"/>
      <c r="BV319" s="95"/>
      <c r="BW319" s="95"/>
      <c r="BX319" s="95"/>
      <c r="BY319" s="95"/>
      <c r="BZ319" s="95"/>
      <c r="CA319" s="95"/>
      <c r="CB319" s="95"/>
      <c r="CC319" s="95"/>
      <c r="CD319" s="95"/>
      <c r="CE319" s="95"/>
      <c r="CF319" s="95"/>
      <c r="CG319" s="95"/>
      <c r="CH319" s="95"/>
      <c r="CI319" s="95"/>
      <c r="CJ319" s="95"/>
      <c r="CK319" s="95"/>
      <c r="CL319" s="95"/>
      <c r="CM319" s="95"/>
      <c r="CN319" s="95"/>
      <c r="CO319" s="95"/>
      <c r="CP319" s="95"/>
      <c r="CQ319" s="95"/>
      <c r="CR319" s="95"/>
    </row>
    <row r="320" spans="1:96" ht="34.5" customHeight="1">
      <c r="A320" s="95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  <c r="AA320" s="95"/>
      <c r="AB320" s="95"/>
      <c r="AC320" s="95"/>
      <c r="AD320" s="95"/>
      <c r="AE320" s="95"/>
      <c r="AF320" s="95"/>
      <c r="AG320" s="95"/>
      <c r="AH320" s="95"/>
      <c r="AI320" s="95"/>
      <c r="AJ320" s="95"/>
      <c r="AK320" s="95"/>
      <c r="AL320" s="95"/>
      <c r="AM320" s="95"/>
      <c r="AN320" s="95"/>
      <c r="AO320" s="95"/>
      <c r="AP320" s="95"/>
      <c r="AQ320" s="95"/>
      <c r="AR320" s="95"/>
      <c r="AS320" s="95"/>
      <c r="AT320" s="95"/>
      <c r="AU320" s="95"/>
      <c r="AV320" s="95"/>
      <c r="AW320" s="95"/>
      <c r="AX320" s="95"/>
      <c r="AY320" s="95"/>
      <c r="AZ320" s="95"/>
      <c r="BA320" s="95"/>
      <c r="BB320" s="95"/>
      <c r="BC320" s="95"/>
      <c r="BD320" s="95"/>
      <c r="BE320" s="95"/>
      <c r="BF320" s="95"/>
      <c r="BG320" s="95"/>
      <c r="BH320" s="95"/>
      <c r="BI320" s="95"/>
      <c r="BJ320" s="95"/>
      <c r="BK320" s="95"/>
      <c r="BL320" s="95"/>
      <c r="BM320" s="95"/>
      <c r="BN320" s="95"/>
      <c r="BO320" s="95"/>
      <c r="BP320" s="95"/>
      <c r="BQ320" s="95"/>
      <c r="BR320" s="95"/>
      <c r="BS320" s="95"/>
      <c r="BT320" s="95"/>
      <c r="BU320" s="95"/>
      <c r="BV320" s="95"/>
      <c r="BW320" s="95"/>
      <c r="BX320" s="95"/>
      <c r="BY320" s="95"/>
      <c r="BZ320" s="95"/>
      <c r="CA320" s="95"/>
      <c r="CB320" s="95"/>
      <c r="CC320" s="95"/>
      <c r="CD320" s="95"/>
      <c r="CE320" s="95"/>
      <c r="CF320" s="95"/>
      <c r="CG320" s="95"/>
      <c r="CH320" s="95"/>
      <c r="CI320" s="95"/>
      <c r="CJ320" s="95"/>
      <c r="CK320" s="95"/>
      <c r="CL320" s="95"/>
      <c r="CM320" s="95"/>
      <c r="CN320" s="95"/>
      <c r="CO320" s="95"/>
      <c r="CP320" s="95"/>
      <c r="CQ320" s="95"/>
      <c r="CR320" s="95"/>
    </row>
    <row r="321" spans="1:96" ht="34.5" customHeight="1">
      <c r="A321" s="95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  <c r="AA321" s="95"/>
      <c r="AB321" s="95"/>
      <c r="AC321" s="95"/>
      <c r="AD321" s="95"/>
      <c r="AE321" s="95"/>
      <c r="AF321" s="95"/>
      <c r="AG321" s="95"/>
      <c r="AH321" s="95"/>
      <c r="AI321" s="95"/>
      <c r="AJ321" s="95"/>
      <c r="AK321" s="95"/>
      <c r="AL321" s="95"/>
      <c r="AM321" s="95"/>
      <c r="AN321" s="95"/>
      <c r="AO321" s="95"/>
      <c r="AP321" s="95"/>
      <c r="AQ321" s="95"/>
      <c r="AR321" s="95"/>
      <c r="AS321" s="95"/>
      <c r="AT321" s="95"/>
      <c r="AU321" s="95"/>
      <c r="AV321" s="95"/>
      <c r="AW321" s="95"/>
      <c r="AX321" s="95"/>
      <c r="AY321" s="95"/>
      <c r="AZ321" s="95"/>
      <c r="BA321" s="95"/>
      <c r="BB321" s="95"/>
      <c r="BC321" s="95"/>
      <c r="BD321" s="95"/>
      <c r="BE321" s="95"/>
      <c r="BF321" s="95"/>
      <c r="BG321" s="95"/>
      <c r="BH321" s="95"/>
      <c r="BI321" s="95"/>
      <c r="BJ321" s="95"/>
      <c r="BK321" s="95"/>
      <c r="BL321" s="95"/>
      <c r="BM321" s="95"/>
      <c r="BN321" s="95"/>
      <c r="BO321" s="95"/>
      <c r="BP321" s="95"/>
      <c r="BQ321" s="95"/>
      <c r="BR321" s="95"/>
      <c r="BS321" s="95"/>
      <c r="BT321" s="95"/>
      <c r="BU321" s="95"/>
      <c r="BV321" s="95"/>
      <c r="BW321" s="95"/>
      <c r="BX321" s="95"/>
      <c r="BY321" s="95"/>
      <c r="BZ321" s="95"/>
      <c r="CA321" s="95"/>
      <c r="CB321" s="95"/>
      <c r="CC321" s="95"/>
      <c r="CD321" s="95"/>
      <c r="CE321" s="95"/>
      <c r="CF321" s="95"/>
      <c r="CG321" s="95"/>
      <c r="CH321" s="95"/>
      <c r="CI321" s="95"/>
      <c r="CJ321" s="95"/>
      <c r="CK321" s="95"/>
      <c r="CL321" s="95"/>
      <c r="CM321" s="95"/>
      <c r="CN321" s="95"/>
      <c r="CO321" s="95"/>
      <c r="CP321" s="95"/>
      <c r="CQ321" s="95"/>
      <c r="CR321" s="95"/>
    </row>
    <row r="322" spans="1:96" ht="34.5" customHeight="1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  <c r="AA322" s="95"/>
      <c r="AB322" s="95"/>
      <c r="AC322" s="95"/>
      <c r="AD322" s="95"/>
      <c r="AE322" s="95"/>
      <c r="AF322" s="95"/>
      <c r="AG322" s="95"/>
      <c r="AH322" s="95"/>
      <c r="AI322" s="95"/>
      <c r="AJ322" s="95"/>
      <c r="AK322" s="95"/>
      <c r="AL322" s="95"/>
      <c r="AM322" s="95"/>
      <c r="AN322" s="95"/>
      <c r="AO322" s="95"/>
      <c r="AP322" s="95"/>
      <c r="AQ322" s="95"/>
      <c r="AR322" s="95"/>
      <c r="AS322" s="95"/>
      <c r="AT322" s="95"/>
      <c r="AU322" s="95"/>
      <c r="AV322" s="95"/>
      <c r="AW322" s="95"/>
      <c r="AX322" s="95"/>
      <c r="AY322" s="95"/>
      <c r="AZ322" s="95"/>
      <c r="BA322" s="95"/>
      <c r="BB322" s="95"/>
      <c r="BC322" s="95"/>
      <c r="BD322" s="95"/>
      <c r="BE322" s="95"/>
      <c r="BF322" s="95"/>
      <c r="BG322" s="95"/>
      <c r="BH322" s="95"/>
      <c r="BI322" s="95"/>
      <c r="BJ322" s="95"/>
      <c r="BK322" s="95"/>
      <c r="BL322" s="95"/>
      <c r="BM322" s="95"/>
      <c r="BN322" s="95"/>
      <c r="BO322" s="95"/>
      <c r="BP322" s="95"/>
      <c r="BQ322" s="95"/>
      <c r="BR322" s="95"/>
      <c r="BS322" s="95"/>
      <c r="BT322" s="95"/>
      <c r="BU322" s="95"/>
      <c r="BV322" s="95"/>
      <c r="BW322" s="95"/>
      <c r="BX322" s="95"/>
      <c r="BY322" s="95"/>
      <c r="BZ322" s="95"/>
      <c r="CA322" s="95"/>
      <c r="CB322" s="95"/>
      <c r="CC322" s="95"/>
      <c r="CD322" s="95"/>
      <c r="CE322" s="95"/>
      <c r="CF322" s="95"/>
      <c r="CG322" s="95"/>
      <c r="CH322" s="95"/>
      <c r="CI322" s="95"/>
      <c r="CJ322" s="95"/>
      <c r="CK322" s="95"/>
      <c r="CL322" s="95"/>
      <c r="CM322" s="95"/>
      <c r="CN322" s="95"/>
      <c r="CO322" s="95"/>
      <c r="CP322" s="95"/>
      <c r="CQ322" s="95"/>
      <c r="CR322" s="95"/>
    </row>
    <row r="323" spans="1:96" ht="34.5" customHeight="1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  <c r="AA323" s="95"/>
      <c r="AB323" s="95"/>
      <c r="AC323" s="95"/>
      <c r="AD323" s="95"/>
      <c r="AE323" s="95"/>
      <c r="AF323" s="95"/>
      <c r="AG323" s="95"/>
      <c r="AH323" s="95"/>
      <c r="AI323" s="95"/>
      <c r="AJ323" s="95"/>
      <c r="AK323" s="95"/>
      <c r="AL323" s="95"/>
      <c r="AM323" s="95"/>
      <c r="AN323" s="95"/>
      <c r="AO323" s="95"/>
      <c r="AP323" s="95"/>
      <c r="AQ323" s="95"/>
      <c r="AR323" s="95"/>
      <c r="AS323" s="95"/>
      <c r="AT323" s="95"/>
      <c r="AU323" s="95"/>
      <c r="AV323" s="95"/>
      <c r="AW323" s="95"/>
      <c r="AX323" s="95"/>
      <c r="AY323" s="95"/>
      <c r="AZ323" s="95"/>
      <c r="BA323" s="95"/>
      <c r="BB323" s="95"/>
      <c r="BC323" s="95"/>
      <c r="BD323" s="95"/>
      <c r="BE323" s="95"/>
      <c r="BF323" s="95"/>
      <c r="BG323" s="95"/>
      <c r="BH323" s="95"/>
      <c r="BI323" s="95"/>
      <c r="BJ323" s="95"/>
      <c r="BK323" s="95"/>
      <c r="BL323" s="95"/>
      <c r="BM323" s="95"/>
      <c r="BN323" s="95"/>
      <c r="BO323" s="95"/>
      <c r="BP323" s="95"/>
      <c r="BQ323" s="95"/>
      <c r="BR323" s="95"/>
      <c r="BS323" s="95"/>
      <c r="BT323" s="95"/>
      <c r="BU323" s="95"/>
      <c r="BV323" s="95"/>
      <c r="BW323" s="95"/>
      <c r="BX323" s="95"/>
      <c r="BY323" s="95"/>
      <c r="BZ323" s="95"/>
      <c r="CA323" s="95"/>
      <c r="CB323" s="95"/>
      <c r="CC323" s="95"/>
      <c r="CD323" s="95"/>
      <c r="CE323" s="95"/>
      <c r="CF323" s="95"/>
      <c r="CG323" s="95"/>
      <c r="CH323" s="95"/>
      <c r="CI323" s="95"/>
      <c r="CJ323" s="95"/>
      <c r="CK323" s="95"/>
      <c r="CL323" s="95"/>
      <c r="CM323" s="95"/>
      <c r="CN323" s="95"/>
      <c r="CO323" s="95"/>
      <c r="CP323" s="95"/>
      <c r="CQ323" s="95"/>
      <c r="CR323" s="95"/>
    </row>
    <row r="324" spans="1:96" ht="34.5" customHeight="1">
      <c r="A324" s="95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  <c r="AA324" s="95"/>
      <c r="AB324" s="95"/>
      <c r="AC324" s="95"/>
      <c r="AD324" s="95"/>
      <c r="AE324" s="95"/>
      <c r="AF324" s="95"/>
      <c r="AG324" s="95"/>
      <c r="AH324" s="95"/>
      <c r="AI324" s="95"/>
      <c r="AJ324" s="95"/>
      <c r="AK324" s="95"/>
      <c r="AL324" s="95"/>
      <c r="AM324" s="95"/>
      <c r="AN324" s="95"/>
      <c r="AO324" s="95"/>
      <c r="AP324" s="95"/>
      <c r="AQ324" s="95"/>
      <c r="AR324" s="95"/>
      <c r="AS324" s="95"/>
      <c r="AT324" s="95"/>
      <c r="AU324" s="95"/>
      <c r="AV324" s="95"/>
      <c r="AW324" s="95"/>
      <c r="AX324" s="95"/>
      <c r="AY324" s="95"/>
      <c r="AZ324" s="95"/>
      <c r="BA324" s="95"/>
      <c r="BB324" s="95"/>
      <c r="BC324" s="95"/>
      <c r="BD324" s="95"/>
      <c r="BE324" s="95"/>
      <c r="BF324" s="95"/>
      <c r="BG324" s="95"/>
      <c r="BH324" s="95"/>
      <c r="BI324" s="95"/>
      <c r="BJ324" s="95"/>
      <c r="BK324" s="95"/>
      <c r="BL324" s="95"/>
      <c r="BM324" s="95"/>
      <c r="BN324" s="95"/>
      <c r="BO324" s="95"/>
      <c r="BP324" s="95"/>
      <c r="BQ324" s="95"/>
      <c r="BR324" s="95"/>
      <c r="BS324" s="95"/>
      <c r="BT324" s="95"/>
      <c r="BU324" s="95"/>
      <c r="BV324" s="95"/>
      <c r="BW324" s="95"/>
      <c r="BX324" s="95"/>
      <c r="BY324" s="95"/>
      <c r="BZ324" s="95"/>
      <c r="CA324" s="95"/>
      <c r="CB324" s="95"/>
      <c r="CC324" s="95"/>
      <c r="CD324" s="95"/>
      <c r="CE324" s="95"/>
      <c r="CF324" s="95"/>
      <c r="CG324" s="95"/>
      <c r="CH324" s="95"/>
      <c r="CI324" s="95"/>
      <c r="CJ324" s="95"/>
      <c r="CK324" s="95"/>
      <c r="CL324" s="95"/>
      <c r="CM324" s="95"/>
      <c r="CN324" s="95"/>
      <c r="CO324" s="95"/>
      <c r="CP324" s="95"/>
      <c r="CQ324" s="95"/>
      <c r="CR324" s="95"/>
    </row>
    <row r="325" spans="1:96" ht="34.5" customHeight="1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  <c r="AA325" s="95"/>
      <c r="AB325" s="95"/>
      <c r="AC325" s="95"/>
      <c r="AD325" s="95"/>
      <c r="AE325" s="95"/>
      <c r="AF325" s="95"/>
      <c r="AG325" s="95"/>
      <c r="AH325" s="95"/>
      <c r="AI325" s="95"/>
      <c r="AJ325" s="95"/>
      <c r="AK325" s="95"/>
      <c r="AL325" s="95"/>
      <c r="AM325" s="95"/>
      <c r="AN325" s="95"/>
      <c r="AO325" s="95"/>
      <c r="AP325" s="95"/>
      <c r="AQ325" s="95"/>
      <c r="AR325" s="95"/>
      <c r="AS325" s="95"/>
      <c r="AT325" s="95"/>
      <c r="AU325" s="95"/>
      <c r="AV325" s="95"/>
      <c r="AW325" s="95"/>
      <c r="AX325" s="95"/>
      <c r="AY325" s="95"/>
      <c r="AZ325" s="95"/>
      <c r="BA325" s="95"/>
      <c r="BB325" s="95"/>
      <c r="BC325" s="95"/>
      <c r="BD325" s="95"/>
      <c r="BE325" s="95"/>
      <c r="BF325" s="95"/>
      <c r="BG325" s="95"/>
      <c r="BH325" s="95"/>
      <c r="BI325" s="95"/>
      <c r="BJ325" s="95"/>
      <c r="BK325" s="95"/>
      <c r="BL325" s="95"/>
      <c r="BM325" s="95"/>
      <c r="BN325" s="95"/>
      <c r="BO325" s="95"/>
      <c r="BP325" s="95"/>
      <c r="BQ325" s="95"/>
      <c r="BR325" s="95"/>
      <c r="BS325" s="95"/>
      <c r="BT325" s="95"/>
      <c r="BU325" s="95"/>
      <c r="BV325" s="95"/>
      <c r="BW325" s="95"/>
      <c r="BX325" s="95"/>
      <c r="BY325" s="95"/>
      <c r="BZ325" s="95"/>
      <c r="CA325" s="95"/>
      <c r="CB325" s="95"/>
      <c r="CC325" s="95"/>
      <c r="CD325" s="95"/>
      <c r="CE325" s="95"/>
      <c r="CF325" s="95"/>
      <c r="CG325" s="95"/>
      <c r="CH325" s="95"/>
      <c r="CI325" s="95"/>
      <c r="CJ325" s="95"/>
      <c r="CK325" s="95"/>
      <c r="CL325" s="95"/>
      <c r="CM325" s="95"/>
      <c r="CN325" s="95"/>
      <c r="CO325" s="95"/>
      <c r="CP325" s="95"/>
      <c r="CQ325" s="95"/>
      <c r="CR325" s="95"/>
    </row>
    <row r="326" spans="1:96" ht="34.5" customHeight="1">
      <c r="A326" s="95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  <c r="AA326" s="95"/>
      <c r="AB326" s="95"/>
      <c r="AC326" s="95"/>
      <c r="AD326" s="95"/>
      <c r="AE326" s="95"/>
      <c r="AF326" s="95"/>
      <c r="AG326" s="95"/>
      <c r="AH326" s="95"/>
      <c r="AI326" s="95"/>
      <c r="AJ326" s="95"/>
      <c r="AK326" s="95"/>
      <c r="AL326" s="95"/>
      <c r="AM326" s="95"/>
      <c r="AN326" s="95"/>
      <c r="AO326" s="95"/>
      <c r="AP326" s="95"/>
      <c r="AQ326" s="95"/>
      <c r="AR326" s="95"/>
      <c r="AS326" s="95"/>
      <c r="AT326" s="95"/>
      <c r="AU326" s="95"/>
      <c r="AV326" s="95"/>
      <c r="AW326" s="95"/>
      <c r="AX326" s="95"/>
      <c r="AY326" s="95"/>
      <c r="AZ326" s="95"/>
      <c r="BA326" s="95"/>
      <c r="BB326" s="95"/>
      <c r="BC326" s="95"/>
      <c r="BD326" s="95"/>
      <c r="BE326" s="95"/>
      <c r="BF326" s="95"/>
      <c r="BG326" s="95"/>
      <c r="BH326" s="95"/>
      <c r="BI326" s="95"/>
      <c r="BJ326" s="95"/>
      <c r="BK326" s="95"/>
      <c r="BL326" s="95"/>
      <c r="BM326" s="95"/>
      <c r="BN326" s="95"/>
      <c r="BO326" s="95"/>
      <c r="BP326" s="95"/>
      <c r="BQ326" s="95"/>
      <c r="BR326" s="95"/>
      <c r="BS326" s="95"/>
      <c r="BT326" s="95"/>
      <c r="BU326" s="95"/>
      <c r="BV326" s="95"/>
      <c r="BW326" s="95"/>
      <c r="BX326" s="95"/>
      <c r="BY326" s="95"/>
      <c r="BZ326" s="95"/>
      <c r="CA326" s="95"/>
      <c r="CB326" s="95"/>
      <c r="CC326" s="95"/>
      <c r="CD326" s="95"/>
      <c r="CE326" s="95"/>
      <c r="CF326" s="95"/>
      <c r="CG326" s="95"/>
      <c r="CH326" s="95"/>
      <c r="CI326" s="95"/>
      <c r="CJ326" s="95"/>
      <c r="CK326" s="95"/>
      <c r="CL326" s="95"/>
      <c r="CM326" s="95"/>
      <c r="CN326" s="95"/>
      <c r="CO326" s="95"/>
      <c r="CP326" s="95"/>
      <c r="CQ326" s="95"/>
      <c r="CR326" s="95"/>
    </row>
    <row r="327" spans="1:96" ht="34.5" customHeight="1">
      <c r="A327" s="95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  <c r="AA327" s="95"/>
      <c r="AB327" s="95"/>
      <c r="AC327" s="95"/>
      <c r="AD327" s="95"/>
      <c r="AE327" s="95"/>
      <c r="AF327" s="95"/>
      <c r="AG327" s="95"/>
      <c r="AH327" s="95"/>
      <c r="AI327" s="95"/>
      <c r="AJ327" s="95"/>
      <c r="AK327" s="95"/>
      <c r="AL327" s="95"/>
      <c r="AM327" s="95"/>
      <c r="AN327" s="95"/>
      <c r="AO327" s="95"/>
      <c r="AP327" s="95"/>
      <c r="AQ327" s="95"/>
      <c r="AR327" s="95"/>
      <c r="AS327" s="95"/>
      <c r="AT327" s="95"/>
      <c r="AU327" s="95"/>
      <c r="AV327" s="95"/>
      <c r="AW327" s="95"/>
      <c r="AX327" s="95"/>
      <c r="AY327" s="95"/>
      <c r="AZ327" s="95"/>
      <c r="BA327" s="95"/>
      <c r="BB327" s="95"/>
      <c r="BC327" s="95"/>
      <c r="BD327" s="95"/>
      <c r="BE327" s="95"/>
      <c r="BF327" s="95"/>
      <c r="BG327" s="95"/>
      <c r="BH327" s="95"/>
      <c r="BI327" s="95"/>
      <c r="BJ327" s="95"/>
      <c r="BK327" s="95"/>
      <c r="BL327" s="95"/>
      <c r="BM327" s="95"/>
      <c r="BN327" s="95"/>
      <c r="BO327" s="95"/>
      <c r="BP327" s="95"/>
      <c r="BQ327" s="95"/>
      <c r="BR327" s="95"/>
      <c r="BS327" s="95"/>
      <c r="BT327" s="95"/>
      <c r="BU327" s="95"/>
      <c r="BV327" s="95"/>
      <c r="BW327" s="95"/>
      <c r="BX327" s="95"/>
      <c r="BY327" s="95"/>
      <c r="BZ327" s="95"/>
      <c r="CA327" s="95"/>
      <c r="CB327" s="95"/>
      <c r="CC327" s="95"/>
      <c r="CD327" s="95"/>
      <c r="CE327" s="95"/>
      <c r="CF327" s="95"/>
      <c r="CG327" s="95"/>
      <c r="CH327" s="95"/>
      <c r="CI327" s="95"/>
      <c r="CJ327" s="95"/>
      <c r="CK327" s="95"/>
      <c r="CL327" s="95"/>
      <c r="CM327" s="95"/>
      <c r="CN327" s="95"/>
      <c r="CO327" s="95"/>
      <c r="CP327" s="95"/>
      <c r="CQ327" s="95"/>
      <c r="CR327" s="95"/>
    </row>
    <row r="328" spans="1:96" ht="34.5" customHeight="1">
      <c r="A328" s="95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  <c r="AA328" s="95"/>
      <c r="AB328" s="95"/>
      <c r="AC328" s="95"/>
      <c r="AD328" s="95"/>
      <c r="AE328" s="95"/>
      <c r="AF328" s="95"/>
      <c r="AG328" s="95"/>
      <c r="AH328" s="95"/>
      <c r="AI328" s="95"/>
      <c r="AJ328" s="95"/>
      <c r="AK328" s="95"/>
      <c r="AL328" s="95"/>
      <c r="AM328" s="95"/>
      <c r="AN328" s="95"/>
      <c r="AO328" s="95"/>
      <c r="AP328" s="95"/>
      <c r="AQ328" s="95"/>
      <c r="AR328" s="95"/>
      <c r="AS328" s="95"/>
      <c r="AT328" s="95"/>
      <c r="AU328" s="95"/>
      <c r="AV328" s="95"/>
      <c r="AW328" s="95"/>
      <c r="AX328" s="95"/>
      <c r="AY328" s="95"/>
      <c r="AZ328" s="95"/>
      <c r="BA328" s="95"/>
      <c r="BB328" s="95"/>
      <c r="BC328" s="95"/>
      <c r="BD328" s="95"/>
      <c r="BE328" s="95"/>
      <c r="BF328" s="95"/>
      <c r="BG328" s="95"/>
      <c r="BH328" s="95"/>
      <c r="BI328" s="95"/>
      <c r="BJ328" s="95"/>
      <c r="BK328" s="95"/>
      <c r="BL328" s="95"/>
      <c r="BM328" s="95"/>
      <c r="BN328" s="95"/>
      <c r="BO328" s="95"/>
      <c r="BP328" s="95"/>
      <c r="BQ328" s="95"/>
      <c r="BR328" s="95"/>
      <c r="BS328" s="95"/>
      <c r="BT328" s="95"/>
      <c r="BU328" s="95"/>
      <c r="BV328" s="95"/>
      <c r="BW328" s="95"/>
      <c r="BX328" s="95"/>
      <c r="BY328" s="95"/>
      <c r="BZ328" s="95"/>
      <c r="CA328" s="95"/>
      <c r="CB328" s="95"/>
      <c r="CC328" s="95"/>
      <c r="CD328" s="95"/>
      <c r="CE328" s="95"/>
      <c r="CF328" s="95"/>
      <c r="CG328" s="95"/>
      <c r="CH328" s="95"/>
      <c r="CI328" s="95"/>
      <c r="CJ328" s="95"/>
      <c r="CK328" s="95"/>
      <c r="CL328" s="95"/>
      <c r="CM328" s="95"/>
      <c r="CN328" s="95"/>
      <c r="CO328" s="95"/>
      <c r="CP328" s="95"/>
      <c r="CQ328" s="95"/>
      <c r="CR328" s="95"/>
    </row>
    <row r="329" spans="1:96" ht="34.5" customHeight="1">
      <c r="A329" s="95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  <c r="AA329" s="95"/>
      <c r="AB329" s="95"/>
      <c r="AC329" s="95"/>
      <c r="AD329" s="95"/>
      <c r="AE329" s="95"/>
      <c r="AF329" s="95"/>
      <c r="AG329" s="95"/>
      <c r="AH329" s="95"/>
      <c r="AI329" s="95"/>
      <c r="AJ329" s="95"/>
      <c r="AK329" s="95"/>
      <c r="AL329" s="95"/>
      <c r="AM329" s="95"/>
      <c r="AN329" s="95"/>
      <c r="AO329" s="95"/>
      <c r="AP329" s="95"/>
      <c r="AQ329" s="95"/>
      <c r="AR329" s="95"/>
      <c r="AS329" s="95"/>
      <c r="AT329" s="95"/>
      <c r="AU329" s="95"/>
      <c r="AV329" s="95"/>
      <c r="AW329" s="95"/>
      <c r="AX329" s="95"/>
      <c r="AY329" s="95"/>
      <c r="AZ329" s="95"/>
      <c r="BA329" s="95"/>
      <c r="BB329" s="95"/>
      <c r="BC329" s="95"/>
      <c r="BD329" s="95"/>
      <c r="BE329" s="95"/>
      <c r="BF329" s="95"/>
      <c r="BG329" s="95"/>
      <c r="BH329" s="95"/>
      <c r="BI329" s="95"/>
      <c r="BJ329" s="95"/>
      <c r="BK329" s="95"/>
      <c r="BL329" s="95"/>
      <c r="BM329" s="95"/>
      <c r="BN329" s="95"/>
      <c r="BO329" s="95"/>
      <c r="BP329" s="95"/>
      <c r="BQ329" s="95"/>
      <c r="BR329" s="95"/>
      <c r="BS329" s="95"/>
      <c r="BT329" s="95"/>
      <c r="BU329" s="95"/>
      <c r="BV329" s="95"/>
      <c r="BW329" s="95"/>
      <c r="BX329" s="95"/>
      <c r="BY329" s="95"/>
      <c r="BZ329" s="95"/>
      <c r="CA329" s="95"/>
      <c r="CB329" s="95"/>
      <c r="CC329" s="95"/>
      <c r="CD329" s="95"/>
      <c r="CE329" s="95"/>
      <c r="CF329" s="95"/>
      <c r="CG329" s="95"/>
      <c r="CH329" s="95"/>
      <c r="CI329" s="95"/>
      <c r="CJ329" s="95"/>
      <c r="CK329" s="95"/>
      <c r="CL329" s="95"/>
      <c r="CM329" s="95"/>
      <c r="CN329" s="95"/>
      <c r="CO329" s="95"/>
      <c r="CP329" s="95"/>
      <c r="CQ329" s="95"/>
      <c r="CR329" s="95"/>
    </row>
    <row r="330" spans="1:96" ht="34.5" customHeight="1">
      <c r="A330" s="95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  <c r="AA330" s="95"/>
      <c r="AB330" s="95"/>
      <c r="AC330" s="95"/>
      <c r="AD330" s="95"/>
      <c r="AE330" s="95"/>
      <c r="AF330" s="95"/>
      <c r="AG330" s="95"/>
      <c r="AH330" s="95"/>
      <c r="AI330" s="95"/>
      <c r="AJ330" s="95"/>
      <c r="AK330" s="95"/>
      <c r="AL330" s="95"/>
      <c r="AM330" s="95"/>
      <c r="AN330" s="95"/>
      <c r="AO330" s="95"/>
      <c r="AP330" s="95"/>
      <c r="AQ330" s="95"/>
      <c r="AR330" s="95"/>
      <c r="AS330" s="95"/>
      <c r="AT330" s="95"/>
      <c r="AU330" s="95"/>
      <c r="AV330" s="95"/>
      <c r="AW330" s="95"/>
      <c r="AX330" s="95"/>
      <c r="AY330" s="95"/>
      <c r="AZ330" s="95"/>
      <c r="BA330" s="95"/>
      <c r="BB330" s="95"/>
      <c r="BC330" s="95"/>
      <c r="BD330" s="95"/>
      <c r="BE330" s="95"/>
      <c r="BF330" s="95"/>
      <c r="BG330" s="95"/>
      <c r="BH330" s="95"/>
      <c r="BI330" s="95"/>
      <c r="BJ330" s="95"/>
      <c r="BK330" s="95"/>
      <c r="BL330" s="95"/>
      <c r="BM330" s="95"/>
      <c r="BN330" s="95"/>
      <c r="BO330" s="95"/>
      <c r="BP330" s="95"/>
      <c r="BQ330" s="95"/>
      <c r="BR330" s="95"/>
      <c r="BS330" s="95"/>
      <c r="BT330" s="95"/>
      <c r="BU330" s="95"/>
      <c r="BV330" s="95"/>
      <c r="BW330" s="95"/>
      <c r="BX330" s="95"/>
      <c r="BY330" s="95"/>
      <c r="BZ330" s="95"/>
      <c r="CA330" s="95"/>
      <c r="CB330" s="95"/>
      <c r="CC330" s="95"/>
      <c r="CD330" s="95"/>
      <c r="CE330" s="95"/>
      <c r="CF330" s="95"/>
      <c r="CG330" s="95"/>
      <c r="CH330" s="95"/>
      <c r="CI330" s="95"/>
      <c r="CJ330" s="95"/>
      <c r="CK330" s="95"/>
      <c r="CL330" s="95"/>
      <c r="CM330" s="95"/>
      <c r="CN330" s="95"/>
      <c r="CO330" s="95"/>
      <c r="CP330" s="95"/>
      <c r="CQ330" s="95"/>
      <c r="CR330" s="95"/>
    </row>
    <row r="331" spans="1:96" ht="34.5" customHeight="1">
      <c r="A331" s="87"/>
      <c r="B331" s="87"/>
      <c r="C331" s="87"/>
      <c r="D331" s="87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  <c r="AA331" s="95"/>
      <c r="AB331" s="95"/>
      <c r="AC331" s="95"/>
      <c r="AD331" s="95"/>
      <c r="AE331" s="95"/>
      <c r="AF331" s="95"/>
      <c r="AG331" s="95"/>
      <c r="AH331" s="95"/>
      <c r="AI331" s="95"/>
      <c r="AJ331" s="95"/>
      <c r="AK331" s="95"/>
      <c r="AL331" s="95"/>
      <c r="AM331" s="95"/>
      <c r="AN331" s="95"/>
      <c r="AO331" s="95"/>
      <c r="AP331" s="95"/>
      <c r="AQ331" s="95"/>
      <c r="AR331" s="95"/>
      <c r="AS331" s="95"/>
      <c r="AT331" s="95"/>
      <c r="AU331" s="95"/>
      <c r="AV331" s="95"/>
      <c r="AW331" s="95"/>
      <c r="AX331" s="95"/>
      <c r="AY331" s="95"/>
      <c r="AZ331" s="95"/>
      <c r="BA331" s="95"/>
      <c r="BB331" s="95"/>
      <c r="BC331" s="95"/>
      <c r="BD331" s="95"/>
      <c r="BE331" s="95"/>
      <c r="BF331" s="95"/>
      <c r="BG331" s="95"/>
      <c r="BH331" s="95"/>
      <c r="BI331" s="95"/>
      <c r="BJ331" s="95"/>
      <c r="BK331" s="95"/>
      <c r="BL331" s="95"/>
      <c r="BM331" s="95"/>
      <c r="BN331" s="95"/>
      <c r="BO331" s="95"/>
      <c r="BP331" s="95"/>
      <c r="BQ331" s="95"/>
      <c r="BR331" s="95"/>
      <c r="BS331" s="95"/>
      <c r="BT331" s="95"/>
      <c r="BU331" s="95"/>
      <c r="BV331" s="95"/>
      <c r="BW331" s="95"/>
      <c r="BX331" s="95"/>
      <c r="BY331" s="95"/>
      <c r="BZ331" s="95"/>
      <c r="CA331" s="95"/>
      <c r="CB331" s="95"/>
      <c r="CC331" s="95"/>
      <c r="CD331" s="95"/>
      <c r="CE331" s="95"/>
      <c r="CF331" s="95"/>
      <c r="CG331" s="95"/>
      <c r="CH331" s="95"/>
      <c r="CI331" s="95"/>
      <c r="CJ331" s="95"/>
      <c r="CK331" s="95"/>
      <c r="CL331" s="95"/>
      <c r="CM331" s="95"/>
      <c r="CN331" s="95"/>
      <c r="CO331" s="95"/>
      <c r="CP331" s="95"/>
      <c r="CQ331" s="95"/>
      <c r="CR331" s="95"/>
    </row>
    <row r="332" spans="1:96" ht="34.5" customHeight="1">
      <c r="A332" s="87"/>
      <c r="B332" s="87"/>
      <c r="C332" s="87"/>
      <c r="D332" s="87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  <c r="AA332" s="95"/>
      <c r="AB332" s="95"/>
      <c r="AC332" s="95"/>
      <c r="AD332" s="95"/>
      <c r="AE332" s="95"/>
      <c r="AF332" s="95"/>
      <c r="AG332" s="95"/>
      <c r="AH332" s="95"/>
      <c r="AI332" s="95"/>
      <c r="AJ332" s="95"/>
      <c r="AK332" s="95"/>
      <c r="AL332" s="95"/>
      <c r="AM332" s="95"/>
      <c r="AN332" s="95"/>
      <c r="AO332" s="95"/>
      <c r="AP332" s="95"/>
      <c r="AQ332" s="95"/>
      <c r="AR332" s="95"/>
      <c r="AS332" s="95"/>
      <c r="AT332" s="95"/>
      <c r="AU332" s="95"/>
      <c r="AV332" s="95"/>
      <c r="AW332" s="95"/>
      <c r="AX332" s="95"/>
      <c r="AY332" s="95"/>
      <c r="AZ332" s="95"/>
      <c r="BA332" s="95"/>
      <c r="BB332" s="95"/>
      <c r="BC332" s="95"/>
      <c r="BD332" s="95"/>
      <c r="BE332" s="95"/>
      <c r="BF332" s="95"/>
      <c r="BG332" s="95"/>
      <c r="BH332" s="95"/>
      <c r="BI332" s="95"/>
      <c r="BJ332" s="95"/>
      <c r="BK332" s="95"/>
      <c r="BL332" s="95"/>
      <c r="BM332" s="95"/>
      <c r="BN332" s="95"/>
      <c r="BO332" s="95"/>
      <c r="BP332" s="95"/>
      <c r="BQ332" s="95"/>
      <c r="BR332" s="95"/>
      <c r="BS332" s="95"/>
      <c r="BT332" s="95"/>
      <c r="BU332" s="95"/>
      <c r="BV332" s="95"/>
      <c r="BW332" s="95"/>
      <c r="BX332" s="95"/>
      <c r="BY332" s="95"/>
      <c r="BZ332" s="95"/>
      <c r="CA332" s="95"/>
      <c r="CB332" s="95"/>
      <c r="CC332" s="95"/>
      <c r="CD332" s="95"/>
      <c r="CE332" s="95"/>
      <c r="CF332" s="95"/>
      <c r="CG332" s="95"/>
      <c r="CH332" s="95"/>
      <c r="CI332" s="95"/>
      <c r="CJ332" s="95"/>
      <c r="CK332" s="95"/>
      <c r="CL332" s="95"/>
      <c r="CM332" s="95"/>
      <c r="CN332" s="95"/>
      <c r="CO332" s="95"/>
      <c r="CP332" s="95"/>
      <c r="CQ332" s="95"/>
      <c r="CR332" s="95"/>
    </row>
    <row r="333" spans="1:96" ht="34.5" customHeight="1">
      <c r="A333" s="87"/>
      <c r="B333" s="87"/>
      <c r="C333" s="87"/>
      <c r="D333" s="87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  <c r="AA333" s="95"/>
      <c r="AB333" s="95"/>
      <c r="AC333" s="95"/>
      <c r="AD333" s="95"/>
      <c r="AE333" s="95"/>
      <c r="AF333" s="95"/>
      <c r="AG333" s="95"/>
      <c r="AH333" s="95"/>
      <c r="AI333" s="95"/>
      <c r="AJ333" s="95"/>
      <c r="AK333" s="95"/>
      <c r="AL333" s="95"/>
      <c r="AM333" s="95"/>
      <c r="AN333" s="95"/>
      <c r="AO333" s="95"/>
      <c r="AP333" s="95"/>
      <c r="AQ333" s="95"/>
      <c r="AR333" s="95"/>
      <c r="AS333" s="95"/>
      <c r="AT333" s="95"/>
      <c r="AU333" s="95"/>
      <c r="AV333" s="95"/>
      <c r="AW333" s="95"/>
      <c r="AX333" s="95"/>
      <c r="AY333" s="95"/>
      <c r="AZ333" s="95"/>
      <c r="BA333" s="95"/>
      <c r="BB333" s="95"/>
      <c r="BC333" s="95"/>
      <c r="BD333" s="95"/>
      <c r="BE333" s="95"/>
      <c r="BF333" s="95"/>
      <c r="BG333" s="95"/>
      <c r="BH333" s="95"/>
      <c r="BI333" s="95"/>
      <c r="BJ333" s="95"/>
      <c r="BK333" s="95"/>
      <c r="BL333" s="95"/>
      <c r="BM333" s="95"/>
      <c r="BN333" s="95"/>
      <c r="BO333" s="95"/>
      <c r="BP333" s="95"/>
      <c r="BQ333" s="95"/>
      <c r="BR333" s="95"/>
      <c r="BS333" s="95"/>
      <c r="BT333" s="95"/>
      <c r="BU333" s="95"/>
      <c r="BV333" s="95"/>
      <c r="BW333" s="95"/>
      <c r="BX333" s="95"/>
      <c r="BY333" s="95"/>
      <c r="BZ333" s="95"/>
      <c r="CA333" s="95"/>
      <c r="CB333" s="95"/>
      <c r="CC333" s="95"/>
      <c r="CD333" s="95"/>
      <c r="CE333" s="95"/>
      <c r="CF333" s="95"/>
      <c r="CG333" s="95"/>
      <c r="CH333" s="95"/>
      <c r="CI333" s="95"/>
      <c r="CJ333" s="95"/>
      <c r="CK333" s="95"/>
      <c r="CL333" s="95"/>
      <c r="CM333" s="95"/>
      <c r="CN333" s="95"/>
      <c r="CO333" s="95"/>
      <c r="CP333" s="95"/>
      <c r="CQ333" s="95"/>
      <c r="CR333" s="95"/>
    </row>
    <row r="334" spans="1:96" ht="34.5" customHeight="1">
      <c r="A334" s="87"/>
      <c r="B334" s="87"/>
      <c r="C334" s="87"/>
      <c r="D334" s="87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  <c r="R334" s="95"/>
      <c r="S334" s="95"/>
      <c r="T334" s="95"/>
      <c r="U334" s="95"/>
      <c r="V334" s="95"/>
      <c r="W334" s="95"/>
      <c r="X334" s="95"/>
      <c r="Y334" s="95"/>
      <c r="Z334" s="95"/>
      <c r="AA334" s="95"/>
      <c r="AB334" s="95"/>
      <c r="AC334" s="95"/>
      <c r="AD334" s="95"/>
      <c r="AE334" s="95"/>
      <c r="AF334" s="95"/>
      <c r="AG334" s="95"/>
      <c r="AH334" s="95"/>
      <c r="AI334" s="95"/>
      <c r="AJ334" s="95"/>
      <c r="AK334" s="95"/>
      <c r="AL334" s="95"/>
      <c r="AM334" s="95"/>
      <c r="AN334" s="95"/>
      <c r="AO334" s="95"/>
      <c r="AP334" s="95"/>
      <c r="AQ334" s="95"/>
      <c r="AR334" s="95"/>
      <c r="AS334" s="95"/>
      <c r="AT334" s="95"/>
      <c r="AU334" s="95"/>
      <c r="AV334" s="95"/>
      <c r="AW334" s="95"/>
      <c r="AX334" s="95"/>
      <c r="AY334" s="95"/>
      <c r="AZ334" s="95"/>
      <c r="BA334" s="95"/>
      <c r="BB334" s="95"/>
      <c r="BC334" s="95"/>
      <c r="BD334" s="95"/>
      <c r="BE334" s="95"/>
      <c r="BF334" s="95"/>
      <c r="BG334" s="95"/>
      <c r="BH334" s="95"/>
      <c r="BI334" s="95"/>
      <c r="BJ334" s="95"/>
      <c r="BK334" s="95"/>
      <c r="BL334" s="95"/>
      <c r="BM334" s="95"/>
      <c r="BN334" s="95"/>
      <c r="BO334" s="95"/>
      <c r="BP334" s="95"/>
      <c r="BQ334" s="95"/>
      <c r="BR334" s="95"/>
      <c r="BS334" s="95"/>
      <c r="BT334" s="95"/>
      <c r="BU334" s="95"/>
      <c r="BV334" s="95"/>
      <c r="BW334" s="95"/>
      <c r="BX334" s="95"/>
      <c r="BY334" s="95"/>
      <c r="BZ334" s="95"/>
      <c r="CA334" s="95"/>
      <c r="CB334" s="95"/>
      <c r="CC334" s="95"/>
      <c r="CD334" s="95"/>
      <c r="CE334" s="95"/>
      <c r="CF334" s="95"/>
      <c r="CG334" s="95"/>
      <c r="CH334" s="95"/>
      <c r="CI334" s="95"/>
      <c r="CJ334" s="95"/>
      <c r="CK334" s="95"/>
      <c r="CL334" s="95"/>
      <c r="CM334" s="95"/>
      <c r="CN334" s="95"/>
      <c r="CO334" s="95"/>
      <c r="CP334" s="95"/>
      <c r="CQ334" s="95"/>
      <c r="CR334" s="95"/>
    </row>
    <row r="335" spans="1:96" ht="34.5" customHeight="1">
      <c r="A335" s="87"/>
      <c r="B335" s="87"/>
      <c r="C335" s="87"/>
      <c r="D335" s="87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  <c r="R335" s="95"/>
      <c r="S335" s="95"/>
      <c r="T335" s="95"/>
      <c r="U335" s="95"/>
      <c r="V335" s="95"/>
      <c r="W335" s="95"/>
      <c r="X335" s="95"/>
      <c r="Y335" s="95"/>
      <c r="Z335" s="95"/>
      <c r="AA335" s="95"/>
      <c r="AB335" s="95"/>
      <c r="AC335" s="95"/>
      <c r="AD335" s="95"/>
      <c r="AE335" s="95"/>
      <c r="AF335" s="95"/>
      <c r="AG335" s="95"/>
      <c r="AH335" s="95"/>
      <c r="AI335" s="95"/>
      <c r="AJ335" s="95"/>
      <c r="AK335" s="95"/>
      <c r="AL335" s="95"/>
      <c r="AM335" s="95"/>
      <c r="AN335" s="95"/>
      <c r="AO335" s="95"/>
      <c r="AP335" s="95"/>
      <c r="AQ335" s="95"/>
      <c r="AR335" s="95"/>
      <c r="AS335" s="95"/>
      <c r="AT335" s="95"/>
      <c r="AU335" s="95"/>
      <c r="AV335" s="95"/>
      <c r="AW335" s="95"/>
      <c r="AX335" s="95"/>
      <c r="AY335" s="95"/>
      <c r="AZ335" s="95"/>
      <c r="BA335" s="95"/>
      <c r="BB335" s="95"/>
      <c r="BC335" s="95"/>
      <c r="BD335" s="95"/>
      <c r="BE335" s="95"/>
      <c r="BF335" s="95"/>
      <c r="BG335" s="95"/>
      <c r="BH335" s="95"/>
      <c r="BI335" s="95"/>
      <c r="BJ335" s="95"/>
      <c r="BK335" s="95"/>
      <c r="BL335" s="95"/>
      <c r="BM335" s="95"/>
      <c r="BN335" s="95"/>
      <c r="BO335" s="95"/>
      <c r="BP335" s="95"/>
      <c r="BQ335" s="95"/>
      <c r="BR335" s="95"/>
      <c r="BS335" s="95"/>
      <c r="BT335" s="95"/>
      <c r="BU335" s="95"/>
      <c r="BV335" s="95"/>
      <c r="BW335" s="95"/>
      <c r="BX335" s="95"/>
      <c r="BY335" s="95"/>
      <c r="BZ335" s="95"/>
      <c r="CA335" s="95"/>
      <c r="CB335" s="95"/>
      <c r="CC335" s="95"/>
      <c r="CD335" s="95"/>
      <c r="CE335" s="95"/>
      <c r="CF335" s="95"/>
      <c r="CG335" s="95"/>
      <c r="CH335" s="95"/>
      <c r="CI335" s="95"/>
      <c r="CJ335" s="95"/>
      <c r="CK335" s="95"/>
      <c r="CL335" s="95"/>
      <c r="CM335" s="95"/>
      <c r="CN335" s="95"/>
      <c r="CO335" s="95"/>
      <c r="CP335" s="95"/>
      <c r="CQ335" s="95"/>
      <c r="CR335" s="95"/>
    </row>
    <row r="336" spans="1:96" ht="34.5" customHeight="1">
      <c r="A336" s="87"/>
      <c r="B336" s="87"/>
      <c r="C336" s="87"/>
      <c r="D336" s="87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  <c r="R336" s="95"/>
      <c r="S336" s="95"/>
      <c r="T336" s="95"/>
      <c r="U336" s="95"/>
      <c r="V336" s="95"/>
      <c r="W336" s="95"/>
      <c r="X336" s="95"/>
      <c r="Y336" s="95"/>
      <c r="Z336" s="95"/>
      <c r="AA336" s="95"/>
      <c r="AB336" s="95"/>
      <c r="AC336" s="95"/>
      <c r="AD336" s="95"/>
      <c r="AE336" s="95"/>
      <c r="AF336" s="95"/>
      <c r="AG336" s="95"/>
      <c r="AH336" s="95"/>
      <c r="AI336" s="95"/>
      <c r="AJ336" s="95"/>
      <c r="AK336" s="95"/>
      <c r="AL336" s="95"/>
      <c r="AM336" s="95"/>
      <c r="AN336" s="95"/>
      <c r="AO336" s="95"/>
      <c r="AP336" s="95"/>
      <c r="AQ336" s="95"/>
      <c r="AR336" s="95"/>
      <c r="AS336" s="95"/>
      <c r="AT336" s="95"/>
      <c r="AU336" s="95"/>
      <c r="AV336" s="95"/>
      <c r="AW336" s="95"/>
      <c r="AX336" s="95"/>
      <c r="AY336" s="95"/>
      <c r="AZ336" s="95"/>
      <c r="BA336" s="95"/>
      <c r="BB336" s="95"/>
      <c r="BC336" s="95"/>
      <c r="BD336" s="95"/>
      <c r="BE336" s="95"/>
      <c r="BF336" s="95"/>
      <c r="BG336" s="95"/>
      <c r="BH336" s="95"/>
      <c r="BI336" s="95"/>
      <c r="BJ336" s="95"/>
      <c r="BK336" s="95"/>
      <c r="BL336" s="95"/>
      <c r="BM336" s="95"/>
      <c r="BN336" s="95"/>
      <c r="BO336" s="95"/>
      <c r="BP336" s="95"/>
      <c r="BQ336" s="95"/>
      <c r="BR336" s="95"/>
      <c r="BS336" s="95"/>
      <c r="BT336" s="95"/>
      <c r="BU336" s="95"/>
      <c r="BV336" s="95"/>
      <c r="BW336" s="95"/>
      <c r="BX336" s="95"/>
      <c r="BY336" s="95"/>
      <c r="BZ336" s="95"/>
      <c r="CA336" s="95"/>
      <c r="CB336" s="95"/>
      <c r="CC336" s="95"/>
      <c r="CD336" s="95"/>
      <c r="CE336" s="95"/>
      <c r="CF336" s="95"/>
      <c r="CG336" s="95"/>
      <c r="CH336" s="95"/>
      <c r="CI336" s="95"/>
      <c r="CJ336" s="95"/>
      <c r="CK336" s="95"/>
      <c r="CL336" s="95"/>
      <c r="CM336" s="95"/>
      <c r="CN336" s="95"/>
      <c r="CO336" s="95"/>
      <c r="CP336" s="95"/>
      <c r="CQ336" s="95"/>
      <c r="CR336" s="95"/>
    </row>
    <row r="337" spans="1:96" ht="34.5" customHeight="1">
      <c r="A337" s="87"/>
      <c r="B337" s="87"/>
      <c r="C337" s="87"/>
      <c r="D337" s="87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  <c r="R337" s="95"/>
      <c r="S337" s="95"/>
      <c r="T337" s="95"/>
      <c r="U337" s="95"/>
      <c r="V337" s="95"/>
      <c r="W337" s="95"/>
      <c r="X337" s="95"/>
      <c r="Y337" s="95"/>
      <c r="Z337" s="95"/>
      <c r="AA337" s="95"/>
      <c r="AB337" s="95"/>
      <c r="AC337" s="95"/>
      <c r="AD337" s="95"/>
      <c r="AE337" s="95"/>
      <c r="AF337" s="95"/>
      <c r="AG337" s="95"/>
      <c r="AH337" s="95"/>
      <c r="AI337" s="95"/>
      <c r="AJ337" s="95"/>
      <c r="AK337" s="95"/>
      <c r="AL337" s="95"/>
      <c r="AM337" s="95"/>
      <c r="AN337" s="95"/>
      <c r="AO337" s="95"/>
      <c r="AP337" s="95"/>
      <c r="AQ337" s="95"/>
      <c r="AR337" s="95"/>
      <c r="AS337" s="95"/>
      <c r="AT337" s="95"/>
      <c r="AU337" s="95"/>
      <c r="AV337" s="95"/>
      <c r="AW337" s="95"/>
      <c r="AX337" s="95"/>
      <c r="AY337" s="95"/>
      <c r="AZ337" s="95"/>
      <c r="BA337" s="95"/>
      <c r="BB337" s="95"/>
      <c r="BC337" s="95"/>
      <c r="BD337" s="95"/>
      <c r="BE337" s="95"/>
      <c r="BF337" s="95"/>
      <c r="BG337" s="95"/>
      <c r="BH337" s="95"/>
      <c r="BI337" s="95"/>
      <c r="BJ337" s="95"/>
      <c r="BK337" s="95"/>
      <c r="BL337" s="95"/>
      <c r="BM337" s="95"/>
      <c r="BN337" s="95"/>
      <c r="BO337" s="95"/>
      <c r="BP337" s="95"/>
      <c r="BQ337" s="95"/>
      <c r="BR337" s="95"/>
      <c r="BS337" s="95"/>
      <c r="BT337" s="95"/>
      <c r="BU337" s="95"/>
      <c r="BV337" s="95"/>
      <c r="BW337" s="95"/>
      <c r="BX337" s="95"/>
      <c r="BY337" s="95"/>
      <c r="BZ337" s="95"/>
      <c r="CA337" s="95"/>
      <c r="CB337" s="95"/>
      <c r="CC337" s="95"/>
      <c r="CD337" s="95"/>
      <c r="CE337" s="95"/>
      <c r="CF337" s="95"/>
      <c r="CG337" s="95"/>
      <c r="CH337" s="95"/>
      <c r="CI337" s="95"/>
      <c r="CJ337" s="95"/>
      <c r="CK337" s="95"/>
      <c r="CL337" s="95"/>
      <c r="CM337" s="95"/>
      <c r="CN337" s="95"/>
      <c r="CO337" s="95"/>
      <c r="CP337" s="95"/>
      <c r="CQ337" s="95"/>
      <c r="CR337" s="95"/>
    </row>
    <row r="338" spans="1:96" ht="34.5" customHeight="1">
      <c r="A338" s="87"/>
      <c r="B338" s="87"/>
      <c r="C338" s="87"/>
      <c r="D338" s="87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  <c r="R338" s="95"/>
      <c r="S338" s="95"/>
      <c r="T338" s="95"/>
      <c r="U338" s="95"/>
      <c r="V338" s="95"/>
      <c r="W338" s="95"/>
      <c r="X338" s="95"/>
      <c r="Y338" s="95"/>
      <c r="Z338" s="95"/>
      <c r="AA338" s="95"/>
      <c r="AB338" s="95"/>
      <c r="AC338" s="95"/>
      <c r="AD338" s="95"/>
      <c r="AE338" s="95"/>
      <c r="AF338" s="95"/>
      <c r="AG338" s="95"/>
      <c r="AH338" s="95"/>
      <c r="AI338" s="95"/>
      <c r="AJ338" s="95"/>
      <c r="AK338" s="95"/>
      <c r="AL338" s="95"/>
      <c r="AM338" s="95"/>
      <c r="AN338" s="95"/>
      <c r="AO338" s="95"/>
      <c r="AP338" s="95"/>
      <c r="AQ338" s="95"/>
      <c r="AR338" s="95"/>
      <c r="AS338" s="95"/>
      <c r="AT338" s="95"/>
      <c r="AU338" s="95"/>
      <c r="AV338" s="95"/>
      <c r="AW338" s="95"/>
      <c r="AX338" s="95"/>
      <c r="AY338" s="95"/>
      <c r="AZ338" s="95"/>
      <c r="BA338" s="95"/>
      <c r="BB338" s="95"/>
      <c r="BC338" s="95"/>
      <c r="BD338" s="95"/>
      <c r="BE338" s="95"/>
      <c r="BF338" s="95"/>
      <c r="BG338" s="95"/>
      <c r="BH338" s="95"/>
      <c r="BI338" s="95"/>
      <c r="BJ338" s="95"/>
      <c r="BK338" s="95"/>
      <c r="BL338" s="95"/>
      <c r="BM338" s="95"/>
      <c r="BN338" s="95"/>
      <c r="BO338" s="95"/>
      <c r="BP338" s="95"/>
      <c r="BQ338" s="95"/>
      <c r="BR338" s="95"/>
      <c r="BS338" s="95"/>
      <c r="BT338" s="95"/>
      <c r="BU338" s="95"/>
      <c r="BV338" s="95"/>
      <c r="BW338" s="95"/>
      <c r="BX338" s="95"/>
      <c r="BY338" s="95"/>
      <c r="BZ338" s="95"/>
      <c r="CA338" s="95"/>
      <c r="CB338" s="95"/>
      <c r="CC338" s="95"/>
      <c r="CD338" s="95"/>
      <c r="CE338" s="95"/>
      <c r="CF338" s="95"/>
      <c r="CG338" s="95"/>
      <c r="CH338" s="95"/>
      <c r="CI338" s="95"/>
      <c r="CJ338" s="95"/>
      <c r="CK338" s="95"/>
      <c r="CL338" s="95"/>
      <c r="CM338" s="95"/>
      <c r="CN338" s="95"/>
      <c r="CO338" s="95"/>
      <c r="CP338" s="95"/>
      <c r="CQ338" s="95"/>
      <c r="CR338" s="95"/>
    </row>
    <row r="339" spans="1:96" ht="34.5" customHeight="1"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  <c r="R339" s="95"/>
      <c r="S339" s="95"/>
      <c r="T339" s="95"/>
      <c r="U339" s="95"/>
      <c r="V339" s="95"/>
      <c r="W339" s="95"/>
      <c r="X339" s="95"/>
      <c r="Y339" s="95"/>
      <c r="Z339" s="95"/>
      <c r="AA339" s="95"/>
      <c r="AB339" s="95"/>
      <c r="AC339" s="95"/>
      <c r="AD339" s="95"/>
      <c r="AE339" s="95"/>
      <c r="AF339" s="95"/>
      <c r="AG339" s="95"/>
      <c r="AH339" s="95"/>
      <c r="AI339" s="95"/>
      <c r="AJ339" s="95"/>
      <c r="AK339" s="95"/>
      <c r="AL339" s="95"/>
      <c r="AM339" s="95"/>
      <c r="AN339" s="95"/>
      <c r="AO339" s="95"/>
      <c r="AP339" s="95"/>
      <c r="AQ339" s="95"/>
      <c r="AR339" s="95"/>
      <c r="AS339" s="95"/>
      <c r="AT339" s="95"/>
      <c r="AU339" s="95"/>
      <c r="AV339" s="95"/>
      <c r="AW339" s="95"/>
      <c r="AX339" s="95"/>
      <c r="AY339" s="95"/>
      <c r="AZ339" s="95"/>
      <c r="BA339" s="95"/>
      <c r="BB339" s="95"/>
      <c r="BC339" s="95"/>
      <c r="BD339" s="95"/>
      <c r="BE339" s="95"/>
      <c r="BF339" s="95"/>
      <c r="BG339" s="95"/>
      <c r="BH339" s="95"/>
      <c r="BI339" s="95"/>
      <c r="BJ339" s="95"/>
      <c r="BK339" s="95"/>
      <c r="BL339" s="95"/>
      <c r="BM339" s="95"/>
      <c r="BN339" s="95"/>
      <c r="BO339" s="95"/>
      <c r="BP339" s="95"/>
      <c r="BQ339" s="95"/>
      <c r="BR339" s="95"/>
      <c r="BS339" s="95"/>
      <c r="BT339" s="95"/>
      <c r="BU339" s="95"/>
      <c r="BV339" s="95"/>
      <c r="BW339" s="95"/>
      <c r="BX339" s="95"/>
      <c r="BY339" s="95"/>
      <c r="BZ339" s="95"/>
      <c r="CA339" s="95"/>
      <c r="CB339" s="95"/>
      <c r="CC339" s="95"/>
      <c r="CD339" s="95"/>
      <c r="CE339" s="95"/>
      <c r="CF339" s="95"/>
      <c r="CG339" s="95"/>
      <c r="CH339" s="95"/>
      <c r="CI339" s="95"/>
      <c r="CJ339" s="95"/>
      <c r="CK339" s="95"/>
      <c r="CL339" s="95"/>
      <c r="CM339" s="95"/>
      <c r="CN339" s="95"/>
      <c r="CO339" s="95"/>
      <c r="CP339" s="95"/>
      <c r="CQ339" s="95"/>
      <c r="CR339" s="95"/>
    </row>
    <row r="340" spans="1:96" ht="34.5" customHeight="1"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  <c r="R340" s="95"/>
      <c r="S340" s="95"/>
      <c r="T340" s="95"/>
      <c r="U340" s="95"/>
      <c r="V340" s="95"/>
      <c r="W340" s="95"/>
      <c r="X340" s="95"/>
      <c r="Y340" s="95"/>
      <c r="Z340" s="95"/>
      <c r="AA340" s="95"/>
      <c r="AB340" s="95"/>
      <c r="AC340" s="95"/>
      <c r="AD340" s="95"/>
      <c r="AE340" s="95"/>
      <c r="AF340" s="95"/>
      <c r="AG340" s="95"/>
      <c r="AH340" s="95"/>
      <c r="AI340" s="95"/>
      <c r="AJ340" s="95"/>
      <c r="AK340" s="95"/>
      <c r="AL340" s="95"/>
      <c r="AM340" s="95"/>
      <c r="AN340" s="95"/>
      <c r="AO340" s="95"/>
      <c r="AP340" s="95"/>
      <c r="AQ340" s="95"/>
      <c r="AR340" s="95"/>
      <c r="AS340" s="95"/>
      <c r="AT340" s="95"/>
      <c r="AU340" s="95"/>
      <c r="AV340" s="95"/>
      <c r="AW340" s="95"/>
      <c r="AX340" s="95"/>
      <c r="AY340" s="95"/>
      <c r="AZ340" s="95"/>
      <c r="BA340" s="95"/>
      <c r="BB340" s="95"/>
      <c r="BC340" s="95"/>
      <c r="BD340" s="95"/>
      <c r="BE340" s="95"/>
      <c r="BF340" s="95"/>
      <c r="BG340" s="95"/>
      <c r="BH340" s="95"/>
      <c r="BI340" s="95"/>
      <c r="BJ340" s="95"/>
      <c r="BK340" s="95"/>
      <c r="BL340" s="95"/>
      <c r="BM340" s="95"/>
      <c r="BN340" s="95"/>
      <c r="BO340" s="95"/>
      <c r="BP340" s="95"/>
      <c r="BQ340" s="95"/>
      <c r="BR340" s="95"/>
      <c r="BS340" s="95"/>
      <c r="BT340" s="95"/>
      <c r="BU340" s="95"/>
      <c r="BV340" s="95"/>
      <c r="BW340" s="95"/>
      <c r="BX340" s="95"/>
      <c r="BY340" s="95"/>
      <c r="BZ340" s="95"/>
      <c r="CA340" s="95"/>
      <c r="CB340" s="95"/>
      <c r="CC340" s="95"/>
      <c r="CD340" s="95"/>
      <c r="CE340" s="95"/>
      <c r="CF340" s="95"/>
      <c r="CG340" s="95"/>
      <c r="CH340" s="95"/>
      <c r="CI340" s="95"/>
      <c r="CJ340" s="95"/>
      <c r="CK340" s="95"/>
      <c r="CL340" s="95"/>
      <c r="CM340" s="95"/>
      <c r="CN340" s="95"/>
      <c r="CO340" s="95"/>
      <c r="CP340" s="95"/>
      <c r="CQ340" s="95"/>
      <c r="CR340" s="95"/>
    </row>
    <row r="341" spans="1:96" ht="34.5" customHeight="1"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  <c r="AA341" s="95"/>
      <c r="AB341" s="95"/>
      <c r="AC341" s="95"/>
      <c r="AD341" s="95"/>
      <c r="AE341" s="95"/>
      <c r="AF341" s="95"/>
      <c r="AG341" s="95"/>
      <c r="AH341" s="95"/>
      <c r="AI341" s="95"/>
      <c r="AJ341" s="95"/>
      <c r="AK341" s="95"/>
      <c r="AL341" s="95"/>
      <c r="AM341" s="95"/>
      <c r="AN341" s="95"/>
      <c r="AO341" s="95"/>
      <c r="AP341" s="95"/>
      <c r="AQ341" s="95"/>
      <c r="AR341" s="95"/>
      <c r="AS341" s="95"/>
      <c r="AT341" s="95"/>
      <c r="AU341" s="95"/>
      <c r="AV341" s="95"/>
      <c r="AW341" s="95"/>
      <c r="AX341" s="95"/>
      <c r="AY341" s="95"/>
      <c r="AZ341" s="95"/>
      <c r="BA341" s="95"/>
      <c r="BB341" s="95"/>
      <c r="BC341" s="95"/>
      <c r="BD341" s="95"/>
      <c r="BE341" s="95"/>
      <c r="BF341" s="95"/>
      <c r="BG341" s="95"/>
      <c r="BH341" s="95"/>
      <c r="BI341" s="95"/>
      <c r="BJ341" s="95"/>
      <c r="BK341" s="95"/>
      <c r="BL341" s="95"/>
      <c r="BM341" s="95"/>
      <c r="BN341" s="95"/>
      <c r="BO341" s="95"/>
      <c r="BP341" s="95"/>
      <c r="BQ341" s="95"/>
      <c r="BR341" s="95"/>
      <c r="BS341" s="95"/>
      <c r="BT341" s="95"/>
      <c r="BU341" s="95"/>
      <c r="BV341" s="95"/>
      <c r="BW341" s="95"/>
      <c r="BX341" s="95"/>
      <c r="BY341" s="95"/>
      <c r="BZ341" s="95"/>
      <c r="CA341" s="95"/>
      <c r="CB341" s="95"/>
      <c r="CC341" s="95"/>
      <c r="CD341" s="95"/>
      <c r="CE341" s="95"/>
      <c r="CF341" s="95"/>
      <c r="CG341" s="95"/>
      <c r="CH341" s="95"/>
      <c r="CI341" s="95"/>
      <c r="CJ341" s="95"/>
      <c r="CK341" s="95"/>
      <c r="CL341" s="95"/>
      <c r="CM341" s="95"/>
      <c r="CN341" s="95"/>
      <c r="CO341" s="95"/>
      <c r="CP341" s="95"/>
      <c r="CQ341" s="95"/>
      <c r="CR341" s="95"/>
    </row>
    <row r="342" spans="1:96" ht="34.5" customHeight="1"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  <c r="R342" s="95"/>
      <c r="S342" s="95"/>
      <c r="T342" s="95"/>
      <c r="U342" s="95"/>
      <c r="V342" s="95"/>
      <c r="W342" s="95"/>
      <c r="X342" s="95"/>
      <c r="Y342" s="95"/>
      <c r="Z342" s="95"/>
      <c r="AA342" s="95"/>
      <c r="AB342" s="95"/>
      <c r="AC342" s="95"/>
      <c r="AD342" s="95"/>
      <c r="AE342" s="95"/>
      <c r="AF342" s="95"/>
      <c r="AG342" s="95"/>
      <c r="AH342" s="95"/>
      <c r="AI342" s="95"/>
      <c r="AJ342" s="95"/>
      <c r="AK342" s="95"/>
      <c r="AL342" s="95"/>
      <c r="AM342" s="95"/>
      <c r="AN342" s="95"/>
      <c r="AO342" s="95"/>
      <c r="AP342" s="95"/>
      <c r="AQ342" s="95"/>
      <c r="AR342" s="95"/>
      <c r="AS342" s="95"/>
      <c r="AT342" s="95"/>
      <c r="AU342" s="95"/>
      <c r="AV342" s="95"/>
      <c r="AW342" s="95"/>
      <c r="AX342" s="95"/>
      <c r="AY342" s="95"/>
      <c r="AZ342" s="95"/>
      <c r="BA342" s="95"/>
      <c r="BB342" s="95"/>
      <c r="BC342" s="95"/>
      <c r="BD342" s="95"/>
      <c r="BE342" s="95"/>
      <c r="BF342" s="95"/>
      <c r="BG342" s="95"/>
      <c r="BH342" s="95"/>
      <c r="BI342" s="95"/>
      <c r="BJ342" s="95"/>
      <c r="BK342" s="95"/>
      <c r="BL342" s="95"/>
      <c r="BM342" s="95"/>
      <c r="BN342" s="95"/>
      <c r="BO342" s="95"/>
      <c r="BP342" s="95"/>
      <c r="BQ342" s="95"/>
      <c r="BR342" s="95"/>
      <c r="BS342" s="95"/>
      <c r="BT342" s="95"/>
      <c r="BU342" s="95"/>
      <c r="BV342" s="95"/>
      <c r="BW342" s="95"/>
      <c r="BX342" s="95"/>
      <c r="BY342" s="95"/>
      <c r="BZ342" s="95"/>
      <c r="CA342" s="95"/>
      <c r="CB342" s="95"/>
      <c r="CC342" s="95"/>
      <c r="CD342" s="95"/>
      <c r="CE342" s="95"/>
      <c r="CF342" s="95"/>
      <c r="CG342" s="95"/>
      <c r="CH342" s="95"/>
      <c r="CI342" s="95"/>
      <c r="CJ342" s="95"/>
      <c r="CK342" s="95"/>
      <c r="CL342" s="95"/>
      <c r="CM342" s="95"/>
      <c r="CN342" s="95"/>
      <c r="CO342" s="95"/>
      <c r="CP342" s="95"/>
      <c r="CQ342" s="95"/>
      <c r="CR342" s="95"/>
    </row>
  </sheetData>
  <mergeCells count="8">
    <mergeCell ref="B19:C19"/>
    <mergeCell ref="B1:C1"/>
    <mergeCell ref="B3:C3"/>
    <mergeCell ref="B2:D2"/>
    <mergeCell ref="B14:D14"/>
    <mergeCell ref="B13:D13"/>
    <mergeCell ref="B17:D17"/>
    <mergeCell ref="B15:D16"/>
  </mergeCells>
  <hyperlinks>
    <hyperlink ref="B14:C14" location="Community!B7" display="v  v v v   Community  v v v v" xr:uid="{00000000-0004-0000-0100-000000000000}"/>
  </hyperlinks>
  <pageMargins left="1.5748031496062993" right="0.78740157480314965" top="0.39370078740157483" bottom="0.39370078740157483" header="0.39370078740157483" footer="0.31496062992125984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 tint="-0.499984740745262"/>
    <pageSetUpPr fitToPage="1"/>
  </sheetPr>
  <dimension ref="A1:W178"/>
  <sheetViews>
    <sheetView showGridLines="0" showRowColHeaders="0" zoomScale="75" zoomScaleNormal="75" workbookViewId="0">
      <pane xSplit="12" ySplit="7" topLeftCell="M8" activePane="bottomRight" state="frozen"/>
      <selection activeCell="O17" sqref="O17"/>
      <selection pane="topRight" activeCell="O17" sqref="O17"/>
      <selection pane="bottomLeft" activeCell="O17" sqref="O17"/>
      <selection pane="bottomRight" activeCell="P21" sqref="P21"/>
    </sheetView>
  </sheetViews>
  <sheetFormatPr defaultColWidth="9.08984375" defaultRowHeight="13"/>
  <cols>
    <col min="1" max="1" width="3.1796875" style="7" customWidth="1"/>
    <col min="2" max="2" width="9.08984375" style="7" customWidth="1"/>
    <col min="3" max="6" width="9.08984375" style="7"/>
    <col min="7" max="8" width="9.81640625" style="7" customWidth="1"/>
    <col min="9" max="9" width="12.90625" style="7" customWidth="1"/>
    <col min="10" max="11" width="9.81640625" style="7" customWidth="1"/>
    <col min="12" max="12" width="7.6328125" style="7" customWidth="1"/>
    <col min="13" max="13" width="10.1796875" style="75" customWidth="1"/>
    <col min="14" max="14" width="9.08984375" style="8"/>
    <col min="15" max="15" width="47.81640625" style="8" customWidth="1"/>
    <col min="16" max="23" width="9.08984375" style="75"/>
    <col min="24" max="16384" width="9.08984375" style="7"/>
  </cols>
  <sheetData>
    <row r="1" spans="1:15" ht="10.5" customHeight="1"/>
    <row r="2" spans="1:15" ht="10.5" customHeight="1"/>
    <row r="3" spans="1:15" ht="10.5" customHeight="1"/>
    <row r="4" spans="1:15" ht="10.5" customHeight="1">
      <c r="N4" s="6" t="s">
        <v>43</v>
      </c>
    </row>
    <row r="5" spans="1:15" ht="10.5" customHeight="1">
      <c r="N5" s="6" t="s">
        <v>44</v>
      </c>
    </row>
    <row r="6" spans="1:15" ht="10.5" customHeight="1">
      <c r="A6" s="29"/>
      <c r="L6" s="29"/>
    </row>
    <row r="7" spans="1:15" ht="21" customHeight="1">
      <c r="A7" s="29"/>
      <c r="B7" s="120" t="s">
        <v>53</v>
      </c>
      <c r="C7" s="120"/>
      <c r="D7" s="120"/>
      <c r="E7" s="120"/>
      <c r="F7" s="120"/>
      <c r="G7" s="120"/>
      <c r="H7" s="120"/>
      <c r="I7" s="120"/>
      <c r="J7" s="120"/>
      <c r="K7" s="120"/>
      <c r="L7" s="29"/>
    </row>
    <row r="8" spans="1:15">
      <c r="A8" s="25"/>
      <c r="B8" s="157" t="s">
        <v>48</v>
      </c>
      <c r="C8" s="157"/>
      <c r="D8" s="157"/>
      <c r="E8" s="157"/>
      <c r="F8" s="157"/>
      <c r="G8" s="157"/>
      <c r="H8" s="157"/>
      <c r="I8" s="157"/>
      <c r="J8" s="157"/>
      <c r="K8" s="157"/>
      <c r="L8" s="25"/>
      <c r="M8" s="76"/>
      <c r="N8" s="21"/>
      <c r="O8" s="21"/>
    </row>
    <row r="9" spans="1:15" ht="10.5" customHeight="1">
      <c r="A9" s="25"/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25"/>
      <c r="M9" s="76"/>
      <c r="N9" s="21"/>
      <c r="O9" s="108" t="s">
        <v>318</v>
      </c>
    </row>
    <row r="10" spans="1:15" ht="18.75" customHeight="1">
      <c r="A10" s="25"/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25"/>
      <c r="M10" s="76"/>
      <c r="N10" s="21"/>
      <c r="O10" s="109" t="s">
        <v>302</v>
      </c>
    </row>
    <row r="11" spans="1:15" ht="3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76"/>
      <c r="N11" s="21"/>
      <c r="O11" s="109" t="s">
        <v>180</v>
      </c>
    </row>
    <row r="12" spans="1:15" ht="5.25" customHeight="1">
      <c r="A12" s="21"/>
      <c r="B12" s="21"/>
      <c r="C12" s="22">
        <v>141</v>
      </c>
      <c r="D12" s="21"/>
      <c r="E12" s="21"/>
      <c r="F12" s="21"/>
      <c r="G12" s="21"/>
      <c r="H12" s="21"/>
      <c r="I12" s="21"/>
      <c r="J12" s="21"/>
      <c r="K12" s="21"/>
      <c r="L12" s="25"/>
      <c r="M12" s="76"/>
      <c r="N12" s="21"/>
      <c r="O12" s="109" t="s">
        <v>181</v>
      </c>
    </row>
    <row r="13" spans="1:15" ht="34.5" customHeight="1">
      <c r="A13" s="158" t="str">
        <f>INDEX(O9:O178,C12)</f>
        <v>Population aged 65 years or more, 2024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25"/>
      <c r="M13" s="76"/>
      <c r="N13" s="21"/>
      <c r="O13" s="109" t="s">
        <v>182</v>
      </c>
    </row>
    <row r="14" spans="1:15" ht="23.25" customHeight="1">
      <c r="A14" s="21"/>
      <c r="B14" s="21"/>
      <c r="C14" s="8"/>
      <c r="D14" s="30" t="s">
        <v>45</v>
      </c>
      <c r="E14" s="30" t="s">
        <v>46</v>
      </c>
      <c r="F14" s="30" t="s">
        <v>47</v>
      </c>
      <c r="G14" s="30"/>
      <c r="H14" s="21"/>
      <c r="I14" s="21"/>
      <c r="J14" s="25"/>
      <c r="K14" s="25"/>
      <c r="L14" s="25"/>
      <c r="M14" s="76"/>
      <c r="N14" s="21"/>
      <c r="O14" s="109" t="s">
        <v>314</v>
      </c>
    </row>
    <row r="15" spans="1:15" ht="11.25" customHeight="1">
      <c r="A15" s="21"/>
      <c r="B15" s="23">
        <v>1</v>
      </c>
      <c r="C15" s="38" t="s">
        <v>55</v>
      </c>
      <c r="D15" s="31">
        <f>VLOOKUP(B15,'Data 3 Table'!$A$4:$FP$84,$C$12+2)</f>
        <v>3655.2339603331702</v>
      </c>
      <c r="E15" s="31">
        <f>D15+0.00001*B15</f>
        <v>3655.2339703331704</v>
      </c>
      <c r="F15" s="32">
        <f>RANK(E15,E$15:E$93)</f>
        <v>67</v>
      </c>
      <c r="G15" s="24" t="str">
        <f>VLOOKUP(MATCH(B15,F$15:F$93,0),$B$15:$D$93,2)</f>
        <v xml:space="preserve">Greater Geelong </v>
      </c>
      <c r="H15" s="31">
        <f>VLOOKUP(MATCH(B15,F$15:F$93,0),$B$15:$D$93,3)</f>
        <v>61887.793342968456</v>
      </c>
      <c r="I15" s="21"/>
      <c r="J15" s="25"/>
      <c r="K15" s="25"/>
      <c r="L15" s="25"/>
      <c r="M15" s="76"/>
      <c r="N15" s="21"/>
      <c r="O15" s="109" t="s">
        <v>300</v>
      </c>
    </row>
    <row r="16" spans="1:15" ht="11.25" customHeight="1">
      <c r="A16" s="21"/>
      <c r="B16" s="23">
        <v>2</v>
      </c>
      <c r="C16" s="38" t="s">
        <v>56</v>
      </c>
      <c r="D16" s="31">
        <f>VLOOKUP(B16,'Data 3 Table'!$A$4:$FP$84,$C$12+2)</f>
        <v>3071.9042957040579</v>
      </c>
      <c r="E16" s="31">
        <f t="shared" ref="E16:E79" si="0">D16+0.00001*B16</f>
        <v>3071.9043157040578</v>
      </c>
      <c r="F16" s="32">
        <f t="shared" ref="F16:F79" si="1">RANK(E16,E$15:E$93)</f>
        <v>71</v>
      </c>
      <c r="G16" s="24" t="str">
        <f t="shared" ref="G16:G79" si="2">VLOOKUP(MATCH(B16,F$15:F$93,0),$B$15:$D$93,2)</f>
        <v xml:space="preserve">Casey </v>
      </c>
      <c r="H16" s="31">
        <f t="shared" ref="H16:H79" si="3">VLOOKUP(MATCH(B16,F$15:F$93,0),$B$15:$D$93,3)</f>
        <v>50607.9263740522</v>
      </c>
      <c r="I16" s="21"/>
      <c r="J16" s="25"/>
      <c r="K16" s="25"/>
      <c r="L16" s="25"/>
      <c r="M16" s="76"/>
      <c r="N16" s="21"/>
      <c r="O16" s="109" t="s">
        <v>183</v>
      </c>
    </row>
    <row r="17" spans="1:15" ht="11.25" customHeight="1">
      <c r="A17" s="21"/>
      <c r="B17" s="23">
        <v>3</v>
      </c>
      <c r="C17" s="38" t="s">
        <v>57</v>
      </c>
      <c r="D17" s="31">
        <f>VLOOKUP(B17,'Data 3 Table'!$A$4:$FP$84,$C$12+2)</f>
        <v>25339.227727834361</v>
      </c>
      <c r="E17" s="31">
        <f t="shared" si="0"/>
        <v>25339.22775783436</v>
      </c>
      <c r="F17" s="32">
        <f t="shared" si="1"/>
        <v>18</v>
      </c>
      <c r="G17" s="24" t="str">
        <f t="shared" si="2"/>
        <v xml:space="preserve">Mornington Peninsula </v>
      </c>
      <c r="H17" s="31">
        <f t="shared" si="3"/>
        <v>49325.406602400144</v>
      </c>
      <c r="I17" s="21"/>
      <c r="J17" s="25"/>
      <c r="K17" s="25"/>
      <c r="L17" s="25"/>
      <c r="M17" s="76"/>
      <c r="N17" s="21"/>
      <c r="O17" s="109" t="s">
        <v>301</v>
      </c>
    </row>
    <row r="18" spans="1:15" ht="11.25" customHeight="1">
      <c r="A18" s="21"/>
      <c r="B18" s="23">
        <v>4</v>
      </c>
      <c r="C18" s="38" t="s">
        <v>58</v>
      </c>
      <c r="D18" s="31">
        <f>VLOOKUP(B18,'Data 3 Table'!$A$4:$FP$84,$C$12+2)</f>
        <v>25669.861126677853</v>
      </c>
      <c r="E18" s="31">
        <f t="shared" si="0"/>
        <v>25669.861166677852</v>
      </c>
      <c r="F18" s="32">
        <f t="shared" si="1"/>
        <v>16</v>
      </c>
      <c r="G18" s="24" t="str">
        <f t="shared" si="2"/>
        <v xml:space="preserve">Monash </v>
      </c>
      <c r="H18" s="31">
        <f t="shared" si="3"/>
        <v>34538.141488153429</v>
      </c>
      <c r="I18" s="21"/>
      <c r="J18" s="25"/>
      <c r="K18" s="21"/>
      <c r="L18" s="25"/>
      <c r="M18" s="76"/>
      <c r="N18" s="21"/>
      <c r="O18" s="109" t="s">
        <v>225</v>
      </c>
    </row>
    <row r="19" spans="1:15" ht="11.25" customHeight="1">
      <c r="A19" s="21"/>
      <c r="B19" s="23">
        <v>5</v>
      </c>
      <c r="C19" s="38" t="s">
        <v>59</v>
      </c>
      <c r="D19" s="31">
        <f>VLOOKUP(B19,'Data 3 Table'!$A$4:$FP$84,$C$12+2)</f>
        <v>14485.805515200167</v>
      </c>
      <c r="E19" s="31">
        <f t="shared" si="0"/>
        <v>14485.805565200168</v>
      </c>
      <c r="F19" s="32">
        <f t="shared" si="1"/>
        <v>35</v>
      </c>
      <c r="G19" s="24" t="str">
        <f t="shared" si="2"/>
        <v xml:space="preserve">Brimbank </v>
      </c>
      <c r="H19" s="31">
        <f t="shared" si="3"/>
        <v>34090.825366631107</v>
      </c>
      <c r="I19" s="21"/>
      <c r="J19" s="25"/>
      <c r="K19" s="21"/>
      <c r="L19" s="25"/>
      <c r="M19" s="76"/>
      <c r="N19" s="21"/>
      <c r="O19" s="109" t="s">
        <v>199</v>
      </c>
    </row>
    <row r="20" spans="1:15" ht="11.25" customHeight="1">
      <c r="A20" s="21"/>
      <c r="B20" s="23">
        <v>6</v>
      </c>
      <c r="C20" s="38" t="s">
        <v>60</v>
      </c>
      <c r="D20" s="31">
        <f>VLOOKUP(B20,'Data 3 Table'!$A$4:$FP$84,$C$12+2)</f>
        <v>14977.014298120535</v>
      </c>
      <c r="E20" s="31">
        <f t="shared" si="0"/>
        <v>14977.014358120536</v>
      </c>
      <c r="F20" s="32">
        <f t="shared" si="1"/>
        <v>34</v>
      </c>
      <c r="G20" s="24" t="str">
        <f t="shared" si="2"/>
        <v xml:space="preserve">Boroondara </v>
      </c>
      <c r="H20" s="31">
        <f t="shared" si="3"/>
        <v>33502.157215772218</v>
      </c>
      <c r="I20" s="21"/>
      <c r="J20" s="25"/>
      <c r="K20" s="21"/>
      <c r="L20" s="25"/>
      <c r="M20" s="76"/>
      <c r="N20" s="21"/>
      <c r="O20" s="109" t="s">
        <v>200</v>
      </c>
    </row>
    <row r="21" spans="1:15" ht="11.25" customHeight="1">
      <c r="A21" s="21"/>
      <c r="B21" s="23">
        <v>7</v>
      </c>
      <c r="C21" s="38" t="s">
        <v>61</v>
      </c>
      <c r="D21" s="31">
        <f>VLOOKUP(B21,'Data 3 Table'!$A$4:$FP$84,$C$12+2)</f>
        <v>23195.043895229675</v>
      </c>
      <c r="E21" s="31">
        <f t="shared" si="0"/>
        <v>23195.043965229674</v>
      </c>
      <c r="F21" s="32">
        <f t="shared" si="1"/>
        <v>24</v>
      </c>
      <c r="G21" s="24" t="str">
        <f t="shared" si="2"/>
        <v xml:space="preserve">Whittlesea </v>
      </c>
      <c r="H21" s="31">
        <f t="shared" si="3"/>
        <v>32537.996203309678</v>
      </c>
      <c r="I21" s="21"/>
      <c r="J21" s="25"/>
      <c r="K21" s="21"/>
      <c r="L21" s="25"/>
      <c r="M21" s="76"/>
      <c r="N21" s="21"/>
      <c r="O21" s="109" t="s">
        <v>242</v>
      </c>
    </row>
    <row r="22" spans="1:15" ht="11.25" customHeight="1">
      <c r="A22" s="21"/>
      <c r="B22" s="23">
        <v>8</v>
      </c>
      <c r="C22" s="38" t="s">
        <v>62</v>
      </c>
      <c r="D22" s="31">
        <f>VLOOKUP(B22,'Data 3 Table'!$A$4:$FP$84,$C$12+2)</f>
        <v>4811.6618020813921</v>
      </c>
      <c r="E22" s="31">
        <f t="shared" si="0"/>
        <v>4811.6618820813919</v>
      </c>
      <c r="F22" s="32">
        <f t="shared" si="1"/>
        <v>56</v>
      </c>
      <c r="G22" s="24" t="str">
        <f t="shared" si="2"/>
        <v xml:space="preserve">Hume </v>
      </c>
      <c r="H22" s="31">
        <f t="shared" si="3"/>
        <v>32391.151842180712</v>
      </c>
      <c r="I22" s="21"/>
      <c r="J22" s="25"/>
      <c r="K22" s="21"/>
      <c r="L22" s="25"/>
      <c r="M22" s="76"/>
      <c r="N22" s="21"/>
      <c r="O22" s="109" t="s">
        <v>243</v>
      </c>
    </row>
    <row r="23" spans="1:15" ht="11.25" customHeight="1">
      <c r="A23" s="21"/>
      <c r="B23" s="23">
        <v>9</v>
      </c>
      <c r="C23" s="38" t="s">
        <v>63</v>
      </c>
      <c r="D23" s="31">
        <f>VLOOKUP(B23,'Data 3 Table'!$A$4:$FP$84,$C$12+2)</f>
        <v>33502.157215772218</v>
      </c>
      <c r="E23" s="31">
        <f t="shared" si="0"/>
        <v>33502.15730577222</v>
      </c>
      <c r="F23" s="32">
        <f t="shared" si="1"/>
        <v>6</v>
      </c>
      <c r="G23" s="24" t="str">
        <f t="shared" si="2"/>
        <v xml:space="preserve">Whitehorse </v>
      </c>
      <c r="H23" s="31">
        <f t="shared" si="3"/>
        <v>32255.619258222472</v>
      </c>
      <c r="I23" s="21"/>
      <c r="J23" s="25"/>
      <c r="K23" s="21"/>
      <c r="L23" s="25"/>
      <c r="M23" s="76"/>
      <c r="N23" s="21"/>
      <c r="O23" s="109" t="s">
        <v>245</v>
      </c>
    </row>
    <row r="24" spans="1:15" ht="11.25" customHeight="1">
      <c r="A24" s="21"/>
      <c r="B24" s="23">
        <v>10</v>
      </c>
      <c r="C24" s="38" t="s">
        <v>64</v>
      </c>
      <c r="D24" s="31">
        <f>VLOOKUP(B24,'Data 3 Table'!$A$4:$FP$84,$C$12+2)</f>
        <v>34090.825366631107</v>
      </c>
      <c r="E24" s="31">
        <f t="shared" si="0"/>
        <v>34090.825466631104</v>
      </c>
      <c r="F24" s="32">
        <f t="shared" si="1"/>
        <v>5</v>
      </c>
      <c r="G24" s="24" t="str">
        <f t="shared" si="2"/>
        <v xml:space="preserve">Knox </v>
      </c>
      <c r="H24" s="31">
        <f t="shared" si="3"/>
        <v>32190.632926337203</v>
      </c>
      <c r="I24" s="21"/>
      <c r="J24" s="25"/>
      <c r="K24" s="21"/>
      <c r="L24" s="25"/>
      <c r="M24" s="76"/>
      <c r="N24" s="21"/>
      <c r="O24" s="109" t="s">
        <v>246</v>
      </c>
    </row>
    <row r="25" spans="1:15" ht="11.25" customHeight="1">
      <c r="A25" s="21"/>
      <c r="B25" s="23">
        <v>11</v>
      </c>
      <c r="C25" s="38" t="s">
        <v>65</v>
      </c>
      <c r="D25" s="31">
        <f>VLOOKUP(B25,'Data 3 Table'!$A$4:$FP$84,$C$12+2)</f>
        <v>1918.8780178241288</v>
      </c>
      <c r="E25" s="31">
        <f t="shared" si="0"/>
        <v>1918.8781278241288</v>
      </c>
      <c r="F25" s="32">
        <f t="shared" si="1"/>
        <v>76</v>
      </c>
      <c r="G25" s="24" t="str">
        <f t="shared" si="2"/>
        <v xml:space="preserve">Yarra Ranges </v>
      </c>
      <c r="H25" s="31">
        <f t="shared" si="3"/>
        <v>31744.65165656148</v>
      </c>
      <c r="I25" s="21"/>
      <c r="J25" s="25"/>
      <c r="K25" s="21"/>
      <c r="L25" s="25"/>
      <c r="M25" s="76"/>
      <c r="N25" s="21"/>
      <c r="O25" s="109" t="s">
        <v>247</v>
      </c>
    </row>
    <row r="26" spans="1:15" ht="11.25" customHeight="1">
      <c r="A26" s="21"/>
      <c r="B26" s="23">
        <v>12</v>
      </c>
      <c r="C26" s="38" t="s">
        <v>66</v>
      </c>
      <c r="D26" s="31">
        <f>VLOOKUP(B26,'Data 3 Table'!$A$4:$FP$84,$C$12+2)</f>
        <v>10866.258195484377</v>
      </c>
      <c r="E26" s="31">
        <f t="shared" si="0"/>
        <v>10866.258315484378</v>
      </c>
      <c r="F26" s="32">
        <f t="shared" si="1"/>
        <v>43</v>
      </c>
      <c r="G26" s="24" t="str">
        <f t="shared" si="2"/>
        <v xml:space="preserve">Kingston </v>
      </c>
      <c r="H26" s="31">
        <f t="shared" si="3"/>
        <v>31344.706584673339</v>
      </c>
      <c r="I26" s="21"/>
      <c r="J26" s="25"/>
      <c r="K26" s="21"/>
      <c r="L26" s="25"/>
      <c r="M26" s="76"/>
      <c r="N26" s="21"/>
      <c r="O26" s="109" t="s">
        <v>244</v>
      </c>
    </row>
    <row r="27" spans="1:15" ht="11.25" customHeight="1">
      <c r="A27" s="21"/>
      <c r="B27" s="23">
        <v>13</v>
      </c>
      <c r="C27" s="38" t="s">
        <v>67</v>
      </c>
      <c r="D27" s="31">
        <f>VLOOKUP(B27,'Data 3 Table'!$A$4:$FP$84,$C$12+2)</f>
        <v>17357.535629780738</v>
      </c>
      <c r="E27" s="31">
        <f t="shared" si="0"/>
        <v>17357.535759780738</v>
      </c>
      <c r="F27" s="32">
        <f t="shared" si="1"/>
        <v>29</v>
      </c>
      <c r="G27" s="24" t="str">
        <f t="shared" si="2"/>
        <v xml:space="preserve">Wyndham </v>
      </c>
      <c r="H27" s="31">
        <f t="shared" si="3"/>
        <v>29938.972682885396</v>
      </c>
      <c r="I27" s="21"/>
      <c r="J27" s="25"/>
      <c r="K27" s="21"/>
      <c r="L27" s="25"/>
      <c r="M27" s="76"/>
      <c r="N27" s="21"/>
      <c r="O27" s="109"/>
    </row>
    <row r="28" spans="1:15" ht="11.25" customHeight="1">
      <c r="A28" s="21"/>
      <c r="B28" s="23">
        <v>14</v>
      </c>
      <c r="C28" s="38" t="s">
        <v>68</v>
      </c>
      <c r="D28" s="31">
        <f>VLOOKUP(B28,'Data 3 Table'!$A$4:$FP$84,$C$12+2)</f>
        <v>50607.9263740522</v>
      </c>
      <c r="E28" s="31">
        <f t="shared" si="0"/>
        <v>50607.926514052197</v>
      </c>
      <c r="F28" s="32">
        <f t="shared" si="1"/>
        <v>2</v>
      </c>
      <c r="G28" s="24" t="str">
        <f t="shared" si="2"/>
        <v xml:space="preserve">Manningham </v>
      </c>
      <c r="H28" s="31">
        <f t="shared" si="3"/>
        <v>28848.744790197485</v>
      </c>
      <c r="I28" s="21"/>
      <c r="J28" s="25"/>
      <c r="K28" s="21"/>
      <c r="L28" s="25"/>
      <c r="M28" s="76"/>
      <c r="N28" s="21"/>
      <c r="O28" s="109" t="s">
        <v>226</v>
      </c>
    </row>
    <row r="29" spans="1:15" ht="11.25" customHeight="1">
      <c r="A29" s="21"/>
      <c r="B29" s="23">
        <v>15</v>
      </c>
      <c r="C29" s="38" t="s">
        <v>69</v>
      </c>
      <c r="D29" s="31">
        <f>VLOOKUP(B29,'Data 3 Table'!$A$4:$FP$84,$C$12+2)</f>
        <v>4573.6025647731094</v>
      </c>
      <c r="E29" s="31">
        <f t="shared" si="0"/>
        <v>4573.6027147731093</v>
      </c>
      <c r="F29" s="32">
        <f t="shared" si="1"/>
        <v>61</v>
      </c>
      <c r="G29" s="24" t="str">
        <f t="shared" si="2"/>
        <v xml:space="preserve">Greater Bendigo </v>
      </c>
      <c r="H29" s="31">
        <f t="shared" si="3"/>
        <v>27225.30971726172</v>
      </c>
      <c r="I29" s="21"/>
      <c r="J29" s="25"/>
      <c r="K29" s="21"/>
      <c r="L29" s="25"/>
      <c r="M29" s="76"/>
      <c r="N29" s="21"/>
      <c r="O29" s="109" t="s">
        <v>263</v>
      </c>
    </row>
    <row r="30" spans="1:15" ht="11.25" customHeight="1">
      <c r="A30" s="21"/>
      <c r="B30" s="23">
        <v>16</v>
      </c>
      <c r="C30" s="38" t="s">
        <v>70</v>
      </c>
      <c r="D30" s="31">
        <f>VLOOKUP(B30,'Data 3 Table'!$A$4:$FP$84,$C$12+2)</f>
        <v>5966.0148768425297</v>
      </c>
      <c r="E30" s="31">
        <f t="shared" si="0"/>
        <v>5966.0150368425293</v>
      </c>
      <c r="F30" s="32">
        <f t="shared" si="1"/>
        <v>54</v>
      </c>
      <c r="G30" s="24" t="str">
        <f t="shared" si="2"/>
        <v xml:space="preserve">Banyule </v>
      </c>
      <c r="H30" s="31">
        <f t="shared" si="3"/>
        <v>25669.861126677853</v>
      </c>
      <c r="I30" s="21"/>
      <c r="J30" s="25"/>
      <c r="K30" s="21"/>
      <c r="L30" s="25"/>
      <c r="M30" s="76"/>
      <c r="N30" s="21"/>
      <c r="O30" s="109" t="s">
        <v>237</v>
      </c>
    </row>
    <row r="31" spans="1:15" ht="11.25" customHeight="1">
      <c r="A31" s="21"/>
      <c r="B31" s="23">
        <v>17</v>
      </c>
      <c r="C31" s="38" t="s">
        <v>71</v>
      </c>
      <c r="D31" s="31">
        <f>VLOOKUP(B31,'Data 3 Table'!$A$4:$FP$84,$C$12+2)</f>
        <v>4474.0035672814774</v>
      </c>
      <c r="E31" s="31">
        <f t="shared" si="0"/>
        <v>4474.0037372814777</v>
      </c>
      <c r="F31" s="32">
        <f t="shared" si="1"/>
        <v>62</v>
      </c>
      <c r="G31" s="24" t="str">
        <f t="shared" si="2"/>
        <v xml:space="preserve">Frankston </v>
      </c>
      <c r="H31" s="31">
        <f t="shared" si="3"/>
        <v>25458.85102476435</v>
      </c>
      <c r="I31" s="21"/>
      <c r="J31" s="25"/>
      <c r="K31" s="21"/>
      <c r="L31" s="25"/>
      <c r="M31" s="76"/>
      <c r="N31" s="21"/>
      <c r="O31" s="109" t="s">
        <v>259</v>
      </c>
    </row>
    <row r="32" spans="1:15" ht="11.25" customHeight="1">
      <c r="A32" s="21"/>
      <c r="B32" s="23">
        <v>18</v>
      </c>
      <c r="C32" s="38" t="s">
        <v>72</v>
      </c>
      <c r="D32" s="31">
        <f>VLOOKUP(B32,'Data 3 Table'!$A$4:$FP$84,$C$12+2)</f>
        <v>24301.450237983729</v>
      </c>
      <c r="E32" s="31">
        <f t="shared" si="0"/>
        <v>24301.450417983728</v>
      </c>
      <c r="F32" s="32">
        <f t="shared" si="1"/>
        <v>21</v>
      </c>
      <c r="G32" s="24" t="str">
        <f t="shared" si="2"/>
        <v xml:space="preserve">Ballarat </v>
      </c>
      <c r="H32" s="31">
        <f t="shared" si="3"/>
        <v>25339.227727834361</v>
      </c>
      <c r="I32" s="21"/>
      <c r="J32" s="25"/>
      <c r="K32" s="21"/>
      <c r="L32" s="25"/>
      <c r="M32" s="76"/>
      <c r="N32" s="21"/>
      <c r="O32" s="109" t="s">
        <v>179</v>
      </c>
    </row>
    <row r="33" spans="1:15" ht="11.25" customHeight="1">
      <c r="A33" s="21"/>
      <c r="B33" s="23">
        <v>19</v>
      </c>
      <c r="C33" s="38" t="s">
        <v>73</v>
      </c>
      <c r="D33" s="31">
        <f>VLOOKUP(B33,'Data 3 Table'!$A$4:$FP$84,$C$12+2)</f>
        <v>17252.008629672739</v>
      </c>
      <c r="E33" s="31">
        <f t="shared" si="0"/>
        <v>17252.008819672737</v>
      </c>
      <c r="F33" s="32">
        <f t="shared" si="1"/>
        <v>31</v>
      </c>
      <c r="G33" s="24" t="str">
        <f t="shared" si="2"/>
        <v xml:space="preserve">Moreland </v>
      </c>
      <c r="H33" s="31">
        <f t="shared" si="3"/>
        <v>24916.331962013362</v>
      </c>
      <c r="I33" s="21"/>
      <c r="J33" s="25"/>
      <c r="K33" s="21"/>
      <c r="L33" s="25"/>
      <c r="M33" s="76"/>
      <c r="N33" s="21"/>
      <c r="O33" s="110" t="s">
        <v>337</v>
      </c>
    </row>
    <row r="34" spans="1:15" ht="11.25" customHeight="1">
      <c r="A34" s="21"/>
      <c r="B34" s="23">
        <v>20</v>
      </c>
      <c r="C34" s="38" t="s">
        <v>74</v>
      </c>
      <c r="D34" s="31">
        <f>VLOOKUP(B34,'Data 3 Table'!$A$4:$FP$84,$C$12+2)</f>
        <v>25458.85102476435</v>
      </c>
      <c r="E34" s="31">
        <f t="shared" si="0"/>
        <v>25458.851224764348</v>
      </c>
      <c r="F34" s="32">
        <f t="shared" si="1"/>
        <v>17</v>
      </c>
      <c r="G34" s="24" t="str">
        <f t="shared" si="2"/>
        <v xml:space="preserve">Melton </v>
      </c>
      <c r="H34" s="31">
        <f t="shared" si="3"/>
        <v>24441.075956461693</v>
      </c>
      <c r="I34" s="21"/>
      <c r="J34" s="25"/>
      <c r="K34" s="21"/>
      <c r="L34" s="25"/>
      <c r="M34" s="76"/>
      <c r="N34" s="21"/>
      <c r="O34" s="110" t="s">
        <v>338</v>
      </c>
    </row>
    <row r="35" spans="1:15" ht="11.25" customHeight="1">
      <c r="A35" s="21"/>
      <c r="B35" s="23">
        <v>21</v>
      </c>
      <c r="C35" s="38" t="s">
        <v>75</v>
      </c>
      <c r="D35" s="31">
        <f>VLOOKUP(B35,'Data 3 Table'!$A$4:$FP$84,$C$12+2)</f>
        <v>3343.4996415089977</v>
      </c>
      <c r="E35" s="31">
        <f t="shared" si="0"/>
        <v>3343.4998515089978</v>
      </c>
      <c r="F35" s="32">
        <f t="shared" si="1"/>
        <v>69</v>
      </c>
      <c r="G35" s="24" t="str">
        <f t="shared" si="2"/>
        <v xml:space="preserve">Darebin </v>
      </c>
      <c r="H35" s="31">
        <f t="shared" si="3"/>
        <v>24301.450237983729</v>
      </c>
      <c r="I35" s="21"/>
      <c r="J35" s="25"/>
      <c r="K35" s="21"/>
      <c r="L35" s="25"/>
      <c r="M35" s="76"/>
      <c r="N35" s="21"/>
      <c r="O35" s="110" t="s">
        <v>339</v>
      </c>
    </row>
    <row r="36" spans="1:15" ht="11.25" customHeight="1">
      <c r="A36" s="21"/>
      <c r="B36" s="23">
        <v>22</v>
      </c>
      <c r="C36" s="38" t="s">
        <v>76</v>
      </c>
      <c r="D36" s="31">
        <f>VLOOKUP(B36,'Data 3 Table'!$A$4:$FP$84,$C$12+2)</f>
        <v>24259.701717506679</v>
      </c>
      <c r="E36" s="31">
        <f t="shared" si="0"/>
        <v>24259.701937506681</v>
      </c>
      <c r="F36" s="32">
        <f t="shared" si="1"/>
        <v>22</v>
      </c>
      <c r="G36" s="24" t="str">
        <f t="shared" si="2"/>
        <v xml:space="preserve">Glen Eira </v>
      </c>
      <c r="H36" s="31">
        <f t="shared" si="3"/>
        <v>24259.701717506679</v>
      </c>
      <c r="I36" s="21"/>
      <c r="J36" s="25"/>
      <c r="K36" s="21"/>
      <c r="L36" s="25"/>
      <c r="M36" s="76"/>
      <c r="N36" s="21"/>
      <c r="O36" s="110" t="s">
        <v>340</v>
      </c>
    </row>
    <row r="37" spans="1:15" ht="11.25" customHeight="1">
      <c r="A37" s="21"/>
      <c r="B37" s="23">
        <v>23</v>
      </c>
      <c r="C37" s="38" t="s">
        <v>77</v>
      </c>
      <c r="D37" s="31">
        <f>VLOOKUP(B37,'Data 3 Table'!$A$4:$FP$84,$C$12+2)</f>
        <v>6076.807306842963</v>
      </c>
      <c r="E37" s="31">
        <f t="shared" si="0"/>
        <v>6076.8075368429627</v>
      </c>
      <c r="F37" s="32">
        <f t="shared" si="1"/>
        <v>53</v>
      </c>
      <c r="G37" s="24" t="str">
        <f t="shared" si="2"/>
        <v xml:space="preserve">Greater Dandenong </v>
      </c>
      <c r="H37" s="31">
        <f t="shared" si="3"/>
        <v>24123.950007114665</v>
      </c>
      <c r="I37" s="21"/>
      <c r="J37" s="25"/>
      <c r="K37" s="21"/>
      <c r="L37" s="25"/>
      <c r="M37" s="76"/>
      <c r="N37" s="21"/>
      <c r="O37" s="109" t="s">
        <v>319</v>
      </c>
    </row>
    <row r="38" spans="1:15" ht="11.25" customHeight="1">
      <c r="A38" s="21"/>
      <c r="B38" s="23">
        <v>24</v>
      </c>
      <c r="C38" s="38" t="s">
        <v>78</v>
      </c>
      <c r="D38" s="31">
        <f>VLOOKUP(B38,'Data 3 Table'!$A$4:$FP$84,$C$12+2)</f>
        <v>4380.4305603967532</v>
      </c>
      <c r="E38" s="31">
        <f t="shared" si="0"/>
        <v>4380.4308003967535</v>
      </c>
      <c r="F38" s="32">
        <f t="shared" si="1"/>
        <v>64</v>
      </c>
      <c r="G38" s="24" t="str">
        <f t="shared" si="2"/>
        <v xml:space="preserve">Bayside </v>
      </c>
      <c r="H38" s="31">
        <f t="shared" si="3"/>
        <v>23195.043895229675</v>
      </c>
      <c r="I38" s="21"/>
      <c r="J38" s="25"/>
      <c r="K38" s="21"/>
      <c r="L38" s="25"/>
      <c r="M38" s="76"/>
      <c r="N38" s="21"/>
      <c r="O38" s="109" t="s">
        <v>227</v>
      </c>
    </row>
    <row r="39" spans="1:15" ht="11.25" customHeight="1">
      <c r="A39" s="21"/>
      <c r="B39" s="23">
        <v>25</v>
      </c>
      <c r="C39" s="38" t="s">
        <v>79</v>
      </c>
      <c r="D39" s="31">
        <f>VLOOKUP(B39,'Data 3 Table'!$A$4:$FP$84,$C$12+2)</f>
        <v>27225.30971726172</v>
      </c>
      <c r="E39" s="31">
        <f t="shared" si="0"/>
        <v>27225.309967261721</v>
      </c>
      <c r="F39" s="32">
        <f t="shared" si="1"/>
        <v>15</v>
      </c>
      <c r="G39" s="24" t="str">
        <f t="shared" si="2"/>
        <v xml:space="preserve">Moonee Valley </v>
      </c>
      <c r="H39" s="31">
        <f t="shared" si="3"/>
        <v>22407.602304087446</v>
      </c>
      <c r="I39" s="21"/>
      <c r="J39" s="25"/>
      <c r="K39" s="21"/>
      <c r="L39" s="25"/>
      <c r="M39" s="76"/>
      <c r="N39" s="21"/>
      <c r="O39" s="109" t="s">
        <v>138</v>
      </c>
    </row>
    <row r="40" spans="1:15" ht="11.25" customHeight="1">
      <c r="A40" s="21"/>
      <c r="B40" s="23">
        <v>26</v>
      </c>
      <c r="C40" s="38" t="s">
        <v>80</v>
      </c>
      <c r="D40" s="31">
        <f>VLOOKUP(B40,'Data 3 Table'!$A$4:$FP$84,$C$12+2)</f>
        <v>24123.950007114665</v>
      </c>
      <c r="E40" s="31">
        <f t="shared" si="0"/>
        <v>24123.950267114666</v>
      </c>
      <c r="F40" s="32">
        <f t="shared" si="1"/>
        <v>23</v>
      </c>
      <c r="G40" s="24" t="str">
        <f t="shared" si="2"/>
        <v xml:space="preserve">Maroondah </v>
      </c>
      <c r="H40" s="31">
        <f t="shared" si="3"/>
        <v>21605.877760222404</v>
      </c>
      <c r="I40" s="21"/>
      <c r="J40" s="25"/>
      <c r="K40" s="21"/>
      <c r="L40" s="25"/>
      <c r="M40" s="76"/>
      <c r="N40" s="21"/>
      <c r="O40" s="109" t="s">
        <v>334</v>
      </c>
    </row>
    <row r="41" spans="1:15" ht="11.25" customHeight="1">
      <c r="A41" s="21"/>
      <c r="B41" s="23">
        <v>27</v>
      </c>
      <c r="C41" s="38" t="s">
        <v>81</v>
      </c>
      <c r="D41" s="31">
        <f>VLOOKUP(B41,'Data 3 Table'!$A$4:$FP$84,$C$12+2)</f>
        <v>61887.793342968456</v>
      </c>
      <c r="E41" s="31">
        <f t="shared" si="0"/>
        <v>61887.793612968453</v>
      </c>
      <c r="F41" s="32">
        <f t="shared" si="1"/>
        <v>1</v>
      </c>
      <c r="G41" s="24" t="str">
        <f t="shared" si="2"/>
        <v xml:space="preserve">Latrobe </v>
      </c>
      <c r="H41" s="31">
        <f t="shared" si="3"/>
        <v>19042.262141525076</v>
      </c>
      <c r="I41" s="21"/>
      <c r="J41" s="25"/>
      <c r="K41" s="21"/>
      <c r="L41" s="25"/>
      <c r="M41" s="76"/>
      <c r="N41" s="21"/>
      <c r="O41" s="109" t="s">
        <v>320</v>
      </c>
    </row>
    <row r="42" spans="1:15" ht="11.25" customHeight="1">
      <c r="A42" s="21"/>
      <c r="B42" s="23">
        <v>28</v>
      </c>
      <c r="C42" s="38" t="s">
        <v>82</v>
      </c>
      <c r="D42" s="31">
        <f>VLOOKUP(B42,'Data 3 Table'!$A$4:$FP$84,$C$12+2)</f>
        <v>15176.566619488463</v>
      </c>
      <c r="E42" s="31">
        <f t="shared" si="0"/>
        <v>15176.566899488464</v>
      </c>
      <c r="F42" s="32">
        <f t="shared" si="1"/>
        <v>33</v>
      </c>
      <c r="G42" s="24" t="str">
        <f t="shared" si="2"/>
        <v xml:space="preserve">Stonnington </v>
      </c>
      <c r="H42" s="31">
        <f t="shared" si="3"/>
        <v>18833.892504736428</v>
      </c>
      <c r="I42" s="21"/>
      <c r="J42" s="25"/>
      <c r="K42" s="21"/>
      <c r="L42" s="25"/>
      <c r="M42" s="76"/>
      <c r="N42" s="21"/>
      <c r="O42" s="109" t="s">
        <v>321</v>
      </c>
    </row>
    <row r="43" spans="1:15" ht="11.25" customHeight="1">
      <c r="A43" s="21"/>
      <c r="B43" s="23">
        <v>29</v>
      </c>
      <c r="C43" s="38" t="s">
        <v>83</v>
      </c>
      <c r="D43" s="31">
        <f>VLOOKUP(B43,'Data 3 Table'!$A$4:$FP$84,$C$12+2)</f>
        <v>5396.207258378714</v>
      </c>
      <c r="E43" s="31">
        <f t="shared" si="0"/>
        <v>5396.2075483787139</v>
      </c>
      <c r="F43" s="32">
        <f t="shared" si="1"/>
        <v>55</v>
      </c>
      <c r="G43" s="24" t="str">
        <f t="shared" si="2"/>
        <v xml:space="preserve">Cardinia </v>
      </c>
      <c r="H43" s="31">
        <f t="shared" si="3"/>
        <v>17357.535629780738</v>
      </c>
      <c r="I43" s="21"/>
      <c r="J43" s="25"/>
      <c r="K43" s="21"/>
      <c r="L43" s="25"/>
      <c r="M43" s="76"/>
      <c r="N43" s="21"/>
      <c r="O43" s="109" t="s">
        <v>140</v>
      </c>
    </row>
    <row r="44" spans="1:15" ht="11.25" customHeight="1">
      <c r="A44" s="21"/>
      <c r="B44" s="23">
        <v>30</v>
      </c>
      <c r="C44" s="38" t="s">
        <v>84</v>
      </c>
      <c r="D44" s="31">
        <f>VLOOKUP(B44,'Data 3 Table'!$A$4:$FP$84,$C$12+2)</f>
        <v>1658.7665207386835</v>
      </c>
      <c r="E44" s="31">
        <f t="shared" si="0"/>
        <v>1658.7668207386835</v>
      </c>
      <c r="F44" s="32">
        <f t="shared" si="1"/>
        <v>77</v>
      </c>
      <c r="G44" s="24" t="str">
        <f t="shared" si="2"/>
        <v xml:space="preserve">Port Phillip </v>
      </c>
      <c r="H44" s="31">
        <f t="shared" si="3"/>
        <v>17261.856992710913</v>
      </c>
      <c r="I44" s="21"/>
      <c r="J44" s="25"/>
      <c r="K44" s="21"/>
      <c r="L44" s="25"/>
      <c r="M44" s="76"/>
      <c r="N44" s="21"/>
      <c r="O44" s="109" t="s">
        <v>177</v>
      </c>
    </row>
    <row r="45" spans="1:15" ht="11.25" customHeight="1">
      <c r="A45" s="21"/>
      <c r="B45" s="23">
        <v>31</v>
      </c>
      <c r="C45" s="38" t="s">
        <v>85</v>
      </c>
      <c r="D45" s="31">
        <f>VLOOKUP(B45,'Data 3 Table'!$A$4:$FP$84,$C$12+2)</f>
        <v>15887.672560787363</v>
      </c>
      <c r="E45" s="31">
        <f t="shared" si="0"/>
        <v>15887.672870787363</v>
      </c>
      <c r="F45" s="32">
        <f t="shared" si="1"/>
        <v>32</v>
      </c>
      <c r="G45" s="24" t="str">
        <f t="shared" si="2"/>
        <v xml:space="preserve">East Gippsland </v>
      </c>
      <c r="H45" s="31">
        <f t="shared" si="3"/>
        <v>17252.008629672739</v>
      </c>
      <c r="I45" s="21"/>
      <c r="J45" s="25"/>
      <c r="K45" s="21"/>
      <c r="L45" s="25"/>
      <c r="M45" s="76"/>
      <c r="N45" s="21"/>
      <c r="O45" s="109" t="s">
        <v>176</v>
      </c>
    </row>
    <row r="46" spans="1:15" ht="11.25" customHeight="1">
      <c r="A46" s="21"/>
      <c r="B46" s="23">
        <v>32</v>
      </c>
      <c r="C46" s="38" t="s">
        <v>86</v>
      </c>
      <c r="D46" s="31">
        <f>VLOOKUP(B46,'Data 3 Table'!$A$4:$FP$84,$C$12+2)</f>
        <v>4720.973706615634</v>
      </c>
      <c r="E46" s="31">
        <f t="shared" si="0"/>
        <v>4720.9740266156341</v>
      </c>
      <c r="F46" s="32">
        <f t="shared" si="1"/>
        <v>58</v>
      </c>
      <c r="G46" s="24" t="str">
        <f t="shared" si="2"/>
        <v xml:space="preserve">Hobsons Bay </v>
      </c>
      <c r="H46" s="31">
        <f t="shared" si="3"/>
        <v>15887.672560787363</v>
      </c>
      <c r="I46" s="21"/>
      <c r="J46" s="25"/>
      <c r="K46" s="21"/>
      <c r="L46" s="25"/>
      <c r="M46" s="76"/>
      <c r="N46" s="21"/>
      <c r="O46" s="109" t="s">
        <v>178</v>
      </c>
    </row>
    <row r="47" spans="1:15" ht="21">
      <c r="A47" s="21"/>
      <c r="B47" s="23">
        <v>33</v>
      </c>
      <c r="C47" s="38" t="s">
        <v>87</v>
      </c>
      <c r="D47" s="31">
        <f>VLOOKUP(B47,'Data 3 Table'!$A$4:$FP$84,$C$12+2)</f>
        <v>32391.151842180712</v>
      </c>
      <c r="E47" s="31">
        <f t="shared" si="0"/>
        <v>32391.152172180711</v>
      </c>
      <c r="F47" s="32">
        <f t="shared" si="1"/>
        <v>8</v>
      </c>
      <c r="G47" s="24" t="str">
        <f t="shared" si="2"/>
        <v xml:space="preserve">Greater Shepparton </v>
      </c>
      <c r="H47" s="31">
        <f t="shared" si="3"/>
        <v>15176.566619488463</v>
      </c>
      <c r="I47" s="21"/>
      <c r="J47" s="25"/>
      <c r="K47" s="21"/>
      <c r="L47" s="25"/>
      <c r="M47" s="76"/>
      <c r="N47" s="21"/>
      <c r="O47" s="109" t="s">
        <v>144</v>
      </c>
    </row>
    <row r="48" spans="1:15">
      <c r="A48" s="21"/>
      <c r="B48" s="23">
        <v>34</v>
      </c>
      <c r="C48" s="38" t="s">
        <v>88</v>
      </c>
      <c r="D48" s="31">
        <f>VLOOKUP(B48,'Data 3 Table'!$A$4:$FP$84,$C$12+2)</f>
        <v>4643.9075528245103</v>
      </c>
      <c r="E48" s="31">
        <f t="shared" si="0"/>
        <v>4643.9078928245099</v>
      </c>
      <c r="F48" s="32">
        <f t="shared" si="1"/>
        <v>60</v>
      </c>
      <c r="G48" s="24" t="str">
        <f t="shared" si="2"/>
        <v xml:space="preserve">Baw Baw </v>
      </c>
      <c r="H48" s="31">
        <f t="shared" si="3"/>
        <v>14977.014298120535</v>
      </c>
      <c r="I48" s="21"/>
      <c r="J48" s="25"/>
      <c r="K48" s="21"/>
      <c r="L48" s="25"/>
      <c r="M48" s="76"/>
      <c r="N48" s="21"/>
      <c r="O48" s="109" t="s">
        <v>228</v>
      </c>
    </row>
    <row r="49" spans="1:15">
      <c r="A49" s="21"/>
      <c r="B49" s="23">
        <v>35</v>
      </c>
      <c r="C49" s="38" t="s">
        <v>89</v>
      </c>
      <c r="D49" s="31">
        <f>VLOOKUP(B49,'Data 3 Table'!$A$4:$FP$84,$C$12+2)</f>
        <v>31344.706584673339</v>
      </c>
      <c r="E49" s="31">
        <f t="shared" si="0"/>
        <v>31344.706934673337</v>
      </c>
      <c r="F49" s="32">
        <f t="shared" si="1"/>
        <v>12</v>
      </c>
      <c r="G49" s="24" t="str">
        <f t="shared" si="2"/>
        <v xml:space="preserve">Bass Coast </v>
      </c>
      <c r="H49" s="31">
        <f t="shared" si="3"/>
        <v>14485.805515200167</v>
      </c>
      <c r="I49" s="21"/>
      <c r="J49" s="25"/>
      <c r="K49" s="21"/>
      <c r="L49" s="25"/>
      <c r="M49" s="76"/>
      <c r="N49" s="21"/>
      <c r="O49" s="109" t="s">
        <v>176</v>
      </c>
    </row>
    <row r="50" spans="1:15">
      <c r="A50" s="21"/>
      <c r="B50" s="23">
        <v>36</v>
      </c>
      <c r="C50" s="38" t="s">
        <v>90</v>
      </c>
      <c r="D50" s="31">
        <f>VLOOKUP(B50,'Data 3 Table'!$A$4:$FP$84,$C$12+2)</f>
        <v>32190.632926337203</v>
      </c>
      <c r="E50" s="31">
        <f t="shared" si="0"/>
        <v>32190.633286337201</v>
      </c>
      <c r="F50" s="32">
        <f t="shared" si="1"/>
        <v>10</v>
      </c>
      <c r="G50" s="24" t="str">
        <f t="shared" si="2"/>
        <v xml:space="preserve">Melbourne </v>
      </c>
      <c r="H50" s="31">
        <f t="shared" si="3"/>
        <v>13378.541983820178</v>
      </c>
      <c r="I50" s="21"/>
      <c r="J50" s="25"/>
      <c r="K50" s="21"/>
      <c r="L50" s="25"/>
      <c r="M50" s="76"/>
      <c r="N50" s="21"/>
      <c r="O50" s="109" t="s">
        <v>324</v>
      </c>
    </row>
    <row r="51" spans="1:15">
      <c r="A51" s="21"/>
      <c r="B51" s="23">
        <v>37</v>
      </c>
      <c r="C51" s="38" t="s">
        <v>91</v>
      </c>
      <c r="D51" s="31">
        <f>VLOOKUP(B51,'Data 3 Table'!$A$4:$FP$84,$C$12+2)</f>
        <v>19042.262141525076</v>
      </c>
      <c r="E51" s="31">
        <f t="shared" si="0"/>
        <v>19042.262511525078</v>
      </c>
      <c r="F51" s="32">
        <f t="shared" si="1"/>
        <v>27</v>
      </c>
      <c r="G51" s="24" t="str">
        <f t="shared" si="2"/>
        <v xml:space="preserve">Yarra </v>
      </c>
      <c r="H51" s="31">
        <f t="shared" si="3"/>
        <v>12995.76744538323</v>
      </c>
      <c r="I51" s="21"/>
      <c r="J51" s="25"/>
      <c r="K51" s="21"/>
      <c r="L51" s="25"/>
      <c r="M51" s="76"/>
      <c r="N51" s="21"/>
      <c r="O51" s="109" t="s">
        <v>145</v>
      </c>
    </row>
    <row r="52" spans="1:15">
      <c r="A52" s="21"/>
      <c r="B52" s="23">
        <v>38</v>
      </c>
      <c r="C52" s="38" t="s">
        <v>92</v>
      </c>
      <c r="D52" s="31">
        <f>VLOOKUP(B52,'Data 3 Table'!$A$4:$FP$84,$C$12+2)</f>
        <v>2438.4062730401861</v>
      </c>
      <c r="E52" s="31">
        <f t="shared" si="0"/>
        <v>2438.406653040186</v>
      </c>
      <c r="F52" s="32">
        <f t="shared" si="1"/>
        <v>72</v>
      </c>
      <c r="G52" s="24" t="str">
        <f t="shared" si="2"/>
        <v xml:space="preserve">Nillumbik </v>
      </c>
      <c r="H52" s="31">
        <f t="shared" si="3"/>
        <v>12575.212460851439</v>
      </c>
      <c r="I52" s="21"/>
      <c r="J52" s="25"/>
      <c r="K52" s="21"/>
      <c r="L52" s="25"/>
      <c r="M52" s="76"/>
      <c r="N52" s="21"/>
      <c r="O52" s="109" t="s">
        <v>154</v>
      </c>
    </row>
    <row r="53" spans="1:15" ht="21">
      <c r="A53" s="21"/>
      <c r="B53" s="23">
        <v>39</v>
      </c>
      <c r="C53" s="38" t="s">
        <v>93</v>
      </c>
      <c r="D53" s="31">
        <f>VLOOKUP(B53,'Data 3 Table'!$A$4:$FP$84,$C$12+2)</f>
        <v>11371.773414704523</v>
      </c>
      <c r="E53" s="31">
        <f t="shared" si="0"/>
        <v>11371.773804704522</v>
      </c>
      <c r="F53" s="32">
        <f t="shared" si="1"/>
        <v>42</v>
      </c>
      <c r="G53" s="24" t="str">
        <f t="shared" si="2"/>
        <v xml:space="preserve">Mildura </v>
      </c>
      <c r="H53" s="31">
        <f t="shared" si="3"/>
        <v>12515.30190085661</v>
      </c>
      <c r="I53" s="21"/>
      <c r="J53" s="25"/>
      <c r="K53" s="21"/>
      <c r="L53" s="25"/>
      <c r="M53" s="76"/>
      <c r="N53" s="21"/>
      <c r="O53" s="109" t="s">
        <v>146</v>
      </c>
    </row>
    <row r="54" spans="1:15">
      <c r="A54" s="21"/>
      <c r="B54" s="23">
        <v>40</v>
      </c>
      <c r="C54" s="38" t="s">
        <v>94</v>
      </c>
      <c r="D54" s="31">
        <f>VLOOKUP(B54,'Data 3 Table'!$A$4:$FP$84,$C$12+2)</f>
        <v>28848.744790197485</v>
      </c>
      <c r="E54" s="31">
        <f t="shared" si="0"/>
        <v>28848.745190197485</v>
      </c>
      <c r="F54" s="32">
        <f t="shared" si="1"/>
        <v>14</v>
      </c>
      <c r="G54" s="24" t="str">
        <f t="shared" si="2"/>
        <v xml:space="preserve">Wellington </v>
      </c>
      <c r="H54" s="31">
        <f t="shared" si="3"/>
        <v>12186.099412776832</v>
      </c>
      <c r="I54" s="21"/>
      <c r="J54" s="25"/>
      <c r="K54" s="21"/>
      <c r="L54" s="25"/>
      <c r="M54" s="76"/>
      <c r="N54" s="21"/>
      <c r="O54" s="109"/>
    </row>
    <row r="55" spans="1:15">
      <c r="A55" s="21"/>
      <c r="B55" s="23">
        <v>41</v>
      </c>
      <c r="C55" s="38" t="s">
        <v>95</v>
      </c>
      <c r="D55" s="31">
        <f>VLOOKUP(B55,'Data 3 Table'!$A$4:$FP$84,$C$12+2)</f>
        <v>3160.9639792420139</v>
      </c>
      <c r="E55" s="31">
        <f t="shared" si="0"/>
        <v>3160.964389242014</v>
      </c>
      <c r="F55" s="32">
        <f t="shared" si="1"/>
        <v>70</v>
      </c>
      <c r="G55" s="24" t="str">
        <f t="shared" si="2"/>
        <v xml:space="preserve">Maribyrnong </v>
      </c>
      <c r="H55" s="31">
        <f t="shared" si="3"/>
        <v>11484.234428855125</v>
      </c>
      <c r="I55" s="21"/>
      <c r="J55" s="25"/>
      <c r="K55" s="21"/>
      <c r="L55" s="25"/>
      <c r="M55" s="76"/>
      <c r="N55" s="21"/>
      <c r="O55" s="109"/>
    </row>
    <row r="56" spans="1:15" ht="21">
      <c r="A56" s="21"/>
      <c r="B56" s="23">
        <v>42</v>
      </c>
      <c r="C56" s="38" t="s">
        <v>96</v>
      </c>
      <c r="D56" s="31">
        <f>VLOOKUP(B56,'Data 3 Table'!$A$4:$FP$84,$C$12+2)</f>
        <v>11484.234428855125</v>
      </c>
      <c r="E56" s="31">
        <f t="shared" si="0"/>
        <v>11484.234848855125</v>
      </c>
      <c r="F56" s="32">
        <f t="shared" si="1"/>
        <v>41</v>
      </c>
      <c r="G56" s="24" t="str">
        <f t="shared" si="2"/>
        <v xml:space="preserve">Macedon Ranges </v>
      </c>
      <c r="H56" s="31">
        <f t="shared" si="3"/>
        <v>11371.773414704523</v>
      </c>
      <c r="I56" s="21"/>
      <c r="J56" s="25"/>
      <c r="K56" s="21"/>
      <c r="L56" s="25"/>
      <c r="M56" s="76"/>
      <c r="N56" s="21"/>
      <c r="O56" s="109"/>
    </row>
    <row r="57" spans="1:15">
      <c r="A57" s="21"/>
      <c r="B57" s="23">
        <v>43</v>
      </c>
      <c r="C57" s="38" t="s">
        <v>97</v>
      </c>
      <c r="D57" s="31">
        <f>VLOOKUP(B57,'Data 3 Table'!$A$4:$FP$84,$C$12+2)</f>
        <v>21605.877760222404</v>
      </c>
      <c r="E57" s="31">
        <f t="shared" si="0"/>
        <v>21605.878190222404</v>
      </c>
      <c r="F57" s="32">
        <f t="shared" si="1"/>
        <v>26</v>
      </c>
      <c r="G57" s="24" t="str">
        <f t="shared" si="2"/>
        <v xml:space="preserve">Campaspe </v>
      </c>
      <c r="H57" s="31">
        <f t="shared" si="3"/>
        <v>10866.258195484377</v>
      </c>
      <c r="I57" s="21"/>
      <c r="J57" s="25"/>
      <c r="K57" s="21"/>
      <c r="L57" s="25"/>
      <c r="M57" s="76"/>
      <c r="N57" s="21"/>
      <c r="O57" s="109"/>
    </row>
    <row r="58" spans="1:15">
      <c r="A58" s="21"/>
      <c r="B58" s="23">
        <v>44</v>
      </c>
      <c r="C58" s="38" t="s">
        <v>98</v>
      </c>
      <c r="D58" s="31">
        <f>VLOOKUP(B58,'Data 3 Table'!$A$4:$FP$84,$C$12+2)</f>
        <v>13378.541983820178</v>
      </c>
      <c r="E58" s="31">
        <f t="shared" si="0"/>
        <v>13378.542423820178</v>
      </c>
      <c r="F58" s="32">
        <f t="shared" si="1"/>
        <v>36</v>
      </c>
      <c r="G58" s="24" t="str">
        <f t="shared" si="2"/>
        <v xml:space="preserve">Moira </v>
      </c>
      <c r="H58" s="31">
        <f t="shared" si="3"/>
        <v>9300.1516939706562</v>
      </c>
      <c r="I58" s="21"/>
      <c r="J58" s="25"/>
      <c r="K58" s="21"/>
      <c r="L58" s="25"/>
      <c r="M58" s="76"/>
      <c r="N58" s="21"/>
      <c r="O58" s="109" t="s">
        <v>229</v>
      </c>
    </row>
    <row r="59" spans="1:15" ht="21">
      <c r="A59" s="21"/>
      <c r="B59" s="23">
        <v>45</v>
      </c>
      <c r="C59" s="38" t="s">
        <v>99</v>
      </c>
      <c r="D59" s="31">
        <f>VLOOKUP(B59,'Data 3 Table'!$A$4:$FP$84,$C$12+2)</f>
        <v>24441.075956461693</v>
      </c>
      <c r="E59" s="31">
        <f t="shared" si="0"/>
        <v>24441.076406461692</v>
      </c>
      <c r="F59" s="32">
        <f t="shared" si="1"/>
        <v>20</v>
      </c>
      <c r="G59" s="24" t="str">
        <f t="shared" si="2"/>
        <v xml:space="preserve">South Gippsland </v>
      </c>
      <c r="H59" s="31">
        <f t="shared" si="3"/>
        <v>9173.5321051508527</v>
      </c>
      <c r="I59" s="21"/>
      <c r="J59" s="25"/>
      <c r="K59" s="21"/>
      <c r="L59" s="25"/>
      <c r="M59" s="76"/>
      <c r="N59" s="21"/>
      <c r="O59" s="109" t="s">
        <v>170</v>
      </c>
    </row>
    <row r="60" spans="1:15">
      <c r="A60" s="21"/>
      <c r="B60" s="23">
        <v>46</v>
      </c>
      <c r="C60" s="38" t="s">
        <v>100</v>
      </c>
      <c r="D60" s="31">
        <f>VLOOKUP(B60,'Data 3 Table'!$A$4:$FP$84,$C$12+2)</f>
        <v>12515.30190085661</v>
      </c>
      <c r="E60" s="31">
        <f t="shared" si="0"/>
        <v>12515.302360856609</v>
      </c>
      <c r="F60" s="32">
        <f t="shared" si="1"/>
        <v>39</v>
      </c>
      <c r="G60" s="24" t="str">
        <f t="shared" si="2"/>
        <v xml:space="preserve">Surf Coast </v>
      </c>
      <c r="H60" s="31">
        <f t="shared" si="3"/>
        <v>9071.0622217876844</v>
      </c>
      <c r="I60" s="21"/>
      <c r="J60" s="25"/>
      <c r="K60" s="21"/>
      <c r="L60" s="25"/>
      <c r="M60" s="76"/>
      <c r="N60" s="21"/>
      <c r="O60" s="109" t="s">
        <v>171</v>
      </c>
    </row>
    <row r="61" spans="1:15">
      <c r="A61" s="21"/>
      <c r="B61" s="23">
        <v>47</v>
      </c>
      <c r="C61" s="38" t="s">
        <v>101</v>
      </c>
      <c r="D61" s="31">
        <f>VLOOKUP(B61,'Data 3 Table'!$A$4:$FP$84,$C$12+2)</f>
        <v>8631.7614665932106</v>
      </c>
      <c r="E61" s="31">
        <f t="shared" si="0"/>
        <v>8631.7619365932114</v>
      </c>
      <c r="F61" s="32">
        <f t="shared" si="1"/>
        <v>48</v>
      </c>
      <c r="G61" s="24" t="str">
        <f t="shared" si="2"/>
        <v xml:space="preserve">Wodonga </v>
      </c>
      <c r="H61" s="31">
        <f t="shared" si="3"/>
        <v>8813.7294663036118</v>
      </c>
      <c r="I61" s="21"/>
      <c r="J61" s="25"/>
      <c r="K61" s="21"/>
      <c r="L61" s="25"/>
      <c r="M61" s="76"/>
      <c r="N61" s="21"/>
      <c r="O61" s="109" t="s">
        <v>172</v>
      </c>
    </row>
    <row r="62" spans="1:15">
      <c r="A62" s="21"/>
      <c r="B62" s="23">
        <v>48</v>
      </c>
      <c r="C62" s="38" t="s">
        <v>102</v>
      </c>
      <c r="D62" s="31">
        <f>VLOOKUP(B62,'Data 3 Table'!$A$4:$FP$84,$C$12+2)</f>
        <v>9300.1516939706562</v>
      </c>
      <c r="E62" s="31">
        <f t="shared" si="0"/>
        <v>9300.1521739706568</v>
      </c>
      <c r="F62" s="32">
        <f t="shared" si="1"/>
        <v>44</v>
      </c>
      <c r="G62" s="24" t="str">
        <f t="shared" si="2"/>
        <v xml:space="preserve">Mitchell </v>
      </c>
      <c r="H62" s="31">
        <f t="shared" si="3"/>
        <v>8631.7614665932106</v>
      </c>
      <c r="I62" s="21"/>
      <c r="J62" s="25"/>
      <c r="K62" s="21"/>
      <c r="L62" s="25"/>
      <c r="M62" s="76"/>
      <c r="N62" s="21"/>
      <c r="O62" s="109" t="s">
        <v>326</v>
      </c>
    </row>
    <row r="63" spans="1:15">
      <c r="A63" s="21"/>
      <c r="B63" s="23">
        <v>49</v>
      </c>
      <c r="C63" s="38" t="s">
        <v>103</v>
      </c>
      <c r="D63" s="31">
        <f>VLOOKUP(B63,'Data 3 Table'!$A$4:$FP$84,$C$12+2)</f>
        <v>34538.141488153429</v>
      </c>
      <c r="E63" s="31">
        <f t="shared" si="0"/>
        <v>34538.141978153428</v>
      </c>
      <c r="F63" s="32">
        <f t="shared" si="1"/>
        <v>4</v>
      </c>
      <c r="G63" s="24" t="str">
        <f t="shared" si="2"/>
        <v xml:space="preserve">Warrnambool </v>
      </c>
      <c r="H63" s="31">
        <f t="shared" si="3"/>
        <v>8565.9678098464392</v>
      </c>
      <c r="I63" s="21"/>
      <c r="J63" s="25"/>
      <c r="K63" s="21"/>
      <c r="L63" s="25"/>
      <c r="M63" s="76"/>
      <c r="N63" s="21"/>
      <c r="O63" s="109" t="s">
        <v>148</v>
      </c>
    </row>
    <row r="64" spans="1:15">
      <c r="A64" s="21"/>
      <c r="B64" s="23">
        <v>50</v>
      </c>
      <c r="C64" s="38" t="s">
        <v>104</v>
      </c>
      <c r="D64" s="31">
        <f>VLOOKUP(B64,'Data 3 Table'!$A$4:$FP$84,$C$12+2)</f>
        <v>22407.602304087446</v>
      </c>
      <c r="E64" s="31">
        <f t="shared" si="0"/>
        <v>22407.602804087444</v>
      </c>
      <c r="F64" s="32">
        <f t="shared" si="1"/>
        <v>25</v>
      </c>
      <c r="G64" s="24" t="str">
        <f t="shared" si="2"/>
        <v xml:space="preserve">Wangaratta </v>
      </c>
      <c r="H64" s="31">
        <f t="shared" si="3"/>
        <v>8070.4718956319448</v>
      </c>
      <c r="I64" s="21"/>
      <c r="J64" s="25"/>
      <c r="K64" s="21"/>
      <c r="L64" s="25"/>
      <c r="M64" s="76"/>
      <c r="N64" s="21"/>
      <c r="O64" s="109" t="s">
        <v>173</v>
      </c>
    </row>
    <row r="65" spans="1:15">
      <c r="A65" s="21"/>
      <c r="B65" s="23">
        <v>51</v>
      </c>
      <c r="C65" s="38" t="s">
        <v>105</v>
      </c>
      <c r="D65" s="31">
        <f>VLOOKUP(B65,'Data 3 Table'!$A$4:$FP$84,$C$12+2)</f>
        <v>7751.9221547144934</v>
      </c>
      <c r="E65" s="31">
        <f t="shared" si="0"/>
        <v>7751.9226647144933</v>
      </c>
      <c r="F65" s="32">
        <f t="shared" si="1"/>
        <v>51</v>
      </c>
      <c r="G65" s="24" t="str">
        <f t="shared" si="2"/>
        <v xml:space="preserve">Moorabool </v>
      </c>
      <c r="H65" s="31">
        <f t="shared" si="3"/>
        <v>7751.9221547144934</v>
      </c>
      <c r="I65" s="21"/>
      <c r="J65" s="25"/>
      <c r="K65" s="21"/>
      <c r="L65" s="25"/>
      <c r="M65" s="76"/>
      <c r="N65" s="21"/>
      <c r="O65" s="109" t="s">
        <v>328</v>
      </c>
    </row>
    <row r="66" spans="1:15" ht="21">
      <c r="A66" s="21"/>
      <c r="B66" s="23">
        <v>52</v>
      </c>
      <c r="C66" s="38" t="s">
        <v>106</v>
      </c>
      <c r="D66" s="31">
        <f>VLOOKUP(B66,'Data 3 Table'!$A$4:$FP$84,$C$12+2)</f>
        <v>24916.331962013362</v>
      </c>
      <c r="E66" s="31">
        <f t="shared" si="0"/>
        <v>24916.332482013364</v>
      </c>
      <c r="F66" s="32">
        <f t="shared" si="1"/>
        <v>19</v>
      </c>
      <c r="G66" s="24" t="str">
        <f t="shared" si="2"/>
        <v xml:space="preserve">Mount Alexander </v>
      </c>
      <c r="H66" s="31">
        <f t="shared" si="3"/>
        <v>6378.855349928268</v>
      </c>
      <c r="I66" s="21"/>
      <c r="J66" s="25"/>
      <c r="K66" s="21"/>
      <c r="L66" s="25"/>
      <c r="M66" s="76"/>
      <c r="N66" s="21"/>
      <c r="O66" s="109"/>
    </row>
    <row r="67" spans="1:15" ht="21">
      <c r="A67" s="21"/>
      <c r="B67" s="23">
        <v>53</v>
      </c>
      <c r="C67" s="38" t="s">
        <v>107</v>
      </c>
      <c r="D67" s="31">
        <f>VLOOKUP(B67,'Data 3 Table'!$A$4:$FP$84,$C$12+2)</f>
        <v>49325.406602400144</v>
      </c>
      <c r="E67" s="31">
        <f t="shared" si="0"/>
        <v>49325.407132400142</v>
      </c>
      <c r="F67" s="32">
        <f t="shared" si="1"/>
        <v>3</v>
      </c>
      <c r="G67" s="24" t="str">
        <f t="shared" si="2"/>
        <v xml:space="preserve">Glenelg </v>
      </c>
      <c r="H67" s="31">
        <f t="shared" si="3"/>
        <v>6076.807306842963</v>
      </c>
      <c r="I67" s="21"/>
      <c r="J67" s="25"/>
      <c r="K67" s="21"/>
      <c r="L67" s="25"/>
      <c r="M67" s="76"/>
      <c r="N67" s="21"/>
      <c r="O67" s="109"/>
    </row>
    <row r="68" spans="1:15" ht="21">
      <c r="A68" s="21"/>
      <c r="B68" s="23">
        <v>54</v>
      </c>
      <c r="C68" s="38" t="s">
        <v>108</v>
      </c>
      <c r="D68" s="31">
        <f>VLOOKUP(B68,'Data 3 Table'!$A$4:$FP$84,$C$12+2)</f>
        <v>6378.855349928268</v>
      </c>
      <c r="E68" s="31">
        <f t="shared" si="0"/>
        <v>6378.855889928268</v>
      </c>
      <c r="F68" s="32">
        <f t="shared" si="1"/>
        <v>52</v>
      </c>
      <c r="G68" s="24" t="str">
        <f t="shared" si="2"/>
        <v xml:space="preserve">Colac-Otway </v>
      </c>
      <c r="H68" s="31">
        <f t="shared" si="3"/>
        <v>5966.0148768425297</v>
      </c>
      <c r="I68" s="21"/>
      <c r="J68" s="25"/>
      <c r="K68" s="21"/>
      <c r="L68" s="25"/>
      <c r="M68" s="76"/>
      <c r="N68" s="21"/>
      <c r="O68" s="109" t="s">
        <v>230</v>
      </c>
    </row>
    <row r="69" spans="1:15">
      <c r="A69" s="21"/>
      <c r="B69" s="23">
        <v>55</v>
      </c>
      <c r="C69" s="38" t="s">
        <v>109</v>
      </c>
      <c r="D69" s="31">
        <f>VLOOKUP(B69,'Data 3 Table'!$A$4:$FP$84,$C$12+2)</f>
        <v>4257.562189393926</v>
      </c>
      <c r="E69" s="31">
        <f t="shared" si="0"/>
        <v>4257.5627393939258</v>
      </c>
      <c r="F69" s="32">
        <f t="shared" si="1"/>
        <v>65</v>
      </c>
      <c r="G69" s="24" t="str">
        <f t="shared" si="2"/>
        <v xml:space="preserve">Hepburn </v>
      </c>
      <c r="H69" s="31">
        <f t="shared" si="3"/>
        <v>5396.207258378714</v>
      </c>
      <c r="I69" s="21"/>
      <c r="J69" s="25"/>
      <c r="K69" s="21"/>
      <c r="L69" s="25"/>
      <c r="M69" s="76"/>
      <c r="N69" s="21"/>
      <c r="O69" s="109" t="s">
        <v>204</v>
      </c>
    </row>
    <row r="70" spans="1:15">
      <c r="A70" s="21"/>
      <c r="B70" s="23">
        <v>56</v>
      </c>
      <c r="C70" s="38" t="s">
        <v>110</v>
      </c>
      <c r="D70" s="31">
        <f>VLOOKUP(B70,'Data 3 Table'!$A$4:$FP$84,$C$12+2)</f>
        <v>4729.4487335091044</v>
      </c>
      <c r="E70" s="31">
        <f t="shared" si="0"/>
        <v>4729.4492935091048</v>
      </c>
      <c r="F70" s="32">
        <f t="shared" si="1"/>
        <v>57</v>
      </c>
      <c r="G70" s="24" t="str">
        <f t="shared" si="2"/>
        <v xml:space="preserve">Benalla </v>
      </c>
      <c r="H70" s="31">
        <f t="shared" si="3"/>
        <v>4811.6618020813921</v>
      </c>
      <c r="I70" s="21"/>
      <c r="J70" s="25"/>
      <c r="K70" s="21"/>
      <c r="L70" s="25"/>
      <c r="M70" s="76"/>
      <c r="N70" s="21"/>
      <c r="O70" s="109" t="s">
        <v>174</v>
      </c>
    </row>
    <row r="71" spans="1:15">
      <c r="A71" s="21"/>
      <c r="B71" s="23">
        <v>57</v>
      </c>
      <c r="C71" s="38" t="s">
        <v>111</v>
      </c>
      <c r="D71" s="31">
        <f>VLOOKUP(B71,'Data 3 Table'!$A$4:$FP$84,$C$12+2)</f>
        <v>12575.212460851439</v>
      </c>
      <c r="E71" s="31">
        <f t="shared" si="0"/>
        <v>12575.213030851439</v>
      </c>
      <c r="F71" s="32">
        <f t="shared" si="1"/>
        <v>38</v>
      </c>
      <c r="G71" s="24" t="str">
        <f t="shared" si="2"/>
        <v xml:space="preserve">Murrindindi </v>
      </c>
      <c r="H71" s="31">
        <f t="shared" si="3"/>
        <v>4729.4487335091044</v>
      </c>
      <c r="I71" s="21"/>
      <c r="J71" s="25"/>
      <c r="K71" s="21"/>
      <c r="L71" s="25"/>
      <c r="M71" s="76"/>
      <c r="N71" s="21"/>
      <c r="O71" s="109" t="s">
        <v>153</v>
      </c>
    </row>
    <row r="72" spans="1:15" ht="21">
      <c r="A72" s="21"/>
      <c r="B72" s="23">
        <v>58</v>
      </c>
      <c r="C72" s="38" t="s">
        <v>112</v>
      </c>
      <c r="D72" s="31">
        <f>VLOOKUP(B72,'Data 3 Table'!$A$4:$FP$84,$C$12+2)</f>
        <v>3587.6788294857279</v>
      </c>
      <c r="E72" s="31">
        <f t="shared" si="0"/>
        <v>3587.6794094857278</v>
      </c>
      <c r="F72" s="32">
        <f t="shared" si="1"/>
        <v>68</v>
      </c>
      <c r="G72" s="24" t="str">
        <f t="shared" si="2"/>
        <v xml:space="preserve">Horsham </v>
      </c>
      <c r="H72" s="31">
        <f t="shared" si="3"/>
        <v>4720.973706615634</v>
      </c>
      <c r="I72" s="21"/>
      <c r="J72" s="25"/>
      <c r="K72" s="21"/>
      <c r="L72" s="25"/>
      <c r="M72" s="76"/>
      <c r="N72" s="21"/>
      <c r="O72" s="109" t="s">
        <v>175</v>
      </c>
    </row>
    <row r="73" spans="1:15" ht="21">
      <c r="A73" s="21"/>
      <c r="B73" s="23">
        <v>59</v>
      </c>
      <c r="C73" s="38" t="s">
        <v>113</v>
      </c>
      <c r="D73" s="31">
        <f>VLOOKUP(B73,'Data 3 Table'!$A$4:$FP$84,$C$12+2)</f>
        <v>17261.856992710913</v>
      </c>
      <c r="E73" s="31">
        <f t="shared" si="0"/>
        <v>17261.857582710913</v>
      </c>
      <c r="F73" s="32">
        <f t="shared" si="1"/>
        <v>30</v>
      </c>
      <c r="G73" s="24" t="str">
        <f t="shared" si="2"/>
        <v xml:space="preserve">Southern Grampians </v>
      </c>
      <c r="H73" s="31">
        <f t="shared" si="3"/>
        <v>4714.5085420585992</v>
      </c>
      <c r="I73" s="21"/>
      <c r="J73" s="25"/>
      <c r="K73" s="21"/>
      <c r="L73" s="25"/>
      <c r="M73" s="76"/>
      <c r="N73" s="21"/>
      <c r="O73" s="109" t="s">
        <v>150</v>
      </c>
    </row>
    <row r="74" spans="1:15">
      <c r="A74" s="21"/>
      <c r="B74" s="23">
        <v>60</v>
      </c>
      <c r="C74" s="38" t="s">
        <v>114</v>
      </c>
      <c r="D74" s="31">
        <f>VLOOKUP(B74,'Data 3 Table'!$A$4:$FP$84,$C$12+2)</f>
        <v>2258.9695780029601</v>
      </c>
      <c r="E74" s="31">
        <f t="shared" si="0"/>
        <v>2258.97017800296</v>
      </c>
      <c r="F74" s="32">
        <f t="shared" si="1"/>
        <v>73</v>
      </c>
      <c r="G74" s="24" t="str">
        <f t="shared" si="2"/>
        <v xml:space="preserve">Indigo </v>
      </c>
      <c r="H74" s="31">
        <f t="shared" si="3"/>
        <v>4643.9075528245103</v>
      </c>
      <c r="I74" s="21"/>
      <c r="J74" s="25"/>
      <c r="K74" s="21"/>
      <c r="L74" s="25"/>
      <c r="M74" s="76"/>
      <c r="N74" s="21"/>
      <c r="O74" s="109" t="s">
        <v>257</v>
      </c>
    </row>
    <row r="75" spans="1:15" ht="21">
      <c r="A75" s="8"/>
      <c r="B75" s="23">
        <v>61</v>
      </c>
      <c r="C75" s="38" t="s">
        <v>115</v>
      </c>
      <c r="D75" s="31">
        <f>VLOOKUP(B75,'Data 3 Table'!$A$4:$FP$84,$C$12+2)</f>
        <v>1545.4126221982353</v>
      </c>
      <c r="E75" s="31">
        <f t="shared" si="0"/>
        <v>1545.4132321982354</v>
      </c>
      <c r="F75" s="32">
        <f t="shared" si="1"/>
        <v>78</v>
      </c>
      <c r="G75" s="24" t="str">
        <f t="shared" si="2"/>
        <v xml:space="preserve">Central Goldfields </v>
      </c>
      <c r="H75" s="31">
        <f t="shared" si="3"/>
        <v>4573.6025647731094</v>
      </c>
      <c r="I75" s="8"/>
      <c r="K75" s="8"/>
      <c r="O75" s="109" t="s">
        <v>256</v>
      </c>
    </row>
    <row r="76" spans="1:15" ht="21">
      <c r="A76" s="8"/>
      <c r="B76" s="23">
        <v>62</v>
      </c>
      <c r="C76" s="38" t="s">
        <v>116</v>
      </c>
      <c r="D76" s="31">
        <f>VLOOKUP(B76,'Data 3 Table'!$A$4:$FP$84,$C$12+2)</f>
        <v>9173.5321051508527</v>
      </c>
      <c r="E76" s="31">
        <f t="shared" si="0"/>
        <v>9173.5327251508534</v>
      </c>
      <c r="F76" s="32">
        <f t="shared" si="1"/>
        <v>45</v>
      </c>
      <c r="G76" s="24" t="str">
        <f t="shared" si="2"/>
        <v xml:space="preserve">Corangamite </v>
      </c>
      <c r="H76" s="31">
        <f t="shared" si="3"/>
        <v>4474.0035672814774</v>
      </c>
      <c r="I76" s="8"/>
      <c r="K76" s="8"/>
      <c r="O76" s="109" t="s">
        <v>317</v>
      </c>
    </row>
    <row r="77" spans="1:15" ht="21">
      <c r="A77" s="8"/>
      <c r="B77" s="23">
        <v>63</v>
      </c>
      <c r="C77" s="38" t="s">
        <v>117</v>
      </c>
      <c r="D77" s="31">
        <f>VLOOKUP(B77,'Data 3 Table'!$A$4:$FP$84,$C$12+2)</f>
        <v>4714.5085420585992</v>
      </c>
      <c r="E77" s="31">
        <f t="shared" si="0"/>
        <v>4714.5091720585988</v>
      </c>
      <c r="F77" s="32">
        <f t="shared" si="1"/>
        <v>59</v>
      </c>
      <c r="G77" s="24" t="str">
        <f t="shared" si="2"/>
        <v xml:space="preserve">Swan Hill </v>
      </c>
      <c r="H77" s="31">
        <f t="shared" si="3"/>
        <v>4413.487077205581</v>
      </c>
      <c r="I77" s="8"/>
      <c r="K77" s="8"/>
      <c r="O77" s="109"/>
    </row>
    <row r="78" spans="1:15">
      <c r="A78" s="8"/>
      <c r="B78" s="23">
        <v>64</v>
      </c>
      <c r="C78" s="38" t="s">
        <v>118</v>
      </c>
      <c r="D78" s="31">
        <f>VLOOKUP(B78,'Data 3 Table'!$A$4:$FP$84,$C$12+2)</f>
        <v>18833.892504736428</v>
      </c>
      <c r="E78" s="31">
        <f t="shared" si="0"/>
        <v>18833.893144736427</v>
      </c>
      <c r="F78" s="32">
        <f t="shared" si="1"/>
        <v>28</v>
      </c>
      <c r="G78" s="24" t="str">
        <f t="shared" si="2"/>
        <v xml:space="preserve">Golden Plains </v>
      </c>
      <c r="H78" s="31">
        <f t="shared" si="3"/>
        <v>4380.4305603967532</v>
      </c>
      <c r="I78" s="8"/>
      <c r="K78" s="8"/>
      <c r="O78" s="109" t="s">
        <v>231</v>
      </c>
    </row>
    <row r="79" spans="1:15">
      <c r="A79" s="8"/>
      <c r="B79" s="23">
        <v>65</v>
      </c>
      <c r="C79" s="38" t="s">
        <v>119</v>
      </c>
      <c r="D79" s="31">
        <f>VLOOKUP(B79,'Data 3 Table'!$A$4:$FP$84,$C$12+2)</f>
        <v>4060.7383545648377</v>
      </c>
      <c r="E79" s="31">
        <f t="shared" si="0"/>
        <v>4060.7390045648376</v>
      </c>
      <c r="F79" s="32">
        <f t="shared" si="1"/>
        <v>66</v>
      </c>
      <c r="G79" s="24" t="str">
        <f t="shared" si="2"/>
        <v xml:space="preserve">Moyne </v>
      </c>
      <c r="H79" s="31">
        <f t="shared" si="3"/>
        <v>4257.562189393926</v>
      </c>
      <c r="I79" s="8"/>
      <c r="K79" s="8"/>
      <c r="O79" s="109" t="s">
        <v>306</v>
      </c>
    </row>
    <row r="80" spans="1:15">
      <c r="A80" s="8"/>
      <c r="B80" s="23">
        <v>66</v>
      </c>
      <c r="C80" s="38" t="s">
        <v>120</v>
      </c>
      <c r="D80" s="31">
        <f>VLOOKUP(B80,'Data 3 Table'!$A$4:$FP$84,$C$12+2)</f>
        <v>9071.0622217876844</v>
      </c>
      <c r="E80" s="31">
        <f t="shared" ref="E80:E93" si="4">D80+0.00001*B80</f>
        <v>9071.0628817876841</v>
      </c>
      <c r="F80" s="32">
        <f t="shared" ref="F80:F93" si="5">RANK(E80,E$15:E$93)</f>
        <v>46</v>
      </c>
      <c r="G80" s="24" t="str">
        <f t="shared" ref="G80:G93" si="6">VLOOKUP(MATCH(B80,F$15:F$93,0),$B$15:$D$93,2)</f>
        <v xml:space="preserve">Strathbogie </v>
      </c>
      <c r="H80" s="31">
        <f t="shared" ref="H80:H93" si="7">VLOOKUP(MATCH(B80,F$15:F$93,0),$B$15:$D$93,3)</f>
        <v>4060.7383545648377</v>
      </c>
      <c r="I80" s="8"/>
      <c r="K80" s="8"/>
      <c r="O80" s="109" t="s">
        <v>165</v>
      </c>
    </row>
    <row r="81" spans="1:15">
      <c r="A81" s="8"/>
      <c r="B81" s="23">
        <v>67</v>
      </c>
      <c r="C81" s="38" t="s">
        <v>121</v>
      </c>
      <c r="D81" s="31">
        <f>VLOOKUP(B81,'Data 3 Table'!$A$4:$FP$84,$C$12+2)</f>
        <v>4413.487077205581</v>
      </c>
      <c r="E81" s="31">
        <f t="shared" si="4"/>
        <v>4413.4877472055814</v>
      </c>
      <c r="F81" s="32">
        <f t="shared" si="5"/>
        <v>63</v>
      </c>
      <c r="G81" s="24" t="str">
        <f t="shared" si="6"/>
        <v xml:space="preserve">Alpine </v>
      </c>
      <c r="H81" s="31">
        <f t="shared" si="7"/>
        <v>3655.2339603331702</v>
      </c>
      <c r="I81" s="8"/>
      <c r="K81" s="8"/>
      <c r="O81" s="109" t="s">
        <v>166</v>
      </c>
    </row>
    <row r="82" spans="1:15" ht="21">
      <c r="A82" s="8"/>
      <c r="B82" s="23">
        <v>68</v>
      </c>
      <c r="C82" s="38" t="s">
        <v>122</v>
      </c>
      <c r="D82" s="31">
        <f>VLOOKUP(B82,'Data 3 Table'!$A$4:$FP$84,$C$12+2)</f>
        <v>2000.8586477800654</v>
      </c>
      <c r="E82" s="31">
        <f t="shared" si="4"/>
        <v>2000.8593277800655</v>
      </c>
      <c r="F82" s="32">
        <f t="shared" si="5"/>
        <v>75</v>
      </c>
      <c r="G82" s="24" t="str">
        <f t="shared" si="6"/>
        <v xml:space="preserve">Northern Grampians </v>
      </c>
      <c r="H82" s="31">
        <f t="shared" si="7"/>
        <v>3587.6788294857279</v>
      </c>
      <c r="I82" s="8"/>
      <c r="K82" s="8"/>
      <c r="O82" s="109" t="s">
        <v>205</v>
      </c>
    </row>
    <row r="83" spans="1:15">
      <c r="A83" s="8"/>
      <c r="B83" s="23">
        <v>69</v>
      </c>
      <c r="C83" s="38" t="s">
        <v>123</v>
      </c>
      <c r="D83" s="31">
        <f>VLOOKUP(B83,'Data 3 Table'!$A$4:$FP$84,$C$12+2)</f>
        <v>8070.4718956319448</v>
      </c>
      <c r="E83" s="31">
        <f t="shared" si="4"/>
        <v>8070.4725856319446</v>
      </c>
      <c r="F83" s="32">
        <f t="shared" si="5"/>
        <v>50</v>
      </c>
      <c r="G83" s="24" t="str">
        <f t="shared" si="6"/>
        <v xml:space="preserve">Gannawarra </v>
      </c>
      <c r="H83" s="31">
        <f t="shared" si="7"/>
        <v>3343.4996415089977</v>
      </c>
      <c r="I83" s="8"/>
      <c r="K83" s="8"/>
      <c r="O83" s="109" t="s">
        <v>167</v>
      </c>
    </row>
    <row r="84" spans="1:15">
      <c r="A84" s="8"/>
      <c r="B84" s="23">
        <v>70</v>
      </c>
      <c r="C84" s="38" t="s">
        <v>124</v>
      </c>
      <c r="D84" s="31">
        <f>VLOOKUP(B84,'Data 3 Table'!$A$4:$FP$84,$C$12+2)</f>
        <v>8565.9678098464392</v>
      </c>
      <c r="E84" s="31">
        <f t="shared" si="4"/>
        <v>8565.9685098464397</v>
      </c>
      <c r="F84" s="32">
        <f t="shared" si="5"/>
        <v>49</v>
      </c>
      <c r="G84" s="24" t="str">
        <f t="shared" si="6"/>
        <v xml:space="preserve">Mansfield </v>
      </c>
      <c r="H84" s="31">
        <f t="shared" si="7"/>
        <v>3160.9639792420139</v>
      </c>
      <c r="I84" s="8"/>
      <c r="K84" s="8"/>
      <c r="O84" s="109" t="s">
        <v>168</v>
      </c>
    </row>
    <row r="85" spans="1:15">
      <c r="A85" s="8"/>
      <c r="B85" s="23">
        <v>71</v>
      </c>
      <c r="C85" s="38" t="s">
        <v>125</v>
      </c>
      <c r="D85" s="31">
        <f>VLOOKUP(B85,'Data 3 Table'!$A$4:$FP$84,$C$12+2)</f>
        <v>12186.099412776832</v>
      </c>
      <c r="E85" s="31">
        <f t="shared" si="4"/>
        <v>12186.100122776832</v>
      </c>
      <c r="F85" s="32">
        <f t="shared" si="5"/>
        <v>40</v>
      </c>
      <c r="G85" s="24" t="str">
        <f t="shared" si="6"/>
        <v xml:space="preserve">Ararat </v>
      </c>
      <c r="H85" s="31">
        <f t="shared" si="7"/>
        <v>3071.9042957040579</v>
      </c>
      <c r="I85" s="8"/>
      <c r="K85" s="8"/>
      <c r="O85" s="109" t="s">
        <v>184</v>
      </c>
    </row>
    <row r="86" spans="1:15" ht="21">
      <c r="A86" s="8"/>
      <c r="B86" s="23">
        <v>72</v>
      </c>
      <c r="C86" s="38" t="s">
        <v>126</v>
      </c>
      <c r="D86" s="31">
        <f>VLOOKUP(B86,'Data 3 Table'!$A$4:$FP$84,$C$12+2)</f>
        <v>1200.7640620645216</v>
      </c>
      <c r="E86" s="31">
        <f t="shared" si="4"/>
        <v>1200.7647820645216</v>
      </c>
      <c r="F86" s="32">
        <f t="shared" si="5"/>
        <v>79</v>
      </c>
      <c r="G86" s="24" t="str">
        <f t="shared" si="6"/>
        <v xml:space="preserve">Loddon </v>
      </c>
      <c r="H86" s="31">
        <f t="shared" si="7"/>
        <v>2438.4062730401861</v>
      </c>
      <c r="I86" s="8"/>
      <c r="K86" s="8"/>
      <c r="O86" s="109" t="s">
        <v>169</v>
      </c>
    </row>
    <row r="87" spans="1:15">
      <c r="A87" s="8"/>
      <c r="B87" s="23">
        <v>73</v>
      </c>
      <c r="C87" s="38" t="s">
        <v>127</v>
      </c>
      <c r="D87" s="31">
        <f>VLOOKUP(B87,'Data 3 Table'!$A$4:$FP$84,$C$12+2)</f>
        <v>32255.619258222472</v>
      </c>
      <c r="E87" s="31">
        <f t="shared" si="4"/>
        <v>32255.619988222472</v>
      </c>
      <c r="F87" s="32">
        <f t="shared" si="5"/>
        <v>9</v>
      </c>
      <c r="G87" s="24" t="str">
        <f t="shared" si="6"/>
        <v xml:space="preserve">Pyrenees </v>
      </c>
      <c r="H87" s="31">
        <f t="shared" si="7"/>
        <v>2258.9695780029601</v>
      </c>
      <c r="I87" s="8"/>
      <c r="K87" s="8"/>
      <c r="O87" s="109" t="s">
        <v>185</v>
      </c>
    </row>
    <row r="88" spans="1:15">
      <c r="A88" s="8"/>
      <c r="B88" s="23">
        <v>74</v>
      </c>
      <c r="C88" s="38" t="s">
        <v>128</v>
      </c>
      <c r="D88" s="31">
        <f>VLOOKUP(B88,'Data 3 Table'!$A$4:$FP$84,$C$12+2)</f>
        <v>32537.996203309678</v>
      </c>
      <c r="E88" s="31">
        <f t="shared" si="4"/>
        <v>32537.996943309678</v>
      </c>
      <c r="F88" s="32">
        <f t="shared" si="5"/>
        <v>7</v>
      </c>
      <c r="G88" s="24" t="str">
        <f t="shared" si="6"/>
        <v xml:space="preserve">Yarriambiack </v>
      </c>
      <c r="H88" s="31">
        <f t="shared" si="7"/>
        <v>2033.1472616633046</v>
      </c>
      <c r="I88" s="8"/>
      <c r="K88" s="8"/>
      <c r="O88" s="109" t="s">
        <v>186</v>
      </c>
    </row>
    <row r="89" spans="1:15">
      <c r="A89" s="8"/>
      <c r="B89" s="23">
        <v>75</v>
      </c>
      <c r="C89" s="38" t="s">
        <v>129</v>
      </c>
      <c r="D89" s="31">
        <f>VLOOKUP(B89,'Data 3 Table'!$A$4:$FP$84,$C$12+2)</f>
        <v>8813.7294663036118</v>
      </c>
      <c r="E89" s="31">
        <f t="shared" si="4"/>
        <v>8813.7302163036111</v>
      </c>
      <c r="F89" s="32">
        <f t="shared" si="5"/>
        <v>47</v>
      </c>
      <c r="G89" s="24" t="str">
        <f t="shared" si="6"/>
        <v xml:space="preserve">Towong </v>
      </c>
      <c r="H89" s="31">
        <f t="shared" si="7"/>
        <v>2000.8586477800654</v>
      </c>
      <c r="I89" s="8"/>
      <c r="K89" s="8"/>
      <c r="O89" s="109" t="s">
        <v>307</v>
      </c>
    </row>
    <row r="90" spans="1:15">
      <c r="A90" s="8"/>
      <c r="B90" s="23">
        <v>76</v>
      </c>
      <c r="C90" s="38" t="s">
        <v>130</v>
      </c>
      <c r="D90" s="31">
        <f>VLOOKUP(B90,'Data 3 Table'!$A$4:$FP$84,$C$12+2)</f>
        <v>29938.972682885396</v>
      </c>
      <c r="E90" s="31">
        <f t="shared" si="4"/>
        <v>29938.973442885395</v>
      </c>
      <c r="F90" s="32">
        <f t="shared" si="5"/>
        <v>13</v>
      </c>
      <c r="G90" s="24" t="str">
        <f t="shared" si="6"/>
        <v xml:space="preserve">Buloke </v>
      </c>
      <c r="H90" s="31">
        <f t="shared" si="7"/>
        <v>1918.8780178241288</v>
      </c>
      <c r="I90" s="8"/>
      <c r="K90" s="8"/>
      <c r="O90" s="109" t="s">
        <v>299</v>
      </c>
    </row>
    <row r="91" spans="1:15">
      <c r="A91" s="8"/>
      <c r="B91" s="23">
        <v>77</v>
      </c>
      <c r="C91" s="38" t="s">
        <v>131</v>
      </c>
      <c r="D91" s="31">
        <f>VLOOKUP(B91,'Data 3 Table'!$A$4:$FP$84,$C$12+2)</f>
        <v>12995.76744538323</v>
      </c>
      <c r="E91" s="31">
        <f t="shared" si="4"/>
        <v>12995.76821538323</v>
      </c>
      <c r="F91" s="32">
        <f t="shared" si="5"/>
        <v>37</v>
      </c>
      <c r="G91" s="24" t="str">
        <f t="shared" si="6"/>
        <v xml:space="preserve">Hindmarsh </v>
      </c>
      <c r="H91" s="31">
        <f t="shared" si="7"/>
        <v>1658.7665207386835</v>
      </c>
      <c r="I91" s="8"/>
      <c r="K91" s="8"/>
      <c r="O91" s="109" t="s">
        <v>298</v>
      </c>
    </row>
    <row r="92" spans="1:15">
      <c r="A92" s="8"/>
      <c r="B92" s="23">
        <v>78</v>
      </c>
      <c r="C92" s="38" t="s">
        <v>132</v>
      </c>
      <c r="D92" s="31">
        <f>VLOOKUP(B92,'Data 3 Table'!$A$4:$FP$84,$C$12+2)</f>
        <v>31744.65165656148</v>
      </c>
      <c r="E92" s="31">
        <f t="shared" si="4"/>
        <v>31744.652436561479</v>
      </c>
      <c r="F92" s="32">
        <f t="shared" si="5"/>
        <v>11</v>
      </c>
      <c r="G92" s="24" t="str">
        <f t="shared" si="6"/>
        <v xml:space="preserve">Queenscliffe </v>
      </c>
      <c r="H92" s="31">
        <f t="shared" si="7"/>
        <v>1545.4126221982353</v>
      </c>
      <c r="I92" s="8"/>
      <c r="K92" s="8"/>
      <c r="O92" s="109" t="s">
        <v>303</v>
      </c>
    </row>
    <row r="93" spans="1:15">
      <c r="A93" s="8"/>
      <c r="B93" s="23">
        <v>79</v>
      </c>
      <c r="C93" s="38" t="s">
        <v>133</v>
      </c>
      <c r="D93" s="31">
        <f>VLOOKUP(B93,'Data 3 Table'!$A$4:$FP$84,$C$12+2)</f>
        <v>2033.1472616633046</v>
      </c>
      <c r="E93" s="31">
        <f t="shared" si="4"/>
        <v>2033.1480516633046</v>
      </c>
      <c r="F93" s="32">
        <f t="shared" si="5"/>
        <v>74</v>
      </c>
      <c r="G93" s="24" t="str">
        <f t="shared" si="6"/>
        <v xml:space="preserve">West Wimmera </v>
      </c>
      <c r="H93" s="31">
        <f t="shared" si="7"/>
        <v>1200.7640620645216</v>
      </c>
      <c r="I93" s="8"/>
      <c r="K93" s="8"/>
      <c r="O93" s="109" t="s">
        <v>304</v>
      </c>
    </row>
    <row r="94" spans="1:15">
      <c r="A94" s="8"/>
      <c r="B94" s="37"/>
      <c r="C94" s="37"/>
      <c r="D94" s="37"/>
      <c r="E94" s="37"/>
      <c r="F94" s="8"/>
      <c r="G94" s="8"/>
      <c r="H94" s="8"/>
      <c r="I94" s="8"/>
      <c r="O94" s="109" t="s">
        <v>284</v>
      </c>
    </row>
    <row r="95" spans="1:15">
      <c r="A95" s="8"/>
      <c r="B95" s="37"/>
      <c r="C95" s="37"/>
      <c r="D95" s="37"/>
      <c r="E95" s="37"/>
      <c r="F95" s="8"/>
      <c r="G95" s="8"/>
      <c r="H95" s="8"/>
      <c r="I95" s="8"/>
      <c r="O95" s="109" t="s">
        <v>308</v>
      </c>
    </row>
    <row r="96" spans="1:15">
      <c r="O96" s="109"/>
    </row>
    <row r="97" spans="15:15">
      <c r="O97" s="109"/>
    </row>
    <row r="98" spans="15:15">
      <c r="O98" s="109" t="s">
        <v>315</v>
      </c>
    </row>
    <row r="99" spans="15:15">
      <c r="O99" s="109" t="s">
        <v>187</v>
      </c>
    </row>
    <row r="100" spans="15:15">
      <c r="O100" s="109" t="s">
        <v>188</v>
      </c>
    </row>
    <row r="101" spans="15:15">
      <c r="O101" s="109" t="s">
        <v>189</v>
      </c>
    </row>
    <row r="102" spans="15:15">
      <c r="O102" s="109" t="s">
        <v>312</v>
      </c>
    </row>
    <row r="103" spans="15:15">
      <c r="O103" s="109" t="s">
        <v>309</v>
      </c>
    </row>
    <row r="104" spans="15:15">
      <c r="O104" s="109" t="s">
        <v>310</v>
      </c>
    </row>
    <row r="105" spans="15:15">
      <c r="O105" s="109" t="s">
        <v>313</v>
      </c>
    </row>
    <row r="106" spans="15:15">
      <c r="O106" s="109"/>
    </row>
    <row r="107" spans="15:15">
      <c r="O107" s="109"/>
    </row>
    <row r="108" spans="15:15">
      <c r="O108" s="109" t="s">
        <v>296</v>
      </c>
    </row>
    <row r="109" spans="15:15">
      <c r="O109" s="109" t="s">
        <v>332</v>
      </c>
    </row>
    <row r="110" spans="15:15">
      <c r="O110" s="109" t="s">
        <v>329</v>
      </c>
    </row>
    <row r="111" spans="15:15">
      <c r="O111" s="109" t="s">
        <v>330</v>
      </c>
    </row>
    <row r="112" spans="15:15">
      <c r="O112" s="109" t="s">
        <v>331</v>
      </c>
    </row>
    <row r="113" spans="15:15">
      <c r="O113" s="109" t="s">
        <v>271</v>
      </c>
    </row>
    <row r="114" spans="15:15">
      <c r="O114" s="109" t="s">
        <v>258</v>
      </c>
    </row>
    <row r="115" spans="15:15">
      <c r="O115" s="109"/>
    </row>
    <row r="116" spans="15:15">
      <c r="O116" s="109"/>
    </row>
    <row r="117" spans="15:15">
      <c r="O117" s="109"/>
    </row>
    <row r="118" spans="15:15">
      <c r="O118" s="109" t="s">
        <v>232</v>
      </c>
    </row>
    <row r="119" spans="15:15">
      <c r="O119" s="109" t="s">
        <v>272</v>
      </c>
    </row>
    <row r="120" spans="15:15">
      <c r="O120" s="109" t="s">
        <v>289</v>
      </c>
    </row>
    <row r="121" spans="15:15">
      <c r="O121" s="109" t="s">
        <v>290</v>
      </c>
    </row>
    <row r="122" spans="15:15">
      <c r="O122" s="109" t="s">
        <v>334</v>
      </c>
    </row>
    <row r="123" spans="15:15">
      <c r="O123" s="109" t="s">
        <v>136</v>
      </c>
    </row>
    <row r="124" spans="15:15">
      <c r="O124" s="109"/>
    </row>
    <row r="125" spans="15:15">
      <c r="O125" s="109"/>
    </row>
    <row r="126" spans="15:15">
      <c r="O126" s="109"/>
    </row>
    <row r="127" spans="15:15">
      <c r="O127" s="109"/>
    </row>
    <row r="128" spans="15:15">
      <c r="O128" s="109" t="s">
        <v>234</v>
      </c>
    </row>
    <row r="129" spans="15:15">
      <c r="O129" s="109" t="s">
        <v>261</v>
      </c>
    </row>
    <row r="130" spans="15:15">
      <c r="O130" s="109" t="s">
        <v>137</v>
      </c>
    </row>
    <row r="131" spans="15:15">
      <c r="O131" s="109" t="s">
        <v>140</v>
      </c>
    </row>
    <row r="132" spans="15:15">
      <c r="O132" s="109" t="s">
        <v>190</v>
      </c>
    </row>
    <row r="133" spans="15:15">
      <c r="O133" s="109" t="s">
        <v>191</v>
      </c>
    </row>
    <row r="134" spans="15:15">
      <c r="O134" s="109"/>
    </row>
    <row r="135" spans="15:15">
      <c r="O135" s="109"/>
    </row>
    <row r="136" spans="15:15">
      <c r="O136" s="109"/>
    </row>
    <row r="137" spans="15:15">
      <c r="O137" s="109"/>
    </row>
    <row r="138" spans="15:15">
      <c r="O138" s="109" t="s">
        <v>233</v>
      </c>
    </row>
    <row r="139" spans="15:15">
      <c r="O139" s="109" t="s">
        <v>192</v>
      </c>
    </row>
    <row r="140" spans="15:15">
      <c r="O140" s="109" t="s">
        <v>146</v>
      </c>
    </row>
    <row r="141" spans="15:15">
      <c r="O141" s="109" t="s">
        <v>316</v>
      </c>
    </row>
    <row r="142" spans="15:15">
      <c r="O142" s="109" t="s">
        <v>155</v>
      </c>
    </row>
    <row r="143" spans="15:15">
      <c r="O143" s="109" t="s">
        <v>141</v>
      </c>
    </row>
    <row r="144" spans="15:15">
      <c r="O144" s="109" t="s">
        <v>142</v>
      </c>
    </row>
    <row r="145" spans="15:15">
      <c r="O145" s="109" t="s">
        <v>151</v>
      </c>
    </row>
    <row r="146" spans="15:15">
      <c r="O146" s="109"/>
    </row>
    <row r="147" spans="15:15">
      <c r="O147" s="109"/>
    </row>
    <row r="148" spans="15:15">
      <c r="O148" s="109" t="s">
        <v>235</v>
      </c>
    </row>
    <row r="149" spans="15:15">
      <c r="O149" s="109" t="s">
        <v>262</v>
      </c>
    </row>
    <row r="150" spans="15:15">
      <c r="O150" s="109" t="s">
        <v>147</v>
      </c>
    </row>
    <row r="151" spans="15:15">
      <c r="O151" s="109" t="s">
        <v>253</v>
      </c>
    </row>
    <row r="152" spans="15:15">
      <c r="O152" s="111" t="s">
        <v>152</v>
      </c>
    </row>
    <row r="153" spans="15:15">
      <c r="O153" s="109" t="s">
        <v>255</v>
      </c>
    </row>
    <row r="154" spans="15:15">
      <c r="O154" s="109" t="s">
        <v>254</v>
      </c>
    </row>
    <row r="155" spans="15:15">
      <c r="O155" s="109" t="s">
        <v>260</v>
      </c>
    </row>
    <row r="156" spans="15:15">
      <c r="O156" s="109" t="s">
        <v>143</v>
      </c>
    </row>
    <row r="157" spans="15:15">
      <c r="O157" s="109"/>
    </row>
    <row r="158" spans="15:15">
      <c r="O158" s="109" t="s">
        <v>236</v>
      </c>
    </row>
    <row r="159" spans="15:15" ht="16">
      <c r="O159" s="109" t="s">
        <v>283</v>
      </c>
    </row>
    <row r="160" spans="15:15">
      <c r="O160" s="109" t="s">
        <v>157</v>
      </c>
    </row>
    <row r="161" spans="15:15">
      <c r="O161" s="109" t="s">
        <v>193</v>
      </c>
    </row>
    <row r="162" spans="15:15" ht="16">
      <c r="O162" s="109" t="s">
        <v>158</v>
      </c>
    </row>
    <row r="163" spans="15:15">
      <c r="O163" s="109" t="s">
        <v>159</v>
      </c>
    </row>
    <row r="164" spans="15:15" ht="16">
      <c r="O164" s="109" t="s">
        <v>206</v>
      </c>
    </row>
    <row r="165" spans="15:15">
      <c r="O165" s="109" t="s">
        <v>161</v>
      </c>
    </row>
    <row r="166" spans="15:15" ht="16">
      <c r="O166" s="109" t="s">
        <v>207</v>
      </c>
    </row>
    <row r="167" spans="15:15">
      <c r="O167" s="109" t="s">
        <v>160</v>
      </c>
    </row>
    <row r="168" spans="15:15">
      <c r="O168" s="109" t="s">
        <v>162</v>
      </c>
    </row>
    <row r="169" spans="15:15">
      <c r="O169" s="109" t="s">
        <v>164</v>
      </c>
    </row>
    <row r="170" spans="15:15">
      <c r="O170" s="109" t="s">
        <v>163</v>
      </c>
    </row>
    <row r="171" spans="15:15">
      <c r="O171" s="109" t="s">
        <v>194</v>
      </c>
    </row>
    <row r="172" spans="15:15">
      <c r="O172" s="109" t="s">
        <v>195</v>
      </c>
    </row>
    <row r="173" spans="15:15">
      <c r="O173" s="109" t="s">
        <v>196</v>
      </c>
    </row>
    <row r="174" spans="15:15">
      <c r="O174" s="109"/>
    </row>
    <row r="175" spans="15:15">
      <c r="O175" s="109"/>
    </row>
    <row r="176" spans="15:15">
      <c r="O176" s="109"/>
    </row>
    <row r="177" spans="15:15">
      <c r="O177" s="109"/>
    </row>
    <row r="178" spans="15:15">
      <c r="O178" s="109"/>
    </row>
  </sheetData>
  <sheetProtection sheet="1" objects="1" scenarios="1"/>
  <mergeCells count="3">
    <mergeCell ref="B8:K10"/>
    <mergeCell ref="B7:K7"/>
    <mergeCell ref="A13:K13"/>
  </mergeCells>
  <pageMargins left="1.1811023622047245" right="0.39370078740157483" top="0.39370078740157483" bottom="0.39370078740157483" header="0.31496062992125984" footer="0.31496062992125984"/>
  <pageSetup paperSize="9" scale="6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52609" r:id="rId4" name="Drop Down 1">
              <controlPr defaultSize="0" print="0" autoLine="0" autoPict="0">
                <anchor moveWithCells="1">
                  <from>
                    <xdr:col>1</xdr:col>
                    <xdr:colOff>0</xdr:colOff>
                    <xdr:row>10</xdr:row>
                    <xdr:rowOff>6350</xdr:rowOff>
                  </from>
                  <to>
                    <xdr:col>10</xdr:col>
                    <xdr:colOff>317500</xdr:colOff>
                    <xdr:row>12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-0.499984740745262"/>
    <pageSetUpPr fitToPage="1"/>
  </sheetPr>
  <dimension ref="A1:AG178"/>
  <sheetViews>
    <sheetView showGridLines="0" showRowColHeaders="0" zoomScale="80" zoomScaleNormal="80" workbookViewId="0"/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0" width="9.81640625" style="1" customWidth="1"/>
    <col min="11" max="11" width="12.6328125" style="1" customWidth="1"/>
    <col min="12" max="12" width="8.54296875" style="1" customWidth="1"/>
    <col min="13" max="13" width="10.1796875" style="75" customWidth="1"/>
    <col min="14" max="14" width="9.08984375" style="75"/>
    <col min="15" max="15" width="49.453125" style="8" customWidth="1"/>
    <col min="16" max="21" width="9.08984375" style="8"/>
    <col min="22" max="33" width="9.08984375" style="75"/>
    <col min="34" max="16384" width="9.08984375" style="1"/>
  </cols>
  <sheetData>
    <row r="1" spans="1:15" ht="10.5" customHeight="1"/>
    <row r="2" spans="1:15" ht="10.5" customHeight="1"/>
    <row r="3" spans="1:15" ht="10.5" customHeight="1"/>
    <row r="4" spans="1:15" ht="10.5" customHeight="1">
      <c r="N4" s="83" t="s">
        <v>43</v>
      </c>
    </row>
    <row r="5" spans="1:15" ht="10.5" customHeight="1">
      <c r="N5" s="83" t="s">
        <v>44</v>
      </c>
    </row>
    <row r="6" spans="1:15" ht="10.5" customHeight="1">
      <c r="A6" s="2"/>
      <c r="L6" s="2"/>
    </row>
    <row r="7" spans="1:15" ht="21" customHeight="1">
      <c r="A7" s="2"/>
      <c r="B7" s="120" t="s">
        <v>54</v>
      </c>
      <c r="C7" s="120"/>
      <c r="D7" s="120"/>
      <c r="E7" s="120"/>
      <c r="F7" s="120"/>
      <c r="G7" s="120"/>
      <c r="H7" s="120"/>
      <c r="I7" s="120"/>
      <c r="J7" s="120"/>
      <c r="K7" s="120"/>
      <c r="L7" s="2"/>
      <c r="M7" s="2"/>
    </row>
    <row r="8" spans="1:15" ht="12.75" customHeight="1">
      <c r="A8" s="20"/>
      <c r="B8" s="159" t="s">
        <v>49</v>
      </c>
      <c r="C8" s="159"/>
      <c r="D8" s="159"/>
      <c r="E8" s="159"/>
      <c r="F8" s="159"/>
      <c r="G8" s="159"/>
      <c r="H8" s="159"/>
      <c r="I8" s="159"/>
      <c r="J8" s="159"/>
      <c r="K8" s="159"/>
      <c r="L8" s="20"/>
      <c r="M8" s="76"/>
      <c r="N8" s="76"/>
      <c r="O8" s="21"/>
    </row>
    <row r="9" spans="1:15" ht="15" customHeight="1">
      <c r="A9" s="20"/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20"/>
      <c r="M9" s="76"/>
      <c r="N9" s="76"/>
      <c r="O9" s="106" t="s">
        <v>318</v>
      </c>
    </row>
    <row r="10" spans="1:15" ht="13.5" customHeight="1">
      <c r="A10" s="20"/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20"/>
      <c r="M10" s="76"/>
      <c r="N10" s="76"/>
      <c r="O10" s="106" t="s">
        <v>302</v>
      </c>
    </row>
    <row r="11" spans="1:15" ht="3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76"/>
      <c r="N11" s="76"/>
      <c r="O11" s="106" t="s">
        <v>180</v>
      </c>
    </row>
    <row r="12" spans="1:15" ht="16.5" customHeight="1">
      <c r="A12" s="20"/>
      <c r="B12" s="21"/>
      <c r="C12" s="22">
        <v>36</v>
      </c>
      <c r="D12" s="21"/>
      <c r="E12" s="21"/>
      <c r="F12" s="21"/>
      <c r="G12" s="21"/>
      <c r="H12" s="20"/>
      <c r="I12" s="20"/>
      <c r="J12" s="20"/>
      <c r="K12" s="20"/>
      <c r="L12" s="20"/>
      <c r="M12" s="76"/>
      <c r="N12" s="76"/>
      <c r="O12" s="106" t="s">
        <v>181</v>
      </c>
    </row>
    <row r="13" spans="1:15" ht="4.5" customHeight="1">
      <c r="A13" s="20"/>
      <c r="B13" s="21"/>
      <c r="C13" s="8"/>
      <c r="D13" s="21"/>
      <c r="E13" s="21"/>
      <c r="F13" s="21"/>
      <c r="G13" s="21"/>
      <c r="H13" s="20"/>
      <c r="I13" s="20"/>
      <c r="J13" s="20"/>
      <c r="K13" s="20"/>
      <c r="L13" s="20"/>
      <c r="M13" s="76"/>
      <c r="N13" s="76"/>
      <c r="O13" s="106" t="s">
        <v>182</v>
      </c>
    </row>
    <row r="14" spans="1:15" ht="16.5" customHeight="1">
      <c r="A14" s="20"/>
      <c r="B14" s="21"/>
      <c r="C14" s="22">
        <v>33</v>
      </c>
      <c r="D14" s="21"/>
      <c r="E14" s="21"/>
      <c r="F14" s="21"/>
      <c r="G14" s="21"/>
      <c r="H14" s="20"/>
      <c r="I14" s="20"/>
      <c r="J14" s="20"/>
      <c r="K14" s="20"/>
      <c r="L14" s="20"/>
      <c r="M14" s="76"/>
      <c r="N14" s="76"/>
      <c r="O14" s="106" t="s">
        <v>314</v>
      </c>
    </row>
    <row r="15" spans="1:15" ht="12.75" customHeight="1">
      <c r="A15" s="160" t="str">
        <f>INDEX(O9:O113,Correlations!C14)</f>
        <v>Per cent of year 9 pupils that did not meet national literacy benchmarks: 2023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76"/>
      <c r="N15" s="76"/>
      <c r="O15" s="106" t="s">
        <v>300</v>
      </c>
    </row>
    <row r="16" spans="1:15" ht="21" customHeight="1">
      <c r="A16" s="160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76"/>
      <c r="N16" s="76"/>
      <c r="O16" s="106" t="s">
        <v>183</v>
      </c>
    </row>
    <row r="17" spans="1:15" ht="21" customHeight="1">
      <c r="A17" s="160"/>
      <c r="B17" s="25"/>
      <c r="C17" s="25"/>
      <c r="D17" s="25"/>
      <c r="E17" s="25"/>
      <c r="F17" s="25"/>
      <c r="G17" s="7"/>
      <c r="H17" s="7"/>
      <c r="I17" s="7"/>
      <c r="J17" s="7"/>
      <c r="K17" s="7"/>
      <c r="L17" s="25"/>
      <c r="M17" s="76"/>
      <c r="N17" s="76"/>
      <c r="O17" s="106" t="s">
        <v>301</v>
      </c>
    </row>
    <row r="18" spans="1:15" ht="21" customHeight="1">
      <c r="A18" s="160"/>
      <c r="B18" s="7"/>
      <c r="C18" s="7"/>
      <c r="D18" s="7"/>
      <c r="E18" s="7"/>
      <c r="F18" s="25"/>
      <c r="G18" s="7"/>
      <c r="H18" s="7"/>
      <c r="I18" s="7"/>
      <c r="J18" s="7"/>
      <c r="K18" s="7"/>
      <c r="L18" s="25"/>
      <c r="N18" s="76"/>
      <c r="O18" s="106"/>
    </row>
    <row r="19" spans="1:15" ht="21" customHeight="1">
      <c r="A19" s="160"/>
      <c r="B19" s="7"/>
      <c r="C19" s="7"/>
      <c r="D19" s="7"/>
      <c r="E19" s="7"/>
      <c r="F19" s="25"/>
      <c r="G19" s="7"/>
      <c r="H19" s="7"/>
      <c r="I19" s="7"/>
      <c r="J19" s="7"/>
      <c r="K19" s="7"/>
      <c r="L19" s="25"/>
      <c r="N19" s="76"/>
      <c r="O19" s="106" t="s">
        <v>199</v>
      </c>
    </row>
    <row r="20" spans="1:15" ht="21" customHeight="1">
      <c r="A20" s="160"/>
      <c r="B20" s="7"/>
      <c r="C20" s="7"/>
      <c r="D20" s="7"/>
      <c r="E20" s="7"/>
      <c r="F20" s="25"/>
      <c r="G20" s="7"/>
      <c r="H20" s="7"/>
      <c r="I20" s="7"/>
      <c r="J20" s="7"/>
      <c r="K20" s="7"/>
      <c r="L20" s="25"/>
      <c r="N20" s="76"/>
      <c r="O20" s="106" t="s">
        <v>200</v>
      </c>
    </row>
    <row r="21" spans="1:15" ht="21" customHeight="1">
      <c r="A21" s="160"/>
      <c r="B21" s="7"/>
      <c r="C21" s="7"/>
      <c r="D21" s="7"/>
      <c r="E21" s="7"/>
      <c r="F21" s="25"/>
      <c r="G21" s="7"/>
      <c r="H21" s="7"/>
      <c r="I21" s="7"/>
      <c r="J21" s="7"/>
      <c r="K21" s="7"/>
      <c r="L21" s="25"/>
      <c r="N21" s="76"/>
      <c r="O21" s="106" t="s">
        <v>242</v>
      </c>
    </row>
    <row r="22" spans="1:15" ht="21" customHeight="1">
      <c r="A22" s="160"/>
      <c r="B22" s="7"/>
      <c r="C22" s="7"/>
      <c r="D22" s="7"/>
      <c r="E22" s="7"/>
      <c r="F22" s="25"/>
      <c r="G22" s="7"/>
      <c r="H22" s="7"/>
      <c r="I22" s="7"/>
      <c r="J22" s="7"/>
      <c r="K22" s="7"/>
      <c r="L22" s="25"/>
      <c r="M22" s="76"/>
      <c r="N22" s="76"/>
      <c r="O22" s="106" t="s">
        <v>243</v>
      </c>
    </row>
    <row r="23" spans="1:15" ht="21" customHeight="1">
      <c r="A23" s="160"/>
      <c r="B23" s="7"/>
      <c r="C23" s="7"/>
      <c r="D23" s="7"/>
      <c r="E23" s="7"/>
      <c r="F23" s="25"/>
      <c r="G23" s="7"/>
      <c r="H23" s="7"/>
      <c r="I23" s="7"/>
      <c r="J23" s="7"/>
      <c r="K23" s="7"/>
      <c r="L23" s="25"/>
      <c r="M23" s="76"/>
      <c r="N23" s="76"/>
      <c r="O23" s="106" t="s">
        <v>245</v>
      </c>
    </row>
    <row r="24" spans="1:15" ht="21" customHeight="1">
      <c r="A24" s="160"/>
      <c r="B24" s="7"/>
      <c r="C24" s="7"/>
      <c r="D24" s="7"/>
      <c r="E24" s="7"/>
      <c r="F24" s="25"/>
      <c r="G24" s="25"/>
      <c r="H24" s="7"/>
      <c r="I24" s="7"/>
      <c r="J24" s="7"/>
      <c r="K24" s="7"/>
      <c r="L24" s="25"/>
      <c r="M24" s="76"/>
      <c r="N24" s="76"/>
      <c r="O24" s="106" t="s">
        <v>246</v>
      </c>
    </row>
    <row r="25" spans="1:15" ht="21" customHeight="1">
      <c r="A25" s="160"/>
      <c r="B25" s="7"/>
      <c r="C25" s="7"/>
      <c r="D25" s="7"/>
      <c r="E25" s="7"/>
      <c r="F25" s="25"/>
      <c r="G25" s="25"/>
      <c r="H25" s="7"/>
      <c r="I25" s="7"/>
      <c r="J25" s="7"/>
      <c r="K25" s="7"/>
      <c r="L25" s="25"/>
      <c r="M25" s="76"/>
      <c r="N25" s="76"/>
      <c r="O25" s="106" t="s">
        <v>247</v>
      </c>
    </row>
    <row r="26" spans="1:15" ht="21" customHeight="1">
      <c r="A26" s="160"/>
      <c r="B26" s="7"/>
      <c r="C26" s="7"/>
      <c r="D26" s="7"/>
      <c r="E26" s="7"/>
      <c r="F26" s="25"/>
      <c r="G26" s="25"/>
      <c r="H26" s="7"/>
      <c r="I26" s="7"/>
      <c r="J26" s="7"/>
      <c r="K26" s="7"/>
      <c r="L26" s="25"/>
      <c r="M26" s="76"/>
      <c r="N26" s="76"/>
      <c r="O26" s="106" t="s">
        <v>244</v>
      </c>
    </row>
    <row r="27" spans="1:15" ht="21" customHeight="1">
      <c r="A27" s="160"/>
      <c r="B27" s="7"/>
      <c r="C27" s="7"/>
      <c r="D27" s="7"/>
      <c r="E27" s="7"/>
      <c r="F27" s="25"/>
      <c r="G27" s="25"/>
      <c r="H27" s="7"/>
      <c r="I27" s="7"/>
      <c r="J27" s="7"/>
      <c r="K27" s="7"/>
      <c r="L27" s="25"/>
      <c r="M27" s="76"/>
      <c r="N27" s="76"/>
      <c r="O27" s="106"/>
    </row>
    <row r="28" spans="1:15" ht="21" customHeight="1">
      <c r="A28" s="160"/>
      <c r="B28" s="7"/>
      <c r="C28" s="7"/>
      <c r="D28" s="7"/>
      <c r="E28" s="7"/>
      <c r="F28" s="25"/>
      <c r="G28" s="25"/>
      <c r="H28" s="7"/>
      <c r="I28" s="7"/>
      <c r="J28" s="7"/>
      <c r="K28" s="7"/>
      <c r="L28" s="25"/>
      <c r="M28" s="76"/>
      <c r="N28" s="76"/>
      <c r="O28" s="106"/>
    </row>
    <row r="29" spans="1:15" ht="21" customHeight="1">
      <c r="A29" s="160"/>
      <c r="B29" s="7"/>
      <c r="C29" s="7"/>
      <c r="D29" s="7"/>
      <c r="E29" s="7"/>
      <c r="F29" s="25"/>
      <c r="G29" s="25"/>
      <c r="H29" s="7"/>
      <c r="I29" s="7"/>
      <c r="J29" s="7"/>
      <c r="K29" s="7"/>
      <c r="L29" s="25"/>
      <c r="M29" s="76"/>
      <c r="N29" s="76"/>
      <c r="O29" s="106" t="s">
        <v>263</v>
      </c>
    </row>
    <row r="30" spans="1:15" ht="21" customHeight="1">
      <c r="A30" s="160"/>
      <c r="B30" s="7"/>
      <c r="C30" s="7"/>
      <c r="D30" s="7"/>
      <c r="E30" s="7"/>
      <c r="F30" s="25"/>
      <c r="G30" s="25"/>
      <c r="H30" s="7"/>
      <c r="I30" s="7"/>
      <c r="J30" s="7"/>
      <c r="K30" s="7"/>
      <c r="L30" s="25"/>
      <c r="M30" s="76"/>
      <c r="N30" s="76"/>
      <c r="O30" s="106" t="s">
        <v>237</v>
      </c>
    </row>
    <row r="31" spans="1:15" ht="21" customHeight="1">
      <c r="A31" s="160"/>
      <c r="B31" s="7"/>
      <c r="C31" s="7"/>
      <c r="D31" s="7"/>
      <c r="E31" s="7"/>
      <c r="F31" s="25"/>
      <c r="G31" s="25"/>
      <c r="H31" s="7"/>
      <c r="I31" s="7"/>
      <c r="J31" s="7"/>
      <c r="K31" s="7"/>
      <c r="L31" s="25"/>
      <c r="M31" s="76"/>
      <c r="N31" s="76"/>
      <c r="O31" s="106" t="s">
        <v>259</v>
      </c>
    </row>
    <row r="32" spans="1:15" ht="21" customHeight="1">
      <c r="A32" s="160"/>
      <c r="B32" s="7"/>
      <c r="C32" s="7"/>
      <c r="D32" s="7"/>
      <c r="E32" s="7"/>
      <c r="F32" s="25"/>
      <c r="G32" s="25"/>
      <c r="H32" s="7"/>
      <c r="I32" s="7"/>
      <c r="J32" s="7"/>
      <c r="K32" s="7"/>
      <c r="L32" s="25"/>
      <c r="M32" s="76"/>
      <c r="N32" s="76"/>
      <c r="O32" s="106" t="s">
        <v>179</v>
      </c>
    </row>
    <row r="33" spans="1:15" ht="21" customHeight="1">
      <c r="A33" s="160"/>
      <c r="B33" s="7"/>
      <c r="C33" s="7"/>
      <c r="D33" s="7"/>
      <c r="E33" s="7"/>
      <c r="F33" s="25"/>
      <c r="G33" s="25"/>
      <c r="H33" s="7"/>
      <c r="I33" s="7"/>
      <c r="J33" s="7"/>
      <c r="K33" s="7"/>
      <c r="L33" s="25"/>
      <c r="M33" s="76"/>
      <c r="N33" s="76"/>
      <c r="O33" s="106" t="s">
        <v>238</v>
      </c>
    </row>
    <row r="34" spans="1:15" ht="1.5" customHeight="1">
      <c r="A34" s="160"/>
      <c r="B34" s="7"/>
      <c r="C34" s="7"/>
      <c r="D34" s="7"/>
      <c r="E34" s="7"/>
      <c r="F34" s="25"/>
      <c r="G34" s="25"/>
      <c r="H34" s="7"/>
      <c r="I34" s="7"/>
      <c r="J34" s="7"/>
      <c r="K34" s="7"/>
      <c r="L34" s="25"/>
      <c r="M34" s="76"/>
      <c r="N34" s="76"/>
      <c r="O34" s="106" t="s">
        <v>239</v>
      </c>
    </row>
    <row r="35" spans="1:15" ht="1.5" customHeight="1">
      <c r="A35" s="160"/>
      <c r="B35" s="7"/>
      <c r="C35" s="7"/>
      <c r="D35" s="7"/>
      <c r="E35" s="7"/>
      <c r="F35" s="25"/>
      <c r="G35" s="25"/>
      <c r="H35" s="7"/>
      <c r="I35" s="7"/>
      <c r="J35" s="7"/>
      <c r="K35" s="7"/>
      <c r="L35" s="25"/>
      <c r="M35" s="76"/>
      <c r="N35" s="76"/>
      <c r="O35" s="106" t="s">
        <v>240</v>
      </c>
    </row>
    <row r="36" spans="1:15" ht="1.5" customHeight="1">
      <c r="A36" s="160"/>
      <c r="B36" s="7"/>
      <c r="C36" s="7"/>
      <c r="D36" s="7"/>
      <c r="E36" s="7"/>
      <c r="F36" s="25"/>
      <c r="G36" s="25"/>
      <c r="H36" s="7"/>
      <c r="I36" s="7"/>
      <c r="J36" s="7"/>
      <c r="K36" s="7"/>
      <c r="L36" s="25"/>
      <c r="M36" s="76"/>
      <c r="N36" s="76"/>
      <c r="O36" s="106" t="s">
        <v>241</v>
      </c>
    </row>
    <row r="37" spans="1:15" ht="11.25" customHeight="1">
      <c r="A37" s="160"/>
      <c r="B37" s="162" t="str">
        <f>INDEX(O9:O1733,Correlations!C12)</f>
        <v>Per cent of persons 15+ who had left school before finishing yr. 11, 2021</v>
      </c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76"/>
      <c r="O37" s="106" t="s">
        <v>319</v>
      </c>
    </row>
    <row r="38" spans="1:15" ht="1.5" customHeight="1">
      <c r="A38" s="20"/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76"/>
      <c r="O38" s="106"/>
    </row>
    <row r="39" spans="1:15" ht="15.75" customHeight="1">
      <c r="A39" s="76"/>
      <c r="B39" s="161" t="str">
        <f>CONCATENATE("The correlation between ",B37," and ",A15," equals ",ROUNDUP(B44,2),", which represents a ",B45, " assocation between the two measures.")</f>
        <v>The correlation between Per cent of persons 15+ who had left school before finishing yr. 11, 2021 and Per cent of year 9 pupils that did not meet national literacy benchmarks: 2023 equals 0.88, which represents a substantial assocation between the two measures.</v>
      </c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76"/>
      <c r="O39" s="106" t="s">
        <v>138</v>
      </c>
    </row>
    <row r="40" spans="1:15" ht="15.75" customHeight="1">
      <c r="A40" s="76"/>
      <c r="B40" s="161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76"/>
      <c r="O40" s="106" t="s">
        <v>139</v>
      </c>
    </row>
    <row r="41" spans="1:15" ht="11.25" customHeight="1">
      <c r="A41" s="76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6"/>
      <c r="M41" s="76"/>
      <c r="N41" s="76"/>
      <c r="O41" s="106" t="s">
        <v>320</v>
      </c>
    </row>
    <row r="42" spans="1:15" ht="11.25" customHeight="1">
      <c r="A42" s="21"/>
      <c r="B42" s="8"/>
      <c r="C42" s="8"/>
      <c r="D42" s="8"/>
      <c r="E42" s="8"/>
      <c r="F42" s="8"/>
      <c r="G42" s="8"/>
      <c r="H42" s="8"/>
      <c r="I42" s="75"/>
      <c r="J42" s="75"/>
      <c r="K42" s="75"/>
      <c r="L42" s="76"/>
      <c r="M42" s="76"/>
      <c r="N42" s="76"/>
      <c r="O42" s="106" t="s">
        <v>321</v>
      </c>
    </row>
    <row r="43" spans="1:15" ht="11.25" customHeight="1">
      <c r="A43" s="21"/>
      <c r="B43" s="8"/>
      <c r="C43" s="8"/>
      <c r="D43" s="8"/>
      <c r="E43" s="8"/>
      <c r="F43" s="8"/>
      <c r="G43" s="8"/>
      <c r="H43" s="8"/>
      <c r="I43" s="75"/>
      <c r="J43" s="75"/>
      <c r="K43" s="75"/>
      <c r="L43" s="76"/>
      <c r="M43" s="76"/>
      <c r="N43" s="76"/>
      <c r="O43" s="106" t="s">
        <v>140</v>
      </c>
    </row>
    <row r="44" spans="1:15" ht="11.25" customHeight="1">
      <c r="A44" s="21"/>
      <c r="B44" s="84">
        <f>CORREL(E44:E74,F44:F74)</f>
        <v>0.87763305558826665</v>
      </c>
      <c r="C44" s="23">
        <v>4</v>
      </c>
      <c r="D44" s="24" t="s">
        <v>0</v>
      </c>
      <c r="E44" s="85">
        <f>VLOOKUP(C44,'Data 3 Table'!A4:FP84,$C$12+2)</f>
        <v>20.349973441305284</v>
      </c>
      <c r="F44" s="85">
        <f>VLOOKUP(C44,'Data 3 Table'!A4:FP84,$C$14+2)</f>
        <v>23.838383838383834</v>
      </c>
      <c r="G44" s="21"/>
      <c r="H44" s="8"/>
      <c r="I44" s="75"/>
      <c r="J44" s="75"/>
      <c r="K44" s="75"/>
      <c r="L44" s="76"/>
      <c r="M44" s="76"/>
      <c r="N44" s="76"/>
      <c r="O44" s="106" t="s">
        <v>177</v>
      </c>
    </row>
    <row r="45" spans="1:15" ht="11.25" customHeight="1">
      <c r="A45" s="21"/>
      <c r="B45" s="8" t="str">
        <f>IF(ABS(B44)&gt;0.75,"substantial",IF(AND(ABS(B44)&lt;0.75,ABS(B44)&gt;0.5),"moderate","weak"))</f>
        <v>substantial</v>
      </c>
      <c r="C45" s="23">
        <v>7</v>
      </c>
      <c r="D45" s="24" t="s">
        <v>1</v>
      </c>
      <c r="E45" s="85">
        <f>VLOOKUP(C45,'Data 3 Table'!A5:FP85,$C$12+2)</f>
        <v>14.462717109203435</v>
      </c>
      <c r="F45" s="85">
        <f>VLOOKUP(C45,'Data 3 Table'!A5:FP85,$C$14+2)</f>
        <v>16.741741741741748</v>
      </c>
      <c r="G45" s="21"/>
      <c r="H45" s="8"/>
      <c r="I45" s="75"/>
      <c r="J45" s="75"/>
      <c r="K45" s="75"/>
      <c r="L45" s="76"/>
      <c r="M45" s="76"/>
      <c r="N45" s="76"/>
      <c r="O45" s="106" t="s">
        <v>176</v>
      </c>
    </row>
    <row r="46" spans="1:15" ht="11.25" customHeight="1">
      <c r="A46" s="21"/>
      <c r="B46" s="8"/>
      <c r="C46" s="23">
        <v>9</v>
      </c>
      <c r="D46" s="24" t="s">
        <v>2</v>
      </c>
      <c r="E46" s="85">
        <f>VLOOKUP(C46,'Data 3 Table'!A6:FP86,$C$12+2)</f>
        <v>11.66338981303525</v>
      </c>
      <c r="F46" s="85">
        <f>VLOOKUP(C46,'Data 3 Table'!A6:FP86,$C$14+2)</f>
        <v>13.182286302780639</v>
      </c>
      <c r="G46" s="21"/>
      <c r="H46" s="8"/>
      <c r="I46" s="75"/>
      <c r="J46" s="75"/>
      <c r="K46" s="75"/>
      <c r="L46" s="76"/>
      <c r="M46" s="76"/>
      <c r="N46" s="76"/>
      <c r="O46" s="106" t="s">
        <v>178</v>
      </c>
    </row>
    <row r="47" spans="1:15" ht="12" customHeight="1">
      <c r="A47" s="21"/>
      <c r="B47" s="8"/>
      <c r="C47" s="23">
        <v>10</v>
      </c>
      <c r="D47" s="24" t="s">
        <v>3</v>
      </c>
      <c r="E47" s="85">
        <f>VLOOKUP(C47,'Data 3 Table'!A7:FP87,$C$12+2)</f>
        <v>30.636101615389773</v>
      </c>
      <c r="F47" s="85">
        <f>VLOOKUP(C47,'Data 3 Table'!A7:FP87,$C$14+2)</f>
        <v>41.459706031424226</v>
      </c>
      <c r="G47" s="21"/>
      <c r="H47" s="8"/>
      <c r="I47" s="75"/>
      <c r="J47" s="75"/>
      <c r="K47" s="75"/>
      <c r="L47" s="76"/>
      <c r="M47" s="76"/>
      <c r="N47" s="76"/>
      <c r="O47" s="106" t="s">
        <v>144</v>
      </c>
    </row>
    <row r="48" spans="1:15" ht="12" customHeight="1">
      <c r="A48" s="21"/>
      <c r="B48" s="8"/>
      <c r="C48" s="23">
        <v>13</v>
      </c>
      <c r="D48" s="24" t="s">
        <v>4</v>
      </c>
      <c r="E48" s="85">
        <f>VLOOKUP(C48,'Data 3 Table'!A8:FP88,$C$12+2)</f>
        <v>29.916604720312211</v>
      </c>
      <c r="F48" s="85">
        <f>VLOOKUP(C48,'Data 3 Table'!A8:FP88,$C$14+2)</f>
        <v>40.450310559006212</v>
      </c>
      <c r="G48" s="21"/>
      <c r="H48" s="8"/>
      <c r="I48" s="75"/>
      <c r="J48" s="75"/>
      <c r="K48" s="75"/>
      <c r="L48" s="76"/>
      <c r="M48" s="76"/>
      <c r="N48" s="76"/>
      <c r="O48" s="106"/>
    </row>
    <row r="49" spans="1:15" ht="12" customHeight="1">
      <c r="A49" s="21"/>
      <c r="B49" s="21"/>
      <c r="C49" s="23">
        <v>14</v>
      </c>
      <c r="D49" s="24" t="s">
        <v>5</v>
      </c>
      <c r="E49" s="85">
        <f>VLOOKUP(C49,'Data 3 Table'!A9:FP89,$C$12+2)</f>
        <v>27.13169304667597</v>
      </c>
      <c r="F49" s="85">
        <f>VLOOKUP(C49,'Data 3 Table'!A9:FP89,$C$14+2)</f>
        <v>37.125324522067501</v>
      </c>
      <c r="G49" s="21"/>
      <c r="H49" s="8"/>
      <c r="I49" s="75"/>
      <c r="J49" s="75"/>
      <c r="K49" s="75"/>
      <c r="L49" s="76"/>
      <c r="M49" s="76"/>
      <c r="N49" s="76"/>
      <c r="O49" s="106" t="s">
        <v>176</v>
      </c>
    </row>
    <row r="50" spans="1:15" ht="12" customHeight="1">
      <c r="A50" s="21"/>
      <c r="B50" s="21"/>
      <c r="C50" s="23">
        <v>18</v>
      </c>
      <c r="D50" s="24" t="s">
        <v>6</v>
      </c>
      <c r="E50" s="85">
        <f>VLOOKUP(C50,'Data 3 Table'!A10:FP90,$C$12+2)</f>
        <v>20.186504382183308</v>
      </c>
      <c r="F50" s="85">
        <f>VLOOKUP(C50,'Data 3 Table'!A10:FP90,$C$14+2)</f>
        <v>27.48735244519392</v>
      </c>
      <c r="G50" s="21"/>
      <c r="H50" s="8"/>
      <c r="I50" s="75"/>
      <c r="J50" s="75"/>
      <c r="K50" s="75"/>
      <c r="L50" s="76"/>
      <c r="M50" s="76"/>
      <c r="N50" s="76"/>
      <c r="O50" s="106" t="s">
        <v>324</v>
      </c>
    </row>
    <row r="51" spans="1:15" ht="12" customHeight="1">
      <c r="A51" s="21"/>
      <c r="B51" s="21"/>
      <c r="C51" s="23">
        <v>20</v>
      </c>
      <c r="D51" s="24" t="s">
        <v>7</v>
      </c>
      <c r="E51" s="85">
        <f>VLOOKUP(C51,'Data 3 Table'!A11:FP91,$C$12+2)</f>
        <v>29.593132046375615</v>
      </c>
      <c r="F51" s="85">
        <f>VLOOKUP(C51,'Data 3 Table'!A11:FP91,$C$14+2)</f>
        <v>36.363636363636367</v>
      </c>
      <c r="G51" s="21"/>
      <c r="H51" s="8"/>
      <c r="I51" s="75"/>
      <c r="J51" s="75"/>
      <c r="K51" s="75"/>
      <c r="L51" s="76"/>
      <c r="M51" s="76"/>
      <c r="N51" s="76"/>
      <c r="O51" s="106" t="s">
        <v>145</v>
      </c>
    </row>
    <row r="52" spans="1:15" ht="12" customHeight="1">
      <c r="A52" s="21"/>
      <c r="B52" s="21"/>
      <c r="C52" s="23">
        <v>22</v>
      </c>
      <c r="D52" s="24" t="s">
        <v>8</v>
      </c>
      <c r="E52" s="85">
        <f>VLOOKUP(C52,'Data 3 Table'!A12:FP92,$C$12+2)</f>
        <v>13.686224489795917</v>
      </c>
      <c r="F52" s="85">
        <f>VLOOKUP(C52,'Data 3 Table'!A12:FP92,$C$14+2)</f>
        <v>22.702702702702709</v>
      </c>
      <c r="G52" s="21"/>
      <c r="H52" s="8"/>
      <c r="I52" s="75"/>
      <c r="J52" s="75"/>
      <c r="K52" s="75"/>
      <c r="L52" s="76"/>
      <c r="M52" s="76"/>
      <c r="N52" s="76"/>
      <c r="O52" s="106" t="s">
        <v>154</v>
      </c>
    </row>
    <row r="53" spans="1:15" ht="12" customHeight="1">
      <c r="A53" s="21"/>
      <c r="B53" s="21"/>
      <c r="C53" s="23">
        <v>26</v>
      </c>
      <c r="D53" s="24" t="s">
        <v>9</v>
      </c>
      <c r="E53" s="85">
        <f>VLOOKUP(C53,'Data 3 Table'!A13:FP93,$C$12+2)</f>
        <v>30.634307867581366</v>
      </c>
      <c r="F53" s="85">
        <f>VLOOKUP(C53,'Data 3 Table'!A13:FP93,$C$14+2)</f>
        <v>41.706412294647585</v>
      </c>
      <c r="G53" s="21"/>
      <c r="H53" s="8"/>
      <c r="I53" s="75"/>
      <c r="J53" s="75"/>
      <c r="K53" s="75"/>
      <c r="L53" s="76"/>
      <c r="M53" s="76"/>
      <c r="N53" s="76"/>
      <c r="O53" s="106" t="s">
        <v>146</v>
      </c>
    </row>
    <row r="54" spans="1:15" ht="12" customHeight="1">
      <c r="A54" s="21"/>
      <c r="B54" s="21"/>
      <c r="C54" s="23">
        <v>31</v>
      </c>
      <c r="D54" s="24" t="s">
        <v>10</v>
      </c>
      <c r="E54" s="85">
        <f>VLOOKUP(C54,'Data 3 Table'!A14:FP94,$C$12+2)</f>
        <v>24.046795610776652</v>
      </c>
      <c r="F54" s="85">
        <f>VLOOKUP(C54,'Data 3 Table'!A14:FP94,$C$14+2)</f>
        <v>27.622377622377627</v>
      </c>
      <c r="G54" s="21"/>
      <c r="H54" s="21"/>
      <c r="I54" s="76"/>
      <c r="J54" s="76"/>
      <c r="K54" s="76"/>
      <c r="L54" s="76"/>
      <c r="M54" s="76"/>
      <c r="N54" s="76"/>
      <c r="O54" s="106"/>
    </row>
    <row r="55" spans="1:15" ht="12" customHeight="1">
      <c r="A55" s="21"/>
      <c r="B55" s="21"/>
      <c r="C55" s="23">
        <v>33</v>
      </c>
      <c r="D55" s="24" t="s">
        <v>11</v>
      </c>
      <c r="E55" s="85">
        <f>VLOOKUP(C55,'Data 3 Table'!A15:FP95,$C$12+2)</f>
        <v>29.519686546494476</v>
      </c>
      <c r="F55" s="85">
        <f>VLOOKUP(C55,'Data 3 Table'!A15:FP95,$C$14+2)</f>
        <v>48.65951742627346</v>
      </c>
      <c r="G55" s="21"/>
      <c r="H55" s="21"/>
      <c r="I55" s="76"/>
      <c r="J55" s="76"/>
      <c r="K55" s="76"/>
      <c r="L55" s="76"/>
      <c r="M55" s="76"/>
      <c r="N55" s="76"/>
      <c r="O55" s="106"/>
    </row>
    <row r="56" spans="1:15" ht="12" customHeight="1">
      <c r="A56" s="21"/>
      <c r="B56" s="21"/>
      <c r="C56" s="23">
        <v>35</v>
      </c>
      <c r="D56" s="24" t="s">
        <v>12</v>
      </c>
      <c r="E56" s="85">
        <f>VLOOKUP(C56,'Data 3 Table'!A16:FP96,$C$12+2)</f>
        <v>21.929242454527284</v>
      </c>
      <c r="F56" s="85">
        <f>VLOOKUP(C56,'Data 3 Table'!A16:FP96,$C$14+2)</f>
        <v>25.191326530612244</v>
      </c>
      <c r="G56" s="21"/>
      <c r="H56" s="21"/>
      <c r="I56" s="76"/>
      <c r="J56" s="76"/>
      <c r="K56" s="76"/>
      <c r="L56" s="76"/>
      <c r="M56" s="76"/>
      <c r="N56" s="76"/>
      <c r="O56" s="106"/>
    </row>
    <row r="57" spans="1:15" ht="12" customHeight="1">
      <c r="A57" s="21"/>
      <c r="B57" s="21"/>
      <c r="C57" s="23">
        <v>36</v>
      </c>
      <c r="D57" s="24" t="s">
        <v>13</v>
      </c>
      <c r="E57" s="85">
        <f>VLOOKUP(C57,'Data 3 Table'!A17:FP97,$C$12+2)</f>
        <v>24.025789548446156</v>
      </c>
      <c r="F57" s="85">
        <f>VLOOKUP(C57,'Data 3 Table'!A17:FP97,$C$14+2)</f>
        <v>30.450132391879976</v>
      </c>
      <c r="G57" s="21"/>
      <c r="H57" s="21"/>
      <c r="I57" s="76"/>
      <c r="J57" s="76"/>
      <c r="K57" s="76"/>
      <c r="L57" s="76"/>
      <c r="M57" s="76"/>
      <c r="N57" s="76"/>
      <c r="O57" s="106"/>
    </row>
    <row r="58" spans="1:15" ht="12" customHeight="1">
      <c r="A58" s="21"/>
      <c r="B58" s="21"/>
      <c r="C58" s="23">
        <v>40</v>
      </c>
      <c r="D58" s="24" t="s">
        <v>14</v>
      </c>
      <c r="E58" s="85">
        <f>VLOOKUP(C58,'Data 3 Table'!A18:FP98,$C$12+2)</f>
        <v>19.706473903259852</v>
      </c>
      <c r="F58" s="85">
        <f>VLOOKUP(C58,'Data 3 Table'!A18:FP98,$C$14+2)</f>
        <v>26.754047802621443</v>
      </c>
      <c r="G58" s="21"/>
      <c r="H58" s="21"/>
      <c r="I58" s="76"/>
      <c r="J58" s="76"/>
      <c r="K58" s="76"/>
      <c r="L58" s="76"/>
      <c r="M58" s="76"/>
      <c r="N58" s="76"/>
      <c r="O58" s="106"/>
    </row>
    <row r="59" spans="1:15" ht="12" customHeight="1">
      <c r="A59" s="21"/>
      <c r="B59" s="21"/>
      <c r="C59" s="23">
        <v>42</v>
      </c>
      <c r="D59" s="24" t="s">
        <v>15</v>
      </c>
      <c r="E59" s="85">
        <f>VLOOKUP(C59,'Data 3 Table'!A19:FP99,$C$12+2)</f>
        <v>17.597827538619061</v>
      </c>
      <c r="F59" s="85">
        <f>VLOOKUP(C59,'Data 3 Table'!A19:FP99,$C$14+2)</f>
        <v>30.64182194616977</v>
      </c>
      <c r="G59" s="21"/>
      <c r="H59" s="21"/>
      <c r="I59" s="76"/>
      <c r="J59" s="76"/>
      <c r="K59" s="76"/>
      <c r="L59" s="76"/>
      <c r="M59" s="76"/>
      <c r="N59" s="76"/>
      <c r="O59" s="106" t="s">
        <v>170</v>
      </c>
    </row>
    <row r="60" spans="1:15" ht="12" customHeight="1">
      <c r="A60" s="21"/>
      <c r="B60" s="21"/>
      <c r="C60" s="23">
        <v>43</v>
      </c>
      <c r="D60" s="24" t="s">
        <v>16</v>
      </c>
      <c r="E60" s="85">
        <f>VLOOKUP(C60,'Data 3 Table'!A20:FP100,$C$12+2)</f>
        <v>23.162896829792416</v>
      </c>
      <c r="F60" s="85">
        <f>VLOOKUP(C60,'Data 3 Table'!A20:FP100,$C$14+2)</f>
        <v>29.010238907849825</v>
      </c>
      <c r="G60" s="21"/>
      <c r="H60" s="21"/>
      <c r="I60" s="76"/>
      <c r="J60" s="76"/>
      <c r="K60" s="76"/>
      <c r="L60" s="76"/>
      <c r="M60" s="76"/>
      <c r="N60" s="76"/>
      <c r="O60" s="106" t="s">
        <v>171</v>
      </c>
    </row>
    <row r="61" spans="1:15" ht="12" customHeight="1">
      <c r="A61" s="21"/>
      <c r="B61" s="21"/>
      <c r="C61" s="23">
        <v>44</v>
      </c>
      <c r="D61" s="24" t="s">
        <v>17</v>
      </c>
      <c r="E61" s="85">
        <f>VLOOKUP(C61,'Data 3 Table'!A21:FP101,$C$12+2)</f>
        <v>6.9795867524095723</v>
      </c>
      <c r="F61" s="85">
        <f>VLOOKUP(C61,'Data 3 Table'!A21:FP101,$C$14+2)</f>
        <v>18.091809180918091</v>
      </c>
      <c r="G61" s="21"/>
      <c r="H61" s="21"/>
      <c r="I61" s="76"/>
      <c r="J61" s="76"/>
      <c r="K61" s="76"/>
      <c r="L61" s="76"/>
      <c r="M61" s="76"/>
      <c r="N61" s="76"/>
      <c r="O61" s="106" t="s">
        <v>172</v>
      </c>
    </row>
    <row r="62" spans="1:15" ht="12" customHeight="1">
      <c r="A62" s="21"/>
      <c r="B62" s="21"/>
      <c r="C62" s="23">
        <v>45</v>
      </c>
      <c r="D62" s="24" t="s">
        <v>18</v>
      </c>
      <c r="E62" s="85">
        <f>VLOOKUP(C62,'Data 3 Table'!A22:FP102,$C$12+2)</f>
        <v>27.45591741350686</v>
      </c>
      <c r="F62" s="85">
        <f>VLOOKUP(C62,'Data 3 Table'!A22:FP102,$C$14+2)</f>
        <v>46.773360867320605</v>
      </c>
      <c r="G62" s="21"/>
      <c r="H62" s="21"/>
      <c r="I62" s="76"/>
      <c r="J62" s="76"/>
      <c r="K62" s="76"/>
      <c r="L62" s="76"/>
      <c r="M62" s="76"/>
      <c r="N62" s="76"/>
      <c r="O62" s="106" t="s">
        <v>326</v>
      </c>
    </row>
    <row r="63" spans="1:15" ht="12" customHeight="1">
      <c r="A63" s="21"/>
      <c r="B63" s="21"/>
      <c r="C63" s="23">
        <v>49</v>
      </c>
      <c r="D63" s="24" t="s">
        <v>19</v>
      </c>
      <c r="E63" s="85">
        <f>VLOOKUP(C63,'Data 3 Table'!A23:FP103,$C$12+2)</f>
        <v>17.361939076318375</v>
      </c>
      <c r="F63" s="85">
        <f>VLOOKUP(C63,'Data 3 Table'!A23:FP103,$C$14+2)</f>
        <v>21.034946236559136</v>
      </c>
      <c r="G63" s="21"/>
      <c r="H63" s="21"/>
      <c r="I63" s="76"/>
      <c r="J63" s="76"/>
      <c r="K63" s="76"/>
      <c r="L63" s="76"/>
      <c r="M63" s="76"/>
      <c r="N63" s="76"/>
      <c r="O63" s="106" t="s">
        <v>148</v>
      </c>
    </row>
    <row r="64" spans="1:15" ht="12" customHeight="1">
      <c r="A64" s="21"/>
      <c r="B64" s="21"/>
      <c r="C64" s="23">
        <v>50</v>
      </c>
      <c r="D64" s="24" t="s">
        <v>20</v>
      </c>
      <c r="E64" s="85">
        <f>VLOOKUP(C64,'Data 3 Table'!A24:FP104,$C$12+2)</f>
        <v>20.304063071016486</v>
      </c>
      <c r="F64" s="85">
        <f>VLOOKUP(C64,'Data 3 Table'!A24:FP104,$C$14+2)</f>
        <v>26.443100604727874</v>
      </c>
      <c r="G64" s="21"/>
      <c r="H64" s="21"/>
      <c r="I64" s="76"/>
      <c r="J64" s="76"/>
      <c r="K64" s="76"/>
      <c r="L64" s="76"/>
      <c r="M64" s="76"/>
      <c r="N64" s="76"/>
      <c r="O64" s="106" t="s">
        <v>173</v>
      </c>
    </row>
    <row r="65" spans="1:15" ht="12" customHeight="1">
      <c r="A65" s="21"/>
      <c r="B65" s="21"/>
      <c r="C65" s="23">
        <v>52</v>
      </c>
      <c r="D65" s="24" t="s">
        <v>21</v>
      </c>
      <c r="E65" s="85">
        <f>VLOOKUP(C65,'Data 3 Table'!A25:FP105,$C$12+2)</f>
        <v>18.859383769835773</v>
      </c>
      <c r="F65" s="85">
        <f>VLOOKUP(C65,'Data 3 Table'!A25:FP105,$C$14+2)</f>
        <v>36.938775510204081</v>
      </c>
      <c r="G65" s="21"/>
      <c r="H65" s="21"/>
      <c r="I65" s="76"/>
      <c r="J65" s="76"/>
      <c r="K65" s="76"/>
      <c r="L65" s="76"/>
      <c r="M65" s="76"/>
      <c r="N65" s="76"/>
      <c r="O65" s="106" t="s">
        <v>328</v>
      </c>
    </row>
    <row r="66" spans="1:15" ht="12" customHeight="1">
      <c r="A66" s="21"/>
      <c r="B66" s="21"/>
      <c r="C66" s="23">
        <v>53</v>
      </c>
      <c r="D66" s="24" t="s">
        <v>22</v>
      </c>
      <c r="E66" s="85">
        <f>VLOOKUP(C66,'Data 3 Table'!A26:FP106,$C$12+2)</f>
        <v>28.960866765162706</v>
      </c>
      <c r="F66" s="85">
        <f>VLOOKUP(C66,'Data 3 Table'!A26:FP106,$C$14+2)</f>
        <v>33.2761578044597</v>
      </c>
      <c r="G66" s="21"/>
      <c r="H66" s="21"/>
      <c r="I66" s="76"/>
      <c r="J66" s="76"/>
      <c r="K66" s="76"/>
      <c r="L66" s="76"/>
      <c r="M66" s="76"/>
      <c r="N66" s="76"/>
      <c r="O66" s="106"/>
    </row>
    <row r="67" spans="1:15" ht="12" customHeight="1">
      <c r="A67" s="21"/>
      <c r="B67" s="21"/>
      <c r="C67" s="23">
        <v>57</v>
      </c>
      <c r="D67" s="24" t="s">
        <v>23</v>
      </c>
      <c r="E67" s="85">
        <f>VLOOKUP(C67,'Data 3 Table'!A27:FP107,$C$12+2)</f>
        <v>20.182005286628062</v>
      </c>
      <c r="F67" s="85">
        <f>VLOOKUP(C67,'Data 3 Table'!A27:FP107,$C$14+2)</f>
        <v>26.353790613718402</v>
      </c>
      <c r="G67" s="21"/>
      <c r="H67" s="21"/>
      <c r="I67" s="76"/>
      <c r="J67" s="76"/>
      <c r="K67" s="76"/>
      <c r="L67" s="76"/>
      <c r="M67" s="76"/>
      <c r="N67" s="76"/>
      <c r="O67" s="106"/>
    </row>
    <row r="68" spans="1:15" ht="12" customHeight="1">
      <c r="A68" s="21"/>
      <c r="B68" s="21"/>
      <c r="C68" s="23">
        <v>59</v>
      </c>
      <c r="D68" s="24" t="s">
        <v>24</v>
      </c>
      <c r="E68" s="85">
        <f>VLOOKUP(C68,'Data 3 Table'!A28:FP108,$C$12+2)</f>
        <v>10.882061210100504</v>
      </c>
      <c r="F68" s="85">
        <f>VLOOKUP(C68,'Data 3 Table'!A28:FP108,$C$14+2)</f>
        <v>15.478841870824056</v>
      </c>
      <c r="G68" s="21"/>
      <c r="H68" s="21"/>
      <c r="I68" s="76"/>
      <c r="J68" s="76"/>
      <c r="K68" s="76"/>
      <c r="L68" s="76"/>
      <c r="M68" s="76"/>
      <c r="N68" s="76"/>
      <c r="O68" s="106"/>
    </row>
    <row r="69" spans="1:15" ht="12" customHeight="1">
      <c r="A69" s="21"/>
      <c r="B69" s="21"/>
      <c r="C69" s="23">
        <v>64</v>
      </c>
      <c r="D69" s="24" t="s">
        <v>25</v>
      </c>
      <c r="E69" s="85">
        <f>VLOOKUP(C69,'Data 3 Table'!A29:FP109,$C$12+2)</f>
        <v>9.6009861212563905</v>
      </c>
      <c r="F69" s="85">
        <f>VLOOKUP(C69,'Data 3 Table'!A29:FP109,$C$14+2)</f>
        <v>14.342235410484676</v>
      </c>
      <c r="G69" s="21"/>
      <c r="H69" s="21"/>
      <c r="I69" s="76"/>
      <c r="J69" s="76"/>
      <c r="K69" s="76"/>
      <c r="L69" s="76"/>
      <c r="M69" s="76"/>
      <c r="N69" s="76"/>
      <c r="O69" s="106" t="s">
        <v>204</v>
      </c>
    </row>
    <row r="70" spans="1:15" ht="12" customHeight="1">
      <c r="A70" s="21"/>
      <c r="B70" s="21"/>
      <c r="C70" s="23">
        <v>73</v>
      </c>
      <c r="D70" s="24" t="s">
        <v>26</v>
      </c>
      <c r="E70" s="85">
        <f>VLOOKUP(C70,'Data 3 Table'!A30:FP110,$C$12+2)</f>
        <v>17.17369825844602</v>
      </c>
      <c r="F70" s="85">
        <f>VLOOKUP(C70,'Data 3 Table'!A30:FP110,$C$14+2)</f>
        <v>20.307692307692307</v>
      </c>
      <c r="G70" s="21"/>
      <c r="H70" s="21"/>
      <c r="I70" s="76"/>
      <c r="J70" s="76"/>
      <c r="K70" s="76"/>
      <c r="L70" s="76"/>
      <c r="M70" s="76"/>
      <c r="N70" s="76"/>
      <c r="O70" s="106" t="s">
        <v>174</v>
      </c>
    </row>
    <row r="71" spans="1:15" ht="12" customHeight="1">
      <c r="A71" s="21"/>
      <c r="B71" s="21"/>
      <c r="C71" s="23">
        <v>74</v>
      </c>
      <c r="D71" s="24" t="s">
        <v>27</v>
      </c>
      <c r="E71" s="85">
        <f>VLOOKUP(C71,'Data 3 Table'!A31:FP111,$C$12+2)</f>
        <v>26.774476034794791</v>
      </c>
      <c r="F71" s="85">
        <f>VLOOKUP(C71,'Data 3 Table'!A31:FP111,$C$14+2)</f>
        <v>45.347189418989132</v>
      </c>
      <c r="G71" s="21"/>
      <c r="H71" s="21"/>
      <c r="I71" s="76"/>
      <c r="J71" s="76"/>
      <c r="K71" s="76"/>
      <c r="L71" s="76"/>
      <c r="M71" s="76"/>
      <c r="N71" s="76"/>
      <c r="O71" s="106" t="s">
        <v>153</v>
      </c>
    </row>
    <row r="72" spans="1:15" ht="12" customHeight="1">
      <c r="A72" s="21"/>
      <c r="B72" s="21"/>
      <c r="C72" s="23">
        <v>76</v>
      </c>
      <c r="D72" s="24" t="s">
        <v>28</v>
      </c>
      <c r="E72" s="85">
        <f>VLOOKUP(C72,'Data 3 Table'!A32:FP112,$C$12+2)</f>
        <v>21.523684571249536</v>
      </c>
      <c r="F72" s="85">
        <f>VLOOKUP(C72,'Data 3 Table'!A32:FP112,$C$14+2)</f>
        <v>35.781544256120526</v>
      </c>
      <c r="G72" s="21"/>
      <c r="H72" s="21"/>
      <c r="I72" s="76"/>
      <c r="J72" s="76"/>
      <c r="K72" s="76"/>
      <c r="L72" s="76"/>
      <c r="M72" s="76"/>
      <c r="N72" s="76"/>
      <c r="O72" s="106" t="s">
        <v>175</v>
      </c>
    </row>
    <row r="73" spans="1:15" ht="12" customHeight="1">
      <c r="A73" s="21"/>
      <c r="B73" s="21"/>
      <c r="C73" s="23">
        <v>77</v>
      </c>
      <c r="D73" s="24" t="s">
        <v>29</v>
      </c>
      <c r="E73" s="85">
        <f>VLOOKUP(C73,'Data 3 Table'!A33:FP113,$C$12+2)</f>
        <v>10.320092658401116</v>
      </c>
      <c r="F73" s="85">
        <f>VLOOKUP(C73,'Data 3 Table'!A33:FP113,$C$14+2)</f>
        <v>14.219759926131118</v>
      </c>
      <c r="G73" s="21"/>
      <c r="H73" s="21"/>
      <c r="I73" s="76"/>
      <c r="J73" s="76"/>
      <c r="K73" s="76"/>
      <c r="L73" s="76"/>
      <c r="M73" s="76"/>
      <c r="N73" s="76"/>
      <c r="O73" s="106" t="s">
        <v>150</v>
      </c>
    </row>
    <row r="74" spans="1:15" ht="12" customHeight="1">
      <c r="A74" s="21"/>
      <c r="B74" s="21"/>
      <c r="C74" s="23">
        <v>78</v>
      </c>
      <c r="D74" s="24" t="s">
        <v>30</v>
      </c>
      <c r="E74" s="85">
        <f>VLOOKUP(C74,'Data 3 Table'!A34:FP114,$C$12+2)</f>
        <v>28.988615739976904</v>
      </c>
      <c r="F74" s="85">
        <f>VLOOKUP(C74,'Data 3 Table'!A34:FP114,$C$14+2)</f>
        <v>34.878331402085749</v>
      </c>
      <c r="G74" s="21"/>
      <c r="H74" s="21"/>
      <c r="I74" s="76"/>
      <c r="J74" s="76"/>
      <c r="K74" s="76"/>
      <c r="L74" s="76"/>
      <c r="M74" s="76"/>
      <c r="N74" s="76"/>
      <c r="O74" s="106" t="s">
        <v>257</v>
      </c>
    </row>
    <row r="75" spans="1:15" ht="12" customHeight="1">
      <c r="A75" s="8"/>
      <c r="B75" s="8"/>
      <c r="C75" s="8"/>
      <c r="D75" s="8"/>
      <c r="E75" s="8"/>
      <c r="F75" s="8"/>
      <c r="G75" s="8"/>
      <c r="H75" s="8"/>
      <c r="I75" s="75"/>
      <c r="J75" s="75"/>
      <c r="K75" s="75"/>
      <c r="L75" s="75"/>
      <c r="O75" s="106" t="s">
        <v>256</v>
      </c>
    </row>
    <row r="76" spans="1:15" ht="12" customHeight="1">
      <c r="A76" s="8"/>
      <c r="B76" s="8"/>
      <c r="C76" s="8"/>
      <c r="D76" s="8"/>
      <c r="E76" s="8"/>
      <c r="F76" s="8"/>
      <c r="G76" s="8"/>
      <c r="H76" s="8"/>
      <c r="I76" s="75"/>
      <c r="J76" s="75"/>
      <c r="K76" s="75"/>
      <c r="L76" s="75"/>
      <c r="O76" s="106" t="s">
        <v>317</v>
      </c>
    </row>
    <row r="77" spans="1:15" ht="12" customHeight="1">
      <c r="A77" s="8"/>
      <c r="B77" s="8"/>
      <c r="C77" s="8"/>
      <c r="D77" s="8"/>
      <c r="E77" s="8"/>
      <c r="F77" s="8"/>
      <c r="G77" s="8"/>
      <c r="H77" s="8"/>
      <c r="I77" s="75"/>
      <c r="J77" s="75"/>
      <c r="K77" s="75"/>
      <c r="L77" s="75"/>
      <c r="O77" s="106"/>
    </row>
    <row r="78" spans="1:15" ht="12" customHeight="1">
      <c r="A78" s="8"/>
      <c r="B78" s="8"/>
      <c r="C78" s="8"/>
      <c r="D78" s="8"/>
      <c r="E78" s="8"/>
      <c r="F78" s="8"/>
      <c r="G78" s="8"/>
      <c r="H78" s="8"/>
      <c r="I78" s="75"/>
      <c r="J78" s="75"/>
      <c r="K78" s="75"/>
      <c r="L78" s="75"/>
      <c r="O78" s="106"/>
    </row>
    <row r="79" spans="1:15" ht="12" customHeight="1">
      <c r="A79" s="75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O79" s="106" t="s">
        <v>306</v>
      </c>
    </row>
    <row r="80" spans="1:15" ht="12" customHeight="1">
      <c r="A80" s="75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O80" s="106" t="s">
        <v>165</v>
      </c>
    </row>
    <row r="81" spans="1:15" ht="12" customHeight="1">
      <c r="A81" s="75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O81" s="106" t="s">
        <v>166</v>
      </c>
    </row>
    <row r="82" spans="1:15" ht="12" customHeight="1">
      <c r="A82" s="75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O82" s="106" t="s">
        <v>205</v>
      </c>
    </row>
    <row r="83" spans="1:15" ht="12" customHeight="1">
      <c r="A83" s="75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O83" s="106" t="s">
        <v>167</v>
      </c>
    </row>
    <row r="84" spans="1:15" ht="12" customHeight="1">
      <c r="A84" s="75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O84" s="106" t="s">
        <v>168</v>
      </c>
    </row>
    <row r="85" spans="1:15" ht="12" customHeight="1">
      <c r="A85" s="75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O85" s="106" t="s">
        <v>184</v>
      </c>
    </row>
    <row r="86" spans="1:15" ht="12" customHeight="1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O86" s="106" t="s">
        <v>169</v>
      </c>
    </row>
    <row r="87" spans="1:15" ht="12" customHeight="1">
      <c r="A87" s="75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O87" s="106" t="s">
        <v>185</v>
      </c>
    </row>
    <row r="88" spans="1:15" ht="12" customHeight="1">
      <c r="A88" s="75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O88" s="106" t="s">
        <v>186</v>
      </c>
    </row>
    <row r="89" spans="1:15" ht="12" customHeight="1">
      <c r="A89" s="75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O89" s="106" t="s">
        <v>307</v>
      </c>
    </row>
    <row r="90" spans="1:15" ht="12" customHeight="1">
      <c r="A90" s="75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O90" s="106" t="s">
        <v>299</v>
      </c>
    </row>
    <row r="91" spans="1:15" ht="12" customHeight="1">
      <c r="A91" s="75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O91" s="106" t="s">
        <v>298</v>
      </c>
    </row>
    <row r="92" spans="1:15" ht="12" customHeight="1">
      <c r="A92" s="75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O92" s="106" t="s">
        <v>303</v>
      </c>
    </row>
    <row r="93" spans="1:15" ht="12" customHeight="1">
      <c r="A93" s="75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O93" s="106" t="s">
        <v>304</v>
      </c>
    </row>
    <row r="94" spans="1:15" ht="12" customHeight="1">
      <c r="A94" s="75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O94" s="106" t="s">
        <v>284</v>
      </c>
    </row>
    <row r="95" spans="1:15" ht="12" customHeight="1">
      <c r="A95" s="75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O95" s="106" t="s">
        <v>308</v>
      </c>
    </row>
    <row r="96" spans="1:15" ht="12" customHeight="1">
      <c r="A96" s="75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O96" s="106"/>
    </row>
    <row r="97" spans="1:15" ht="12" customHeight="1">
      <c r="A97" s="75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O97" s="106"/>
    </row>
    <row r="98" spans="1:15">
      <c r="A98" s="75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O98" s="106"/>
    </row>
    <row r="99" spans="1:15">
      <c r="A99" s="75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O99" s="106" t="s">
        <v>187</v>
      </c>
    </row>
    <row r="100" spans="1:15">
      <c r="A100" s="75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O100" s="106" t="s">
        <v>188</v>
      </c>
    </row>
    <row r="101" spans="1:15">
      <c r="A101" s="75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O101" s="106" t="s">
        <v>189</v>
      </c>
    </row>
    <row r="102" spans="1:15">
      <c r="A102" s="75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O102" s="106" t="s">
        <v>312</v>
      </c>
    </row>
    <row r="103" spans="1:15">
      <c r="A103" s="75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O103" s="106" t="s">
        <v>309</v>
      </c>
    </row>
    <row r="104" spans="1:15">
      <c r="A104" s="75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O104" s="106" t="s">
        <v>310</v>
      </c>
    </row>
    <row r="105" spans="1:15">
      <c r="A105" s="75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O105" s="106" t="s">
        <v>313</v>
      </c>
    </row>
    <row r="106" spans="1:15">
      <c r="A106" s="75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O106" s="106"/>
    </row>
    <row r="107" spans="1:15">
      <c r="A107" s="75"/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O107" s="106"/>
    </row>
    <row r="108" spans="1:15">
      <c r="A108" s="75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O108" s="106"/>
    </row>
    <row r="109" spans="1:15">
      <c r="A109" s="75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O109" s="106" t="s">
        <v>332</v>
      </c>
    </row>
    <row r="110" spans="1:15">
      <c r="A110" s="75"/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O110" s="106" t="s">
        <v>329</v>
      </c>
    </row>
    <row r="111" spans="1:15">
      <c r="A111" s="75"/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O111" s="106" t="s">
        <v>330</v>
      </c>
    </row>
    <row r="112" spans="1:15">
      <c r="A112" s="75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O112" s="106" t="s">
        <v>331</v>
      </c>
    </row>
    <row r="113" spans="15:15">
      <c r="O113" s="106" t="s">
        <v>271</v>
      </c>
    </row>
    <row r="114" spans="15:15">
      <c r="O114" s="106" t="s">
        <v>258</v>
      </c>
    </row>
    <row r="115" spans="15:15">
      <c r="O115" s="106"/>
    </row>
    <row r="116" spans="15:15">
      <c r="O116" s="106"/>
    </row>
    <row r="117" spans="15:15">
      <c r="O117" s="106"/>
    </row>
    <row r="118" spans="15:15">
      <c r="O118" s="106"/>
    </row>
    <row r="119" spans="15:15">
      <c r="O119" s="106" t="s">
        <v>272</v>
      </c>
    </row>
    <row r="120" spans="15:15">
      <c r="O120" s="106" t="s">
        <v>293</v>
      </c>
    </row>
    <row r="121" spans="15:15">
      <c r="O121" s="106" t="s">
        <v>294</v>
      </c>
    </row>
    <row r="122" spans="15:15">
      <c r="O122" s="106" t="s">
        <v>334</v>
      </c>
    </row>
    <row r="123" spans="15:15">
      <c r="O123" s="107" t="s">
        <v>136</v>
      </c>
    </row>
    <row r="124" spans="15:15">
      <c r="O124" s="107"/>
    </row>
    <row r="125" spans="15:15">
      <c r="O125" s="107"/>
    </row>
    <row r="126" spans="15:15">
      <c r="O126" s="107"/>
    </row>
    <row r="127" spans="15:15">
      <c r="O127" s="107"/>
    </row>
    <row r="128" spans="15:15">
      <c r="O128" s="107"/>
    </row>
    <row r="129" spans="15:15">
      <c r="O129" s="107" t="s">
        <v>261</v>
      </c>
    </row>
    <row r="130" spans="15:15">
      <c r="O130" s="107" t="s">
        <v>137</v>
      </c>
    </row>
    <row r="131" spans="15:15">
      <c r="O131" s="107" t="s">
        <v>273</v>
      </c>
    </row>
    <row r="132" spans="15:15">
      <c r="O132" s="107" t="s">
        <v>190</v>
      </c>
    </row>
    <row r="133" spans="15:15">
      <c r="O133" s="107" t="s">
        <v>264</v>
      </c>
    </row>
    <row r="134" spans="15:15">
      <c r="O134" s="107"/>
    </row>
    <row r="135" spans="15:15">
      <c r="O135" s="107"/>
    </row>
    <row r="136" spans="15:15">
      <c r="O136" s="107"/>
    </row>
    <row r="137" spans="15:15">
      <c r="O137" s="107"/>
    </row>
    <row r="138" spans="15:15">
      <c r="O138" s="107"/>
    </row>
    <row r="139" spans="15:15">
      <c r="O139" s="107" t="s">
        <v>192</v>
      </c>
    </row>
    <row r="140" spans="15:15">
      <c r="O140" s="107" t="s">
        <v>146</v>
      </c>
    </row>
    <row r="141" spans="15:15">
      <c r="O141" s="107" t="s">
        <v>316</v>
      </c>
    </row>
    <row r="142" spans="15:15">
      <c r="O142" s="107" t="s">
        <v>155</v>
      </c>
    </row>
    <row r="143" spans="15:15">
      <c r="O143" s="107" t="s">
        <v>141</v>
      </c>
    </row>
    <row r="144" spans="15:15">
      <c r="O144" s="107" t="s">
        <v>142</v>
      </c>
    </row>
    <row r="145" spans="15:15">
      <c r="O145" s="107" t="s">
        <v>274</v>
      </c>
    </row>
    <row r="146" spans="15:15">
      <c r="O146" s="107"/>
    </row>
    <row r="147" spans="15:15">
      <c r="O147" s="107"/>
    </row>
    <row r="148" spans="15:15">
      <c r="O148" s="107"/>
    </row>
    <row r="149" spans="15:15">
      <c r="O149" s="107" t="s">
        <v>262</v>
      </c>
    </row>
    <row r="150" spans="15:15">
      <c r="O150" s="107" t="s">
        <v>147</v>
      </c>
    </row>
    <row r="151" spans="15:15">
      <c r="O151" s="107" t="s">
        <v>253</v>
      </c>
    </row>
    <row r="152" spans="15:15">
      <c r="O152" s="107" t="s">
        <v>275</v>
      </c>
    </row>
    <row r="153" spans="15:15">
      <c r="O153" s="107" t="s">
        <v>255</v>
      </c>
    </row>
    <row r="154" spans="15:15">
      <c r="O154" s="107" t="s">
        <v>254</v>
      </c>
    </row>
    <row r="155" spans="15:15">
      <c r="O155" s="107" t="s">
        <v>276</v>
      </c>
    </row>
    <row r="156" spans="15:15">
      <c r="O156" s="107" t="s">
        <v>143</v>
      </c>
    </row>
    <row r="157" spans="15:15">
      <c r="O157" s="107"/>
    </row>
    <row r="158" spans="15:15">
      <c r="O158" s="107"/>
    </row>
    <row r="159" spans="15:15">
      <c r="O159" s="107" t="s">
        <v>283</v>
      </c>
    </row>
    <row r="160" spans="15:15">
      <c r="O160" s="107" t="s">
        <v>157</v>
      </c>
    </row>
    <row r="161" spans="15:15">
      <c r="O161" s="107" t="s">
        <v>193</v>
      </c>
    </row>
    <row r="162" spans="15:15">
      <c r="O162" s="107" t="s">
        <v>277</v>
      </c>
    </row>
    <row r="163" spans="15:15">
      <c r="O163" s="107" t="s">
        <v>278</v>
      </c>
    </row>
    <row r="164" spans="15:15">
      <c r="O164" s="107" t="s">
        <v>279</v>
      </c>
    </row>
    <row r="165" spans="15:15">
      <c r="O165" s="107" t="s">
        <v>161</v>
      </c>
    </row>
    <row r="166" spans="15:15">
      <c r="O166" s="107" t="s">
        <v>280</v>
      </c>
    </row>
    <row r="167" spans="15:15">
      <c r="O167" s="107" t="s">
        <v>281</v>
      </c>
    </row>
    <row r="168" spans="15:15">
      <c r="O168" s="107" t="s">
        <v>282</v>
      </c>
    </row>
    <row r="169" spans="15:15">
      <c r="O169" s="107" t="s">
        <v>164</v>
      </c>
    </row>
    <row r="170" spans="15:15">
      <c r="O170" s="107" t="s">
        <v>163</v>
      </c>
    </row>
    <row r="171" spans="15:15">
      <c r="O171" s="107" t="s">
        <v>194</v>
      </c>
    </row>
    <row r="172" spans="15:15">
      <c r="O172" s="107" t="s">
        <v>195</v>
      </c>
    </row>
    <row r="173" spans="15:15">
      <c r="O173" s="107" t="s">
        <v>196</v>
      </c>
    </row>
    <row r="174" spans="15:15">
      <c r="O174" s="107"/>
    </row>
    <row r="175" spans="15:15">
      <c r="O175" s="107"/>
    </row>
    <row r="176" spans="15:15">
      <c r="O176" s="107"/>
    </row>
    <row r="177" spans="15:15">
      <c r="O177" s="107"/>
    </row>
    <row r="178" spans="15:15">
      <c r="O178" s="107"/>
    </row>
  </sheetData>
  <sheetProtection sheet="1" objects="1" scenarios="1"/>
  <mergeCells count="5">
    <mergeCell ref="B7:K7"/>
    <mergeCell ref="B8:K10"/>
    <mergeCell ref="A15:A37"/>
    <mergeCell ref="B39:M40"/>
    <mergeCell ref="B37:M38"/>
  </mergeCells>
  <pageMargins left="1.9685039370078741" right="0.39370078740157483" top="0.39370078740157483" bottom="0.3937007874015748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24289" r:id="rId4" name="Drop Down 1">
              <controlPr defaultSize="0" print="0" autoLine="0" autoPict="0">
                <anchor moveWithCells="1">
                  <from>
                    <xdr:col>2</xdr:col>
                    <xdr:colOff>0</xdr:colOff>
                    <xdr:row>13</xdr:row>
                    <xdr:rowOff>12700</xdr:rowOff>
                  </from>
                  <to>
                    <xdr:col>10</xdr:col>
                    <xdr:colOff>127000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290" r:id="rId5" name="Drop Down 2">
              <controlPr defaultSize="0" print="0" autoLine="0" autoPict="0">
                <anchor moveWithCells="1">
                  <from>
                    <xdr:col>0</xdr:col>
                    <xdr:colOff>25400</xdr:colOff>
                    <xdr:row>11</xdr:row>
                    <xdr:rowOff>25400</xdr:rowOff>
                  </from>
                  <to>
                    <xdr:col>8</xdr:col>
                    <xdr:colOff>177800</xdr:colOff>
                    <xdr:row>12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O12" sqref="O12:Q12"/>
      <selection pane="topRight" activeCell="O12" sqref="O12:Q12"/>
      <selection pane="bottomLeft" activeCell="O12" sqref="O12:Q12"/>
      <selection pane="bottomRight" activeCell="B7" sqref="B7:N7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20" t="s">
        <v>52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</row>
    <row r="8" spans="1:17">
      <c r="C8" s="3"/>
      <c r="G8" s="8"/>
      <c r="H8" s="8"/>
      <c r="I8" s="8"/>
      <c r="K8" s="8"/>
      <c r="L8" s="8"/>
      <c r="M8" s="130" t="str">
        <f>IF(Community!$K$11=1,CONCATENATE(G12,":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B11" s="102" t="s">
        <v>288</v>
      </c>
      <c r="C11" s="3"/>
      <c r="G11" s="28"/>
      <c r="H11" s="9">
        <v>26</v>
      </c>
      <c r="I11" s="8"/>
      <c r="J11" s="9">
        <v>80</v>
      </c>
      <c r="K11" s="12">
        <v>1</v>
      </c>
      <c r="L11" s="8"/>
      <c r="M11" s="130"/>
      <c r="N11" s="130"/>
    </row>
    <row r="12" spans="1:17" ht="16.5" customHeight="1">
      <c r="B12" s="131" t="str">
        <f>IF(Community!K11=2,"A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1</v>
      </c>
      <c r="B13" s="126" t="str">
        <f>'Data 3 Table'!C3</f>
        <v>Population, 2026</v>
      </c>
      <c r="C13" s="126"/>
      <c r="D13" s="126"/>
      <c r="E13" s="126"/>
      <c r="F13" s="126"/>
      <c r="G13" s="129">
        <f>VLOOKUP($H$11,'Data 3 Table'!$A$4:$FZ$84,2+$A13)</f>
        <v>167406.26221070404</v>
      </c>
      <c r="H13" s="129"/>
      <c r="I13" s="11"/>
      <c r="J13" s="129">
        <f>VLOOKUP($J$11,'Data 3 Table'!$A$4:$FZ$84,2+$A13)</f>
        <v>5407301.5686105322</v>
      </c>
      <c r="K13" s="129"/>
      <c r="M13" s="80">
        <f t="shared" ref="M13:M22" si="0">(G13-J13)/J13*100</f>
        <v>-96.904070170924058</v>
      </c>
      <c r="N13" s="132" t="str">
        <f>'Data 3 Table'!C85</f>
        <v>Victorian Government, 2023 (update unknown)</v>
      </c>
      <c r="O13" s="132"/>
      <c r="P13" s="132"/>
      <c r="Q13" s="5"/>
    </row>
    <row r="14" spans="1:17" ht="23" customHeight="1">
      <c r="A14" s="10">
        <v>2</v>
      </c>
      <c r="B14" s="122" t="str">
        <f>'Data 3 Table'!D3</f>
        <v>Civic trust - do you feel valued by society?: 'No' or 'not often' 2023</v>
      </c>
      <c r="C14" s="122"/>
      <c r="D14" s="122"/>
      <c r="E14" s="122"/>
      <c r="F14" s="122"/>
      <c r="G14" s="123">
        <f>VLOOKUP($H$11,'Data 3 Table'!$A$4:$FZ$84,2+$A14)</f>
        <v>17.55283</v>
      </c>
      <c r="H14" s="123"/>
      <c r="I14" s="11"/>
      <c r="J14" s="124">
        <f>VLOOKUP($J$11,'Data 3 Table'!$A$4:$FZ$84,2+$A14)</f>
        <v>14.437476033333335</v>
      </c>
      <c r="K14" s="124"/>
      <c r="M14" s="81">
        <f t="shared" si="0"/>
        <v>21.578245113438921</v>
      </c>
      <c r="N14" s="133" t="str">
        <f>'Data 3 Table'!D85</f>
        <v>Victorian Population Health Survey, 2023 (update 2025)</v>
      </c>
      <c r="O14" s="132"/>
      <c r="P14" s="132"/>
      <c r="Q14" s="5"/>
    </row>
    <row r="15" spans="1:17" ht="23" customHeight="1">
      <c r="A15" s="10">
        <v>3</v>
      </c>
      <c r="B15" s="126" t="str">
        <f>'Data 3 Table'!E3</f>
        <v>Per cent of residents who feel that most people could be trusted, 'never' or 'not often', 2020</v>
      </c>
      <c r="C15" s="126"/>
      <c r="D15" s="126"/>
      <c r="E15" s="126"/>
      <c r="F15" s="126"/>
      <c r="G15" s="127">
        <f>VLOOKUP($H$11,'Data 3 Table'!$A$4:$FZ$84,2+$A15)</f>
        <v>22.229109999999999</v>
      </c>
      <c r="H15" s="127"/>
      <c r="I15" s="11"/>
      <c r="J15" s="127">
        <f>VLOOKUP($J$11,'Data 3 Table'!$A$4:$FZ$84,2+$A15)</f>
        <v>13.612406290322577</v>
      </c>
      <c r="K15" s="127"/>
      <c r="M15" s="80">
        <f t="shared" si="0"/>
        <v>63.300371190090523</v>
      </c>
      <c r="N15" s="133" t="str">
        <f>'Data 3 Table'!E85</f>
        <v>Victorian Population Health Survey, 2022 (update 2026)</v>
      </c>
      <c r="O15" s="132"/>
      <c r="P15" s="132"/>
      <c r="Q15" s="5"/>
    </row>
    <row r="16" spans="1:17" ht="23" customHeight="1">
      <c r="A16" s="10">
        <v>4</v>
      </c>
      <c r="B16" s="122" t="str">
        <f>'Data 3 Table'!F3</f>
        <v>Per cent of residents who talk to friends a few times a month or less often, 2020</v>
      </c>
      <c r="C16" s="122"/>
      <c r="D16" s="122"/>
      <c r="E16" s="122"/>
      <c r="F16" s="122"/>
      <c r="G16" s="123">
        <f>VLOOKUP($H$11,'Data 3 Table'!$A$4:$FZ$84,2+$A16)</f>
        <v>16.646132000000001</v>
      </c>
      <c r="H16" s="123"/>
      <c r="I16" s="11"/>
      <c r="J16" s="124">
        <f>VLOOKUP($J$11,'Data 3 Table'!$A$4:$FZ$84,2+$A16)</f>
        <v>18.302908351612906</v>
      </c>
      <c r="K16" s="124"/>
      <c r="M16" s="81">
        <f t="shared" si="0"/>
        <v>-9.0519840879108422</v>
      </c>
      <c r="N16" s="133" t="str">
        <f>'Data 3 Table'!F85</f>
        <v>Victorian Population Health Survey, 2022 (update 2026)</v>
      </c>
      <c r="O16" s="132"/>
      <c r="P16" s="132"/>
    </row>
    <row r="17" spans="1:17" ht="23" customHeight="1">
      <c r="A17" s="10">
        <v>5</v>
      </c>
      <c r="B17" s="126" t="str">
        <f>'Data 3 Table'!G3</f>
        <v>Per cent of residents who have no close friends or family that they talk to regularly 2020</v>
      </c>
      <c r="C17" s="126"/>
      <c r="D17" s="126"/>
      <c r="E17" s="126"/>
      <c r="F17" s="126"/>
      <c r="G17" s="127">
        <f>VLOOKUP($H$11,'Data 3 Table'!$A$4:$FZ$84,2+$A17)</f>
        <v>9.2988350000000004</v>
      </c>
      <c r="H17" s="127"/>
      <c r="I17" s="11"/>
      <c r="J17" s="127">
        <f>VLOOKUP($J$11,'Data 3 Table'!$A$4:$FZ$84,2+$A17)</f>
        <v>4.7193062758620687</v>
      </c>
      <c r="K17" s="127"/>
      <c r="M17" s="80">
        <f t="shared" si="0"/>
        <v>97.038175876843169</v>
      </c>
      <c r="N17" s="133" t="str">
        <f>'Data 3 Table'!G85</f>
        <v>Victorian Population Health Survey, 2022 (update 2026)</v>
      </c>
      <c r="O17" s="132"/>
      <c r="P17" s="132"/>
      <c r="Q17" s="5"/>
    </row>
    <row r="18" spans="1:17" ht="23" customHeight="1">
      <c r="A18" s="10">
        <v>6</v>
      </c>
      <c r="B18" s="121" t="str">
        <f>'Data 3 Table'!H3</f>
        <v>Low level of life satisfaction 2023</v>
      </c>
      <c r="C18" s="122"/>
      <c r="D18" s="122"/>
      <c r="E18" s="122"/>
      <c r="F18" s="122"/>
      <c r="G18" s="123">
        <f>VLOOKUP($H$11,'Data 3 Table'!$A$4:$FZ$84,2+$A18)</f>
        <v>5.3109989999999998</v>
      </c>
      <c r="H18" s="123"/>
      <c r="I18" s="11"/>
      <c r="J18" s="124">
        <f>VLOOKUP($J$11,'Data 3 Table'!$A$4:$FZ$84,2+$A18)</f>
        <v>6.2996936333333338</v>
      </c>
      <c r="K18" s="124"/>
      <c r="M18" s="81">
        <f t="shared" si="0"/>
        <v>-15.694328817863315</v>
      </c>
      <c r="N18" s="133" t="str">
        <f>'Data 3 Table'!H85</f>
        <v>Victorian Population Health Survey, 2023 (update 2025)</v>
      </c>
      <c r="O18" s="132"/>
      <c r="P18" s="132"/>
    </row>
    <row r="19" spans="1:17" ht="23" customHeight="1">
      <c r="A19" s="10">
        <v>7</v>
      </c>
      <c r="B19" s="125" t="str">
        <f>'Data 3 Table'!I3</f>
        <v>Multiculturalism makes life in your area better: 'No' or 'Not often' 2023</v>
      </c>
      <c r="C19" s="126"/>
      <c r="D19" s="126"/>
      <c r="E19" s="126"/>
      <c r="F19" s="126"/>
      <c r="G19" s="127">
        <f>VLOOKUP($H$11,'Data 3 Table'!$A$4:$FZ$84,2+$A19)</f>
        <v>10.294930000000001</v>
      </c>
      <c r="H19" s="127"/>
      <c r="I19" s="11"/>
      <c r="J19" s="127">
        <f>VLOOKUP($J$11,'Data 3 Table'!$A$4:$FZ$84,2+$A19)</f>
        <v>7.1819972333333357</v>
      </c>
      <c r="K19" s="127"/>
      <c r="M19" s="80">
        <f t="shared" si="0"/>
        <v>43.343552852106562</v>
      </c>
      <c r="N19" s="133" t="str">
        <f>'Data 3 Table'!I85</f>
        <v>Victorian Population Health Survey, 2023 (update 2025)</v>
      </c>
      <c r="O19" s="132"/>
      <c r="P19" s="132"/>
    </row>
    <row r="20" spans="1:17" ht="23" customHeight="1">
      <c r="A20" s="10">
        <v>8</v>
      </c>
      <c r="B20" s="121" t="str">
        <f>'Data 3 Table'!J3</f>
        <v>Per cent of residents who engaged in voluntary work in the previous 12 months, 2021</v>
      </c>
      <c r="C20" s="122"/>
      <c r="D20" s="122"/>
      <c r="E20" s="122"/>
      <c r="F20" s="122"/>
      <c r="G20" s="123">
        <f>VLOOKUP($H$11,'Data 3 Table'!$A$4:$FZ$84,2+$A20)</f>
        <v>7.6191411685739077</v>
      </c>
      <c r="H20" s="123"/>
      <c r="I20" s="11"/>
      <c r="J20" s="124">
        <f>VLOOKUP($J$11,'Data 3 Table'!$A$4:$FZ$84,2+$A20)</f>
        <v>12.776822315721633</v>
      </c>
      <c r="K20" s="124"/>
      <c r="M20" s="81">
        <f t="shared" si="0"/>
        <v>-40.367479641642177</v>
      </c>
      <c r="N20" s="133" t="str">
        <f>'Data 3 Table'!J85</f>
        <v>Census 2021 (update 2026)</v>
      </c>
      <c r="O20" s="132"/>
      <c r="P20" s="132"/>
    </row>
    <row r="21" spans="1:17" ht="23" customHeight="1">
      <c r="A21" s="10">
        <v>9</v>
      </c>
      <c r="B21" s="125" t="str">
        <f>'Data 3 Table'!K3</f>
        <v>Experienced discrimination: "In the past 12 months, have you experienced discrimination or have been treated unfairly by others?  2023</v>
      </c>
      <c r="C21" s="126"/>
      <c r="D21" s="126"/>
      <c r="E21" s="126"/>
      <c r="F21" s="126"/>
      <c r="G21" s="127">
        <f>VLOOKUP($H$11,'Data 3 Table'!$A$4:$FZ$84,2+$A21)</f>
        <v>15.488009999999999</v>
      </c>
      <c r="H21" s="127"/>
      <c r="I21" s="11"/>
      <c r="J21" s="127">
        <f>VLOOKUP($J$11,'Data 3 Table'!$A$4:$FZ$84,2+$A21)</f>
        <v>15.944669800000002</v>
      </c>
      <c r="K21" s="127"/>
      <c r="M21" s="80">
        <f t="shared" si="0"/>
        <v>-2.8640279524634766</v>
      </c>
      <c r="N21" s="133" t="str">
        <f>'Data 3 Table'!K85</f>
        <v>Victorian Population Health Survey, 2023 (update 2025)</v>
      </c>
      <c r="O21" s="132"/>
      <c r="P21" s="132"/>
    </row>
    <row r="22" spans="1:17" ht="23" customHeight="1">
      <c r="A22" s="10">
        <v>10</v>
      </c>
      <c r="B22" s="135">
        <f>'Data 3 Table'!L3</f>
        <v>0</v>
      </c>
      <c r="C22" s="136"/>
      <c r="D22" s="136"/>
      <c r="E22" s="136"/>
      <c r="F22" s="136"/>
      <c r="G22" s="137">
        <f>VLOOKUP($H$11,'Data 3 Table'!$A$4:$FZ$84,2+$A22)</f>
        <v>0</v>
      </c>
      <c r="H22" s="137"/>
      <c r="I22" s="79"/>
      <c r="J22" s="137">
        <f>VLOOKUP($J$11,'Data 3 Table'!$A$4:$FZ$84,2+$A22)</f>
        <v>0</v>
      </c>
      <c r="K22" s="137"/>
      <c r="L22" s="8"/>
      <c r="M22" s="78" t="e">
        <f t="shared" si="0"/>
        <v>#DIV/0!</v>
      </c>
      <c r="N22" s="138"/>
      <c r="O22" s="138"/>
      <c r="P22" s="138"/>
    </row>
    <row r="23" spans="1:17" ht="20.25" customHeight="1">
      <c r="P23" s="20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6">
    <mergeCell ref="N20:P20"/>
    <mergeCell ref="N21:P21"/>
    <mergeCell ref="N22:P22"/>
    <mergeCell ref="N15:P15"/>
    <mergeCell ref="N16:P16"/>
    <mergeCell ref="N17:P17"/>
    <mergeCell ref="N18:P18"/>
    <mergeCell ref="N19:P19"/>
    <mergeCell ref="B22:F22"/>
    <mergeCell ref="G22:H22"/>
    <mergeCell ref="J22:K22"/>
    <mergeCell ref="J21:K21"/>
    <mergeCell ref="B21:F21"/>
    <mergeCell ref="G21:H21"/>
    <mergeCell ref="B16:F16"/>
    <mergeCell ref="B15:F15"/>
    <mergeCell ref="G16:H16"/>
    <mergeCell ref="M8:N12"/>
    <mergeCell ref="J12:K12"/>
    <mergeCell ref="B13:F13"/>
    <mergeCell ref="B14:F14"/>
    <mergeCell ref="B12:F12"/>
    <mergeCell ref="N13:P13"/>
    <mergeCell ref="N14:P14"/>
    <mergeCell ref="O12:P12"/>
    <mergeCell ref="G17:H17"/>
    <mergeCell ref="J17:K17"/>
    <mergeCell ref="J13:K13"/>
    <mergeCell ref="J14:K14"/>
    <mergeCell ref="J15:K15"/>
    <mergeCell ref="B7:N7"/>
    <mergeCell ref="B20:F20"/>
    <mergeCell ref="G20:H20"/>
    <mergeCell ref="J20:K20"/>
    <mergeCell ref="B18:F18"/>
    <mergeCell ref="G18:H18"/>
    <mergeCell ref="J18:K18"/>
    <mergeCell ref="B19:F19"/>
    <mergeCell ref="G19:H19"/>
    <mergeCell ref="J19:K19"/>
    <mergeCell ref="J16:K16"/>
    <mergeCell ref="G12:H12"/>
    <mergeCell ref="G13:H13"/>
    <mergeCell ref="G14:H14"/>
    <mergeCell ref="G15:H15"/>
    <mergeCell ref="B17:F17"/>
  </mergeCells>
  <conditionalFormatting sqref="B12">
    <cfRule type="expression" dxfId="40" priority="23" stopIfTrue="1">
      <formula>K11=2</formula>
    </cfRule>
  </conditionalFormatting>
  <conditionalFormatting sqref="C12:F12">
    <cfRule type="expression" dxfId="39" priority="21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7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3" r:id="rId4" name="Drop Down 29">
              <controlPr defaultSize="0" print="0" autoLine="0" autoPict="0">
                <anchor moveWithCells="1">
                  <from>
                    <xdr:col>8</xdr:col>
                    <xdr:colOff>196850</xdr:colOff>
                    <xdr:row>9</xdr:row>
                    <xdr:rowOff>31750</xdr:rowOff>
                  </from>
                  <to>
                    <xdr:col>11</xdr:col>
                    <xdr:colOff>0</xdr:colOff>
                    <xdr:row>11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" name="Drop Down 66">
              <controlPr defaultSize="0" print="0" autoLine="0" autoPict="0">
                <anchor moveWithCells="1">
                  <from>
                    <xdr:col>6</xdr:col>
                    <xdr:colOff>25400</xdr:colOff>
                    <xdr:row>10</xdr:row>
                    <xdr:rowOff>0</xdr:rowOff>
                  </from>
                  <to>
                    <xdr:col>8</xdr:col>
                    <xdr:colOff>6350</xdr:colOff>
                    <xdr:row>11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F6893-821E-4555-AF49-4082E38A7382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O12" sqref="O12:P12"/>
      <selection pane="topRight" activeCell="O12" sqref="O12:P12"/>
      <selection pane="bottomLeft" activeCell="O12" sqref="O12:P12"/>
      <selection pane="bottomRight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209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7">
      <c r="C8" s="3"/>
      <c r="G8" s="8"/>
      <c r="H8" s="8"/>
      <c r="I8" s="8"/>
      <c r="K8" s="8"/>
      <c r="L8" s="8"/>
      <c r="M8" s="130" t="str">
        <f>IF(Indigenous!$K$11=1,CONCATENATE(G12,":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IF(Indigenous!K11=2,"A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11</v>
      </c>
      <c r="B13" s="126" t="str">
        <f>'Data 3 Table'!M3</f>
        <v>Indigenous population, 2021</v>
      </c>
      <c r="C13" s="126"/>
      <c r="D13" s="126"/>
      <c r="E13" s="126"/>
      <c r="F13" s="126"/>
      <c r="G13" s="129">
        <f>VLOOKUP($H$11,'Data 3 Table'!$A$4:$FZ$84,2+$A13)</f>
        <v>614</v>
      </c>
      <c r="H13" s="129"/>
      <c r="I13" s="82"/>
      <c r="J13" s="129">
        <f>VLOOKUP($J$11,'Data 3 Table'!$A$4:$FZ$84,2+$A13)</f>
        <v>31744</v>
      </c>
      <c r="K13" s="129"/>
      <c r="M13" s="80">
        <f t="shared" ref="M13:M22" si="0">(G13-J13)/J13*100</f>
        <v>-98.065776209677423</v>
      </c>
      <c r="N13" s="132" t="str">
        <f>'Data 3 Table'!M85</f>
        <v>Census 2021 (update 2026)</v>
      </c>
      <c r="O13" s="132"/>
      <c r="P13" s="132"/>
      <c r="Q13" s="5"/>
    </row>
    <row r="14" spans="1:17" ht="23" customHeight="1">
      <c r="A14" s="10">
        <v>12</v>
      </c>
      <c r="B14" s="122" t="str">
        <f>'Data 3 Table'!N3</f>
        <v>Per cent population Indigenous, 2021</v>
      </c>
      <c r="C14" s="122"/>
      <c r="D14" s="122"/>
      <c r="E14" s="122"/>
      <c r="F14" s="122"/>
      <c r="G14" s="123">
        <f>VLOOKUP($H$11,'Data 3 Table'!$A$4:$FZ$84,2+$A14)</f>
        <v>0.40859513811713505</v>
      </c>
      <c r="H14" s="123"/>
      <c r="I14" s="11"/>
      <c r="J14" s="124">
        <f>VLOOKUP($J$11,'Data 3 Table'!$A$4:$FZ$84,2+$A14)</f>
        <v>0.7</v>
      </c>
      <c r="K14" s="124"/>
      <c r="M14" s="81">
        <f t="shared" si="0"/>
        <v>-41.629265983266414</v>
      </c>
      <c r="N14" s="133" t="str">
        <f>'Data 3 Table'!N85</f>
        <v>Census 2021 (update 2026)</v>
      </c>
      <c r="O14" s="132"/>
      <c r="P14" s="132"/>
      <c r="Q14" s="5"/>
    </row>
    <row r="15" spans="1:17" ht="23" customHeight="1">
      <c r="A15" s="10">
        <v>13</v>
      </c>
      <c r="B15" s="126" t="str">
        <f>'Data 3 Table'!O3</f>
        <v>Per cent of Indigenous people aged 15+, who left school before completing year 11, 2021</v>
      </c>
      <c r="C15" s="126"/>
      <c r="D15" s="126"/>
      <c r="E15" s="126"/>
      <c r="F15" s="126"/>
      <c r="G15" s="127">
        <f>VLOOKUP($H$11,'Data 3 Table'!$A$4:$FZ$84,2+$A15)</f>
        <v>43.781094527363187</v>
      </c>
      <c r="H15" s="127"/>
      <c r="I15" s="11"/>
      <c r="J15" s="127">
        <f>VLOOKUP($J$11,'Data 3 Table'!$A$4:$FZ$84,2+$A15)</f>
        <v>35.217370601399935</v>
      </c>
      <c r="K15" s="127"/>
      <c r="M15" s="80">
        <f t="shared" si="0"/>
        <v>24.316761245153359</v>
      </c>
      <c r="N15" s="133" t="str">
        <f>'Data 3 Table'!O85</f>
        <v>Census 2021 (update 2026)</v>
      </c>
      <c r="O15" s="132"/>
      <c r="P15" s="132"/>
      <c r="Q15" s="5"/>
    </row>
    <row r="16" spans="1:17" ht="23" customHeight="1">
      <c r="A16" s="10">
        <v>14</v>
      </c>
      <c r="B16" s="122" t="str">
        <f>'Data 3 Table'!P3</f>
        <v>Percent of Indigenous people aged 15+, who hold a degree, 2021</v>
      </c>
      <c r="C16" s="122"/>
      <c r="D16" s="122"/>
      <c r="E16" s="122"/>
      <c r="F16" s="122"/>
      <c r="G16" s="123">
        <f>VLOOKUP($H$11,'Data 3 Table'!$A$4:$FZ$84,2+$A16)</f>
        <v>3.33889816360601</v>
      </c>
      <c r="H16" s="123"/>
      <c r="I16" s="11"/>
      <c r="J16" s="124">
        <f>VLOOKUP($J$11,'Data 3 Table'!$A$4:$FZ$84,2+$A16)</f>
        <v>13.4</v>
      </c>
      <c r="K16" s="124"/>
      <c r="M16" s="81">
        <f t="shared" si="0"/>
        <v>-75.082849525328285</v>
      </c>
      <c r="N16" s="133" t="str">
        <f>'Data 3 Table'!P85</f>
        <v>Census 2021 (update 2026)</v>
      </c>
      <c r="O16" s="132"/>
      <c r="P16" s="132"/>
    </row>
    <row r="17" spans="1:17" ht="23" customHeight="1">
      <c r="A17" s="10">
        <v>15</v>
      </c>
      <c r="B17" s="126" t="str">
        <f>'Data 3 Table'!Q3</f>
        <v>Per cent of Indigenous people who are living in a rented dwelling, 2021</v>
      </c>
      <c r="C17" s="126"/>
      <c r="D17" s="126"/>
      <c r="E17" s="126"/>
      <c r="F17" s="126"/>
      <c r="G17" s="127">
        <f>VLOOKUP($H$11,'Data 3 Table'!$A$4:$FZ$84,2+$A17)</f>
        <v>71.13095238095238</v>
      </c>
      <c r="H17" s="127"/>
      <c r="I17" s="82"/>
      <c r="J17" s="127">
        <f>VLOOKUP($J$11,'Data 3 Table'!$A$4:$FZ$84,2+$A17)</f>
        <v>54.444508041897997</v>
      </c>
      <c r="K17" s="127"/>
      <c r="M17" s="80">
        <f t="shared" si="0"/>
        <v>30.648535433938097</v>
      </c>
      <c r="N17" s="133" t="str">
        <f>'Data 3 Table'!Q85</f>
        <v>Census 2021 (update 2026)</v>
      </c>
      <c r="O17" s="132"/>
      <c r="P17" s="132"/>
      <c r="Q17" s="5"/>
    </row>
    <row r="18" spans="1:17" ht="23" customHeight="1">
      <c r="A18" s="10">
        <v>16</v>
      </c>
      <c r="B18" s="121" t="str">
        <f>'Data 3 Table'!R3</f>
        <v>Per cent of Indigenous families with children, that are single parent families, 2021</v>
      </c>
      <c r="C18" s="122"/>
      <c r="D18" s="122"/>
      <c r="E18" s="122"/>
      <c r="F18" s="122"/>
      <c r="G18" s="123">
        <f>VLOOKUP($H$11,'Data 3 Table'!$A$4:$FZ$84,2+$A18)</f>
        <v>62.5</v>
      </c>
      <c r="H18" s="123"/>
      <c r="I18" s="11"/>
      <c r="J18" s="124">
        <f>VLOOKUP($J$11,'Data 3 Table'!$A$4:$FZ$84,2+$A18)</f>
        <v>43.52080989876265</v>
      </c>
      <c r="K18" s="124"/>
      <c r="M18" s="81">
        <f t="shared" si="0"/>
        <v>43.609459808736126</v>
      </c>
      <c r="N18" s="133" t="str">
        <f>'Data 3 Table'!R85</f>
        <v>Census 2021 (update 2026)</v>
      </c>
      <c r="O18" s="132"/>
      <c r="P18" s="132"/>
    </row>
    <row r="19" spans="1:17" ht="23" customHeight="1">
      <c r="A19" s="10">
        <v>17</v>
      </c>
      <c r="B19" s="125" t="str">
        <f>'Data 3 Table'!S3</f>
        <v>Unemployment rate among Indigenous persons, 2021</v>
      </c>
      <c r="C19" s="126"/>
      <c r="D19" s="126"/>
      <c r="E19" s="126"/>
      <c r="F19" s="126"/>
      <c r="G19" s="127">
        <f>VLOOKUP($H$11,'Data 3 Table'!$A$4:$FZ$84,2+$A19)</f>
        <v>15.228426395939088</v>
      </c>
      <c r="H19" s="127"/>
      <c r="I19" s="11"/>
      <c r="J19" s="127">
        <f>VLOOKUP($J$11,'Data 3 Table'!$A$4:$FZ$84,2+$A19)</f>
        <v>8.6</v>
      </c>
      <c r="K19" s="127"/>
      <c r="M19" s="80">
        <f t="shared" si="0"/>
        <v>77.074725534175457</v>
      </c>
      <c r="N19" s="133" t="str">
        <f>'Data 3 Table'!S85</f>
        <v>Census 2021 (update 2026)</v>
      </c>
      <c r="O19" s="132"/>
      <c r="P19" s="132"/>
    </row>
    <row r="20" spans="1:17" ht="23" customHeight="1">
      <c r="A20" s="10">
        <v>18</v>
      </c>
      <c r="B20" s="121" t="str">
        <f>'Data 3 Table'!T3</f>
        <v>Median personal gross weekly income, Indigenous persons aged 15+, 2021</v>
      </c>
      <c r="C20" s="122"/>
      <c r="D20" s="122"/>
      <c r="E20" s="122"/>
      <c r="F20" s="122"/>
      <c r="G20" s="140">
        <f>VLOOKUP($H$11,'Data 3 Table'!$A$4:$FZ$84,2+$A20)</f>
        <v>489</v>
      </c>
      <c r="H20" s="140"/>
      <c r="I20" s="11"/>
      <c r="J20" s="141">
        <f>VLOOKUP($J$11,'Data 3 Table'!$A$4:$FZ$84,2+$A20)</f>
        <v>694</v>
      </c>
      <c r="K20" s="141"/>
      <c r="M20" s="81">
        <f t="shared" si="0"/>
        <v>-29.538904899135449</v>
      </c>
      <c r="N20" s="133" t="str">
        <f>'Data 3 Table'!T85</f>
        <v>Census 2021 (update 2026)</v>
      </c>
      <c r="O20" s="132"/>
      <c r="P20" s="132"/>
    </row>
    <row r="21" spans="1:17" ht="23" customHeight="1">
      <c r="A21" s="10">
        <v>19</v>
      </c>
      <c r="B21" s="135" t="str">
        <f>'Data 3 Table'!K3</f>
        <v>Experienced discrimination: "In the past 12 months, have you experienced discrimination or have been treated unfairly by others?  2023</v>
      </c>
      <c r="C21" s="136"/>
      <c r="D21" s="136"/>
      <c r="E21" s="136"/>
      <c r="F21" s="136"/>
      <c r="G21" s="137">
        <f>VLOOKUP($H$11,'Data 3 Table'!$A$4:$FZ$84,2+$A21)</f>
        <v>0</v>
      </c>
      <c r="H21" s="137"/>
      <c r="I21" s="8"/>
      <c r="J21" s="137">
        <f>VLOOKUP($J$11,'Data 3 Table'!$A$4:$FZ$84,2+$A21)</f>
        <v>0</v>
      </c>
      <c r="K21" s="137"/>
      <c r="M21" s="27" t="e">
        <f t="shared" si="0"/>
        <v>#DIV/0!</v>
      </c>
      <c r="N21" s="138"/>
      <c r="O21" s="138"/>
      <c r="P21" s="138"/>
    </row>
    <row r="22" spans="1:17" ht="23" customHeight="1">
      <c r="A22" s="10">
        <v>20</v>
      </c>
      <c r="B22" s="135">
        <f>'Data 3 Table'!L3</f>
        <v>0</v>
      </c>
      <c r="C22" s="136"/>
      <c r="D22" s="136"/>
      <c r="E22" s="136"/>
      <c r="F22" s="136"/>
      <c r="G22" s="137">
        <f>VLOOKUP($H$11,'Data 3 Table'!$A$4:$FZ$84,2+$A22)</f>
        <v>0</v>
      </c>
      <c r="H22" s="137"/>
      <c r="I22" s="79"/>
      <c r="J22" s="137">
        <f>VLOOKUP($J$11,'Data 3 Table'!$A$4:$FZ$84,2+$A22)</f>
        <v>0</v>
      </c>
      <c r="K22" s="137"/>
      <c r="M22" s="27" t="e">
        <f t="shared" si="0"/>
        <v>#DIV/0!</v>
      </c>
      <c r="N22" s="138"/>
      <c r="O22" s="138"/>
      <c r="P22" s="138"/>
    </row>
    <row r="23" spans="1:17" ht="20.25" customHeight="1">
      <c r="P23" s="20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6">
    <mergeCell ref="B21:F21"/>
    <mergeCell ref="J21:K21"/>
    <mergeCell ref="N21:P21"/>
    <mergeCell ref="B22:F22"/>
    <mergeCell ref="G22:H22"/>
    <mergeCell ref="J22:K22"/>
    <mergeCell ref="N22:P22"/>
    <mergeCell ref="G21:H21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G15:H15"/>
    <mergeCell ref="J15:K15"/>
    <mergeCell ref="N15:P15"/>
    <mergeCell ref="B16:F16"/>
    <mergeCell ref="G16:H16"/>
    <mergeCell ref="J16:K16"/>
    <mergeCell ref="N16:P16"/>
    <mergeCell ref="B15:F15"/>
    <mergeCell ref="B7:N7"/>
    <mergeCell ref="O12:P12"/>
    <mergeCell ref="M8:N12"/>
    <mergeCell ref="B12:F12"/>
    <mergeCell ref="G12:H12"/>
    <mergeCell ref="J12:K12"/>
    <mergeCell ref="B13:F13"/>
    <mergeCell ref="G13:H13"/>
    <mergeCell ref="J13:K13"/>
    <mergeCell ref="N13:P13"/>
    <mergeCell ref="B14:F14"/>
    <mergeCell ref="G14:H14"/>
    <mergeCell ref="J14:K14"/>
    <mergeCell ref="N14:P14"/>
  </mergeCells>
  <conditionalFormatting sqref="B12">
    <cfRule type="expression" dxfId="38" priority="7" stopIfTrue="1">
      <formula>K11=2</formula>
    </cfRule>
  </conditionalFormatting>
  <conditionalFormatting sqref="C12:F12">
    <cfRule type="expression" dxfId="37" priority="6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7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C385-A090-4DEA-996F-D68F512F2C19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N13" sqref="N13:P20"/>
      <selection pane="topRight" activeCell="N13" sqref="N13:P20"/>
      <selection pane="bottomLeft" activeCell="N13" sqref="N13:P20"/>
      <selection pane="bottomRight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210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7">
      <c r="C8" s="3"/>
      <c r="G8" s="8"/>
      <c r="H8" s="8"/>
      <c r="I8" s="8"/>
      <c r="K8" s="8"/>
      <c r="L8" s="8"/>
      <c r="M8" s="130" t="str">
        <f>IF('Cultural diversity'!$K$11=1,CONCATENATE(G12,":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IF('Cultural diversity'!K11=2,"A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21</v>
      </c>
      <c r="B13" s="126" t="str">
        <f>'Data 3 Table'!W3</f>
        <v>Population born overseas, 2021</v>
      </c>
      <c r="C13" s="126"/>
      <c r="D13" s="126"/>
      <c r="E13" s="126"/>
      <c r="F13" s="126"/>
      <c r="G13" s="129">
        <f>VLOOKUP($H$11,'Data 3 Table'!$A$4:$FZ$84,2+$A13)</f>
        <v>92020</v>
      </c>
      <c r="H13" s="129"/>
      <c r="I13" s="11"/>
      <c r="J13" s="129">
        <f>VLOOKUP($J$11,'Data 3 Table'!$A$4:$FZ$84,2+$A13)</f>
        <v>1755628</v>
      </c>
      <c r="K13" s="129"/>
      <c r="M13" s="80">
        <f t="shared" ref="M13:M22" si="0">(G13-J13)/J13*100</f>
        <v>-94.758570722271457</v>
      </c>
      <c r="N13" s="132" t="str">
        <f>'Data 3 Table'!W85</f>
        <v>Census 2021 (update 2026)</v>
      </c>
      <c r="O13" s="132"/>
      <c r="P13" s="132"/>
      <c r="Q13" s="5"/>
    </row>
    <row r="14" spans="1:17" ht="23" customHeight="1">
      <c r="A14" s="10">
        <v>22</v>
      </c>
      <c r="B14" s="122" t="str">
        <f>'Data 3 Table'!X3</f>
        <v>Per cent of residents born overseas, 2021</v>
      </c>
      <c r="C14" s="122"/>
      <c r="D14" s="122"/>
      <c r="E14" s="122"/>
      <c r="F14" s="122"/>
      <c r="G14" s="123">
        <f>VLOOKUP($H$11,'Data 3 Table'!$A$4:$FZ$84,2+$A14)</f>
        <v>61.358120182434057</v>
      </c>
      <c r="H14" s="123"/>
      <c r="I14" s="11"/>
      <c r="J14" s="124">
        <f>VLOOKUP($J$11,'Data 3 Table'!$A$4:$FZ$84,2+$A14)</f>
        <v>37.331713865354935</v>
      </c>
      <c r="K14" s="124"/>
      <c r="M14" s="81">
        <f t="shared" si="0"/>
        <v>64.359237306210105</v>
      </c>
      <c r="N14" s="133" t="str">
        <f>'Data 3 Table'!X85</f>
        <v>Census 2021 (update 2026)</v>
      </c>
      <c r="O14" s="132"/>
      <c r="P14" s="132"/>
      <c r="Q14" s="5"/>
    </row>
    <row r="15" spans="1:17" ht="23" customHeight="1">
      <c r="A15" s="10">
        <v>23</v>
      </c>
      <c r="B15" s="126" t="str">
        <f>'Data 3 Table'!Y3</f>
        <v>Per cent of residents who speak languages other than English at home, 2021</v>
      </c>
      <c r="C15" s="126"/>
      <c r="D15" s="126"/>
      <c r="E15" s="126"/>
      <c r="F15" s="126"/>
      <c r="G15" s="127">
        <f>VLOOKUP($H$11,'Data 3 Table'!$A$4:$FZ$84,2+$A15)</f>
        <v>68.717232444687355</v>
      </c>
      <c r="H15" s="127"/>
      <c r="I15" s="11"/>
      <c r="J15" s="127">
        <f>VLOOKUP($J$11,'Data 3 Table'!$A$4:$FZ$84,2+$A15)</f>
        <v>35.860525267540865</v>
      </c>
      <c r="K15" s="127"/>
      <c r="M15" s="80">
        <f t="shared" si="0"/>
        <v>91.62360822106173</v>
      </c>
      <c r="N15" s="133" t="str">
        <f>'Data 3 Table'!Y85</f>
        <v>Census 2021 (update 2026)</v>
      </c>
      <c r="O15" s="132"/>
      <c r="P15" s="132"/>
      <c r="Q15" s="5"/>
    </row>
    <row r="16" spans="1:17" ht="23" customHeight="1">
      <c r="A16" s="10">
        <v>24</v>
      </c>
      <c r="B16" s="122" t="str">
        <f>'Data 3 Table'!Z3</f>
        <v>Per cent of residents who speak English 'not well' or ' not at all', 2021</v>
      </c>
      <c r="C16" s="122"/>
      <c r="D16" s="122"/>
      <c r="E16" s="122"/>
      <c r="F16" s="122"/>
      <c r="G16" s="142">
        <f>VLOOKUP($H$11,'Data 3 Table'!$A$4:$FZ$84,2+$A16)</f>
        <v>14.378539644012944</v>
      </c>
      <c r="H16" s="142"/>
      <c r="I16" s="82"/>
      <c r="J16" s="143">
        <f>VLOOKUP($J$11,'Data 3 Table'!$A$4:$FZ$84,2+$A16)</f>
        <v>4.4758680290783381</v>
      </c>
      <c r="K16" s="143"/>
      <c r="M16" s="81">
        <f t="shared" si="0"/>
        <v>221.24583545806072</v>
      </c>
      <c r="N16" s="133" t="str">
        <f>'Data 3 Table'!Z85</f>
        <v>Census 2021 (update 2026)</v>
      </c>
      <c r="O16" s="132"/>
      <c r="P16" s="132"/>
    </row>
    <row r="17" spans="1:17" ht="23" customHeight="1">
      <c r="A17" s="10">
        <v>25</v>
      </c>
      <c r="B17" s="144" t="str">
        <f>'Data 3 Table'!AA3</f>
        <v>Humanitarian settlement, 2024/25</v>
      </c>
      <c r="C17" s="126"/>
      <c r="D17" s="126"/>
      <c r="E17" s="126"/>
      <c r="F17" s="126"/>
      <c r="G17" s="129">
        <f>VLOOKUP($H$11,'Data 3 Table'!$A$4:$FZ$84,2+$A17)</f>
        <v>1470</v>
      </c>
      <c r="H17" s="129"/>
      <c r="I17" s="82"/>
      <c r="J17" s="129">
        <f>VLOOKUP($J$11,'Data 3 Table'!$A$4:$FZ$84,2+$A17)</f>
        <v>8575</v>
      </c>
      <c r="K17" s="129"/>
      <c r="M17" s="80">
        <f t="shared" si="0"/>
        <v>-82.857142857142861</v>
      </c>
      <c r="N17" s="133" t="str">
        <f>'Data 3 Table'!AA85</f>
        <v>Dept. Home Affairs, 2025 (update 2026)</v>
      </c>
      <c r="O17" s="132"/>
      <c r="P17" s="132"/>
      <c r="Q17" s="5"/>
    </row>
    <row r="18" spans="1:17" ht="23" customHeight="1">
      <c r="A18" s="10">
        <v>26</v>
      </c>
      <c r="B18" s="145" t="str">
        <f>'Data 3 Table'!AB3</f>
        <v>Family settlement, 2024/25</v>
      </c>
      <c r="C18" s="122"/>
      <c r="D18" s="122"/>
      <c r="E18" s="122"/>
      <c r="F18" s="122"/>
      <c r="G18" s="146">
        <f>VLOOKUP($H$11,'Data 3 Table'!$A$4:$FZ$84,2+$A18)</f>
        <v>1387</v>
      </c>
      <c r="H18" s="146"/>
      <c r="I18" s="82"/>
      <c r="J18" s="147">
        <f>VLOOKUP($J$11,'Data 3 Table'!$A$4:$FZ$84,2+$A18)</f>
        <v>16315</v>
      </c>
      <c r="K18" s="147"/>
      <c r="M18" s="81">
        <f t="shared" si="0"/>
        <v>-91.498620901011336</v>
      </c>
      <c r="N18" s="133" t="str">
        <f>'Data 3 Table'!AB85</f>
        <v>Dept. Home Affairs, 2025 (update 2026)</v>
      </c>
      <c r="O18" s="132"/>
      <c r="P18" s="132"/>
    </row>
    <row r="19" spans="1:17" ht="23" customHeight="1">
      <c r="A19" s="10">
        <v>27</v>
      </c>
      <c r="B19" s="148" t="str">
        <f>'Data 3 Table'!AC3</f>
        <v>Skilled settlement, 2024/25</v>
      </c>
      <c r="C19" s="126"/>
      <c r="D19" s="126"/>
      <c r="E19" s="126"/>
      <c r="F19" s="126"/>
      <c r="G19" s="129">
        <f>VLOOKUP($H$11,'Data 3 Table'!$A$4:$FZ$84,2+$A19)</f>
        <v>2078</v>
      </c>
      <c r="H19" s="129"/>
      <c r="I19" s="82"/>
      <c r="J19" s="129">
        <f>VLOOKUP($J$11,'Data 3 Table'!$A$4:$FZ$84,2+$A19)</f>
        <v>51384</v>
      </c>
      <c r="K19" s="129"/>
      <c r="M19" s="80">
        <f t="shared" si="0"/>
        <v>-95.955939592090928</v>
      </c>
      <c r="N19" s="133" t="str">
        <f>'Data 3 Table'!AC85</f>
        <v>Dept. Home Affairs, 2025 (update 2026)</v>
      </c>
      <c r="O19" s="132"/>
      <c r="P19" s="132"/>
    </row>
    <row r="20" spans="1:17" ht="23" customHeight="1">
      <c r="A20" s="10">
        <v>28</v>
      </c>
      <c r="B20" s="145" t="str">
        <f>'Data 3 Table'!AD3</f>
        <v>Total settlement, 2024/25</v>
      </c>
      <c r="C20" s="122"/>
      <c r="D20" s="122"/>
      <c r="E20" s="122"/>
      <c r="F20" s="122"/>
      <c r="G20" s="146">
        <f>VLOOKUP($H$11,'Data 3 Table'!$A$4:$FZ$84,2+$A20)</f>
        <v>4935</v>
      </c>
      <c r="H20" s="146"/>
      <c r="I20" s="82"/>
      <c r="J20" s="147">
        <f>VLOOKUP($J$11,'Data 3 Table'!$A$4:$FZ$84,2+$A20)</f>
        <v>76274</v>
      </c>
      <c r="K20" s="147"/>
      <c r="M20" s="81">
        <f t="shared" si="0"/>
        <v>-93.52990534126964</v>
      </c>
      <c r="N20" s="133" t="str">
        <f>'Data 3 Table'!AD85</f>
        <v>Dept. Home Affairs, 2025 (update 2026)</v>
      </c>
      <c r="O20" s="132"/>
      <c r="P20" s="132"/>
    </row>
    <row r="21" spans="1:17" ht="23" customHeight="1">
      <c r="A21" s="10">
        <v>29</v>
      </c>
      <c r="B21" s="148" t="str">
        <f>'Data 3 Table'!AE3</f>
        <v>Number of asylum seekers, 2025</v>
      </c>
      <c r="C21" s="126"/>
      <c r="D21" s="126"/>
      <c r="E21" s="126"/>
      <c r="F21" s="126"/>
      <c r="G21" s="129">
        <f>VLOOKUP($H$11,'Data 3 Table'!$A$4:$FZ$84,2+$A21)</f>
        <v>560.63548973759418</v>
      </c>
      <c r="H21" s="129"/>
      <c r="I21" s="82"/>
      <c r="J21" s="129">
        <f>VLOOKUP($J$11,'Data 3 Table'!$A$4:$FZ$84,2+$A21)</f>
        <v>3163.7337430138004</v>
      </c>
      <c r="K21" s="129"/>
      <c r="M21" s="80">
        <f t="shared" si="0"/>
        <v>-82.279308713143223</v>
      </c>
      <c r="N21" s="132" t="str">
        <f>'Data 3 Table'!AE85</f>
        <v>Dept. Home Affairs, 2025 (update 2026)</v>
      </c>
      <c r="O21" s="132"/>
      <c r="P21" s="132"/>
    </row>
    <row r="22" spans="1:17" ht="23" customHeight="1">
      <c r="A22" s="10">
        <v>30</v>
      </c>
      <c r="B22" s="149">
        <f>'Data 3 Table'!AF3</f>
        <v>0</v>
      </c>
      <c r="C22" s="136"/>
      <c r="D22" s="136"/>
      <c r="E22" s="136"/>
      <c r="F22" s="136"/>
      <c r="G22" s="137">
        <f>VLOOKUP($H$11,'Data 3 Table'!$A$4:$FZ$84,2+$A22)</f>
        <v>0</v>
      </c>
      <c r="H22" s="137"/>
      <c r="I22" s="79"/>
      <c r="J22" s="137">
        <f>VLOOKUP($J$11,'Data 3 Table'!$A$4:$FZ$84,2+$A22)</f>
        <v>0</v>
      </c>
      <c r="K22" s="137"/>
      <c r="M22" s="27" t="e">
        <f t="shared" si="0"/>
        <v>#DIV/0!</v>
      </c>
      <c r="N22" s="138"/>
      <c r="O22" s="138"/>
      <c r="P22" s="138"/>
    </row>
    <row r="23" spans="1:17" ht="20.25" customHeight="1">
      <c r="P23" s="20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6">
    <mergeCell ref="B21:F21"/>
    <mergeCell ref="J21:K21"/>
    <mergeCell ref="N21:P21"/>
    <mergeCell ref="B22:F22"/>
    <mergeCell ref="G22:H22"/>
    <mergeCell ref="J22:K22"/>
    <mergeCell ref="N22:P22"/>
    <mergeCell ref="G21:H21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G15:H15"/>
    <mergeCell ref="J15:K15"/>
    <mergeCell ref="N15:P15"/>
    <mergeCell ref="B16:F16"/>
    <mergeCell ref="G16:H16"/>
    <mergeCell ref="J16:K16"/>
    <mergeCell ref="N16:P16"/>
    <mergeCell ref="B15:F15"/>
    <mergeCell ref="B7:N7"/>
    <mergeCell ref="O12:P12"/>
    <mergeCell ref="M8:N12"/>
    <mergeCell ref="B12:F12"/>
    <mergeCell ref="G12:H12"/>
    <mergeCell ref="J12:K12"/>
    <mergeCell ref="B13:F13"/>
    <mergeCell ref="G13:H13"/>
    <mergeCell ref="J13:K13"/>
    <mergeCell ref="N13:P13"/>
    <mergeCell ref="B14:F14"/>
    <mergeCell ref="G14:H14"/>
    <mergeCell ref="J14:K14"/>
    <mergeCell ref="N14:P14"/>
  </mergeCells>
  <conditionalFormatting sqref="B12">
    <cfRule type="expression" dxfId="36" priority="7" stopIfTrue="1">
      <formula>K11=2</formula>
    </cfRule>
  </conditionalFormatting>
  <conditionalFormatting sqref="C12:F12">
    <cfRule type="expression" dxfId="35" priority="6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7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35ABD-4CBC-49D4-B978-204E14F48E29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N13" sqref="N13:P20"/>
      <selection pane="topRight" activeCell="N13" sqref="N13:P20"/>
      <selection pane="bottomLeft" activeCell="N13" sqref="N13:P20"/>
      <selection pane="bottomRight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211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7">
      <c r="C8" s="3"/>
      <c r="G8" s="8"/>
      <c r="H8" s="8"/>
      <c r="I8" s="8"/>
      <c r="K8" s="8"/>
      <c r="L8" s="8"/>
      <c r="M8" s="130" t="str">
        <f>IF(Education!$K$11=1,CONCATENATE(G12,":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IF(Education!K11=2,"A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31</v>
      </c>
      <c r="B13" s="126" t="str">
        <f>'Data 3 Table'!AG3</f>
        <v>Per cent prep pupils who had not attended pre-school before their first year at school: 2021</v>
      </c>
      <c r="C13" s="126"/>
      <c r="D13" s="126"/>
      <c r="E13" s="126"/>
      <c r="F13" s="126"/>
      <c r="G13" s="127">
        <f>VLOOKUP($H$11,'Data 3 Table'!$A$4:$FZ$84,2+$A13)</f>
        <v>6.7</v>
      </c>
      <c r="H13" s="127"/>
      <c r="I13" s="11"/>
      <c r="J13" s="127">
        <f>VLOOKUP($J$11,'Data 3 Table'!$A$4:$FZ$84,2+$A13)</f>
        <v>3.787096774193548</v>
      </c>
      <c r="K13" s="127"/>
      <c r="M13" s="80">
        <f t="shared" ref="M13:M22" si="0">(G13-J13)/J13*100</f>
        <v>76.916524701873954</v>
      </c>
      <c r="N13" s="132" t="str">
        <f>'Data 3 Table'!AG85</f>
        <v>Census 2021 (update 2026)</v>
      </c>
      <c r="O13" s="132"/>
      <c r="P13" s="132"/>
      <c r="Q13" s="5"/>
    </row>
    <row r="14" spans="1:17" ht="23" customHeight="1">
      <c r="A14" s="10">
        <v>32</v>
      </c>
      <c r="B14" s="122" t="str">
        <f>'Data 3 Table'!AH3</f>
        <v>Per cent of prep. pupils developmentally vulnerable in 2 or more domains, 2024</v>
      </c>
      <c r="C14" s="122"/>
      <c r="D14" s="122"/>
      <c r="E14" s="122"/>
      <c r="F14" s="122"/>
      <c r="G14" s="123">
        <f>VLOOKUP($H$11,'Data 3 Table'!$A$4:$FZ$84,2+$A14)</f>
        <v>16.100000000000001</v>
      </c>
      <c r="H14" s="123"/>
      <c r="I14" s="11"/>
      <c r="J14" s="124">
        <f>VLOOKUP($J$11,'Data 3 Table'!$A$4:$FZ$84,2+$A14)</f>
        <v>9.9066666666666681</v>
      </c>
      <c r="K14" s="124"/>
      <c r="M14" s="81">
        <f t="shared" si="0"/>
        <v>62.516823687752343</v>
      </c>
      <c r="N14" s="133" t="str">
        <f>'Data 3 Table'!AH85</f>
        <v>Aus. Childhood Census 2024 (update 2027)</v>
      </c>
      <c r="O14" s="132"/>
      <c r="P14" s="132"/>
      <c r="Q14" s="5"/>
    </row>
    <row r="15" spans="1:17" ht="23" customHeight="1">
      <c r="A15" s="10">
        <v>33</v>
      </c>
      <c r="B15" s="126" t="str">
        <f>'Data 3 Table'!AI3</f>
        <v>Per cent of year 9 pupils that did not meet national literacy benchmarks: 2023</v>
      </c>
      <c r="C15" s="126"/>
      <c r="D15" s="126"/>
      <c r="E15" s="126"/>
      <c r="F15" s="126"/>
      <c r="G15" s="127">
        <f>VLOOKUP($H$11,'Data 3 Table'!$A$4:$FZ$84,2+$A15)</f>
        <v>41.706412294647585</v>
      </c>
      <c r="H15" s="127"/>
      <c r="I15" s="11"/>
      <c r="J15" s="127">
        <f>VLOOKUP($J$11,'Data 3 Table'!$A$4:$FZ$84,2+$A15)</f>
        <v>29.31144693030982</v>
      </c>
      <c r="K15" s="127"/>
      <c r="M15" s="80">
        <f t="shared" si="0"/>
        <v>42.287115316441835</v>
      </c>
      <c r="N15" s="133" t="str">
        <f>'Data 3 Table'!AI85</f>
        <v>Victorian Dept. Education and Training, 2025 (update undetermined)</v>
      </c>
      <c r="O15" s="132"/>
      <c r="P15" s="132"/>
      <c r="Q15" s="5"/>
    </row>
    <row r="16" spans="1:17" ht="23" customHeight="1">
      <c r="A16" s="10">
        <v>34</v>
      </c>
      <c r="B16" s="122" t="str">
        <f>'Data 3 Table'!AJ3</f>
        <v>Per cent of year 9 pupils that did not meet national numeracy benchmarks: 2023</v>
      </c>
      <c r="C16" s="122"/>
      <c r="D16" s="122"/>
      <c r="E16" s="122"/>
      <c r="F16" s="122"/>
      <c r="G16" s="123">
        <f>VLOOKUP($H$11,'Data 3 Table'!$A$4:$FZ$84,2+$A16)</f>
        <v>40.547798066595064</v>
      </c>
      <c r="H16" s="123"/>
      <c r="I16" s="11"/>
      <c r="J16" s="124">
        <f>VLOOKUP($J$11,'Data 3 Table'!$A$4:$FZ$84,2+$A16)</f>
        <v>29.173404373348944</v>
      </c>
      <c r="K16" s="124"/>
      <c r="M16" s="81">
        <f t="shared" si="0"/>
        <v>38.988914518447757</v>
      </c>
      <c r="N16" s="133" t="str">
        <f>'Data 3 Table'!AJ85</f>
        <v>Victorian Dept. Education and Training, 2025</v>
      </c>
      <c r="O16" s="132"/>
      <c r="P16" s="132"/>
    </row>
    <row r="17" spans="1:17" ht="23" customHeight="1">
      <c r="A17" s="10">
        <v>35</v>
      </c>
      <c r="B17" s="126" t="str">
        <f>'Data 3 Table'!AK3</f>
        <v>Per cent of  20-24 year olds who left school before completing year 11, 2021</v>
      </c>
      <c r="C17" s="126"/>
      <c r="D17" s="126"/>
      <c r="E17" s="126"/>
      <c r="F17" s="126"/>
      <c r="G17" s="127">
        <f>VLOOKUP($H$11,'Data 3 Table'!$A$4:$FZ$84,2+$A17)</f>
        <v>8.1360390830514842</v>
      </c>
      <c r="H17" s="127"/>
      <c r="I17" s="11"/>
      <c r="J17" s="127">
        <f>VLOOKUP($J$11,'Data 3 Table'!$A$4:$FZ$84,2+$A17)</f>
        <v>6.3273493484426542</v>
      </c>
      <c r="K17" s="127"/>
      <c r="M17" s="80">
        <f t="shared" si="0"/>
        <v>28.5852674636023</v>
      </c>
      <c r="N17" s="133" t="str">
        <f>'Data 3 Table'!AK85</f>
        <v>Census 2021 (update 2026)</v>
      </c>
      <c r="O17" s="132"/>
      <c r="P17" s="132"/>
      <c r="Q17" s="5"/>
    </row>
    <row r="18" spans="1:17" ht="23" customHeight="1">
      <c r="A18" s="10">
        <v>36</v>
      </c>
      <c r="B18" s="121" t="str">
        <f>'Data 3 Table'!AL3</f>
        <v>Per cent of persons 15+ who had left school before finishing yr. 11, 2021</v>
      </c>
      <c r="C18" s="122"/>
      <c r="D18" s="122"/>
      <c r="E18" s="122"/>
      <c r="F18" s="122"/>
      <c r="G18" s="123">
        <f>VLOOKUP($H$11,'Data 3 Table'!$A$4:$FZ$84,2+$A18)</f>
        <v>30.634307867581366</v>
      </c>
      <c r="H18" s="123"/>
      <c r="I18" s="11"/>
      <c r="J18" s="124">
        <f>VLOOKUP($J$11,'Data 3 Table'!$A$4:$FZ$84,2+$A18)</f>
        <v>21.084410893318612</v>
      </c>
      <c r="K18" s="124"/>
      <c r="M18" s="81">
        <f t="shared" si="0"/>
        <v>45.293639089954361</v>
      </c>
      <c r="N18" s="133" t="str">
        <f>'Data 3 Table'!AL85</f>
        <v>Census 2021 (update 2026)</v>
      </c>
      <c r="O18" s="132"/>
      <c r="P18" s="132"/>
    </row>
    <row r="19" spans="1:17" ht="23" customHeight="1">
      <c r="A19" s="10">
        <v>37</v>
      </c>
      <c r="B19" s="126" t="str">
        <f>'Data 3 Table'!AM3</f>
        <v>Per cent 20-24 year olds not in paid employment or enrolled in formal education, 2021</v>
      </c>
      <c r="C19" s="126"/>
      <c r="D19" s="126"/>
      <c r="E19" s="126"/>
      <c r="F19" s="126"/>
      <c r="G19" s="127">
        <f>VLOOKUP($H$11,'Data 3 Table'!$A$4:$FZ$84,2+$A19)</f>
        <v>13.187019320952917</v>
      </c>
      <c r="H19" s="127"/>
      <c r="I19" s="11"/>
      <c r="J19" s="127">
        <f>VLOOKUP($J$11,'Data 3 Table'!$A$4:$FZ$84,2+$A19)</f>
        <v>9.4889317053000841</v>
      </c>
      <c r="K19" s="127"/>
      <c r="M19" s="80">
        <f t="shared" si="0"/>
        <v>38.972644450452201</v>
      </c>
      <c r="N19" s="133" t="str">
        <f>'Data 3 Table'!AM85</f>
        <v>Census 2021 (update 2026)</v>
      </c>
      <c r="O19" s="132"/>
      <c r="P19" s="132"/>
    </row>
    <row r="20" spans="1:17" ht="23" customHeight="1">
      <c r="A20" s="10">
        <v>38</v>
      </c>
      <c r="B20" s="121" t="str">
        <f>'Data 3 Table'!AN3</f>
        <v>Per cent of 20-24 year-olds in tertiary education, 2021</v>
      </c>
      <c r="C20" s="121"/>
      <c r="D20" s="121"/>
      <c r="E20" s="121"/>
      <c r="F20" s="121"/>
      <c r="G20" s="123">
        <f>VLOOKUP($H$11,'Data 3 Table'!$A$4:$FZ$84,2+$A20)</f>
        <v>47.088418894996735</v>
      </c>
      <c r="H20" s="123"/>
      <c r="I20" s="11"/>
      <c r="J20" s="124">
        <f>VLOOKUP($J$11,'Data 3 Table'!$A$4:$FZ$84,2+$A20)</f>
        <v>39.926821054420017</v>
      </c>
      <c r="K20" s="124"/>
      <c r="M20" s="81">
        <f t="shared" si="0"/>
        <v>17.936809521638359</v>
      </c>
      <c r="N20" s="133" t="str">
        <f>'Data 3 Table'!AN85</f>
        <v>Census 2021 (update 2026)</v>
      </c>
      <c r="O20" s="132"/>
      <c r="P20" s="132"/>
    </row>
    <row r="21" spans="1:17" ht="23" customHeight="1">
      <c r="A21" s="10">
        <v>39</v>
      </c>
      <c r="B21" s="126" t="str">
        <f>'Data 3 Table'!AO3</f>
        <v>Per cent of 25-44 year-olds who hold a degree, 2021</v>
      </c>
      <c r="C21" s="126"/>
      <c r="D21" s="126"/>
      <c r="E21" s="126"/>
      <c r="F21" s="126"/>
      <c r="G21" s="127">
        <f>VLOOKUP($H$11,'Data 3 Table'!$A$4:$FZ$84,2+$A21)</f>
        <v>36.871160372900285</v>
      </c>
      <c r="H21" s="127"/>
      <c r="I21" s="11"/>
      <c r="J21" s="127">
        <f>VLOOKUP($J$11,'Data 3 Table'!$A$4:$FZ$84,2+$A21)</f>
        <v>49.481801722251561</v>
      </c>
      <c r="K21" s="127"/>
      <c r="M21" s="80">
        <f t="shared" si="0"/>
        <v>-25.485412637431054</v>
      </c>
      <c r="N21" s="150" t="str">
        <f>'Data 3 Table'!AO85</f>
        <v>Census 2021 (update 2026)</v>
      </c>
      <c r="O21" s="138"/>
      <c r="P21" s="138"/>
    </row>
    <row r="22" spans="1:17" ht="23" customHeight="1">
      <c r="A22" s="10">
        <v>40</v>
      </c>
      <c r="B22" s="135">
        <f>'Data 3 Table'!AP3</f>
        <v>0</v>
      </c>
      <c r="C22" s="135"/>
      <c r="D22" s="135"/>
      <c r="E22" s="135"/>
      <c r="F22" s="135"/>
      <c r="G22" s="137">
        <f>VLOOKUP($H$11,'Data 3 Table'!$A$4:$FZ$84,2+$A22)</f>
        <v>0</v>
      </c>
      <c r="H22" s="137"/>
      <c r="I22" s="79"/>
      <c r="J22" s="137">
        <f>VLOOKUP($J$11,'Data 3 Table'!$A$4:$FZ$84,2+$A22)</f>
        <v>0</v>
      </c>
      <c r="K22" s="137"/>
      <c r="M22" s="27" t="e">
        <f t="shared" si="0"/>
        <v>#DIV/0!</v>
      </c>
      <c r="N22" s="150"/>
      <c r="O22" s="138"/>
      <c r="P22" s="138"/>
    </row>
    <row r="23" spans="1:17" ht="20.25" customHeight="1">
      <c r="P23" s="20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6">
    <mergeCell ref="B21:F21"/>
    <mergeCell ref="J21:K21"/>
    <mergeCell ref="N21:P21"/>
    <mergeCell ref="B22:F22"/>
    <mergeCell ref="G22:H22"/>
    <mergeCell ref="J22:K22"/>
    <mergeCell ref="N22:P22"/>
    <mergeCell ref="G21:H21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G15:H15"/>
    <mergeCell ref="J15:K15"/>
    <mergeCell ref="N15:P15"/>
    <mergeCell ref="B16:F16"/>
    <mergeCell ref="G16:H16"/>
    <mergeCell ref="J16:K16"/>
    <mergeCell ref="N16:P16"/>
    <mergeCell ref="B15:F15"/>
    <mergeCell ref="B7:N7"/>
    <mergeCell ref="O12:P12"/>
    <mergeCell ref="M8:N12"/>
    <mergeCell ref="B12:F12"/>
    <mergeCell ref="G12:H12"/>
    <mergeCell ref="J12:K12"/>
    <mergeCell ref="B13:F13"/>
    <mergeCell ref="G13:H13"/>
    <mergeCell ref="J13:K13"/>
    <mergeCell ref="N13:P13"/>
    <mergeCell ref="B14:F14"/>
    <mergeCell ref="G14:H14"/>
    <mergeCell ref="J14:K14"/>
    <mergeCell ref="N14:P14"/>
  </mergeCells>
  <conditionalFormatting sqref="B12">
    <cfRule type="expression" dxfId="34" priority="7" stopIfTrue="1">
      <formula>K11=2</formula>
    </cfRule>
  </conditionalFormatting>
  <conditionalFormatting sqref="C12:F12">
    <cfRule type="expression" dxfId="33" priority="6" stopIfTrue="1">
      <formula>K8=2</formula>
    </cfRule>
  </conditionalFormatting>
  <pageMargins left="5.5118110236220472" right="0.39370078740157483" top="0.39370078740157483" bottom="0.39370078740157483" header="0.39370078740157483" footer="0.31496062992125984"/>
  <pageSetup paperSize="9" scale="5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E9587-6D62-4BA2-BD50-E613048B07E5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N13" sqref="N13:P20"/>
      <selection pane="topRight" activeCell="N13" sqref="N13:P20"/>
      <selection pane="bottomLeft" activeCell="N13" sqref="N13:P20"/>
      <selection pane="bottomRight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212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7">
      <c r="C8" s="3"/>
      <c r="G8" s="8"/>
      <c r="H8" s="8"/>
      <c r="I8" s="8"/>
      <c r="K8" s="8"/>
      <c r="L8" s="8"/>
      <c r="M8" s="130" t="str">
        <f>IF(Employment!$K$11=1,CONCATENATE(G12,":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IF(Employment!K11=2,"A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41</v>
      </c>
      <c r="B13" s="126" t="str">
        <f>'Data 3 Table'!AQ3</f>
        <v>Per cent 20-24 year olds not in paid employment or enrolled in formal education, 2021</v>
      </c>
      <c r="C13" s="126"/>
      <c r="D13" s="126"/>
      <c r="E13" s="126"/>
      <c r="F13" s="126"/>
      <c r="G13" s="127">
        <f>VLOOKUP($H$11,'Data 3 Table'!$A$4:$FZ$84,2+$A13)</f>
        <v>13.187019320952917</v>
      </c>
      <c r="H13" s="127"/>
      <c r="I13" s="11"/>
      <c r="J13" s="127">
        <f>VLOOKUP($J$11,'Data 3 Table'!$A$4:$FZ$84,2+$A13)</f>
        <v>9.4889317053000841</v>
      </c>
      <c r="K13" s="127"/>
      <c r="M13" s="80">
        <f t="shared" ref="M13:M22" si="0">(G13-J13)/J13*100</f>
        <v>38.972644450452201</v>
      </c>
      <c r="N13" s="132" t="str">
        <f>'Data 3 Table'!AQ85</f>
        <v>Census 2021 (update 2026)</v>
      </c>
      <c r="O13" s="132"/>
      <c r="P13" s="132"/>
      <c r="Q13" s="5"/>
    </row>
    <row r="14" spans="1:17" ht="23" customHeight="1">
      <c r="A14" s="10">
        <v>42</v>
      </c>
      <c r="B14" s="122" t="str">
        <f>'Data 3 Table'!AR3</f>
        <v>Unemployment rate, persons 15+, June 2025</v>
      </c>
      <c r="C14" s="122"/>
      <c r="D14" s="122"/>
      <c r="E14" s="122"/>
      <c r="F14" s="122"/>
      <c r="G14" s="123">
        <f>VLOOKUP($H$11,'Data 3 Table'!$A$4:$FZ$84,2+$A14)</f>
        <v>7.6</v>
      </c>
      <c r="H14" s="123"/>
      <c r="I14" s="11"/>
      <c r="J14" s="124">
        <f>VLOOKUP($J$11,'Data 3 Table'!$A$4:$FZ$84,2+$A14)</f>
        <v>4.5</v>
      </c>
      <c r="K14" s="124"/>
      <c r="M14" s="81">
        <f t="shared" si="0"/>
        <v>68.888888888888872</v>
      </c>
      <c r="N14" s="133" t="str">
        <f>'Data 3 Table'!AR85</f>
        <v>Federal Dept.. Employment and Workplace Relations, 2025 (update 2026)</v>
      </c>
      <c r="O14" s="132"/>
      <c r="P14" s="132"/>
      <c r="Q14" s="5"/>
    </row>
    <row r="15" spans="1:17" ht="23" customHeight="1">
      <c r="A15" s="10">
        <v>43</v>
      </c>
      <c r="B15" s="126" t="str">
        <f>'Data 3 Table'!AS3</f>
        <v>Managers and professionals as a percentage of employed residents, 2021</v>
      </c>
      <c r="C15" s="126"/>
      <c r="D15" s="126"/>
      <c r="E15" s="126"/>
      <c r="F15" s="126"/>
      <c r="G15" s="127">
        <f>VLOOKUP($H$11,'Data 3 Table'!$A$4:$FZ$84,2+$A15)</f>
        <v>24.532173965918247</v>
      </c>
      <c r="H15" s="127"/>
      <c r="I15" s="11"/>
      <c r="J15" s="127">
        <f>VLOOKUP($J$11,'Data 3 Table'!$A$4:$FZ$84,2+$A15)</f>
        <v>43.220340495897851</v>
      </c>
      <c r="K15" s="127"/>
      <c r="M15" s="80">
        <f t="shared" si="0"/>
        <v>-43.239285751932805</v>
      </c>
      <c r="N15" s="133" t="str">
        <f>'Data 3 Table'!AS85</f>
        <v>Census 2021 (update 2026)</v>
      </c>
      <c r="O15" s="132"/>
      <c r="P15" s="132"/>
      <c r="Q15" s="5"/>
    </row>
    <row r="16" spans="1:17" ht="23" customHeight="1">
      <c r="A16" s="10">
        <v>44</v>
      </c>
      <c r="B16" s="122" t="str">
        <f>'Data 3 Table'!AT3</f>
        <v>Salespersons, machinery operators and labourers as a percentage of employed residents, 2021</v>
      </c>
      <c r="C16" s="122"/>
      <c r="D16" s="122"/>
      <c r="E16" s="122"/>
      <c r="F16" s="122"/>
      <c r="G16" s="123">
        <f>VLOOKUP($H$11,'Data 3 Table'!$A$4:$FZ$84,2+$A16)</f>
        <v>37.861982133221417</v>
      </c>
      <c r="H16" s="123"/>
      <c r="I16" s="11"/>
      <c r="J16" s="124">
        <f>VLOOKUP($J$11,'Data 3 Table'!$A$4:$FZ$84,2+$A16)</f>
        <v>22.135290971195602</v>
      </c>
      <c r="K16" s="124"/>
      <c r="M16" s="81">
        <f t="shared" si="0"/>
        <v>71.048043517886342</v>
      </c>
      <c r="N16" s="133" t="str">
        <f>'Data 3 Table'!AT85</f>
        <v>Census 2021 (update 2026)</v>
      </c>
      <c r="O16" s="132"/>
      <c r="P16" s="132"/>
    </row>
    <row r="17" spans="1:17" ht="23" customHeight="1">
      <c r="A17" s="10">
        <v>45</v>
      </c>
      <c r="B17" s="126" t="str">
        <f>'Data 3 Table'!AU3</f>
        <v>Per cent of two-parent families with no parent in paid work, 2021</v>
      </c>
      <c r="C17" s="126"/>
      <c r="D17" s="126"/>
      <c r="E17" s="126"/>
      <c r="F17" s="126"/>
      <c r="G17" s="127">
        <f>VLOOKUP($H$11,'Data 3 Table'!$A$4:$FZ$84,2+$A17)</f>
        <v>17.121865516690622</v>
      </c>
      <c r="H17" s="127"/>
      <c r="I17" s="11"/>
      <c r="J17" s="127">
        <f>VLOOKUP($J$11,'Data 3 Table'!$A$4:$FZ$84,2+$A17)</f>
        <v>8.4970204700647898</v>
      </c>
      <c r="K17" s="127"/>
      <c r="M17" s="80">
        <f t="shared" si="0"/>
        <v>101.50434587054806</v>
      </c>
      <c r="N17" s="133" t="str">
        <f>'Data 3 Table'!AU85</f>
        <v>Census 2021 (update 2026)</v>
      </c>
      <c r="O17" s="132"/>
      <c r="P17" s="132"/>
      <c r="Q17" s="5"/>
    </row>
    <row r="18" spans="1:17" ht="23" customHeight="1">
      <c r="A18" s="10">
        <v>46</v>
      </c>
      <c r="B18" s="135">
        <f>'Data 3 Table'!AV3</f>
        <v>0</v>
      </c>
      <c r="C18" s="136"/>
      <c r="D18" s="136"/>
      <c r="E18" s="136"/>
      <c r="F18" s="136"/>
      <c r="G18" s="137">
        <f>VLOOKUP($H$11,'Data 3 Table'!$A$4:$FZ$84,2+$A18)</f>
        <v>0</v>
      </c>
      <c r="H18" s="137"/>
      <c r="I18" s="79"/>
      <c r="J18" s="137">
        <f>VLOOKUP($J$11,'Data 3 Table'!$A$4:$FZ$84,2+$A18)</f>
        <v>0</v>
      </c>
      <c r="K18" s="137"/>
      <c r="M18" s="27" t="e">
        <f t="shared" si="0"/>
        <v>#DIV/0!</v>
      </c>
      <c r="N18" s="132"/>
      <c r="O18" s="132"/>
      <c r="P18" s="132"/>
    </row>
    <row r="19" spans="1:17" ht="23" customHeight="1">
      <c r="A19" s="10">
        <v>47</v>
      </c>
      <c r="B19" s="136">
        <f>'Data 3 Table'!AW3</f>
        <v>0</v>
      </c>
      <c r="C19" s="136"/>
      <c r="D19" s="136"/>
      <c r="E19" s="136"/>
      <c r="F19" s="136"/>
      <c r="G19" s="137">
        <f>VLOOKUP($H$11,'Data 3 Table'!$A$4:$FZ$84,2+$A19)</f>
        <v>0</v>
      </c>
      <c r="H19" s="137"/>
      <c r="I19" s="79"/>
      <c r="J19" s="137">
        <f>VLOOKUP($J$11,'Data 3 Table'!$A$4:$FZ$84,2+$A19)</f>
        <v>0</v>
      </c>
      <c r="K19" s="137"/>
      <c r="M19" s="27" t="e">
        <f t="shared" si="0"/>
        <v>#DIV/0!</v>
      </c>
      <c r="N19" s="132"/>
      <c r="O19" s="132"/>
      <c r="P19" s="132"/>
    </row>
    <row r="20" spans="1:17" ht="23" customHeight="1">
      <c r="A20" s="10">
        <v>48</v>
      </c>
      <c r="B20" s="135">
        <f>'Data 3 Table'!AX3</f>
        <v>0</v>
      </c>
      <c r="C20" s="135"/>
      <c r="D20" s="135"/>
      <c r="E20" s="135"/>
      <c r="F20" s="135"/>
      <c r="G20" s="137">
        <f>VLOOKUP($H$11,'Data 3 Table'!$A$4:$FZ$84,2+$A20)</f>
        <v>0</v>
      </c>
      <c r="H20" s="137"/>
      <c r="I20" s="79"/>
      <c r="J20" s="137">
        <f>VLOOKUP($J$11,'Data 3 Table'!$A$4:$FZ$84,2+$A20)</f>
        <v>0</v>
      </c>
      <c r="K20" s="137"/>
      <c r="M20" s="27" t="e">
        <f t="shared" si="0"/>
        <v>#DIV/0!</v>
      </c>
      <c r="N20" s="132"/>
      <c r="O20" s="132"/>
      <c r="P20" s="132"/>
    </row>
    <row r="21" spans="1:17" ht="23" customHeight="1">
      <c r="A21" s="10">
        <v>49</v>
      </c>
      <c r="B21" s="136">
        <f>'Data 3 Table'!AY3</f>
        <v>0</v>
      </c>
      <c r="C21" s="136"/>
      <c r="D21" s="136"/>
      <c r="E21" s="136"/>
      <c r="F21" s="136"/>
      <c r="G21" s="137">
        <f>VLOOKUP($H$11,'Data 3 Table'!$A$4:$FZ$84,2+$A21)</f>
        <v>0</v>
      </c>
      <c r="H21" s="137"/>
      <c r="I21" s="79"/>
      <c r="J21" s="137">
        <f>VLOOKUP($J$11,'Data 3 Table'!$A$4:$FZ$84,2+$A21)</f>
        <v>0</v>
      </c>
      <c r="K21" s="137"/>
      <c r="M21" s="27" t="e">
        <f t="shared" si="0"/>
        <v>#DIV/0!</v>
      </c>
      <c r="N21" s="138"/>
      <c r="O21" s="138"/>
      <c r="P21" s="138"/>
    </row>
    <row r="22" spans="1:17" ht="23" customHeight="1">
      <c r="A22" s="10">
        <v>50</v>
      </c>
      <c r="B22" s="135">
        <f>'Data 3 Table'!AZ3</f>
        <v>0</v>
      </c>
      <c r="C22" s="135"/>
      <c r="D22" s="135"/>
      <c r="E22" s="135"/>
      <c r="F22" s="135"/>
      <c r="G22" s="137">
        <f>VLOOKUP($H$11,'Data 3 Table'!$A$4:$FZ$84,2+$A22)</f>
        <v>0</v>
      </c>
      <c r="H22" s="137"/>
      <c r="I22" s="79"/>
      <c r="J22" s="137">
        <f>VLOOKUP($J$11,'Data 3 Table'!$A$4:$FZ$84,2+$A22)</f>
        <v>0</v>
      </c>
      <c r="K22" s="137"/>
      <c r="M22" s="27" t="e">
        <f t="shared" si="0"/>
        <v>#DIV/0!</v>
      </c>
      <c r="N22" s="138"/>
      <c r="O22" s="138"/>
      <c r="P22" s="138"/>
    </row>
    <row r="23" spans="1:17" ht="20.25" customHeight="1">
      <c r="P23" s="20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6">
    <mergeCell ref="B21:F21"/>
    <mergeCell ref="J21:K21"/>
    <mergeCell ref="N21:P21"/>
    <mergeCell ref="B22:F22"/>
    <mergeCell ref="G22:H22"/>
    <mergeCell ref="J22:K22"/>
    <mergeCell ref="N22:P22"/>
    <mergeCell ref="G21:H21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G15:H15"/>
    <mergeCell ref="J15:K15"/>
    <mergeCell ref="N15:P15"/>
    <mergeCell ref="B16:F16"/>
    <mergeCell ref="G16:H16"/>
    <mergeCell ref="J16:K16"/>
    <mergeCell ref="N16:P16"/>
    <mergeCell ref="B15:F15"/>
    <mergeCell ref="B7:N7"/>
    <mergeCell ref="O12:P12"/>
    <mergeCell ref="M8:N12"/>
    <mergeCell ref="B12:F12"/>
    <mergeCell ref="G12:H12"/>
    <mergeCell ref="J12:K12"/>
    <mergeCell ref="B13:F13"/>
    <mergeCell ref="G13:H13"/>
    <mergeCell ref="J13:K13"/>
    <mergeCell ref="N13:P13"/>
    <mergeCell ref="B14:F14"/>
    <mergeCell ref="G14:H14"/>
    <mergeCell ref="J14:K14"/>
    <mergeCell ref="N14:P14"/>
  </mergeCells>
  <conditionalFormatting sqref="B12">
    <cfRule type="expression" dxfId="32" priority="7" stopIfTrue="1">
      <formula>K11=2</formula>
    </cfRule>
  </conditionalFormatting>
  <conditionalFormatting sqref="C12:F12">
    <cfRule type="expression" dxfId="31" priority="6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7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8DE39-99ED-48EE-A4F7-9FD939638E8C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O12" sqref="O12:P12"/>
      <selection pane="topRight" activeCell="O12" sqref="O12:P12"/>
      <selection pane="bottomLeft" activeCell="O12" sqref="O12:P12"/>
      <selection pane="bottomRight" activeCell="G19" sqref="G19:H19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213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7">
      <c r="C8" s="3"/>
      <c r="G8" s="8"/>
      <c r="H8" s="8"/>
      <c r="I8" s="8"/>
      <c r="K8" s="8"/>
      <c r="L8" s="8"/>
      <c r="M8" s="130" t="str">
        <f>IF(Finance!$K$11=1,CONCATENATE(G12,":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IF(Finance!K11=2,"A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51</v>
      </c>
      <c r="B13" s="126" t="str">
        <f>'Data 3 Table'!BA3</f>
        <v>Median weekly gross individual income, persons 15+, 2021</v>
      </c>
      <c r="C13" s="126"/>
      <c r="D13" s="126"/>
      <c r="E13" s="126"/>
      <c r="F13" s="126"/>
      <c r="G13" s="151">
        <f>VLOOKUP($H$11,'Data 3 Table'!$A$4:$FZ$84,2+$A13)</f>
        <v>618.54838709677415</v>
      </c>
      <c r="H13" s="151"/>
      <c r="I13" s="11"/>
      <c r="J13" s="151">
        <f>VLOOKUP($J$11,'Data 3 Table'!$A$4:$FZ$84,2+$A13)</f>
        <v>841.00932862453988</v>
      </c>
      <c r="K13" s="151"/>
      <c r="M13" s="80">
        <f t="shared" ref="M13:M22" si="0">(G13-J13)/J13*100</f>
        <v>-26.451661587582837</v>
      </c>
      <c r="N13" s="132" t="str">
        <f>'Data 3 Table'!BA85</f>
        <v>Census 2021 (update 2026)</v>
      </c>
      <c r="O13" s="132"/>
      <c r="P13" s="132"/>
      <c r="Q13" s="5"/>
    </row>
    <row r="14" spans="1:17" ht="23" customHeight="1">
      <c r="A14" s="10">
        <v>52</v>
      </c>
      <c r="B14" s="122" t="str">
        <f>'Data 3 Table'!BB3</f>
        <v>Female median individual weekly gross income, persons 15+, 2021</v>
      </c>
      <c r="C14" s="122"/>
      <c r="D14" s="122"/>
      <c r="E14" s="122"/>
      <c r="F14" s="122"/>
      <c r="G14" s="140">
        <f>VLOOKUP($H$11,'Data 3 Table'!$A$4:$FZ$84,2+$A14)</f>
        <v>481.97465072735127</v>
      </c>
      <c r="H14" s="140"/>
      <c r="I14" s="11"/>
      <c r="J14" s="141">
        <f>VLOOKUP($J$11,'Data 3 Table'!$A$4:$FZ$84,2+$A14)</f>
        <v>684.39828816541149</v>
      </c>
      <c r="K14" s="141"/>
      <c r="M14" s="81">
        <f t="shared" si="0"/>
        <v>-29.576876643083693</v>
      </c>
      <c r="N14" s="133" t="str">
        <f>'Data 3 Table'!BB85</f>
        <v>Census 2021 (update 2026)</v>
      </c>
      <c r="O14" s="132"/>
      <c r="P14" s="132"/>
      <c r="Q14" s="5"/>
    </row>
    <row r="15" spans="1:17" ht="23" customHeight="1">
      <c r="A15" s="10">
        <v>53</v>
      </c>
      <c r="B15" s="126" t="str">
        <f>'Data 3 Table'!BC3</f>
        <v>Male median individual weekly gross income, persons 15+, 2021</v>
      </c>
      <c r="C15" s="126"/>
      <c r="D15" s="126"/>
      <c r="E15" s="126"/>
      <c r="F15" s="126"/>
      <c r="G15" s="151">
        <f>VLOOKUP($H$11,'Data 3 Table'!$A$4:$FZ$84,2+$A15)</f>
        <v>789.8925487045592</v>
      </c>
      <c r="H15" s="151"/>
      <c r="I15" s="11"/>
      <c r="J15" s="151">
        <f>VLOOKUP($J$11,'Data 3 Table'!$A$4:$FZ$84,2+$A15)</f>
        <v>1034.5324089594769</v>
      </c>
      <c r="K15" s="151"/>
      <c r="M15" s="80">
        <f t="shared" si="0"/>
        <v>-23.647384860661276</v>
      </c>
      <c r="N15" s="133" t="str">
        <f>'Data 3 Table'!BC85</f>
        <v>Census 2021 (update 2026)</v>
      </c>
      <c r="O15" s="132"/>
      <c r="P15" s="132"/>
      <c r="Q15" s="5"/>
    </row>
    <row r="16" spans="1:17" ht="23" customHeight="1">
      <c r="A16" s="10">
        <v>54</v>
      </c>
      <c r="B16" s="122" t="str">
        <f>'Data 3 Table'!BD3</f>
        <v>Electronic gambling machine losses per adult, 2025/26</v>
      </c>
      <c r="C16" s="122"/>
      <c r="D16" s="122"/>
      <c r="E16" s="122"/>
      <c r="F16" s="122"/>
      <c r="G16" s="140">
        <f>VLOOKUP($H$11,'Data 3 Table'!$A$4:$FZ$84,2+$A16)</f>
        <v>1103.9893090178289</v>
      </c>
      <c r="H16" s="140"/>
      <c r="I16" s="11"/>
      <c r="J16" s="141">
        <f>VLOOKUP($J$11,'Data 3 Table'!$A$4:$FZ$84,2+$A16)</f>
        <v>585.31784938825444</v>
      </c>
      <c r="K16" s="141"/>
      <c r="M16" s="81">
        <f t="shared" si="0"/>
        <v>88.613641318416043</v>
      </c>
      <c r="N16" s="133" t="str">
        <f>'Data 3 Table'!BD85</f>
        <v>Victorian Gambling and Casino Control Commission, 2026 (update 2027)</v>
      </c>
      <c r="O16" s="132"/>
      <c r="P16" s="132"/>
    </row>
    <row r="17" spans="1:17" ht="23" customHeight="1">
      <c r="A17" s="10">
        <v>55</v>
      </c>
      <c r="B17" s="126" t="str">
        <f>'Data 3 Table'!BE3</f>
        <v>SEIFA Index of Relative Socio-economic Disadvantage, 2021</v>
      </c>
      <c r="C17" s="126"/>
      <c r="D17" s="126"/>
      <c r="E17" s="126"/>
      <c r="F17" s="126"/>
      <c r="G17" s="129">
        <f>VLOOKUP($H$11,'Data 3 Table'!$A$4:$FZ$84,2+$A17)</f>
        <v>887</v>
      </c>
      <c r="H17" s="129"/>
      <c r="I17" s="11"/>
      <c r="J17" s="129">
        <f>VLOOKUP($J$11,'Data 3 Table'!$A$4:$FZ$84,2+$A17)</f>
        <v>1017</v>
      </c>
      <c r="K17" s="129"/>
      <c r="M17" s="80">
        <f t="shared" si="0"/>
        <v>-12.782694198623402</v>
      </c>
      <c r="N17" s="133" t="str">
        <f>'Data 3 Table'!BE85</f>
        <v>Census 2021 (update 2026)</v>
      </c>
      <c r="O17" s="132"/>
      <c r="P17" s="132"/>
      <c r="Q17" s="5"/>
    </row>
    <row r="18" spans="1:17" ht="23" customHeight="1">
      <c r="A18" s="10">
        <v>56</v>
      </c>
      <c r="B18" s="121" t="str">
        <f>'Data 3 Table'!BF3</f>
        <v>Per cent of weekly individual incomes below $250 persons aged 35-44, 2021</v>
      </c>
      <c r="C18" s="122"/>
      <c r="D18" s="122"/>
      <c r="E18" s="122"/>
      <c r="F18" s="122"/>
      <c r="G18" s="142">
        <f>VLOOKUP($H$11,'Data 3 Table'!$A$4:$FZ$84,2+$A18)</f>
        <v>15.880327563744649</v>
      </c>
      <c r="H18" s="142"/>
      <c r="I18" s="11"/>
      <c r="J18" s="143">
        <f>VLOOKUP($J$11,'Data 3 Table'!$A$4:$FZ$84,2+$A18)</f>
        <v>15</v>
      </c>
      <c r="K18" s="143"/>
      <c r="M18" s="81">
        <f t="shared" si="0"/>
        <v>5.8688504249643243</v>
      </c>
      <c r="N18" s="133" t="str">
        <f>'Data 3 Table'!BF85</f>
        <v>Census 2021 (update 2026)</v>
      </c>
      <c r="O18" s="132"/>
      <c r="P18" s="132"/>
    </row>
    <row r="19" spans="1:17" ht="23" customHeight="1">
      <c r="A19" s="10">
        <v>57</v>
      </c>
      <c r="B19" s="126" t="str">
        <f>'Data 3 Table'!BG3</f>
        <v>Health Care Card Holders as a percentage of the population, June 2026</v>
      </c>
      <c r="C19" s="126"/>
      <c r="D19" s="126"/>
      <c r="E19" s="126"/>
      <c r="F19" s="126"/>
      <c r="G19" s="127">
        <f>VLOOKUP($H$11,'Data 3 Table'!$A$4:$FZ$84,2+$A19)</f>
        <v>7.864102469135843</v>
      </c>
      <c r="H19" s="127"/>
      <c r="I19" s="11"/>
      <c r="J19" s="127">
        <f>VLOOKUP($J$11,'Data 3 Table'!$A$4:$FZ$84,2+$A19)</f>
        <v>5.3663736107428539</v>
      </c>
      <c r="K19" s="127"/>
      <c r="M19" s="80">
        <f t="shared" si="0"/>
        <v>46.544073140804571</v>
      </c>
      <c r="N19" s="133" t="str">
        <f>'Data 3 Table'!BG85</f>
        <v>Centrelink, 2025 (update 2026)</v>
      </c>
      <c r="O19" s="132"/>
      <c r="P19" s="132"/>
    </row>
    <row r="20" spans="1:17" ht="23" customHeight="1">
      <c r="A20" s="10">
        <v>58</v>
      </c>
      <c r="B20" s="135">
        <f>'Data 3 Table'!BH3</f>
        <v>0</v>
      </c>
      <c r="C20" s="135"/>
      <c r="D20" s="135"/>
      <c r="E20" s="135"/>
      <c r="F20" s="135"/>
      <c r="G20" s="137">
        <f>VLOOKUP($H$11,'Data 3 Table'!$A$4:$FZ$84,2+$A20)</f>
        <v>0</v>
      </c>
      <c r="H20" s="137"/>
      <c r="I20" s="79"/>
      <c r="J20" s="137">
        <f>VLOOKUP($J$11,'Data 3 Table'!$A$4:$FZ$84,2+$A20)</f>
        <v>0</v>
      </c>
      <c r="K20" s="137"/>
      <c r="M20" s="27" t="e">
        <f t="shared" si="0"/>
        <v>#DIV/0!</v>
      </c>
      <c r="N20" s="132"/>
      <c r="O20" s="132"/>
      <c r="P20" s="132"/>
    </row>
    <row r="21" spans="1:17" ht="23" customHeight="1">
      <c r="A21" s="10">
        <v>59</v>
      </c>
      <c r="B21" s="136">
        <f>'Data 3 Table'!BI3</f>
        <v>0</v>
      </c>
      <c r="C21" s="136"/>
      <c r="D21" s="136"/>
      <c r="E21" s="136"/>
      <c r="F21" s="136"/>
      <c r="G21" s="137">
        <f>VLOOKUP($H$11,'Data 3 Table'!$A$4:$FZ$84,2+$A21)</f>
        <v>0</v>
      </c>
      <c r="H21" s="137"/>
      <c r="I21" s="79"/>
      <c r="J21" s="137">
        <f>VLOOKUP($J$11,'Data 3 Table'!$A$4:$FZ$84,2+$A21)</f>
        <v>0</v>
      </c>
      <c r="K21" s="137"/>
      <c r="M21" s="27" t="e">
        <f t="shared" si="0"/>
        <v>#DIV/0!</v>
      </c>
      <c r="N21" s="132"/>
      <c r="O21" s="132"/>
      <c r="P21" s="132"/>
    </row>
    <row r="22" spans="1:17" ht="23" customHeight="1">
      <c r="A22" s="10">
        <v>60</v>
      </c>
      <c r="B22" s="135">
        <f>'Data 3 Table'!BJ3</f>
        <v>0</v>
      </c>
      <c r="C22" s="135"/>
      <c r="D22" s="135"/>
      <c r="E22" s="135"/>
      <c r="F22" s="135"/>
      <c r="G22" s="137">
        <f>VLOOKUP($H$11,'Data 3 Table'!$A$4:$FZ$84,2+$A22)</f>
        <v>0</v>
      </c>
      <c r="H22" s="137"/>
      <c r="I22" s="79"/>
      <c r="J22" s="137">
        <f>VLOOKUP($J$11,'Data 3 Table'!$A$4:$FZ$84,2+$A22)</f>
        <v>0</v>
      </c>
      <c r="K22" s="137"/>
      <c r="M22" s="27" t="e">
        <f t="shared" si="0"/>
        <v>#DIV/0!</v>
      </c>
      <c r="N22" s="138"/>
      <c r="O22" s="138"/>
      <c r="P22" s="138"/>
    </row>
    <row r="23" spans="1:17" ht="20.25" customHeight="1">
      <c r="P23" s="20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6">
    <mergeCell ref="B21:F21"/>
    <mergeCell ref="J21:K21"/>
    <mergeCell ref="N21:P21"/>
    <mergeCell ref="B22:F22"/>
    <mergeCell ref="G22:H22"/>
    <mergeCell ref="J22:K22"/>
    <mergeCell ref="N22:P22"/>
    <mergeCell ref="G21:H21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G15:H15"/>
    <mergeCell ref="J15:K15"/>
    <mergeCell ref="N15:P15"/>
    <mergeCell ref="B16:F16"/>
    <mergeCell ref="G16:H16"/>
    <mergeCell ref="J16:K16"/>
    <mergeCell ref="N16:P16"/>
    <mergeCell ref="B15:F15"/>
    <mergeCell ref="B7:N7"/>
    <mergeCell ref="O12:P12"/>
    <mergeCell ref="M8:N12"/>
    <mergeCell ref="B12:F12"/>
    <mergeCell ref="G12:H12"/>
    <mergeCell ref="J12:K12"/>
    <mergeCell ref="B13:F13"/>
    <mergeCell ref="G13:H13"/>
    <mergeCell ref="J13:K13"/>
    <mergeCell ref="N13:P13"/>
    <mergeCell ref="B14:F14"/>
    <mergeCell ref="G14:H14"/>
    <mergeCell ref="J14:K14"/>
    <mergeCell ref="N14:P14"/>
  </mergeCells>
  <conditionalFormatting sqref="B12">
    <cfRule type="expression" dxfId="30" priority="7" stopIfTrue="1">
      <formula>K11=2</formula>
    </cfRule>
  </conditionalFormatting>
  <conditionalFormatting sqref="C12:F12">
    <cfRule type="expression" dxfId="29" priority="6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74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F14F5-38D4-4150-B749-1E92942DF229}">
  <sheetPr>
    <tabColor theme="3" tint="-0.499984740745262"/>
    <pageSetUpPr fitToPage="1"/>
  </sheetPr>
  <dimension ref="A1:Q26"/>
  <sheetViews>
    <sheetView showGridLines="0" showRowColHeaders="0" zoomScale="75" zoomScaleNormal="75" workbookViewId="0">
      <pane xSplit="16" ySplit="12" topLeftCell="Q13" activePane="bottomRight" state="frozen"/>
      <selection activeCell="O12" sqref="O12:P12"/>
      <selection pane="topRight" activeCell="O12" sqref="O12:P12"/>
      <selection pane="bottomLeft" activeCell="O12" sqref="O12:P12"/>
      <selection pane="bottomRight"/>
    </sheetView>
  </sheetViews>
  <sheetFormatPr defaultColWidth="9.08984375" defaultRowHeight="13"/>
  <cols>
    <col min="1" max="1" width="3.1796875" style="1" customWidth="1"/>
    <col min="2" max="2" width="9.08984375" style="1" customWidth="1"/>
    <col min="3" max="6" width="9.08984375" style="1"/>
    <col min="7" max="8" width="9.81640625" style="1" customWidth="1"/>
    <col min="9" max="9" width="3" style="1" customWidth="1"/>
    <col min="10" max="11" width="9.81640625" style="1" customWidth="1"/>
    <col min="12" max="12" width="3.1796875" style="1" customWidth="1"/>
    <col min="13" max="13" width="10.1796875" style="1" customWidth="1"/>
    <col min="14" max="16384" width="9.08984375" style="1"/>
  </cols>
  <sheetData>
    <row r="1" spans="1:17" ht="10.5" customHeight="1"/>
    <row r="2" spans="1:17" ht="10.5" customHeight="1"/>
    <row r="3" spans="1:17" ht="10.5" customHeight="1"/>
    <row r="4" spans="1:17" ht="10.5" customHeight="1">
      <c r="N4" s="6" t="s">
        <v>43</v>
      </c>
    </row>
    <row r="5" spans="1:17" ht="10.5" customHeight="1">
      <c r="N5" s="6" t="s">
        <v>44</v>
      </c>
    </row>
    <row r="6" spans="1:17" ht="10.5" customHeight="1">
      <c r="A6" s="2"/>
      <c r="L6" s="2"/>
    </row>
    <row r="7" spans="1:17" ht="21" customHeight="1">
      <c r="A7" s="2"/>
      <c r="B7" s="139" t="s">
        <v>214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7">
      <c r="C8" s="3"/>
      <c r="G8" s="8"/>
      <c r="H8" s="8"/>
      <c r="I8" s="8"/>
      <c r="K8" s="8"/>
      <c r="L8" s="8"/>
      <c r="M8" s="130" t="str">
        <f>IF(Housing!$K$11=1,CONCATENATE(G12,": per cent higher or lower than ",J12),"")</f>
        <v xml:space="preserve">Greater Dandenong : per cent higher or lower than Greater Melbourne </v>
      </c>
      <c r="N8" s="130"/>
    </row>
    <row r="9" spans="1:17" ht="3" customHeight="1">
      <c r="G9" s="8"/>
      <c r="H9" s="8"/>
      <c r="I9" s="8"/>
      <c r="J9" s="8"/>
      <c r="K9" s="8"/>
      <c r="L9" s="8"/>
      <c r="M9" s="130"/>
      <c r="N9" s="130"/>
    </row>
    <row r="10" spans="1:17" ht="3" customHeight="1">
      <c r="G10" s="13"/>
      <c r="H10" s="8"/>
      <c r="I10" s="8"/>
      <c r="J10" s="7"/>
      <c r="K10" s="7"/>
      <c r="L10" s="8"/>
      <c r="M10" s="130"/>
      <c r="N10" s="130"/>
    </row>
    <row r="11" spans="1:17" ht="15" customHeight="1">
      <c r="A11" s="3"/>
      <c r="G11" s="28"/>
      <c r="H11" s="86">
        <f>Community!H11</f>
        <v>26</v>
      </c>
      <c r="I11" s="8"/>
      <c r="J11" s="86">
        <f>Community!J11</f>
        <v>80</v>
      </c>
      <c r="K11" s="12">
        <v>1</v>
      </c>
      <c r="L11" s="8"/>
      <c r="M11" s="130"/>
      <c r="N11" s="130"/>
    </row>
    <row r="12" spans="1:17" ht="16.5" customHeight="1">
      <c r="B12" s="131" t="str">
        <f>IF(Housing!K11=2,"A high standardized score represents a more favorable outcome","")</f>
        <v/>
      </c>
      <c r="C12" s="131"/>
      <c r="D12" s="131"/>
      <c r="E12" s="131"/>
      <c r="F12" s="131"/>
      <c r="G12" s="128" t="str">
        <f>INDEX('Data 3 Table'!B4:B84,H11)</f>
        <v xml:space="preserve">Greater Dandenong </v>
      </c>
      <c r="H12" s="128"/>
      <c r="I12" s="4"/>
      <c r="J12" s="128" t="str">
        <f>INDEX('Data 3 Table'!B4:B84,J11)</f>
        <v xml:space="preserve">Greater Melbourne </v>
      </c>
      <c r="K12" s="128"/>
      <c r="M12" s="130"/>
      <c r="N12" s="130"/>
      <c r="O12" s="134" t="s">
        <v>223</v>
      </c>
      <c r="P12" s="134"/>
      <c r="Q12" s="77"/>
    </row>
    <row r="13" spans="1:17" ht="23" customHeight="1">
      <c r="A13" s="10">
        <v>61</v>
      </c>
      <c r="B13" s="126" t="str">
        <f>'Data 3 Table'!BK3</f>
        <v>Per cent of dwellings owned being purchased by their occupants, 2021</v>
      </c>
      <c r="C13" s="126"/>
      <c r="D13" s="126"/>
      <c r="E13" s="126"/>
      <c r="F13" s="126"/>
      <c r="G13" s="127">
        <f>VLOOKUP($H$11,'Data 3 Table'!$A$4:$FZ$84,2+$A13)</f>
        <v>62.528154265618213</v>
      </c>
      <c r="H13" s="127"/>
      <c r="I13" s="11"/>
      <c r="J13" s="127">
        <f>VLOOKUP($J$11,'Data 3 Table'!$A$4:$FZ$84,2+$A13)</f>
        <v>67.72109282998936</v>
      </c>
      <c r="K13" s="127"/>
      <c r="M13" s="80">
        <f t="shared" ref="M13:M22" si="0">(G13-J13)/J13*100</f>
        <v>-7.6681257601789978</v>
      </c>
      <c r="N13" s="132" t="str">
        <f>'Data 3 Table'!BK85</f>
        <v>Census 2021 (update 2026)</v>
      </c>
      <c r="O13" s="132"/>
      <c r="P13" s="132"/>
      <c r="Q13" s="5"/>
    </row>
    <row r="14" spans="1:17" ht="23" customHeight="1">
      <c r="A14" s="10">
        <v>62</v>
      </c>
      <c r="B14" s="122" t="str">
        <f>'Data 3 Table'!BL3</f>
        <v>Per cent of dwellings rented from the government, co-ops. or the church, 2021</v>
      </c>
      <c r="C14" s="122"/>
      <c r="D14" s="122"/>
      <c r="E14" s="122"/>
      <c r="F14" s="122"/>
      <c r="G14" s="123">
        <f>VLOOKUP($H$11,'Data 3 Table'!$A$4:$FZ$84,2+$A14)</f>
        <v>3.8823250484055793</v>
      </c>
      <c r="H14" s="123"/>
      <c r="I14" s="11"/>
      <c r="J14" s="124">
        <f>VLOOKUP($J$11,'Data 3 Table'!$A$4:$FZ$84,2+$A14)</f>
        <v>2.3748066954932519</v>
      </c>
      <c r="K14" s="124"/>
      <c r="M14" s="81">
        <f t="shared" si="0"/>
        <v>63.479623658346348</v>
      </c>
      <c r="N14" s="133" t="str">
        <f>'Data 3 Table'!BL85</f>
        <v>Census 2021 (update 2026)</v>
      </c>
      <c r="O14" s="132"/>
      <c r="P14" s="132"/>
      <c r="Q14" s="5"/>
    </row>
    <row r="15" spans="1:17" ht="23" customHeight="1">
      <c r="A15" s="10">
        <v>63</v>
      </c>
      <c r="B15" s="126" t="str">
        <f>'Data 3 Table'!BM3</f>
        <v>Per cent of dwellings for rent, which are affordable to Centrelink recipients, June, 2025</v>
      </c>
      <c r="C15" s="126"/>
      <c r="D15" s="126"/>
      <c r="E15" s="126"/>
      <c r="F15" s="126"/>
      <c r="G15" s="127">
        <f>VLOOKUP($H$11,'Data 3 Table'!$A$4:$FZ$84,2+$A15)</f>
        <v>2.6</v>
      </c>
      <c r="H15" s="127"/>
      <c r="I15" s="11"/>
      <c r="J15" s="127">
        <f>VLOOKUP($J$11,'Data 3 Table'!$A$4:$FZ$84,2+$A15)</f>
        <v>10.100000000000001</v>
      </c>
      <c r="K15" s="127"/>
      <c r="M15" s="80">
        <f t="shared" si="0"/>
        <v>-74.25742574257427</v>
      </c>
      <c r="N15" s="133" t="str">
        <f>'Data 3 Table'!BM85</f>
        <v>Dept. Human Services, 2025 (update 2026)</v>
      </c>
      <c r="O15" s="132"/>
      <c r="P15" s="132"/>
      <c r="Q15" s="5"/>
    </row>
    <row r="16" spans="1:17" ht="23" customHeight="1">
      <c r="A16" s="10">
        <v>64</v>
      </c>
      <c r="B16" s="122" t="str">
        <f>'Data 3 Table'!BN3</f>
        <v>Number of year's household income required to purchase an average house, 2021</v>
      </c>
      <c r="C16" s="122"/>
      <c r="D16" s="122"/>
      <c r="E16" s="122"/>
      <c r="F16" s="122"/>
      <c r="G16" s="123">
        <f>VLOOKUP($H$11,'Data 3 Table'!$A$4:$FZ$84,2+$A16)</f>
        <v>10.323468685478321</v>
      </c>
      <c r="H16" s="123"/>
      <c r="I16" s="11"/>
      <c r="J16" s="124">
        <f>VLOOKUP($J$11,'Data 3 Table'!$A$4:$FZ$84,2+$A16)</f>
        <v>8.8516165580868371</v>
      </c>
      <c r="K16" s="124"/>
      <c r="M16" s="81">
        <f t="shared" si="0"/>
        <v>16.628060171074626</v>
      </c>
      <c r="N16" s="133" t="str">
        <f>'Data 3 Table'!BN85</f>
        <v>Census 2021 (update 2026) &amp; Victorian Dept. Transport and Planning 2022</v>
      </c>
      <c r="O16" s="132"/>
      <c r="P16" s="132"/>
    </row>
    <row r="17" spans="1:17" ht="23" customHeight="1">
      <c r="A17" s="10">
        <v>65</v>
      </c>
      <c r="B17" s="126" t="str">
        <f>'Data 3 Table'!BO3</f>
        <v>Per cent of renting households, living in acute financial hardship, 2021</v>
      </c>
      <c r="C17" s="126"/>
      <c r="D17" s="126"/>
      <c r="E17" s="126"/>
      <c r="F17" s="126"/>
      <c r="G17" s="127">
        <f>VLOOKUP($H$11,'Data 3 Table'!$A$4:$FZ$84,2+$A17)</f>
        <v>21.121839781538331</v>
      </c>
      <c r="H17" s="127"/>
      <c r="I17" s="11"/>
      <c r="J17" s="127">
        <f>VLOOKUP($J$11,'Data 3 Table'!$A$4:$FZ$84,2+$A17)</f>
        <v>13.7</v>
      </c>
      <c r="K17" s="127"/>
      <c r="M17" s="80">
        <f t="shared" si="0"/>
        <v>54.174013003929431</v>
      </c>
      <c r="N17" s="133" t="str">
        <f>'Data 3 Table'!BO85</f>
        <v>Census 2021 (update 2026)</v>
      </c>
      <c r="O17" s="132"/>
      <c r="P17" s="132"/>
      <c r="Q17" s="5"/>
    </row>
    <row r="18" spans="1:17" ht="23" customHeight="1">
      <c r="A18" s="10">
        <v>66</v>
      </c>
      <c r="B18" s="121" t="str">
        <f>'Data 3 Table'!BP3</f>
        <v>Per cent of private dwellings that are overcrowded, 2021</v>
      </c>
      <c r="C18" s="122"/>
      <c r="D18" s="122"/>
      <c r="E18" s="122"/>
      <c r="F18" s="122"/>
      <c r="G18" s="123">
        <f>VLOOKUP($H$11,'Data 3 Table'!$A$4:$FZ$84,2+$A18)</f>
        <v>1.2715122124312497</v>
      </c>
      <c r="H18" s="123"/>
      <c r="I18" s="11"/>
      <c r="J18" s="124">
        <f>VLOOKUP($J$11,'Data 3 Table'!$A$4:$FZ$84,2+$A18)</f>
        <v>0.27050925647492075</v>
      </c>
      <c r="K18" s="124"/>
      <c r="M18" s="81">
        <f t="shared" si="0"/>
        <v>370.04388278636713</v>
      </c>
      <c r="N18" s="133" t="str">
        <f>'Data 3 Table'!BP85</f>
        <v>Census 2021 (update 2026)</v>
      </c>
      <c r="O18" s="132"/>
      <c r="P18" s="132"/>
    </row>
    <row r="19" spans="1:17" ht="23" customHeight="1">
      <c r="A19" s="10">
        <v>67</v>
      </c>
      <c r="B19" s="126" t="str">
        <f>'Data 3 Table'!BQ3</f>
        <v>Number of homeless persons per 1,000 population, 2021</v>
      </c>
      <c r="C19" s="126"/>
      <c r="D19" s="126"/>
      <c r="E19" s="126"/>
      <c r="F19" s="126"/>
      <c r="G19" s="127">
        <f>VLOOKUP($H$11,'Data 3 Table'!$A$4:$FZ$84,2+$A19)</f>
        <v>14.955090482722003</v>
      </c>
      <c r="H19" s="127"/>
      <c r="I19" s="11"/>
      <c r="J19" s="127">
        <f>VLOOKUP($J$11,'Data 3 Table'!$A$4:$FZ$84,2+$A19)</f>
        <v>4.8990498212785143</v>
      </c>
      <c r="K19" s="127"/>
      <c r="M19" s="80">
        <f t="shared" si="0"/>
        <v>205.26512340752529</v>
      </c>
      <c r="N19" s="133" t="str">
        <f>'Data 3 Table'!BQ85</f>
        <v>Census 2021 (update 2026)</v>
      </c>
      <c r="O19" s="132"/>
      <c r="P19" s="132"/>
    </row>
    <row r="20" spans="1:17" ht="23" customHeight="1">
      <c r="A20" s="10">
        <v>68</v>
      </c>
      <c r="B20" s="121" t="str">
        <f>'Data 3 Table'!BR3</f>
        <v>Per cent of households in receipt of rent assistance, 2026</v>
      </c>
      <c r="C20" s="122"/>
      <c r="D20" s="122"/>
      <c r="E20" s="122"/>
      <c r="F20" s="122"/>
      <c r="G20" s="123">
        <f>VLOOKUP($H$11,'Data 3 Table'!$A$4:$FZ$84,2+$A20)</f>
        <v>19.576341860352819</v>
      </c>
      <c r="H20" s="123"/>
      <c r="I20" s="11"/>
      <c r="J20" s="124">
        <f>VLOOKUP($J$11,'Data 3 Table'!$A$4:$FZ$84,2+$A20)</f>
        <v>10.8</v>
      </c>
      <c r="K20" s="124"/>
      <c r="M20" s="81">
        <f t="shared" si="0"/>
        <v>81.262424632896469</v>
      </c>
      <c r="N20" s="132" t="str">
        <f>'Data 3 Table'!BR85</f>
        <v>Centrelink, 2025 (update 2026)</v>
      </c>
      <c r="O20" s="132"/>
      <c r="P20" s="132"/>
    </row>
    <row r="21" spans="1:17" ht="23" customHeight="1">
      <c r="A21" s="10">
        <v>69</v>
      </c>
      <c r="B21" s="136">
        <f>'Data 3 Table'!BS3</f>
        <v>0</v>
      </c>
      <c r="C21" s="136"/>
      <c r="D21" s="136"/>
      <c r="E21" s="136"/>
      <c r="F21" s="136"/>
      <c r="G21" s="137">
        <f>VLOOKUP($H$11,'Data 3 Table'!$A$4:$FZ$84,2+$A21)</f>
        <v>0</v>
      </c>
      <c r="H21" s="137"/>
      <c r="I21" s="79"/>
      <c r="J21" s="137">
        <f>VLOOKUP($J$11,'Data 3 Table'!$A$4:$FZ$84,2+$A21)</f>
        <v>0</v>
      </c>
      <c r="K21" s="137"/>
      <c r="M21" s="27" t="e">
        <f t="shared" si="0"/>
        <v>#DIV/0!</v>
      </c>
      <c r="N21" s="132"/>
      <c r="O21" s="132"/>
      <c r="P21" s="132"/>
    </row>
    <row r="22" spans="1:17" ht="23" customHeight="1">
      <c r="A22" s="10">
        <v>70</v>
      </c>
      <c r="B22" s="135">
        <f>'Data 3 Table'!BT3</f>
        <v>0</v>
      </c>
      <c r="C22" s="135"/>
      <c r="D22" s="135"/>
      <c r="E22" s="135"/>
      <c r="F22" s="135"/>
      <c r="G22" s="137">
        <f>VLOOKUP($H$11,'Data 3 Table'!$A$4:$FZ$84,2+$A22)</f>
        <v>0</v>
      </c>
      <c r="H22" s="137"/>
      <c r="I22" s="79"/>
      <c r="J22" s="137">
        <f>VLOOKUP($J$11,'Data 3 Table'!$A$4:$FZ$84,2+$A22)</f>
        <v>0</v>
      </c>
      <c r="K22" s="137"/>
      <c r="M22" s="27" t="e">
        <f t="shared" si="0"/>
        <v>#DIV/0!</v>
      </c>
      <c r="N22" s="132"/>
      <c r="O22" s="132"/>
      <c r="P22" s="132"/>
    </row>
    <row r="23" spans="1:17" ht="20.25" customHeight="1">
      <c r="N23" s="103"/>
      <c r="O23" s="103"/>
      <c r="P23" s="104"/>
    </row>
    <row r="24" spans="1:17" ht="20.25" customHeight="1"/>
    <row r="25" spans="1:17" ht="20.25" customHeight="1"/>
    <row r="26" spans="1:17" ht="13.5" customHeight="1"/>
  </sheetData>
  <sheetProtection sheet="1" objects="1" scenarios="1"/>
  <mergeCells count="46">
    <mergeCell ref="B21:F21"/>
    <mergeCell ref="J21:K21"/>
    <mergeCell ref="N21:P21"/>
    <mergeCell ref="B22:F22"/>
    <mergeCell ref="G22:H22"/>
    <mergeCell ref="J22:K22"/>
    <mergeCell ref="N22:P22"/>
    <mergeCell ref="G21:H21"/>
    <mergeCell ref="B19:F19"/>
    <mergeCell ref="G19:H19"/>
    <mergeCell ref="J19:K19"/>
    <mergeCell ref="N19:P19"/>
    <mergeCell ref="B20:F20"/>
    <mergeCell ref="G20:H20"/>
    <mergeCell ref="J20:K20"/>
    <mergeCell ref="N20:P20"/>
    <mergeCell ref="B17:F17"/>
    <mergeCell ref="G17:H17"/>
    <mergeCell ref="J17:K17"/>
    <mergeCell ref="N17:P17"/>
    <mergeCell ref="B18:F18"/>
    <mergeCell ref="G18:H18"/>
    <mergeCell ref="J18:K18"/>
    <mergeCell ref="N18:P18"/>
    <mergeCell ref="G15:H15"/>
    <mergeCell ref="J15:K15"/>
    <mergeCell ref="N15:P15"/>
    <mergeCell ref="B16:F16"/>
    <mergeCell ref="G16:H16"/>
    <mergeCell ref="J16:K16"/>
    <mergeCell ref="N16:P16"/>
    <mergeCell ref="B15:F15"/>
    <mergeCell ref="B7:N7"/>
    <mergeCell ref="O12:P12"/>
    <mergeCell ref="M8:N12"/>
    <mergeCell ref="B12:F12"/>
    <mergeCell ref="G12:H12"/>
    <mergeCell ref="J12:K12"/>
    <mergeCell ref="B13:F13"/>
    <mergeCell ref="G13:H13"/>
    <mergeCell ref="J13:K13"/>
    <mergeCell ref="N13:P13"/>
    <mergeCell ref="B14:F14"/>
    <mergeCell ref="G14:H14"/>
    <mergeCell ref="J14:K14"/>
    <mergeCell ref="N14:P14"/>
  </mergeCells>
  <conditionalFormatting sqref="B12">
    <cfRule type="expression" dxfId="28" priority="7" stopIfTrue="1">
      <formula>K11=2</formula>
    </cfRule>
  </conditionalFormatting>
  <conditionalFormatting sqref="C12:F12">
    <cfRule type="expression" dxfId="27" priority="6" stopIfTrue="1">
      <formula>K8=2</formula>
    </cfRule>
  </conditionalFormatting>
  <pageMargins left="1.5748031496062993" right="0.39370078740157483" top="0.39370078740157483" bottom="0.39370078740157483" header="0.39370078740157483" footer="0.31496062992125984"/>
  <pageSetup paperSize="9" scale="72" orientation="landscape" r:id="rId1"/>
  <drawing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A11589372</value>
    </field>
    <field name="Objective-Title">
      <value order="0">2024Dec Indicators of Social Conditions</value>
    </field>
    <field name="Objective-Description">
      <value order="0"/>
    </field>
    <field name="Objective-CreationStamp">
      <value order="0">2024-12-09T22:57:43Z</value>
    </field>
    <field name="Objective-IsApproved">
      <value order="0">false</value>
    </field>
    <field name="Objective-IsPublished">
      <value order="0">true</value>
    </field>
    <field name="Objective-DatePublished">
      <value order="0">2026-08-10T02:05:19Z</value>
    </field>
    <field name="Objective-ModificationStamp">
      <value order="0">2026-08-10T02:05:19Z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vA17475300</value>
    </field>
    <field name="Objective-Version">
      <value order="0">7.0</value>
    </field>
    <field name="Objective-VersionNumber">
      <value order="0">7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Data 3 Table</vt:lpstr>
      <vt:lpstr>Introduction</vt:lpstr>
      <vt:lpstr>Community</vt:lpstr>
      <vt:lpstr>Indigenous</vt:lpstr>
      <vt:lpstr>Cultural diversity</vt:lpstr>
      <vt:lpstr>Education</vt:lpstr>
      <vt:lpstr>Employment</vt:lpstr>
      <vt:lpstr>Finance</vt:lpstr>
      <vt:lpstr>Housing</vt:lpstr>
      <vt:lpstr>Health</vt:lpstr>
      <vt:lpstr>Nutrition</vt:lpstr>
      <vt:lpstr>Safety</vt:lpstr>
      <vt:lpstr>Early Years</vt:lpstr>
      <vt:lpstr>Young People</vt:lpstr>
      <vt:lpstr>Families</vt:lpstr>
      <vt:lpstr>Older People</vt:lpstr>
      <vt:lpstr>Gender</vt:lpstr>
      <vt:lpstr>Transport</vt:lpstr>
      <vt:lpstr>Spare</vt:lpstr>
      <vt:lpstr>Municipal Comparison</vt:lpstr>
      <vt:lpstr>Correlations</vt:lpstr>
      <vt:lpstr>Community!Print_Area</vt:lpstr>
      <vt:lpstr>Correlations!Print_Area</vt:lpstr>
      <vt:lpstr>'Cultural diversity'!Print_Area</vt:lpstr>
      <vt:lpstr>'Early Years'!Print_Area</vt:lpstr>
      <vt:lpstr>Education!Print_Area</vt:lpstr>
      <vt:lpstr>Employment!Print_Area</vt:lpstr>
      <vt:lpstr>Families!Print_Area</vt:lpstr>
      <vt:lpstr>Finance!Print_Area</vt:lpstr>
      <vt:lpstr>Gender!Print_Area</vt:lpstr>
      <vt:lpstr>Health!Print_Area</vt:lpstr>
      <vt:lpstr>Housing!Print_Area</vt:lpstr>
      <vt:lpstr>Indigenous!Print_Area</vt:lpstr>
      <vt:lpstr>Introduction!Print_Area</vt:lpstr>
      <vt:lpstr>'Municipal Comparison'!Print_Area</vt:lpstr>
      <vt:lpstr>Nutrition!Print_Area</vt:lpstr>
      <vt:lpstr>'Older People'!Print_Area</vt:lpstr>
      <vt:lpstr>Safety!Print_Area</vt:lpstr>
      <vt:lpstr>Spare!Print_Area</vt:lpstr>
      <vt:lpstr>Transport!Print_Area</vt:lpstr>
      <vt:lpstr>'Young People'!Print_Area</vt:lpstr>
    </vt:vector>
  </TitlesOfParts>
  <Company>City of Greater Dandenong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hbrown</dc:creator>
  <cp:lastModifiedBy>Hayden Brown</cp:lastModifiedBy>
  <cp:lastPrinted>2024-11-15T05:57:54Z</cp:lastPrinted>
  <dcterms:created xsi:type="dcterms:W3CDTF">2008-10-31T04:37:52Z</dcterms:created>
  <dcterms:modified xsi:type="dcterms:W3CDTF">2026-08-10T02:03:34Z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A11589372</vt:lpwstr>
  </op:property>
  <op:property fmtid="{D5CDD505-2E9C-101B-9397-08002B2CF9AE}" pid="4" name="Objective-Title">
    <vt:lpwstr xmlns:vt="http://schemas.openxmlformats.org/officeDocument/2006/docPropsVTypes">2024Dec Indicators of Social Conditions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2024-12-09T22:57:43Z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2026-08-10T02:05:19Z</vt:filetime>
  </op:property>
  <op:property fmtid="{D5CDD505-2E9C-101B-9397-08002B2CF9AE}" pid="10" name="Objective-ModificationStamp">
    <vt:filetime xmlns:vt="http://schemas.openxmlformats.org/officeDocument/2006/docPropsVTypes">2026-08-10T02:05:19Z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vA17475300</vt:lpwstr>
  </op:property>
  <op:property fmtid="{D5CDD505-2E9C-101B-9397-08002B2CF9AE}" pid="16" name="Objective-Version">
    <vt:lpwstr xmlns:vt="http://schemas.openxmlformats.org/officeDocument/2006/docPropsVTypes">7.0</vt:lpwstr>
  </op:property>
  <op:property fmtid="{D5CDD505-2E9C-101B-9397-08002B2CF9AE}" pid="17" name="Objective-VersionNumber">
    <vt:r8 xmlns:vt="http://schemas.openxmlformats.org/officeDocument/2006/docPropsVTypes">7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