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Types>
</file>

<file path=_rels/.rels>&#65279;<?xml version="1.0" encoding="utf-8"?><Relationships xmlns="http://schemas.openxmlformats.org/package/2006/relationships"><Relationship Type="http://schemas.openxmlformats.org/package/2006/relationships/metadata/core-properties" Target="docProps/core.xml" Id="rId3" /><Relationship Type="http://schemas.openxmlformats.org/package/2006/relationships/metadata/thumbnail" Target="docProps/thumbnail.emf" Id="rId2" /><Relationship Type="http://schemas.openxmlformats.org/officeDocument/2006/relationships/officeDocument" Target="xl/workbook.xml" Id="rId1" /><Relationship Type="http://schemas.openxmlformats.org/officeDocument/2006/relationships/extended-properties" Target="docProps/app.xml" Id="rId4" /><Relationship Type="http://schemas.openxmlformats.org/officeDocument/2006/relationships/custom-properties" Target="/docProps/custom.xml" Id="Rc65aff9e8e3a46ab"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T:\CommunityContactList\~ Dump\"/>
    </mc:Choice>
  </mc:AlternateContent>
  <xr:revisionPtr revIDLastSave="0" documentId="8_{D9EEE3CB-0C11-48F4-A265-BA292176CA1F}" xr6:coauthVersionLast="47" xr6:coauthVersionMax="47" xr10:uidLastSave="{00000000-0000-0000-0000-000000000000}"/>
  <bookViews>
    <workbookView showHorizontalScroll="0" showSheetTabs="0" xWindow="-110" yWindow="-110" windowWidth="19420" windowHeight="11500" tabRatio="813" firstSheet="9" activeTab="9" xr2:uid="{994E54E8-DB93-4D62-BEDA-71306518A410}"/>
  </bookViews>
  <sheets>
    <sheet name="Tree canopy" sheetId="5" state="hidden" r:id="rId1"/>
    <sheet name="SGU-Solar adjusted" sheetId="8" state="hidden" r:id="rId2"/>
    <sheet name="SGU Battery" sheetId="3" state="hidden" r:id="rId3"/>
    <sheet name="Waste Diversion" sheetId="7" state="hidden" r:id="rId4"/>
    <sheet name="Waste Data adjusted" sheetId="11" state="hidden" r:id="rId5"/>
    <sheet name="Environmental Scans" sheetId="12" state="hidden" r:id="rId6"/>
    <sheet name="Council performance" sheetId="6" state="hidden" r:id="rId7"/>
    <sheet name="Env Scan Rain Temp" sheetId="13" state="hidden" r:id="rId8"/>
    <sheet name="Land Use adjusted" sheetId="16" state="hidden" r:id="rId9"/>
    <sheet name="Front" sheetId="17" r:id="rId10"/>
  </sheets>
  <externalReferences>
    <externalReference r:id="rId11"/>
    <externalReference r:id="rId12"/>
  </externalReferences>
  <definedNames>
    <definedName name="_Ref191384796" localSheetId="7">'Env Scan Rain Temp'!$I$4</definedName>
    <definedName name="Full">#REF!</definedName>
    <definedName name="Glossary">#REF!</definedName>
    <definedName name="Introduction">#REF!</definedName>
    <definedName name="Label">'[1]Lists (to delete)'!$A$2:$A$7</definedName>
    <definedName name="_xlnm.Print_Area" localSheetId="9">Front!$D$1:$J$135</definedName>
    <definedName name="scope">#REF!</definedName>
    <definedName name="table1">[2]Contents!#REF!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57" i="6" l="1"/>
  <c r="U56" i="6"/>
  <c r="U55" i="6"/>
  <c r="U54" i="6"/>
  <c r="U53" i="6"/>
  <c r="U52" i="6"/>
  <c r="U51" i="6"/>
  <c r="F63" i="17" a="1"/>
  <c r="F63" i="17" s="1"/>
  <c r="F73" i="17" a="1"/>
  <c r="F73" i="17" s="1"/>
  <c r="F64" i="17" a="1"/>
  <c r="F64" i="17" s="1"/>
  <c r="J133" i="17" a="1"/>
  <c r="J133" i="17" s="1"/>
  <c r="G135" i="17" s="1"/>
  <c r="G105" i="17" a="1"/>
  <c r="G105" i="17" s="1"/>
  <c r="G107" i="17" s="1"/>
  <c r="E1812" i="16"/>
  <c r="E1219" i="16"/>
  <c r="E2720" i="16"/>
  <c r="E2820" i="16"/>
  <c r="E2865" i="16"/>
  <c r="E3618" i="16"/>
  <c r="E3657" i="16"/>
  <c r="E3766" i="16"/>
  <c r="J97" i="17"/>
  <c r="I97" i="17"/>
  <c r="G97" i="17"/>
  <c r="F97" i="17"/>
  <c r="J96" i="17"/>
  <c r="I96" i="17"/>
  <c r="G96" i="17"/>
  <c r="F96" i="17"/>
  <c r="J95" i="17"/>
  <c r="I95" i="17"/>
  <c r="G95" i="17"/>
  <c r="F95" i="17"/>
  <c r="J94" i="17"/>
  <c r="I94" i="17"/>
  <c r="G94" i="17"/>
  <c r="F94" i="17"/>
  <c r="J93" i="17"/>
  <c r="I93" i="17"/>
  <c r="G93" i="17"/>
  <c r="F93" i="17"/>
  <c r="J92" i="17"/>
  <c r="I92" i="17"/>
  <c r="G92" i="17"/>
  <c r="F92" i="17"/>
  <c r="J91" i="17"/>
  <c r="I91" i="17"/>
  <c r="G91" i="17"/>
  <c r="F91" i="17"/>
  <c r="J90" i="17"/>
  <c r="I90" i="17"/>
  <c r="G90" i="17"/>
  <c r="F90" i="17"/>
  <c r="J89" i="17"/>
  <c r="I89" i="17"/>
  <c r="G89" i="17"/>
  <c r="F89" i="17"/>
  <c r="J88" i="17"/>
  <c r="I88" i="17"/>
  <c r="G88" i="17"/>
  <c r="J87" i="17"/>
  <c r="I87" i="17"/>
  <c r="G87" i="17"/>
  <c r="F87" i="17"/>
  <c r="J86" i="17"/>
  <c r="I86" i="17"/>
  <c r="G86" i="17"/>
  <c r="F86" i="17"/>
  <c r="J85" i="17"/>
  <c r="I85" i="17"/>
  <c r="G85" i="17"/>
  <c r="F85" i="17"/>
  <c r="J84" i="17"/>
  <c r="I84" i="17"/>
  <c r="G84" i="17"/>
  <c r="F84" i="17"/>
  <c r="J83" i="17"/>
  <c r="I83" i="17"/>
  <c r="G83" i="17"/>
  <c r="F83" i="17"/>
  <c r="J82" i="17"/>
  <c r="I82" i="17"/>
  <c r="G82" i="17"/>
  <c r="F82" i="17"/>
  <c r="J81" i="17"/>
  <c r="I81" i="17"/>
  <c r="G81" i="17"/>
  <c r="F81" i="17"/>
  <c r="J80" i="17"/>
  <c r="I80" i="17"/>
  <c r="G80" i="17"/>
  <c r="F80" i="17"/>
  <c r="J79" i="17"/>
  <c r="I79" i="17"/>
  <c r="G79" i="17"/>
  <c r="F79" i="17"/>
  <c r="J78" i="17"/>
  <c r="I78" i="17"/>
  <c r="G78" i="17"/>
  <c r="F78" i="17"/>
  <c r="J77" i="17"/>
  <c r="I77" i="17"/>
  <c r="G77" i="17"/>
  <c r="F77" i="17"/>
  <c r="J76" i="17"/>
  <c r="I76" i="17"/>
  <c r="G76" i="17"/>
  <c r="F76" i="17"/>
  <c r="J75" i="17"/>
  <c r="I75" i="17"/>
  <c r="G75" i="17"/>
  <c r="F75" i="17"/>
  <c r="F88" i="17"/>
  <c r="F74" i="17"/>
  <c r="E2604" i="16"/>
  <c r="E2569" i="16"/>
  <c r="J74" i="17"/>
  <c r="I74" i="17"/>
  <c r="G74" i="17"/>
  <c r="E3570" i="16"/>
  <c r="E819" i="16"/>
  <c r="E356" i="16"/>
  <c r="E321" i="16"/>
  <c r="E267" i="16"/>
  <c r="E209" i="16"/>
  <c r="E170" i="16"/>
  <c r="E117" i="16"/>
  <c r="G49" i="17"/>
  <c r="I24" i="17"/>
  <c r="I25" i="17"/>
  <c r="I26" i="17"/>
  <c r="I27" i="17"/>
  <c r="I28" i="17"/>
  <c r="I29" i="17"/>
  <c r="I23" i="17"/>
  <c r="G24" i="17"/>
  <c r="G25" i="17"/>
  <c r="G26" i="17"/>
  <c r="G27" i="17"/>
  <c r="G28" i="17"/>
  <c r="G29" i="17"/>
  <c r="G23" i="17"/>
  <c r="F65" i="17"/>
  <c r="I59" i="17"/>
  <c r="I58" i="17"/>
  <c r="I57" i="17"/>
  <c r="I56" i="17"/>
  <c r="I55" i="17"/>
  <c r="G59" i="17"/>
  <c r="G58" i="17"/>
  <c r="G57" i="17"/>
  <c r="G56" i="17"/>
  <c r="G55" i="17"/>
  <c r="I52" i="17"/>
  <c r="I51" i="17"/>
  <c r="I50" i="17"/>
  <c r="I49" i="17"/>
  <c r="G52" i="17"/>
  <c r="G51" i="17"/>
  <c r="G50" i="17"/>
  <c r="G38" i="17"/>
  <c r="G36" i="17"/>
  <c r="G34" i="17"/>
  <c r="I18" i="17"/>
  <c r="G18" i="17"/>
  <c r="G13" i="17"/>
  <c r="I43" i="17"/>
  <c r="G43" i="17"/>
  <c r="I11" i="17"/>
  <c r="I12" i="17"/>
  <c r="I13" i="17"/>
  <c r="I10" i="17"/>
  <c r="G10" i="17"/>
  <c r="G11" i="17"/>
  <c r="G12" i="17"/>
  <c r="U85" i="6"/>
  <c r="I38" i="17" s="1"/>
  <c r="T85" i="6"/>
  <c r="L85" i="6"/>
  <c r="I36" i="17" s="1"/>
  <c r="D85" i="6"/>
  <c r="I34" i="17" s="1"/>
  <c r="S83" i="11"/>
  <c r="T83" i="11"/>
  <c r="U83" i="11"/>
  <c r="V83" i="11"/>
  <c r="W83" i="11"/>
  <c r="X83" i="11"/>
  <c r="Y83" i="11"/>
  <c r="S84" i="11"/>
  <c r="T84" i="11"/>
  <c r="U84" i="11"/>
  <c r="V84" i="11"/>
  <c r="W84" i="11"/>
  <c r="X84" i="11"/>
  <c r="Y84" i="11"/>
  <c r="F84" i="11"/>
  <c r="G84" i="11"/>
  <c r="H84" i="11"/>
  <c r="I84" i="11"/>
  <c r="J84" i="11"/>
  <c r="K84" i="11"/>
  <c r="L84" i="11"/>
  <c r="M84" i="11"/>
  <c r="N84" i="11"/>
  <c r="O84" i="11"/>
  <c r="P84" i="11"/>
  <c r="Q84" i="11"/>
  <c r="E84" i="11"/>
  <c r="M88" i="7"/>
  <c r="E648" i="3"/>
  <c r="F648" i="3"/>
  <c r="G648" i="3"/>
  <c r="H648" i="3"/>
  <c r="I648" i="3"/>
  <c r="J648" i="3"/>
  <c r="K648" i="3"/>
  <c r="L648" i="3"/>
  <c r="D648" i="3"/>
  <c r="GH718" i="8"/>
  <c r="GI718" i="8"/>
  <c r="GJ718" i="8"/>
  <c r="GK718" i="8"/>
  <c r="GL718" i="8"/>
  <c r="GM718" i="8"/>
  <c r="GN718" i="8"/>
  <c r="GO718" i="8"/>
  <c r="GP718" i="8"/>
  <c r="GQ718" i="8"/>
  <c r="GR718" i="8"/>
  <c r="GS718" i="8"/>
  <c r="GT718" i="8"/>
  <c r="GU718" i="8"/>
  <c r="GV718" i="8"/>
  <c r="GG718" i="8"/>
  <c r="T44" i="11"/>
  <c r="U5" i="6"/>
  <c r="L5" i="6"/>
  <c r="D5" i="6"/>
  <c r="T5" i="11"/>
  <c r="S5" i="11"/>
  <c r="Y6" i="11"/>
  <c r="Y7" i="11"/>
  <c r="Y8" i="11"/>
  <c r="Y9" i="11"/>
  <c r="Y10" i="11"/>
  <c r="Y11" i="11"/>
  <c r="Y12" i="11"/>
  <c r="Y13" i="11"/>
  <c r="Y14" i="11"/>
  <c r="Y15" i="11"/>
  <c r="Y16" i="11"/>
  <c r="Y17" i="11"/>
  <c r="Y18" i="11"/>
  <c r="Y19" i="11"/>
  <c r="Y20" i="11"/>
  <c r="Y21" i="11"/>
  <c r="Y22" i="11"/>
  <c r="Y23" i="11"/>
  <c r="Y24" i="11"/>
  <c r="Y25" i="11"/>
  <c r="Y26" i="11"/>
  <c r="Y27" i="11"/>
  <c r="Y28" i="11"/>
  <c r="Y29" i="11"/>
  <c r="Y30" i="11"/>
  <c r="Y31" i="11"/>
  <c r="Y32" i="11"/>
  <c r="Y33" i="11"/>
  <c r="Y34" i="11"/>
  <c r="Y35" i="11"/>
  <c r="Y36" i="11"/>
  <c r="Y37" i="11"/>
  <c r="Y38" i="11"/>
  <c r="Y39" i="11"/>
  <c r="Y40" i="11"/>
  <c r="Y41" i="11"/>
  <c r="Y42" i="11"/>
  <c r="Y43" i="11"/>
  <c r="Y44" i="11"/>
  <c r="Y45" i="11"/>
  <c r="Y46" i="11"/>
  <c r="Y47" i="11"/>
  <c r="Y48" i="11"/>
  <c r="Y49" i="11"/>
  <c r="Y56" i="11"/>
  <c r="Y50" i="11"/>
  <c r="Y51" i="11"/>
  <c r="Y52" i="11"/>
  <c r="Y53" i="11"/>
  <c r="Y54" i="11"/>
  <c r="Y55" i="11"/>
  <c r="Y57" i="11"/>
  <c r="Y58" i="11"/>
  <c r="Y59" i="11"/>
  <c r="Y60" i="11"/>
  <c r="Y61" i="11"/>
  <c r="Y62" i="11"/>
  <c r="Y63" i="11"/>
  <c r="Y64" i="11"/>
  <c r="Y65" i="11"/>
  <c r="Y66" i="11"/>
  <c r="Y67" i="11"/>
  <c r="Y68" i="11"/>
  <c r="Y69" i="11"/>
  <c r="Y70" i="11"/>
  <c r="Y71" i="11"/>
  <c r="Y72" i="11"/>
  <c r="Y73" i="11"/>
  <c r="Y74" i="11"/>
  <c r="Y75" i="11"/>
  <c r="Y76" i="11"/>
  <c r="Y77" i="11"/>
  <c r="Y78" i="11"/>
  <c r="Y79" i="11"/>
  <c r="Y80" i="11"/>
  <c r="Y81" i="11"/>
  <c r="Y82" i="11"/>
  <c r="Y5" i="11"/>
  <c r="S6" i="11"/>
  <c r="T6" i="11"/>
  <c r="U6" i="11"/>
  <c r="V6" i="11"/>
  <c r="W6" i="11"/>
  <c r="X6" i="11"/>
  <c r="S7" i="11"/>
  <c r="T7" i="11"/>
  <c r="U7" i="11"/>
  <c r="V7" i="11"/>
  <c r="W7" i="11"/>
  <c r="X7" i="11"/>
  <c r="S8" i="11"/>
  <c r="T8" i="11"/>
  <c r="U8" i="11"/>
  <c r="V8" i="11"/>
  <c r="W8" i="11"/>
  <c r="X8" i="11"/>
  <c r="S9" i="11"/>
  <c r="T9" i="11"/>
  <c r="U9" i="11"/>
  <c r="V9" i="11"/>
  <c r="W9" i="11"/>
  <c r="X9" i="11"/>
  <c r="S10" i="11"/>
  <c r="T10" i="11"/>
  <c r="U10" i="11"/>
  <c r="V10" i="11"/>
  <c r="W10" i="11"/>
  <c r="X10" i="11"/>
  <c r="S11" i="11"/>
  <c r="T11" i="11"/>
  <c r="U11" i="11"/>
  <c r="V11" i="11"/>
  <c r="W11" i="11"/>
  <c r="X11" i="11"/>
  <c r="S12" i="11"/>
  <c r="T12" i="11"/>
  <c r="U12" i="11"/>
  <c r="V12" i="11"/>
  <c r="W12" i="11"/>
  <c r="X12" i="11"/>
  <c r="S13" i="11"/>
  <c r="T13" i="11"/>
  <c r="U13" i="11"/>
  <c r="V13" i="11"/>
  <c r="W13" i="11"/>
  <c r="X13" i="11"/>
  <c r="S14" i="11"/>
  <c r="T14" i="11"/>
  <c r="U14" i="11"/>
  <c r="V14" i="11"/>
  <c r="W14" i="11"/>
  <c r="X14" i="11"/>
  <c r="S15" i="11"/>
  <c r="T15" i="11"/>
  <c r="U15" i="11"/>
  <c r="V15" i="11"/>
  <c r="W15" i="11"/>
  <c r="X15" i="11"/>
  <c r="S16" i="11"/>
  <c r="T16" i="11"/>
  <c r="U16" i="11"/>
  <c r="V16" i="11"/>
  <c r="W16" i="11"/>
  <c r="X16" i="11"/>
  <c r="S17" i="11"/>
  <c r="T17" i="11"/>
  <c r="U17" i="11"/>
  <c r="V17" i="11"/>
  <c r="W17" i="11"/>
  <c r="X17" i="11"/>
  <c r="S18" i="11"/>
  <c r="T18" i="11"/>
  <c r="U18" i="11"/>
  <c r="V18" i="11"/>
  <c r="W18" i="11"/>
  <c r="X18" i="11"/>
  <c r="S19" i="11"/>
  <c r="T19" i="11"/>
  <c r="U19" i="11"/>
  <c r="V19" i="11"/>
  <c r="W19" i="11"/>
  <c r="X19" i="11"/>
  <c r="S20" i="11"/>
  <c r="T20" i="11"/>
  <c r="U20" i="11"/>
  <c r="V20" i="11"/>
  <c r="W20" i="11"/>
  <c r="X20" i="11"/>
  <c r="S21" i="11"/>
  <c r="T21" i="11"/>
  <c r="U21" i="11"/>
  <c r="V21" i="11"/>
  <c r="W21" i="11"/>
  <c r="X21" i="11"/>
  <c r="S22" i="11"/>
  <c r="T22" i="11"/>
  <c r="U22" i="11"/>
  <c r="V22" i="11"/>
  <c r="W22" i="11"/>
  <c r="X22" i="11"/>
  <c r="S23" i="11"/>
  <c r="T23" i="11"/>
  <c r="U23" i="11"/>
  <c r="V23" i="11"/>
  <c r="W23" i="11"/>
  <c r="X23" i="11"/>
  <c r="S24" i="11"/>
  <c r="T24" i="11"/>
  <c r="U24" i="11"/>
  <c r="V24" i="11"/>
  <c r="W24" i="11"/>
  <c r="X24" i="11"/>
  <c r="S25" i="11"/>
  <c r="T25" i="11"/>
  <c r="U25" i="11"/>
  <c r="V25" i="11"/>
  <c r="W25" i="11"/>
  <c r="X25" i="11"/>
  <c r="S26" i="11"/>
  <c r="T26" i="11"/>
  <c r="U26" i="11"/>
  <c r="V26" i="11"/>
  <c r="W26" i="11"/>
  <c r="X26" i="11"/>
  <c r="S27" i="11"/>
  <c r="T27" i="11"/>
  <c r="U27" i="11"/>
  <c r="V27" i="11"/>
  <c r="W27" i="11"/>
  <c r="X27" i="11"/>
  <c r="S28" i="11"/>
  <c r="T28" i="11"/>
  <c r="U28" i="11"/>
  <c r="V28" i="11"/>
  <c r="W28" i="11"/>
  <c r="X28" i="11"/>
  <c r="S29" i="11"/>
  <c r="T29" i="11"/>
  <c r="U29" i="11"/>
  <c r="V29" i="11"/>
  <c r="W29" i="11"/>
  <c r="X29" i="11"/>
  <c r="S30" i="11"/>
  <c r="T30" i="11"/>
  <c r="U30" i="11"/>
  <c r="V30" i="11"/>
  <c r="W30" i="11"/>
  <c r="X30" i="11"/>
  <c r="S31" i="11"/>
  <c r="T31" i="11"/>
  <c r="U31" i="11"/>
  <c r="V31" i="11"/>
  <c r="W31" i="11"/>
  <c r="X31" i="11"/>
  <c r="S32" i="11"/>
  <c r="T32" i="11"/>
  <c r="U32" i="11"/>
  <c r="V32" i="11"/>
  <c r="W32" i="11"/>
  <c r="X32" i="11"/>
  <c r="S33" i="11"/>
  <c r="T33" i="11"/>
  <c r="U33" i="11"/>
  <c r="V33" i="11"/>
  <c r="W33" i="11"/>
  <c r="X33" i="11"/>
  <c r="S34" i="11"/>
  <c r="T34" i="11"/>
  <c r="U34" i="11"/>
  <c r="V34" i="11"/>
  <c r="W34" i="11"/>
  <c r="X34" i="11"/>
  <c r="S35" i="11"/>
  <c r="T35" i="11"/>
  <c r="U35" i="11"/>
  <c r="V35" i="11"/>
  <c r="W35" i="11"/>
  <c r="X35" i="11"/>
  <c r="S36" i="11"/>
  <c r="T36" i="11"/>
  <c r="U36" i="11"/>
  <c r="V36" i="11"/>
  <c r="W36" i="11"/>
  <c r="X36" i="11"/>
  <c r="S37" i="11"/>
  <c r="T37" i="11"/>
  <c r="U37" i="11"/>
  <c r="V37" i="11"/>
  <c r="W37" i="11"/>
  <c r="X37" i="11"/>
  <c r="S38" i="11"/>
  <c r="T38" i="11"/>
  <c r="U38" i="11"/>
  <c r="V38" i="11"/>
  <c r="W38" i="11"/>
  <c r="X38" i="11"/>
  <c r="S39" i="11"/>
  <c r="T39" i="11"/>
  <c r="U39" i="11"/>
  <c r="V39" i="11"/>
  <c r="W39" i="11"/>
  <c r="X39" i="11"/>
  <c r="S40" i="11"/>
  <c r="T40" i="11"/>
  <c r="U40" i="11"/>
  <c r="V40" i="11"/>
  <c r="W40" i="11"/>
  <c r="X40" i="11"/>
  <c r="S41" i="11"/>
  <c r="T41" i="11"/>
  <c r="U41" i="11"/>
  <c r="V41" i="11"/>
  <c r="W41" i="11"/>
  <c r="X41" i="11"/>
  <c r="S42" i="11"/>
  <c r="T42" i="11"/>
  <c r="U42" i="11"/>
  <c r="V42" i="11"/>
  <c r="W42" i="11"/>
  <c r="X42" i="11"/>
  <c r="S43" i="11"/>
  <c r="T43" i="11"/>
  <c r="U43" i="11"/>
  <c r="V43" i="11"/>
  <c r="W43" i="11"/>
  <c r="X43" i="11"/>
  <c r="S44" i="11"/>
  <c r="U44" i="11"/>
  <c r="V44" i="11"/>
  <c r="W44" i="11"/>
  <c r="X44" i="11"/>
  <c r="S45" i="11"/>
  <c r="T45" i="11"/>
  <c r="U45" i="11"/>
  <c r="V45" i="11"/>
  <c r="W45" i="11"/>
  <c r="X45" i="11"/>
  <c r="S46" i="11"/>
  <c r="T46" i="11"/>
  <c r="U46" i="11"/>
  <c r="V46" i="11"/>
  <c r="W46" i="11"/>
  <c r="X46" i="11"/>
  <c r="S47" i="11"/>
  <c r="T47" i="11"/>
  <c r="U47" i="11"/>
  <c r="V47" i="11"/>
  <c r="W47" i="11"/>
  <c r="X47" i="11"/>
  <c r="S48" i="11"/>
  <c r="T48" i="11"/>
  <c r="U48" i="11"/>
  <c r="V48" i="11"/>
  <c r="W48" i="11"/>
  <c r="X48" i="11"/>
  <c r="S49" i="11"/>
  <c r="T49" i="11"/>
  <c r="U49" i="11"/>
  <c r="V49" i="11"/>
  <c r="W49" i="11"/>
  <c r="X49" i="11"/>
  <c r="S56" i="11"/>
  <c r="T56" i="11"/>
  <c r="U56" i="11"/>
  <c r="V56" i="11"/>
  <c r="W56" i="11"/>
  <c r="X56" i="11"/>
  <c r="S50" i="11"/>
  <c r="T50" i="11"/>
  <c r="U50" i="11"/>
  <c r="V50" i="11"/>
  <c r="W50" i="11"/>
  <c r="X50" i="11"/>
  <c r="S51" i="11"/>
  <c r="T51" i="11"/>
  <c r="U51" i="11"/>
  <c r="V51" i="11"/>
  <c r="W51" i="11"/>
  <c r="X51" i="11"/>
  <c r="S52" i="11"/>
  <c r="T52" i="11"/>
  <c r="U52" i="11"/>
  <c r="V52" i="11"/>
  <c r="W52" i="11"/>
  <c r="X52" i="11"/>
  <c r="S53" i="11"/>
  <c r="T53" i="11"/>
  <c r="U53" i="11"/>
  <c r="V53" i="11"/>
  <c r="W53" i="11"/>
  <c r="X53" i="11"/>
  <c r="S54" i="11"/>
  <c r="T54" i="11"/>
  <c r="U54" i="11"/>
  <c r="V54" i="11"/>
  <c r="W54" i="11"/>
  <c r="X54" i="11"/>
  <c r="S55" i="11"/>
  <c r="T55" i="11"/>
  <c r="U55" i="11"/>
  <c r="V55" i="11"/>
  <c r="W55" i="11"/>
  <c r="X55" i="11"/>
  <c r="S57" i="11"/>
  <c r="T57" i="11"/>
  <c r="U57" i="11"/>
  <c r="V57" i="11"/>
  <c r="W57" i="11"/>
  <c r="X57" i="11"/>
  <c r="S58" i="11"/>
  <c r="T58" i="11"/>
  <c r="U58" i="11"/>
  <c r="V58" i="11"/>
  <c r="W58" i="11"/>
  <c r="X58" i="11"/>
  <c r="S59" i="11"/>
  <c r="T59" i="11"/>
  <c r="U59" i="11"/>
  <c r="V59" i="11"/>
  <c r="W59" i="11"/>
  <c r="X59" i="11"/>
  <c r="S60" i="11"/>
  <c r="T60" i="11"/>
  <c r="U60" i="11"/>
  <c r="V60" i="11"/>
  <c r="W60" i="11"/>
  <c r="X60" i="11"/>
  <c r="S61" i="11"/>
  <c r="T61" i="11"/>
  <c r="U61" i="11"/>
  <c r="V61" i="11"/>
  <c r="W61" i="11"/>
  <c r="X61" i="11"/>
  <c r="S62" i="11"/>
  <c r="T62" i="11"/>
  <c r="U62" i="11"/>
  <c r="V62" i="11"/>
  <c r="W62" i="11"/>
  <c r="X62" i="11"/>
  <c r="S63" i="11"/>
  <c r="T63" i="11"/>
  <c r="U63" i="11"/>
  <c r="V63" i="11"/>
  <c r="W63" i="11"/>
  <c r="X63" i="11"/>
  <c r="S64" i="11"/>
  <c r="T64" i="11"/>
  <c r="U64" i="11"/>
  <c r="V64" i="11"/>
  <c r="W64" i="11"/>
  <c r="X64" i="11"/>
  <c r="S65" i="11"/>
  <c r="T65" i="11"/>
  <c r="U65" i="11"/>
  <c r="V65" i="11"/>
  <c r="W65" i="11"/>
  <c r="X65" i="11"/>
  <c r="S66" i="11"/>
  <c r="T66" i="11"/>
  <c r="U66" i="11"/>
  <c r="V66" i="11"/>
  <c r="W66" i="11"/>
  <c r="X66" i="11"/>
  <c r="S67" i="11"/>
  <c r="T67" i="11"/>
  <c r="U67" i="11"/>
  <c r="V67" i="11"/>
  <c r="W67" i="11"/>
  <c r="X67" i="11"/>
  <c r="S68" i="11"/>
  <c r="T68" i="11"/>
  <c r="U68" i="11"/>
  <c r="V68" i="11"/>
  <c r="W68" i="11"/>
  <c r="X68" i="11"/>
  <c r="S69" i="11"/>
  <c r="T69" i="11"/>
  <c r="U69" i="11"/>
  <c r="V69" i="11"/>
  <c r="W69" i="11"/>
  <c r="X69" i="11"/>
  <c r="S70" i="11"/>
  <c r="T70" i="11"/>
  <c r="U70" i="11"/>
  <c r="V70" i="11"/>
  <c r="W70" i="11"/>
  <c r="X70" i="11"/>
  <c r="S71" i="11"/>
  <c r="T71" i="11"/>
  <c r="U71" i="11"/>
  <c r="V71" i="11"/>
  <c r="W71" i="11"/>
  <c r="X71" i="11"/>
  <c r="S72" i="11"/>
  <c r="T72" i="11"/>
  <c r="U72" i="11"/>
  <c r="V72" i="11"/>
  <c r="W72" i="11"/>
  <c r="X72" i="11"/>
  <c r="S73" i="11"/>
  <c r="T73" i="11"/>
  <c r="U73" i="11"/>
  <c r="V73" i="11"/>
  <c r="W73" i="11"/>
  <c r="X73" i="11"/>
  <c r="S74" i="11"/>
  <c r="T74" i="11"/>
  <c r="U74" i="11"/>
  <c r="V74" i="11"/>
  <c r="W74" i="11"/>
  <c r="X74" i="11"/>
  <c r="S75" i="11"/>
  <c r="T75" i="11"/>
  <c r="U75" i="11"/>
  <c r="V75" i="11"/>
  <c r="W75" i="11"/>
  <c r="X75" i="11"/>
  <c r="S76" i="11"/>
  <c r="T76" i="11"/>
  <c r="U76" i="11"/>
  <c r="V76" i="11"/>
  <c r="W76" i="11"/>
  <c r="X76" i="11"/>
  <c r="S77" i="11"/>
  <c r="T77" i="11"/>
  <c r="U77" i="11"/>
  <c r="V77" i="11"/>
  <c r="W77" i="11"/>
  <c r="X77" i="11"/>
  <c r="S78" i="11"/>
  <c r="T78" i="11"/>
  <c r="U78" i="11"/>
  <c r="V78" i="11"/>
  <c r="W78" i="11"/>
  <c r="X78" i="11"/>
  <c r="S79" i="11"/>
  <c r="T79" i="11"/>
  <c r="U79" i="11"/>
  <c r="V79" i="11"/>
  <c r="W79" i="11"/>
  <c r="X79" i="11"/>
  <c r="S80" i="11"/>
  <c r="T80" i="11"/>
  <c r="U80" i="11"/>
  <c r="V80" i="11"/>
  <c r="W80" i="11"/>
  <c r="X80" i="11"/>
  <c r="S81" i="11"/>
  <c r="T81" i="11"/>
  <c r="U81" i="11"/>
  <c r="V81" i="11"/>
  <c r="W81" i="11"/>
  <c r="X81" i="11"/>
  <c r="S82" i="11"/>
  <c r="T82" i="11"/>
  <c r="U82" i="11"/>
  <c r="V82" i="11"/>
  <c r="W82" i="11"/>
  <c r="X82" i="11"/>
  <c r="X5" i="11"/>
  <c r="W5" i="11"/>
  <c r="V5" i="11"/>
  <c r="U5" i="11"/>
  <c r="J6" i="11"/>
  <c r="J7" i="11"/>
  <c r="J8" i="11"/>
  <c r="J9" i="11"/>
  <c r="J10" i="11"/>
  <c r="J11" i="11"/>
  <c r="J12" i="11"/>
  <c r="J13" i="11"/>
  <c r="J14" i="11"/>
  <c r="J15" i="11"/>
  <c r="J16" i="11"/>
  <c r="J17" i="11"/>
  <c r="J18" i="11"/>
  <c r="J19" i="11"/>
  <c r="J20" i="11"/>
  <c r="J21" i="11"/>
  <c r="J22" i="11"/>
  <c r="J23" i="11"/>
  <c r="J24" i="11"/>
  <c r="J25" i="11"/>
  <c r="J26" i="11"/>
  <c r="J27" i="11"/>
  <c r="J28" i="11"/>
  <c r="J29" i="11"/>
  <c r="J30" i="11"/>
  <c r="J31" i="11"/>
  <c r="J32" i="11"/>
  <c r="J33" i="11"/>
  <c r="J34" i="11"/>
  <c r="J35" i="11"/>
  <c r="J36" i="11"/>
  <c r="J37" i="11"/>
  <c r="J38" i="11"/>
  <c r="J39" i="11"/>
  <c r="J40" i="11"/>
  <c r="J41" i="11"/>
  <c r="J42" i="11"/>
  <c r="J43" i="11"/>
  <c r="J44" i="11"/>
  <c r="J45" i="11"/>
  <c r="J46" i="11"/>
  <c r="J47" i="11"/>
  <c r="J48" i="11"/>
  <c r="J49" i="11"/>
  <c r="J56" i="11"/>
  <c r="J50" i="11"/>
  <c r="J51" i="11"/>
  <c r="J52" i="11"/>
  <c r="J53" i="11"/>
  <c r="J54" i="11"/>
  <c r="J55" i="11"/>
  <c r="J57" i="11"/>
  <c r="J58" i="11"/>
  <c r="J59" i="11"/>
  <c r="J60" i="11"/>
  <c r="J61" i="11"/>
  <c r="J62" i="11"/>
  <c r="J63" i="11"/>
  <c r="J64" i="11"/>
  <c r="J65" i="11"/>
  <c r="J66" i="11"/>
  <c r="J67" i="11"/>
  <c r="J68" i="11"/>
  <c r="J69" i="11"/>
  <c r="J70" i="11"/>
  <c r="J71" i="11"/>
  <c r="J72" i="11"/>
  <c r="J73" i="11"/>
  <c r="J74" i="11"/>
  <c r="J75" i="11"/>
  <c r="J76" i="11"/>
  <c r="J77" i="11"/>
  <c r="J78" i="11"/>
  <c r="J79" i="11"/>
  <c r="J80" i="11"/>
  <c r="J81" i="11"/>
  <c r="J82" i="11"/>
  <c r="J83" i="11"/>
  <c r="J5" i="11"/>
  <c r="G106" i="17" l="1"/>
  <c r="G126" i="17"/>
  <c r="G118" i="17"/>
  <c r="G114" i="17"/>
  <c r="G113" i="17"/>
  <c r="G115" i="17"/>
  <c r="G111" i="17"/>
  <c r="G116" i="17"/>
  <c r="G110" i="17"/>
  <c r="G119" i="17"/>
  <c r="G112" i="17"/>
  <c r="G109" i="17"/>
  <c r="G108" i="17"/>
  <c r="G120" i="17"/>
  <c r="G117" i="17"/>
  <c r="U7" i="6"/>
  <c r="U8" i="6"/>
  <c r="U9" i="6"/>
  <c r="U10" i="6"/>
  <c r="U11" i="6"/>
  <c r="U12" i="6"/>
  <c r="U13" i="6"/>
  <c r="U14" i="6"/>
  <c r="U66" i="6"/>
  <c r="U15" i="6"/>
  <c r="U16" i="6"/>
  <c r="U17" i="6"/>
  <c r="U18" i="6"/>
  <c r="U19" i="6"/>
  <c r="U20" i="6"/>
  <c r="U21" i="6"/>
  <c r="U22" i="6"/>
  <c r="U23" i="6"/>
  <c r="U24" i="6"/>
  <c r="U25" i="6"/>
  <c r="U26" i="6"/>
  <c r="U27" i="6"/>
  <c r="U28" i="6"/>
  <c r="U29" i="6"/>
  <c r="U30" i="6"/>
  <c r="U31" i="6"/>
  <c r="U32" i="6"/>
  <c r="U33" i="6"/>
  <c r="U34" i="6"/>
  <c r="U35" i="6"/>
  <c r="U36" i="6"/>
  <c r="U37" i="6"/>
  <c r="U38" i="6"/>
  <c r="U39" i="6"/>
  <c r="U40" i="6"/>
  <c r="U41" i="6"/>
  <c r="U42" i="6"/>
  <c r="U43" i="6"/>
  <c r="U44" i="6"/>
  <c r="U45" i="6"/>
  <c r="U46" i="6"/>
  <c r="U47" i="6"/>
  <c r="U48" i="6"/>
  <c r="U49" i="6"/>
  <c r="U50" i="6"/>
  <c r="U58" i="6"/>
  <c r="U59" i="6"/>
  <c r="U60" i="6"/>
  <c r="U61" i="6"/>
  <c r="U62" i="6"/>
  <c r="U63" i="6"/>
  <c r="U64" i="6"/>
  <c r="U65" i="6"/>
  <c r="U67" i="6"/>
  <c r="U68" i="6"/>
  <c r="U69" i="6"/>
  <c r="U70" i="6"/>
  <c r="U71" i="6"/>
  <c r="U72" i="6"/>
  <c r="U73" i="6"/>
  <c r="U74" i="6"/>
  <c r="U75" i="6"/>
  <c r="U76" i="6"/>
  <c r="U77" i="6"/>
  <c r="U78" i="6"/>
  <c r="U79" i="6"/>
  <c r="U80" i="6"/>
  <c r="U81" i="6"/>
  <c r="U82" i="6"/>
  <c r="U83" i="6"/>
  <c r="U84" i="6"/>
  <c r="U6" i="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<sst xmlns="http://schemas.openxmlformats.org/spreadsheetml/2006/main" count="4773" uniqueCount="417">
  <si>
    <t>https://www.emv.vic.gov.au/regional-environmental-scans</t>
  </si>
  <si>
    <t>Small Generation Unit (SGU) - Solar Panel (Deemed) - Capacity</t>
  </si>
  <si>
    <t>Please be aware that RET legislation allows a 12 month creation period for registered persons to create their certificates. The 2025 and 2026 figures will continue to rise due to the 12 month creation period.</t>
  </si>
  <si>
    <t>Data as at 28/02/2026</t>
  </si>
  <si>
    <t>Total Rated Power Output In kW</t>
  </si>
  <si>
    <t>Small unit postcode</t>
  </si>
  <si>
    <t>Jul 2025 - Usable capacity in kWh</t>
  </si>
  <si>
    <t>Aug 2025 - Usable capacity in kWh</t>
  </si>
  <si>
    <t>Sep 2025 - Usable capacity in kWh</t>
  </si>
  <si>
    <t>Oct 2025 - Usable capacity in kWh</t>
  </si>
  <si>
    <t>Nov 2025 - Usable capacity in kWh</t>
  </si>
  <si>
    <t>Dec 2025 - Usable capacity in kWh</t>
  </si>
  <si>
    <t>Jan 2026 - Usable capacity in kWh</t>
  </si>
  <si>
    <t>Feb 2026 - Usable capacity in kWh</t>
  </si>
  <si>
    <t>Total usable capacity in kWh</t>
  </si>
  <si>
    <t>Tree Canopy Cover by Local Government</t>
  </si>
  <si>
    <t>Trees 3 to 10m (%)</t>
  </si>
  <si>
    <t>Trees 10 to 15m (%)</t>
  </si>
  <si>
    <t>Trees 15m plus (%)</t>
  </si>
  <si>
    <t>Total Trees (%)</t>
  </si>
  <si>
    <t>Banyule</t>
  </si>
  <si>
    <t>Bayside</t>
  </si>
  <si>
    <t>Boroondara</t>
  </si>
  <si>
    <t>Brimbank</t>
  </si>
  <si>
    <t>Cardinia</t>
  </si>
  <si>
    <t>Casey</t>
  </si>
  <si>
    <t>Darebin</t>
  </si>
  <si>
    <t>Frankston</t>
  </si>
  <si>
    <t>Glen Eira</t>
  </si>
  <si>
    <t>Greater Dandenong</t>
  </si>
  <si>
    <t>Hobsons Bay</t>
  </si>
  <si>
    <t>Hume</t>
  </si>
  <si>
    <t>Kingston</t>
  </si>
  <si>
    <t>Knox</t>
  </si>
  <si>
    <t>Manningham</t>
  </si>
  <si>
    <t>Maribyrnong</t>
  </si>
  <si>
    <t>Maroondah</t>
  </si>
  <si>
    <t>Melbourne</t>
  </si>
  <si>
    <t>Melton</t>
  </si>
  <si>
    <t>Monash</t>
  </si>
  <si>
    <t>Moreland</t>
  </si>
  <si>
    <t>Mornington Peninsula</t>
  </si>
  <si>
    <t>Nillumbik</t>
  </si>
  <si>
    <t xml:space="preserve">Port Phillip </t>
  </si>
  <si>
    <t>Stonnington</t>
  </si>
  <si>
    <t>Whitehorse</t>
  </si>
  <si>
    <t xml:space="preserve">Whittlesea </t>
  </si>
  <si>
    <t>Wyndham</t>
  </si>
  <si>
    <t>Yarra</t>
  </si>
  <si>
    <t>Alpine</t>
  </si>
  <si>
    <t>Ararat</t>
  </si>
  <si>
    <t>Ballarat</t>
  </si>
  <si>
    <t>Bass Coast</t>
  </si>
  <si>
    <t>Baw Baw</t>
  </si>
  <si>
    <t>Benalla</t>
  </si>
  <si>
    <t>Buloke</t>
  </si>
  <si>
    <t>Campaspe</t>
  </si>
  <si>
    <t>Central Goldfields</t>
  </si>
  <si>
    <t>Colac Otway</t>
  </si>
  <si>
    <t>Corangamite</t>
  </si>
  <si>
    <t>East Gippsland</t>
  </si>
  <si>
    <t>Gannawarra</t>
  </si>
  <si>
    <t>Glenelg</t>
  </si>
  <si>
    <t>Golden Plains</t>
  </si>
  <si>
    <t>Greater Bendigo</t>
  </si>
  <si>
    <t>Greater Geelong</t>
  </si>
  <si>
    <t>Greater Shepparton</t>
  </si>
  <si>
    <t>Hepburn</t>
  </si>
  <si>
    <t>Hindmarsh</t>
  </si>
  <si>
    <t>Horsham</t>
  </si>
  <si>
    <t>Indigo</t>
  </si>
  <si>
    <t>Latrobe</t>
  </si>
  <si>
    <t>Loddon</t>
  </si>
  <si>
    <t>Macedon Ranges</t>
  </si>
  <si>
    <t>Mansfield</t>
  </si>
  <si>
    <t>Merri-bek</t>
  </si>
  <si>
    <t>Mildura</t>
  </si>
  <si>
    <t>Mitchell</t>
  </si>
  <si>
    <t>Moira</t>
  </si>
  <si>
    <t>Moonee Valley</t>
  </si>
  <si>
    <t>Moorabool</t>
  </si>
  <si>
    <t>Mount Alexander</t>
  </si>
  <si>
    <t>Moyne</t>
  </si>
  <si>
    <t>Murrindindi</t>
  </si>
  <si>
    <t>Northern Grampians</t>
  </si>
  <si>
    <t>Port Phillip</t>
  </si>
  <si>
    <t>Pyrenees</t>
  </si>
  <si>
    <t>South Gippsland</t>
  </si>
  <si>
    <t>Southern Grampians</t>
  </si>
  <si>
    <t>Strathbogie</t>
  </si>
  <si>
    <t>Surf Coast</t>
  </si>
  <si>
    <t>Swan Hill</t>
  </si>
  <si>
    <t>Towong</t>
  </si>
  <si>
    <t>Wangaratta</t>
  </si>
  <si>
    <t>Warrnambool</t>
  </si>
  <si>
    <t>Wellington</t>
  </si>
  <si>
    <t>West Wimmera</t>
  </si>
  <si>
    <t>Whittlesea</t>
  </si>
  <si>
    <t>Wodonga</t>
  </si>
  <si>
    <t>Yarra Ranges</t>
  </si>
  <si>
    <t>Yarriambiack</t>
  </si>
  <si>
    <t>Annual cost of curbside garbage bin collection service</t>
  </si>
  <si>
    <t>Know Your Council - Local Government Performance Reporting: 2024/25</t>
  </si>
  <si>
    <t>Annual cost of recyclables kerbside collection service</t>
  </si>
  <si>
    <t>Weight of recyclables and green organics collected from kerbside bins divided by Weight of garbage, recyclables and green organics collected from kerbside bins x 100 (to give a %)</t>
  </si>
  <si>
    <t xml:space="preserve">Direct cost of the kerbside garbage bin collection service divided by Number of kerbside garbage collection bins </t>
  </si>
  <si>
    <t xml:space="preserve">Direct cost of the kerbside recyclables bin collection service divided by Number of kerbside recyclables collection bins </t>
  </si>
  <si>
    <t xml:space="preserve"> Report by: Sustainability Victoria –20 November 2021</t>
  </si>
  <si>
    <t>Small Generation Unit (SGU) - Battery (Deemed) - Capacity</t>
  </si>
  <si>
    <t>Kerbside Collection waste: percent diverted from landfill</t>
  </si>
  <si>
    <t xml:space="preserve">Alpine </t>
  </si>
  <si>
    <t xml:space="preserve">Ararat </t>
  </si>
  <si>
    <t xml:space="preserve">Ballarat </t>
  </si>
  <si>
    <t xml:space="preserve">Banyule </t>
  </si>
  <si>
    <t xml:space="preserve">Bass Coast </t>
  </si>
  <si>
    <t xml:space="preserve">Baw Baw </t>
  </si>
  <si>
    <t xml:space="preserve">Bayside </t>
  </si>
  <si>
    <t xml:space="preserve">Benalla </t>
  </si>
  <si>
    <t xml:space="preserve">Boroondara </t>
  </si>
  <si>
    <t xml:space="preserve">Brimbank </t>
  </si>
  <si>
    <t xml:space="preserve">Buloke </t>
  </si>
  <si>
    <t xml:space="preserve">Campaspe </t>
  </si>
  <si>
    <t xml:space="preserve">Cardinia </t>
  </si>
  <si>
    <t xml:space="preserve">Casey </t>
  </si>
  <si>
    <t xml:space="preserve">Central Goldfields </t>
  </si>
  <si>
    <t xml:space="preserve">Colac-Otway </t>
  </si>
  <si>
    <t xml:space="preserve">Corangamite </t>
  </si>
  <si>
    <t xml:space="preserve">Darebin </t>
  </si>
  <si>
    <t xml:space="preserve">East Gippsland </t>
  </si>
  <si>
    <t xml:space="preserve">Frankston </t>
  </si>
  <si>
    <t xml:space="preserve">Gannawarra </t>
  </si>
  <si>
    <t xml:space="preserve">Glen Eira </t>
  </si>
  <si>
    <t xml:space="preserve">Glenelg </t>
  </si>
  <si>
    <t xml:space="preserve">Golden Plains </t>
  </si>
  <si>
    <t xml:space="preserve">Greater Bendigo </t>
  </si>
  <si>
    <t xml:space="preserve">Greater Dandenong </t>
  </si>
  <si>
    <t xml:space="preserve">Greater Geelong </t>
  </si>
  <si>
    <t xml:space="preserve">Greater Shepparton </t>
  </si>
  <si>
    <t xml:space="preserve">Hepburn </t>
  </si>
  <si>
    <t xml:space="preserve">Hindmarsh </t>
  </si>
  <si>
    <t xml:space="preserve">Hobsons Bay </t>
  </si>
  <si>
    <t xml:space="preserve">Horsham </t>
  </si>
  <si>
    <t xml:space="preserve">Hume </t>
  </si>
  <si>
    <t xml:space="preserve">Indigo </t>
  </si>
  <si>
    <t xml:space="preserve">Kingston </t>
  </si>
  <si>
    <t xml:space="preserve">Knox </t>
  </si>
  <si>
    <t xml:space="preserve">Latrobe </t>
  </si>
  <si>
    <t xml:space="preserve">Loddon </t>
  </si>
  <si>
    <t xml:space="preserve">Macedon Ranges </t>
  </si>
  <si>
    <t xml:space="preserve">Manningham </t>
  </si>
  <si>
    <t xml:space="preserve">Mansfield </t>
  </si>
  <si>
    <t xml:space="preserve">Maribyrnong </t>
  </si>
  <si>
    <t xml:space="preserve">Maroondah </t>
  </si>
  <si>
    <t xml:space="preserve">Melbourne </t>
  </si>
  <si>
    <t xml:space="preserve">Melton </t>
  </si>
  <si>
    <t xml:space="preserve">Mildura </t>
  </si>
  <si>
    <t xml:space="preserve">Mitchell </t>
  </si>
  <si>
    <t xml:space="preserve">Moira </t>
  </si>
  <si>
    <t xml:space="preserve">Monash </t>
  </si>
  <si>
    <t xml:space="preserve">Moonee Valley </t>
  </si>
  <si>
    <t xml:space="preserve">Moorabool </t>
  </si>
  <si>
    <t xml:space="preserve">Moreland </t>
  </si>
  <si>
    <t xml:space="preserve">Mornington Peninsula </t>
  </si>
  <si>
    <t xml:space="preserve">Mount Alexander </t>
  </si>
  <si>
    <t xml:space="preserve">Moyne </t>
  </si>
  <si>
    <t xml:space="preserve">Murrindindi </t>
  </si>
  <si>
    <t xml:space="preserve">Nillumbik </t>
  </si>
  <si>
    <t xml:space="preserve">Northern Grampians </t>
  </si>
  <si>
    <t xml:space="preserve">Pyrenees </t>
  </si>
  <si>
    <t xml:space="preserve">Queenscliffe </t>
  </si>
  <si>
    <t xml:space="preserve">South Gippsland </t>
  </si>
  <si>
    <t xml:space="preserve">Southern Grampians </t>
  </si>
  <si>
    <t xml:space="preserve">Stonnington </t>
  </si>
  <si>
    <t xml:space="preserve">Strathbogie </t>
  </si>
  <si>
    <t xml:space="preserve">Surf Coast </t>
  </si>
  <si>
    <t xml:space="preserve">Swan Hill </t>
  </si>
  <si>
    <t xml:space="preserve">Towong </t>
  </si>
  <si>
    <t xml:space="preserve">Wangaratta </t>
  </si>
  <si>
    <t xml:space="preserve">Warrnambool </t>
  </si>
  <si>
    <t xml:space="preserve">Wellington </t>
  </si>
  <si>
    <t xml:space="preserve">West Wimmera </t>
  </si>
  <si>
    <t xml:space="preserve">Whitehorse </t>
  </si>
  <si>
    <t xml:space="preserve">Wodonga </t>
  </si>
  <si>
    <t xml:space="preserve">Wyndham </t>
  </si>
  <si>
    <t xml:space="preserve">Yarra </t>
  </si>
  <si>
    <t xml:space="preserve">Yarra Ranges </t>
  </si>
  <si>
    <t xml:space="preserve">Yarriambiack </t>
  </si>
  <si>
    <t>Diversion Rate</t>
  </si>
  <si>
    <t>Queenscliffe</t>
  </si>
  <si>
    <t>Victoria</t>
  </si>
  <si>
    <t>Victorian local government waste data - 2025.02</t>
  </si>
  <si>
    <t>From:  https://data.gov.au/data/dataset/victorian-local-government-waste-data-dashboard/resource/60a8b0df-9532-4260-84f6-22abbd6b955b</t>
  </si>
  <si>
    <t>financial_year</t>
  </si>
  <si>
    <t>council</t>
  </si>
  <si>
    <t>premises_with_garbage_service_residential</t>
  </si>
  <si>
    <t>premises_with_garbage_service_nonresidential</t>
  </si>
  <si>
    <t>garbage_collected_total_tonnes</t>
  </si>
  <si>
    <t>premises_with_kerbside_recycling_service_residential</t>
  </si>
  <si>
    <t>premises_with_kerbside_recycling_service_nonresidential</t>
  </si>
  <si>
    <t>kerbside_recycling_total_collected_tonnes</t>
  </si>
  <si>
    <t>kerbside_recycling_total_recycled_tonnes</t>
  </si>
  <si>
    <t>kerbside_recycling_glass_all_recycled_tonnes</t>
  </si>
  <si>
    <t>kerbside_recycling_metal_recycled_tonnes</t>
  </si>
  <si>
    <t>kerbside_recycling_paper_all_recycled_tonnes</t>
  </si>
  <si>
    <t>kerbside_organics_premises_residential</t>
  </si>
  <si>
    <t>kerbside_organics_collected_tonnes</t>
  </si>
  <si>
    <t>Annual</t>
  </si>
  <si>
    <t>2023-2024</t>
  </si>
  <si>
    <t>total premises withh kerbside recycling</t>
  </si>
  <si>
    <t>Kerbside recycling collection tonnes per premises</t>
  </si>
  <si>
    <t>Kerbside recycling recycled TOTAL:  tonnes per premises</t>
  </si>
  <si>
    <t>Kerbside recycling recycled GLASS:  tonnes per premises</t>
  </si>
  <si>
    <t>Kerbside recycling recycled METAL:  tonnes per premises</t>
  </si>
  <si>
    <t>Kerbside recycling recycled PAPER:  tonnes per premises</t>
  </si>
  <si>
    <t>Kerbside organics: tonnes per premises</t>
  </si>
  <si>
    <t>Garbage collected: tonnes per premises</t>
  </si>
  <si>
    <t>The shire includes volcanic lakes, craters and plains in the north, lush hinterland forests and waterfalls of the Otway Ranges and sections of the Great Ocean Road coastline. There are more than 800 farms in the shire and primary industry, tourism and food and fibre are important sectors. The inland city of Colac provides a service hub.</t>
  </si>
  <si>
    <t>The shire includes volcanic lakes, craters and lush hinterland. Sections of the Great Ocean Road including the iconic Twelve Apostles are in the shire. The agriculture sector is the major employer in the shire, followed by health services and manufacturing and retail trade.</t>
  </si>
  <si>
    <t>The shire is home to the busy farming centres of Casterton and Heywood, tourism destination Nelson and the busy harbourside urban centre of Portland. Portland is the oldest European settlement in Victoria, and it is home to a commercial fishing fleet and the Portland Aluminium Smelter.</t>
  </si>
  <si>
    <t>The city is the industrial and service hub for Otway Ranges and Bellarine communities. Geelong is Victoria’s second-largest city, and it also has a major port and regional links to Avalon airport. The city is home to Victoria’s Worksafe Authority, the Transport Accident Commission, the National Disability Insurance Agency and one of only four remaining fuel refineries in Australia. Geelong also hosts major events significant to the region, and it has major healthcare facilities.</t>
  </si>
  <si>
    <t>The shire includes small historic townships, extinct volcanoes and coastal villages (such as Port Fairy) popular with tourists. The municipality contributes significantly to dairy production.</t>
  </si>
  <si>
    <t xml:space="preserve">Queenscliffe Borough </t>
  </si>
  <si>
    <t>The borough comprises the towns of Queenscliffe and Point Lonsdale. Queenscliffe has a rich historical context, and tourism is integral to the small borough’s economy. The borough scores highly in many of Victoria’s socioeconomic indicators compared to other areas in the region.</t>
  </si>
  <si>
    <t>The shire is serviced by the regional centre of Hamilton, and it is the gateway to the Grampians National Park, a major tourist destination for intrastate and interstate visitors. The Hamilton Regional Livestock Exchange sells approximately 1 million sheep and 50,000 cattle annually.</t>
  </si>
  <si>
    <t>The shire includes the towns of Aireys Inlet, Anglesea, Lorne, Moriac, Torquay and Winchelsea. It is home to some spectacular sections of the Great Ocean Road and attracts large numbers of surfers to Bells Beach.</t>
  </si>
  <si>
    <t>The city is the major urban centre in the south-west of the region and home to Warrnambool Cheese and Butter. It is also an education, retail and health services hub. Warrnambool is Victoria’s largest coastal city outside of Port Phillip Bay.</t>
  </si>
  <si>
    <t>Located 5 to 10 km east of Melbourne’s CBD, the City of Boroondara is bounded by the Yarra River, Koonung Creek, and Gardiners Creek. It sits on the traditional lands of the Wurundjeri Woi-wurrung people, with its name meaning "where the ground is thickly shaded. Primarily residential, Boroondara features key landmarks such as Swinburne University, Camberwell Junction, Yarra Bend Park, and the Melbourne Tram Museum. It is well-connected by the Eastern and Monash Freeways, CityLink, multiple railway lines, and extensive tram networks.</t>
  </si>
  <si>
    <t>The City of Knox, in Melbourne's eastern suburbs, is nestled between 20 and 25 km from the CBD. It is framed by the Dandenong Ranges to the east and bordered by natural features such as Dandenong Creek and Lysterfield Park. Known for its rich Indigenous heritage, the area is connected to the Wurundjeri people of the Kulin Nation. Knox is a blend of residential, commercial, and industrial land use, complemented by significant parks and reserves. Major transport routes, including the Burwood Highway, provide connectivity, while its proximity to key natural landmarks enhances its appeal.</t>
  </si>
  <si>
    <t>The Manningham City Council area, in Melbourne’s north-eastern suburbs, stretches from Bulleen, 10 km from the CBD, to Wonga Park, 32 km away. It is bordered by the Yarra River and Nillumbik Shire to the north, and the Yarra Ranges to the east, with Koonung Creek and neighbouring municipalities defining its southern and western edges. Manningham is part of the traditional lands of the Wurundjeri Woi-wurrung people. The area is characterised by residential and green wedge land use, featuring significant natural landmarks like the Yarra River and abundant parklands. Key transport routes include major arterials like the Eastern Freeway.</t>
  </si>
  <si>
    <t>The City of Maroondah, situated 25 kilometres east of Melbourne’s CBD, lies within the traditional lands of the Wurundjeri Woi-wurrung people. It is bordered by Manningham to the north, Yarra Ranges to the east, Knox to the south, and Whitehorse to the west. The area combines residential, commercial, and green spaces, featuring key natural reserves and parklands. Major transport routes, including the Maroondah Highway, provide strong connectivity, enhancing the region’s appeal as a vibrant suburban hub.</t>
  </si>
  <si>
    <t>The City of Monash, located 13 to 24 km south-east of Melbourne's CBD, is part of the traditional lands of the Bunurong People. It is bounded by Whitehorse to the north, Knox to the east, Greater Dandenong and Kingston to the south, and Glen Eira, Stonnington, and Boroondara to the west. The area features diverse land uses, including residential, commercial, and industrial zones, alongside significant green spaces. Key transport routes, such as Dandenong Road and Warrigal Road, connect Monash to broader Melbourne, supporting its role as a dynamic suburban hub.</t>
  </si>
  <si>
    <t>The City of Whitehorse, situated 12 to 22 km east of Melbourne’s CBD, is located on the traditional lands of the Wurundjeri Woi-wurrung people. It is bordered by Manningham to the north, Maroondah and Knox to the east, Monash to the south, and Boroondara to the west. Whitehorse is characterised by residential, commercial, and industrial land uses, complemented by extensive parklands and natural features like Mullum Mullum Creek. Major transport routes, including Highbury Road and Warrigal Road, provide excellent connectivity, making it a vibrant and accessible part of Melbourne’s eastern suburbs.</t>
  </si>
  <si>
    <t>The Yarra Ranges area, located 30 to 110 km east of Melbourne's CBD, spans Melbourne’s outer eastern suburbs and features diverse landscapes on the traditional lands of the Wurundjeri Woi-wurrung people. It is bordered by Murrindindi and Mansfield Shires to the north and east, and Cardinia, Casey, and Baw Baw Shires to the south. Iconic natural landmarks include the Dandenong Ranges National Park, Yarra Ranges National Park, and the Yarra Valley’s renowned wineries. Key attractions such as Puffing Billy Railway and Healesville Sanctuary enhance its appeal. Major transport routes, including the Maroondah and Warburton Highways, provide vital connections.</t>
  </si>
  <si>
    <t>Closest to Melbourne, Bass Coast has the second-highest population density in Gippsland. Tourism is a major industry, centred on Phillip Island and Inverloch, while Wonthaggi serves as the economic and government hub. With 91% private land, increasing population growth is driving a shift from agriculture to lifestyle properties and subdivisions.</t>
  </si>
  <si>
    <t>Stretching from the Baw Baw Plateau to cleared farmland, this fastest-growing Gippsland LGA has major towns along the Princes Highway, including Drouin and Warragul. Construction is a key industry, while Mount Baw Baw Alpine Resort supports year-round recreation, including snow sports and cycling.</t>
  </si>
  <si>
    <t>The largest LGA in Gippsland, with the lowest population density and extensive public land (1.6 million ha). Bairnsdale is the commercial centre, while Lakes Entrance hosts Victoria’s largest fishing fleet. Nature-based tourism is a major industry, drawing visitors to alpine and coastal areas. The Aboriginal population (2.9%) is over three times the Victorian average.</t>
  </si>
  <si>
    <t>Gippsland’s most populous and densely populated LGA, with urban centres in Churchill, Moe, Morwell, and Traralgon. The Latrobe Valley’s energy sector generates most of Victoria’s electricity, supported by large brown coal deposits. Other key industries include forestry, paper production (Australian Paper mill), retail, and higher education.</t>
  </si>
  <si>
    <t>A predominantly agricultural LGA, with Leongatha as the main town and dairy production as a major economic driver. Wilsons Promontory National Park supports a strong tourism industry, benefiting surrounding towns like Fish Creek, Mirboo North, Venus Bay, and Tarwin Lower.</t>
  </si>
  <si>
    <t>Gippsland’s second-largest LGA and third largest in Victoria, with forested public land covering 57% of the area. Sale is the largest town and government centre, while Heyfield, Maffra, Stratford, and Yarram serve as key regional hubs. Agriculture and the timber industry are major economic contributors, with the Macalister Irrigation District playing a crucial role in primary production.</t>
  </si>
  <si>
    <t>Ararat is the main centre of a municipality that includes settlements such as Pomonal, Elmhurst, Moyston, and Lake Bolac. The area contains significant conservation sites, including the Ararat Hills Park and Grampians National Park, as well as Langi Ghiran, Mount Cole, and Mount Buangor State Parks.</t>
  </si>
  <si>
    <t>Ballarat is Victoria’s third-largest city and a key regional centre servicing Western Victoria. Covering 740 km², it includes Buninyong, Miners Rest, Learmonth, and Cardigan Village. The city is home to numerous parks and reserves, including Woowookarung Regional Park, Mount Buninyong State Reserve, and sections of the Creswick State Forest.</t>
  </si>
  <si>
    <t>A predominantly rural shire between Ballarat and Geelong, including towns such as Bannockburn, Linton, Meredith, and Teesdale. It is one of the fastest-growing municipalities in regional Victoria, with a strong economy based on agriculture, construction, and winemaking.</t>
  </si>
  <si>
    <t>A large portion of the population is scattered across small towns and rural areas, many in forested environments. The shire is known for its mineral springs (over 72 in the region), agriculture, and tourism. The Daylesford-Hepburn area sees significant population increases on weekends and holidays.</t>
  </si>
  <si>
    <t>The main towns are Nhill, Jeparit, Dimboola, and Rainbow. Agriculture is the primary industry, with most businesses tied to the sector. The shire contains Big Desert and Wyperfeld National Parks, along with Lakes Hindmarsh and Albacutya, which support birdlife and recreation.</t>
  </si>
  <si>
    <t>Horsham (pop. 14,543) is the main centre, with smaller settlements scattered across the municipality. The area connects the northern Grampians, Little Desert National Park, and Mt Arapiles-Tooan State Park. The Wimmera River dominates the landscape, supporting recreation and water management systems.</t>
  </si>
  <si>
    <t>A semi-rural municipality between Melbourne, Ballarat, and Geelong, including Bacchus Marsh, Ballan, and Gordon. The shire is rich in parks and forests, including Lerderderg State Park, Wombat State Forest, and Werribee Gorge. Water catchments and reservoirs cover much of the shire.</t>
  </si>
  <si>
    <t>Bordering Grampians National Park, the main towns are Stawell, St Arnaud, Great Western, and Halls Gap. Tourism drives the local economy, with Gariwerd’s rock art and endemic flora drawing visitors. The area features Lake Wartook, Lake Bellfield, and the Wimmera River.</t>
  </si>
  <si>
    <t>Includes Avoca, Beaufort, Lexton, and Trawalla, with significant flora and fauna species such as the Mt Cole Grevillea and Platypus. The shire contains Pyrenees Range State Forest, Mt Cole State Forest, and Langi Ghiran. Agriculture dominates, with 81% of land used for farming.</t>
  </si>
  <si>
    <t>With over 80% of land used for agriculture, the main towns are Edenhope, Kaniva, Harrow, and Goroke. The Little Desert National Park divides the shire, separating Red Gum grazing plains from Mallee vegetation. The Glenelg River and natural wetlands provide key environmental and recreational assets.</t>
  </si>
  <si>
    <t>A predominantly agricultural shire, producing one-quarter of Victoria’s grain output (wheat and barley), as well as lamb, wool, and oilseeds. Towns include Warracknabeal, Murtoa, Hopetoun, Minyip, and Rupanyup. Forested areas provide habitat for native fauna and conservation activities.</t>
  </si>
  <si>
    <t>Alpine Shire</t>
  </si>
  <si>
    <t>The main towns are Bright, Myrtleford and Mt Beauty, and the area has mountain ranges and foothills along two main river valleys. Key industries are agriculture and tourism, and the area features the ski resorts of Mt Hotham and Falls Creek. A substantial area of public land including Mt Buffalo was impacted or under threat by the 2019-20 fires. The area has a long history of large fires with the shire affected in 1985, 2003, 2006/07 and 2013. The 2019-20 fires also impacted a substantial area of public land including Mt Buffalo and threatened local communities.</t>
  </si>
  <si>
    <t>Benalla is 193 km north of Melbourne, and it is home to industries including value-adding for timber production, a major defence components manufacturer and agriculture. Other features include its location on the Hume Highway and the Melbourne-to-Sydney rail line, and it is also the home of the State Gliding Centre.</t>
  </si>
  <si>
    <t>Located on the Goulburn River, the area is a vibrant, diverse municipality about two hours north of Melbourne. There is a substantial manufacturing base along with farming and a thriving food production industry. Notable enterprises include Furphy and Sons, Visy, SPC Ardmona and Tatura Milk Industries. This area was subject to a major flood in October 2022, with recovery continuing.</t>
  </si>
  <si>
    <t xml:space="preserve">Home to the historically significant towns of Beechworth, Rutherglen and Chiltern, the area also has important viticulture, agriculture and tourism industries. The area has important tourism and agriculture industries including viticulture and apiary. The towns are also known for their evidence of the gold rush era, with landmarks and relics throughout the areas. The shire has experienced fires with significant fires in 2003 and 2009. </t>
  </si>
  <si>
    <t>Mansfield Shire</t>
  </si>
  <si>
    <t>Tourism and agriculture are the key industries for this area, which also is home to two of Victoria’s key skiing areas: Mt Buller and Mt Stirling. The area includes the headwaters of several important water systems including the Delatite, Howqua, Jamieson and Goulburn rivers.</t>
  </si>
  <si>
    <t>Mitchell Shire</t>
  </si>
  <si>
    <t>Mitchell Shire Council is a growth area for Melbourne experiencing substantial development and an expanding population, which is anticipated to grow from 40,000 to 270,000 people in the next 25 years. The area consists of farmland and rolling foothills, and it includes Beveridge, Wallan and Kilmore.</t>
  </si>
  <si>
    <t>Moira Shire</t>
  </si>
  <si>
    <t>Located on the Murray River, the shire has several settlements including Cobram, Nathalia and Yarrawonga as well as major food and tourism industries. The area was subjected to a major flood impact in 2010–11, with recovery continuing in many areas.</t>
  </si>
  <si>
    <t>Including the towns of Alexandra, Yea, Marysville and Eildon, Murrindindi Shire is an area the industries of which include agriculture and viticulture, forestry and tourism. Much of the shire is subject to substantial bushfire risk, due to towns abutting extensive forest and bushland. The area was severely damaged by bushfire in the 2009 Black Saturday fires.</t>
  </si>
  <si>
    <t>Strathbogie Shire</t>
  </si>
  <si>
    <t>Strathbogie Shire enjoys excellent transport linkages via the Hume Freeway, Goulburn Freeway and Melbourne – Sydney railway line. In part as a result of these strategic transport links populations in the areas of Nagambie, Avenel and Strathbogie Ranges have been steadily increasing. A feature of the area is vegetated rising hills in the south which have areas of forest and bushland that are long unburnt and of environmental significance. Important industries include wineries, tourism and farming.</t>
  </si>
  <si>
    <t>Towong Shire</t>
  </si>
  <si>
    <t>The municipality of Towong is one of Victoria’s remotest local government areas, being located in the far north-east of the state. Settlements include Corryong and Tallangatta, and the area is home to agriculture, tourism and forestry (including extensive softwood plantations) industries. Much of the municipality, particularly Cudgewa and Corryong were severely impacted by the 2019–20 fires.</t>
  </si>
  <si>
    <t>The Rural City of Wangaratta is centred on the city of Wangaratta, which is Victoria’s tenth largest. Industries in the area include agriculture, transport and health. The northern part of the local government area consists of plains and hills bisected by the Ovens River. The southern area is foothills and ranges</t>
  </si>
  <si>
    <t>The local government area is one of the smallest in the Hume region, but it is a major population centre with a range of industries including Mars Petcare food manufacturing, Woolworths distribution centre – Green freight at Barnawartha; and it hosts the Bandiana Military Area and Wodonga TAFE La Trobe University. Wodonga City Council is anticipating significant future growth, and it is the fastest growing municipality in north-east Victoria.</t>
  </si>
  <si>
    <t>Characterised by broad-scale agriculture, Buloke Shire covers an area of about 8,000 km2. The population of 5,952 is centred around the settlements of Sea Lake, Birchip, Donald, Wycheproof and Charlton. Agricultural enterprises including grain, sheep, chicken farms as well as supporting services are the key economic drivers of the municipality, but Buloke Shire Council is the single-largest employer. The Calder Highway and the Mildura–Geelong rail corridor are key state and regionally significant transport routes, which link Mildura, Bendigo and Melbourne.</t>
  </si>
  <si>
    <t>Echuca is the largest centre in the Shire of Campaspe, with Kyabram, Rochester, Tongala, and Rushworth supporting smaller farming communities. Health care, social assistance, agriculture, forestry, fishing, manufacturing, and retail provide the largest number of jobs. The natural and historic features of the Shire of Campaspe provide tourist attractions, with the Murray River, Port of Echuca, Southern 80 Water Ski Race, and several annual events attracting some 1.2 million visitors per year. The peak tourist season extends from November to March, with school and public holidays being the busiest times of the year.</t>
  </si>
  <si>
    <t>Centred around the main settlement of Maryborough, Central Goldfields has 54% of its area as fragmented forest, which interfaces with farming and urban land. Agriculture, including wineries and their supporting businesses, are the primary employers. Summer visitors come to Central Goldfields for the Highland Gathering, Talbot Market, and RACV Energy Breakthrough Challenge, each bringing several thousand people to the area.</t>
  </si>
  <si>
    <t>Kerang and Cohuna are the primary population and business hubs of Gannawarra, accounting for over 5,000 of the 10,500 residents. Consistent with other northern shires in the Loddon Mallee, Gannawarra is experiencing a gradual decline in population. During the summer months, up to 15,000 people at any one-time camp along the riverine forest systems. Cod opening, Southern 80, and duck opening bring thousands of forest users into the area. The forest systems are important to the local businesses in Gannawarra, as forest users utilise the services and facilities of Kerang, Koondrook, and Cohuna.</t>
  </si>
  <si>
    <t>Known as a city within a forest, the significant interface between forest and urban environments presents ongoing challenges in balancing a range of values and bushfire risk mitigation. Bendigo is the most populated local government area in the Loddon Mallee, with 110,479 residents. The area covered by Greater Bendigo contributes $5,431 million to the regional economy. Regionally important industries and corresponding infrastructure include health care, retail, education, construction, manufacturing, agriculture, and mining. Tourism brings $828 million into the municipality a year and some 2.9 million visitors. There is no defined tourist season, with regular events held in and around Bendigo throughout the year, including during summer.</t>
  </si>
  <si>
    <t>A large municipality of 6,694 km², the population of 7,555 represents only 2.3% of the population of the LMR. The most populated settlements in Loddon are Wedderburn, Boort, Tarnagulla, Inglewood, Pyramid Hill, Serpentine, and Bridgewater, although none has more than 1,000 residents. As a central municipality, Loddon contains regionally and state-significant transport routes, including the Calder Highway, Loddon Valley Highway, Wimmera Highway, and the Melbourne–Swan Hill rail corridor.</t>
  </si>
  <si>
    <t>Rapid changes in land use and population growth can be attributed to the proximity of Macedon Ranges to Melbourne. Frequent public transport to Melbourne has redefined towns along the rail corridor as commuter suburbs, supporting a growing trend of people moving from Melbourne to regional areas for lifestyle and financial reasons. Changes in land use are also occurring from agriculture as a primary source of income, to hobby farming. Infrastructure of state, regional, and local significance is located throughout the shire, with the Calder Highway and the railway providing a link between Melbourne and regional centres such as Bendigo, Mildura, Swan Hill, Kerang, and Echuca.</t>
  </si>
  <si>
    <t>Home to Victoria’s largest expanse of Mallee vegetation and a fruit-dominated agricultural industry that contributes 17% to the area’s economy, Mildura has a unique level of isolation, ecological assets, and weather compared to all other municipalities in Victoria. Critical infrastructure includes power transmission lines, the Calder Highway, the Sturt Highway, and the Mildura–Ouyen Railway.</t>
  </si>
  <si>
    <t>Mount Alexander has a significant proportion of its population of 19,514 people who moved from metropolitan areas and now commute to Melbourne for work. The large commuting population means that many landowners are absent during the week. The rail line provides commuters with 23 daily rail services to Melbourne. Major industries in the shire are smallgoods, agriculture, manufacturing, and correctional services for three prisons.</t>
  </si>
  <si>
    <t>The Rural City of Swan Hill covers an area of 6,116 km² and has a population of 20,587 people. Although the population is scattered among several localities, recent trends suggest smaller rural towns are declining in population whilst Swan Hill is growing. Primary production drives the economy, with agricultural pursuits including wool, cropping, viticulture, and fruit and vegetable production. Services supporting agriculture and tourism associated with the Murray River are other significant contributors to the economy. The vegetation consists primarily of cleared farming land, with fuel hazard levels estimated at low to moderate over 88.7% of the shire area.</t>
  </si>
  <si>
    <t>The City of Banyule is located in Melbourne's north-eastern suburbs, approximately 7 to 21 kilometres from the Melbourne CBD. It is bordered by Nillumbik Shire, Manningham, Boroondara, Yarra, Darebin, and Whittlesea. Traditional custodians of the land are the Wurundjeri Woi Wurrung people. The area features diverse land use, including residential, commercial, and green spaces. Major natural landmarks include the Yarra River and Darebin Creek, alongside reserves such as the Gresswell Forest Nature Conservation Reserve. Key transport routes include the Metropolitan Ring Road, Greensborough Bypass, and several arterial roads.</t>
  </si>
  <si>
    <t>The City of Brimbank is located in Melbourne's western and north-western suburbs, 11 to 23 kilometres from the Melbourne CBD. It shares borders with Hume, Merri-bek, Maribyrnong, Moonee Valley, Hobsons Bay, Wyndham, and Melton. The area is on the traditional lands of the Wurundjeri Woi Wurrung and Bunurong peoples. Brimbank features diverse land uses, including residential, industrial, and recreational spaces, with notable natural features such as the Maribyrnong River and Kororoit Creek. Major transport infrastructure includes the Melbourne-Bendigo railway and key roads like Geelong Road and Boundary Road.</t>
  </si>
  <si>
    <t>The City of Darebin is situated in Melbourne's northern suburbs, approximately 5 to 15 kilometres from the Melbourne CBD. It is bordered by Whittlesea to the north, Banyule and Darebin Creek to the east, Yarra to the south, and Merri-bek and Merri Creek to the west. The area is on the traditional lands of the Wurundjeri Woi Wurrung people. Darebin features a mix of residential, commercial, and green spaces, with prominent natural features such as Darebin Creek and Merri Creek. The area is well-connected by public transport and major roads.</t>
  </si>
  <si>
    <t>Hobson's Bay</t>
  </si>
  <si>
    <t>Hobsons Bay City is located in Melbourne's south-western suburbs, 5 to 20 kilometres from the Melbourne CBD. It is bordered by Brimbank and Maribyrnong to the north, the Yarra River and Melbourne to the east, Port Phillip Bay to the south, and Wyndham to the west. Situated on the traditional lands of the Bunurong people, the area includes diverse land uses such as residential zones, industrial precincts, and coastal reserves. Major features include Port Phillip Bay and Skeleton Creek, with key transport links like the Princes Freeway and West Gate Freeway providing connectivity.</t>
  </si>
  <si>
    <t>Hume City is located on Melbourne's north-west fringe, 15 to 45 kilometres from the Melbourne CBD. It is bordered by Macedon Ranges and Mitchell Shire to the north, Whittlesea to the east, Merri-bek and Brimbank to the south, and Melton to the west. The area lies on the traditional lands of the Wurundjeri Woi Wurrung people. Hume features a mix of urban, rural, and industrial land uses, with notable natural features such as Jacksons Creek, Deep Creek, and Merri Creek. Key transport routes include the Calder Freeway and Western Ring Road.</t>
  </si>
  <si>
    <t>The City of Maribyrnong is located in Melbourne's inner-western suburbs, 5 to 11 kilometres from the Melbourne CBD. It is bordered by Moonee Valley to the north, Melbourne to the east, Hobsons Bay to the south, and Brimbank to the west. The area is on the traditional lands of the Wurundjeri Woi Wurrung people. Maribyrnong includes a blend of residential, commercial, and industrial land uses, with significant features like the Maribyrnong River. Major transport links include the West Gate Freeway and the Newport-Sunshine railway line.</t>
  </si>
  <si>
    <t>The City of Melbourne is located at the heart of Victoria's capital, encompassing Melbourne's central business district and surrounding areas. It is bordered by Moonee Valley and Merri-bek to the north, Yarra and Stonnington to the east, Port Phillip and Hobsons Bay to the south, and Maribyrnong and Hobsons Bay to the west. Situated on the traditional lands of the Wurundjeri Woi Wurrung and Bunurong peoples, the area features a mix of cultural, commercial, and recreational landmarks. Key features include the Yarra River and extensive public transport networks.</t>
  </si>
  <si>
    <t>The City of Melton is located on Melbourne's outer western fringe, approximately 40 kilometres from the Melbourne CBD. It is bordered by Macedon Ranges Shire to the north, Hume and Brimbank to the east, Wyndham to the south, and Moorabool Shire to the west. Situated on the traditional lands of the Wurundjeri Woi Wurrung and Wadawurrung peoples, the area is known for its blend of urban growth areas, rural landscapes, and natural features. Key transport links include the Western Freeway, connecting the region to Melbourne and beyond.</t>
  </si>
  <si>
    <t>The City of Moonee Valley is located in Melbourne's inner and middle north-western suburbs, 4 to 13 kilometres from the Melbourne CBD. It is bordered by Merri-bek to the north-east and east, Melbourne and Maribyrnong to the south, and Brimbank to the west and north-west. Situated on the traditional lands of the Wurundjeri Woi Wurrung people, the area features a mix of residential, commercial, and recreational spaces. Prominent natural features include Moonee Ponds Creek and the Maribyrnong River, with well-connected transport networks supporting the region.</t>
  </si>
  <si>
    <t>The City of Merri-bek is located in Melbourne's inner-northern suburbs, 4 to 14 kilometres from the Melbourne CBD. It is bordered by Hume in the north, Darebin and Merri Creek in the east, Yarra and Melbourne in the south, and Moonee Valley and Moonee Ponds Creek in the west. The area lies on the traditional lands of the Wurundjeri Woi Wurrung people. Merri-bek features a mix of residential, commercial, and green spaces, with notable natural landmarks including Merri Creek and Moonee Ponds Creek. It is well-served by public transport and major road networks.</t>
  </si>
  <si>
    <t>Nillumbik Shire is located in Melbourne's north-eastern suburbs, approximately 25 kilometres from the Melbourne CBD. It is bordered by Murrindindi Shire to the north, Yarra Ranges to the east, Manningham and Banyule to the south, and Whittlesea to the west. Situated on the traditional lands of the Wurundjeri Woi Wurrung people, the area is characterized by its natural landscapes, including the Kinglake National Park, Yarra escarpment, Yarra River, and Plenty River. Nillumbik features a blend of rural and residential land uses, with scenic routes and parks enhancing its appeal.</t>
  </si>
  <si>
    <t>The City of Whittlesea is located in Melbourne's northern suburbs, approximately 20 kilometres from the Melbourne GPO. It is bordered by Mitchell and Murrindindi Shires to the north and north-east, Nillumbik to the east, Darebin and Banyule to the south and south-east, and Hume to the west. Situated on the traditional lands of the Wurundjeri Woi Wurrung people, the area features a mix of urban, semi-rural, and agricultural land uses. Key natural landmarks include the Plenty River and scenic open spaces, with growing transport infrastructure supporting its development.</t>
  </si>
  <si>
    <t>The City of Wyndham is located in Melbourne's outer south-western suburbs, 12 to 45 kilometres from the Melbourne CBD. It is bordered by Melton and Brimbank to the north, Hobsons Bay to the east, Port Phillip Bay to the south-east, Greater Geelong to the south-west and west, and Moorabool Shire to the north-west. Situated on the traditional lands of the Wadawurrung and Bunurong peoples, Wyndham encompasses a mix of residential, industrial, and agricultural areas. Key natural features include the Werribee River, Skeleton Creek, and Port Phillip Bay, with major transport routes such as the Princes Freeway connecting the region.</t>
  </si>
  <si>
    <t>The City of Yarra is located in Melbourne's inner-northern suburbs, approximately 4 kilometres north-east of the Melbourne CBD. It is bordered by Merri-bek, Darebin, and Banyule to the north, the Yarra River and Boroondara to the east, the Yarra River and Stonnington to the south, and Melbourne to the west. Situated on the traditional lands of the Wurundjeri Woi Wurrung people, Yarra features a vibrant mix of residential, commercial, and recreational spaces. Key landmarks include the Yarra River, numerous parks, and well-connected transport networks.</t>
  </si>
  <si>
    <t>The City of Bayside is located in the south east of the centre of Melbourne and includes several suburbs near Port Phillip Bay such as Brighton, Beaumaris and Sandringham. Over 90,000 residents reside in Bayside with the average age being 42. Bayside is full of activities and sights such as some of the best beaches in Melbourne, sports clubs and regular community events.</t>
  </si>
  <si>
    <t>The Shire of Cardinia is located on Melbourne’s south eastern edge, connecting metropolitan Melbourne with the rural areas beyond. Cardinia is divided into three wards that make up its townships and suburbs such as Pakenham, Beaconsfield and Koo Wee Rup. Cardinia holds festivals, awards ceremonies and regular community events throughout the year.</t>
  </si>
  <si>
    <t>Casey City</t>
  </si>
  <si>
    <t>The City of Casey is one of the fastest growing municipalities in Australia with nearly 300,000 residents. Located in Melbourne’s south east, 27 suburbs make up Casey including Berwick, Narre Warren and Lynbrook. Casey has plenty of modern shopping precincts and is full of places to visit such as Myuna Farm, the Old Cheese Factory and the Wilson Botanic Park.</t>
  </si>
  <si>
    <t>The City of Frankston is located south east of Melbourne beside Port Phillip Bay and covers 10 suburbs including Carrum Downs, Seaford and Langwarrin. The western boundary of Frankston is formed by about 10 km of pristine coastline. Beyond the beaches, Frankston residents enjoy the Indoor Peninsular Regional Aquatic Centre, markets and shopping, and the annual Sand Sculpting exhibition on the Frankston Waterfront.</t>
  </si>
  <si>
    <t>The City of Greater Dandenong is located in Melbourne’s south east and is made up of 10 suburbs including Springvale, Dandenong and Noble Park. Greater Dandenong is one of Melbourne’s most multicultural areas with residents from over 150 birthplaces. Around 60 per cent of residents were born overseas and nearly two thirds of residents speak languages other than English at home. Greater Dandenong is full of restaurants, shopping centres and activities that your family will enjoy.</t>
  </si>
  <si>
    <t>The City of Kingston is located 20 km south of the centre of Melbourne and is home to some of Victoria’s most beautiful beaches, world class golf courses and stunning wetlands. Over 15,000 businesses are spread across Kingston’s suburbs including Moorabbin, Mentone and Cheltenham. Locals love to shop at Southland Shopping Centre. They also benefit from the close proximity to the city, and the great parks and playgrounds available throughout the area.</t>
  </si>
  <si>
    <t>Only an hour’s drive from Melbourne, the Shire of Mornington Peninsula is located south east of the city centre and includes the suburbs of Dromana, Hastings and Arthurs Seat. The Mornington Peninsula is a popular tourist destination and outing for all locals in Melbourne. The Gross Regional Product of the area is over $6 billion and provides 42,000 jobs to its residents. Locals love the world class beaches, recreation centres and famous wineries.</t>
  </si>
  <si>
    <t>The City of Port Phillip is located immediately south of Melbourne and hugs Port Phillip Bay. Covering suburbs like Port Melbourne, South Melbourne and St Kilda, residents enjoy the bustling nightlife and dining scene in Port Phillip. Bay Street, Clarendon Street, Fitzroy Street, Acland Street – these are among Melbourne’s most fashionable streets filled with world class cafes and restaurants.</t>
  </si>
  <si>
    <t>The City of Stonnington is located south east next to Melbourne and covers some of Melbourne’s most prestigious suburbs such as Toorak, South Yarra and Prahran. With a population of over 100,000, Stonnington has a young population with a median age of 35 and the top five non-English speaking languages are Greek, Mandarin, Cantonese, Italian and Hindi. Stonnington is famous for its fashion scene on Chapel Street.</t>
  </si>
  <si>
    <t xml:space="preserve">Colac Otway </t>
  </si>
  <si>
    <t>Table 3: Seasonal average temperatures for the BSWR (°C</t>
  </si>
  <si>
    <t>Regional Environmental Scan: Emergency Services Victoria</t>
  </si>
  <si>
    <t>Table 4: Annual and seasonal average rainfalls (mm) for BSWR by LGA</t>
  </si>
  <si>
    <t xml:space="preserve">Bass Coast  </t>
  </si>
  <si>
    <t xml:space="preserve">Baw Baw  </t>
  </si>
  <si>
    <t xml:space="preserve">East Gippsland  </t>
  </si>
  <si>
    <t>Murrindindi Shire</t>
  </si>
  <si>
    <t>Benalla Rural City</t>
  </si>
  <si>
    <t xml:space="preserve">Bendigo </t>
  </si>
  <si>
    <t>https://www.agriculture.gov.au/abares/aclump/land-use/catchment-scale-land-use-profile-lga</t>
  </si>
  <si>
    <t>Land Use and Management</t>
  </si>
  <si>
    <t>Subcategory</t>
  </si>
  <si>
    <t>Area (ha)</t>
  </si>
  <si>
    <t>Agricultural uses</t>
  </si>
  <si>
    <t>Grazing modified pastures</t>
  </si>
  <si>
    <t>Irrigated pastures</t>
  </si>
  <si>
    <t>Intensive animal production</t>
  </si>
  <si>
    <t>Dryland cropping</t>
  </si>
  <si>
    <t>Irrigated cropping</t>
  </si>
  <si>
    <t>Dryland horticulture</t>
  </si>
  <si>
    <t>Irrigated horticulture</t>
  </si>
  <si>
    <t>Intensive horticulture production</t>
  </si>
  <si>
    <t>Non-agricultural uses</t>
  </si>
  <si>
    <t>Nature conservation</t>
  </si>
  <si>
    <t>Managed resource protection</t>
  </si>
  <si>
    <t>Other minimal use</t>
  </si>
  <si>
    <t>Production native forests</t>
  </si>
  <si>
    <t>Plantation forests</t>
  </si>
  <si>
    <t>Urban residential</t>
  </si>
  <si>
    <t>Rural residential</t>
  </si>
  <si>
    <t>Other intensive uses</t>
  </si>
  <si>
    <t>Mining and waste</t>
  </si>
  <si>
    <t>Water</t>
  </si>
  <si>
    <t>Grand Total</t>
  </si>
  <si>
    <t>Land use type</t>
  </si>
  <si>
    <t>Livestock production</t>
  </si>
  <si>
    <t>Cropping</t>
  </si>
  <si>
    <t>Horticulture</t>
  </si>
  <si>
    <t>Forests and plantations</t>
  </si>
  <si>
    <t>Intensive uses</t>
  </si>
  <si>
    <t>Land in transition</t>
  </si>
  <si>
    <t>Non‑agricultural uses</t>
  </si>
  <si>
    <t>Grazing native vegetation</t>
  </si>
  <si>
    <t>(blank in source)</t>
  </si>
  <si>
    <t>Macedon Rranges</t>
  </si>
  <si>
    <t>Ave Rainfall: Summer (mm)</t>
  </si>
  <si>
    <t>Ave Rainfall: Automn (mm)</t>
  </si>
  <si>
    <t>Ave Rainfall: Winter (mm)</t>
  </si>
  <si>
    <t>Ave Rainfall: Spring (mm)</t>
  </si>
  <si>
    <t>Summer Max  (°C)</t>
  </si>
  <si>
    <t>Summer Min (°C)</t>
  </si>
  <si>
    <t>Winter Max (°C)</t>
  </si>
  <si>
    <t>Winter Min (°C)</t>
  </si>
  <si>
    <t>Find out more about UHI.</t>
  </si>
  <si>
    <t>Urban heat island (UHI) is a measure of the deviation of urban temperatures above or below a non-urban baseline temperature. The average UHI reading of small statistical areas (Mesh Blocks) within the study area varied from 10.20 °C to -7.16 °C.</t>
  </si>
  <si>
    <t>URBAN HEAT ISLANDS</t>
  </si>
  <si>
    <t>Source: Urban Vegetation, Urban Heat Islands and Heat Vulnerability Assessment in Melbourne, 2018 RMIT  Accessed att: file:///C:/Users/Admin/Downloads/UHI-and-HVI2018_Report_v1.pdf</t>
  </si>
  <si>
    <t>Urban Heat Island, 2018</t>
  </si>
  <si>
    <t>Swan Hill Rural</t>
  </si>
  <si>
    <r>
      <t>The City of Glen Eira covers about 38 km</t>
    </r>
    <r>
      <rPr>
        <vertAlign val="superscript"/>
        <sz val="10"/>
        <color theme="1"/>
        <rFont val="Aptos Display"/>
        <family val="2"/>
      </rPr>
      <t>2</t>
    </r>
    <r>
      <rPr>
        <sz val="10"/>
        <color theme="1"/>
        <rFont val="Aptos Display"/>
        <family val="2"/>
      </rPr>
      <t xml:space="preserve"> of Melbourne’s inner east and 15 suburbs, including Bentleigh, Caulfield and Glen Huntly. With a population of nearly 150,000, Glen Eira’s Gross Regional Product is valued at A$5.3 billion (representing 1.5% of Victoria’s Gross State Product). Residents of Glen Eira enjoy a calendar full of regular community events, parks, gardens and galleries.</t>
    </r>
  </si>
  <si>
    <t>Waste and recycling in Victoria Local government waste services report 2019–20</t>
  </si>
  <si>
    <t>Kerbside diversion rate is calculated as the sum of tonnes collected in recyclables, organics and glass collections (total diverted minus contamination) divided by the sum of tonnes collected in garbage, recyclables, organics and glass collections (total collected).</t>
  </si>
  <si>
    <t>Metro. Average</t>
  </si>
  <si>
    <t>Victorian average</t>
  </si>
  <si>
    <t>Rural residential and farm infrastructure</t>
  </si>
  <si>
    <t>Urban intensive uses</t>
  </si>
  <si>
    <t>Source: Melbourne’s vegetation, heat and land use data</t>
  </si>
  <si>
    <t xml:space="preserve"> Source:  Melbourne’s vegetation, heat and land use data, Dept. Transport and Planning</t>
  </si>
  <si>
    <t>Source: Victorian local government waste data dashboard, Recycling Victoria</t>
  </si>
  <si>
    <t>Source: Local Government Performance Reporting. Victorian Government</t>
  </si>
  <si>
    <t xml:space="preserve">Source: Waste and recycling in VictoriaWaste and recycling in Victoria 2019/20. Sustainability Victoria </t>
  </si>
  <si>
    <t>Source: Regional Environmental Scans. Emergency Management Victoria</t>
  </si>
  <si>
    <t>Source: Australian Bureau of Agricultural and Resource Economics and Sciences</t>
  </si>
  <si>
    <t>F</t>
  </si>
  <si>
    <t>Agriculture</t>
  </si>
  <si>
    <t>Intensive plant production</t>
  </si>
  <si>
    <t>Non‑agriculture</t>
  </si>
  <si>
    <t>Minimal use</t>
  </si>
  <si>
    <t>Merri-beck</t>
  </si>
  <si>
    <t>Port Philip</t>
  </si>
  <si>
    <t>Rated Power Output In kW</t>
  </si>
  <si>
    <t xml:space="preserve">Jun 2012 - </t>
  </si>
  <si>
    <t xml:space="preserve">Jun 2011 - </t>
  </si>
  <si>
    <t xml:space="preserve">Jun 2013 - </t>
  </si>
  <si>
    <t xml:space="preserve">Jun 2014 - </t>
  </si>
  <si>
    <t xml:space="preserve">Jun 2015 - </t>
  </si>
  <si>
    <t xml:space="preserve">Jun 2016 - </t>
  </si>
  <si>
    <t xml:space="preserve">Jun 2017 - </t>
  </si>
  <si>
    <t xml:space="preserve">Jun 2018 - </t>
  </si>
  <si>
    <t xml:space="preserve">Jun 2019 - </t>
  </si>
  <si>
    <t xml:space="preserve">Jun 2020 - </t>
  </si>
  <si>
    <t xml:space="preserve">Jun 2021 - </t>
  </si>
  <si>
    <t xml:space="preserve">Jun 2022 - </t>
  </si>
  <si>
    <t xml:space="preserve">Jun 2023 - </t>
  </si>
  <si>
    <t xml:space="preserve">Jun 2024 - </t>
  </si>
  <si>
    <t xml:space="preserve">Jun 2025 - </t>
  </si>
  <si>
    <t>Small Generation Unit (SGU) - Solar Panel (Deemed) - Capacity added, by year</t>
  </si>
  <si>
    <t>Source:  Clean Energy Regulator. Australian Government</t>
  </si>
  <si>
    <r>
      <t xml:space="preserve">SGU Total usable capacity in kWh </t>
    </r>
    <r>
      <rPr>
        <sz val="9"/>
        <color theme="1"/>
        <rFont val="Aptos Narrow"/>
        <family val="2"/>
        <scheme val="minor"/>
      </rPr>
      <t>(Feb. 2026)</t>
    </r>
  </si>
  <si>
    <t>SELECTED MUNICIPAL ENVIRONMENTAL INDICATORS</t>
  </si>
  <si>
    <r>
      <rPr>
        <b/>
        <sz val="12"/>
        <color rgb="FFFFFF00"/>
        <rFont val="Aptos Narrow"/>
        <family val="2"/>
        <scheme val="minor"/>
      </rPr>
      <t>Waste Collection Efficiency</t>
    </r>
    <r>
      <rPr>
        <b/>
        <sz val="9"/>
        <color rgb="FFFFFF00"/>
        <rFont val="Aptos Narrow"/>
        <family val="2"/>
        <scheme val="minor"/>
      </rPr>
      <t xml:space="preserve"> </t>
    </r>
    <r>
      <rPr>
        <sz val="9"/>
        <color rgb="FFFFFF00"/>
        <rFont val="Aptos Narrow"/>
        <family val="2"/>
        <scheme val="minor"/>
      </rPr>
      <t>(2024/25)</t>
    </r>
  </si>
  <si>
    <r>
      <rPr>
        <b/>
        <sz val="12"/>
        <color rgb="FFFFFF00"/>
        <rFont val="Aptos Narrow"/>
        <family val="2"/>
        <scheme val="minor"/>
      </rPr>
      <t>Waste</t>
    </r>
    <r>
      <rPr>
        <sz val="9"/>
        <color rgb="FFFFFF00"/>
        <rFont val="Aptos Narrow"/>
        <family val="2"/>
        <scheme val="minor"/>
      </rPr>
      <t xml:space="preserve"> (2023/24)</t>
    </r>
  </si>
  <si>
    <r>
      <rPr>
        <b/>
        <sz val="12"/>
        <color rgb="FFFFFF00"/>
        <rFont val="Aptos Narrow"/>
        <family val="2"/>
        <scheme val="minor"/>
      </rPr>
      <t>Waste Diversion</t>
    </r>
    <r>
      <rPr>
        <b/>
        <sz val="9"/>
        <color rgb="FFFFFF00"/>
        <rFont val="Aptos Narrow"/>
        <family val="2"/>
        <scheme val="minor"/>
      </rPr>
      <t xml:space="preserve"> </t>
    </r>
    <r>
      <rPr>
        <sz val="9"/>
        <color rgb="FFFFFF00"/>
        <rFont val="Aptos Narrow"/>
        <family val="2"/>
        <scheme val="minor"/>
      </rPr>
      <t>(2019/20)</t>
    </r>
  </si>
  <si>
    <r>
      <rPr>
        <b/>
        <sz val="12"/>
        <color rgb="FFFFFF00"/>
        <rFont val="Aptos Narrow"/>
        <family val="2"/>
        <scheme val="minor"/>
      </rPr>
      <t>Seasonal Average Temperatures</t>
    </r>
    <r>
      <rPr>
        <sz val="9"/>
        <color rgb="FFFFFF00"/>
        <rFont val="Aptos Narrow"/>
        <family val="2"/>
        <scheme val="minor"/>
      </rPr>
      <t xml:space="preserve"> (2025)</t>
    </r>
  </si>
  <si>
    <r>
      <rPr>
        <b/>
        <sz val="12"/>
        <color rgb="FFFFFF00"/>
        <rFont val="Aptos Narrow"/>
        <family val="2"/>
        <scheme val="minor"/>
      </rPr>
      <t>Seasonal Average Rainfall</t>
    </r>
    <r>
      <rPr>
        <b/>
        <sz val="11"/>
        <color rgb="FFFFFF00"/>
        <rFont val="Aptos Narrow"/>
        <family val="2"/>
        <scheme val="minor"/>
      </rPr>
      <t xml:space="preserve">  </t>
    </r>
    <r>
      <rPr>
        <sz val="10"/>
        <color rgb="FFFFFF00"/>
        <rFont val="Aptos Narrow"/>
        <family val="2"/>
        <scheme val="minor"/>
      </rPr>
      <t>(2025)</t>
    </r>
  </si>
  <si>
    <r>
      <rPr>
        <b/>
        <sz val="12"/>
        <color rgb="FFFFFF00"/>
        <rFont val="Aptos Narrow"/>
        <family val="2"/>
        <scheme val="minor"/>
      </rPr>
      <t>Solar Generation</t>
    </r>
    <r>
      <rPr>
        <b/>
        <sz val="11"/>
        <color rgb="FFFFFF00"/>
        <rFont val="Aptos Narrow"/>
        <family val="2"/>
        <scheme val="minor"/>
      </rPr>
      <t>: small generation units</t>
    </r>
    <r>
      <rPr>
        <sz val="9"/>
        <color rgb="FFFFFF00"/>
        <rFont val="Aptos Narrow"/>
        <family val="2"/>
        <scheme val="minor"/>
      </rPr>
      <t xml:space="preserve"> (2011-2025)</t>
    </r>
  </si>
  <si>
    <r>
      <rPr>
        <b/>
        <sz val="12"/>
        <color rgb="FFFFFF00"/>
        <rFont val="Aptos Narrow"/>
        <family val="2"/>
        <scheme val="minor"/>
      </rPr>
      <t>Battery Small Generation Units</t>
    </r>
    <r>
      <rPr>
        <b/>
        <sz val="11"/>
        <color rgb="FFFFFF00"/>
        <rFont val="Aptos Narrow"/>
        <family val="2"/>
        <scheme val="minor"/>
      </rPr>
      <t xml:space="preserve"> (SGU) - (Deemed) Capacity</t>
    </r>
    <r>
      <rPr>
        <sz val="9"/>
        <color rgb="FFFFFF00"/>
        <rFont val="Aptos Narrow"/>
        <family val="2"/>
        <scheme val="minor"/>
      </rPr>
      <t xml:space="preserve"> (2026)</t>
    </r>
  </si>
  <si>
    <t>Average deviation recorded in small geographic areas in the municipality, from a baseline temperature</t>
  </si>
  <si>
    <t>Urban Heat Island is the average deviation recorded in small geographic areas in the municipality, from a baseline temperature</t>
  </si>
  <si>
    <r>
      <t xml:space="preserve">Total Rated Power Output In kW </t>
    </r>
    <r>
      <rPr>
        <sz val="9"/>
        <color theme="1"/>
        <rFont val="Aptos Narrow"/>
        <family val="2"/>
        <scheme val="minor"/>
      </rPr>
      <t>(2025)</t>
    </r>
  </si>
  <si>
    <r>
      <rPr>
        <b/>
        <sz val="12"/>
        <color rgb="FFFFFF00"/>
        <rFont val="Aptos Narrow"/>
        <family val="2"/>
        <scheme val="minor"/>
      </rPr>
      <t>Tree Canopy</t>
    </r>
    <r>
      <rPr>
        <b/>
        <sz val="11"/>
        <color rgb="FFFFFF00"/>
        <rFont val="Aptos Narrow"/>
        <family val="2"/>
        <scheme val="minor"/>
      </rPr>
      <t xml:space="preserve"> </t>
    </r>
    <r>
      <rPr>
        <sz val="10"/>
        <color rgb="FFFFFF00"/>
        <rFont val="Aptos Narrow"/>
        <family val="2"/>
        <scheme val="minor"/>
      </rPr>
      <t>(2018)</t>
    </r>
    <r>
      <rPr>
        <b/>
        <sz val="11"/>
        <color rgb="FFFFFF00"/>
        <rFont val="Aptos Narrow"/>
        <family val="2"/>
        <scheme val="minor"/>
      </rPr>
      <t xml:space="preserve"> </t>
    </r>
    <r>
      <rPr>
        <sz val="11"/>
        <color rgb="FFFFFF00"/>
        <rFont val="Aptos Narrow"/>
        <family val="2"/>
        <scheme val="minor"/>
      </rPr>
      <t>- metropolitan municipalities only</t>
    </r>
  </si>
  <si>
    <r>
      <rPr>
        <b/>
        <sz val="12"/>
        <color rgb="FFFFFF00"/>
        <rFont val="Aptos Narrow"/>
        <family val="2"/>
        <scheme val="minor"/>
      </rPr>
      <t>Urban Heat Island</t>
    </r>
    <r>
      <rPr>
        <sz val="9"/>
        <color rgb="FFFFFF00"/>
        <rFont val="Aptos Narrow"/>
        <family val="2"/>
        <scheme val="minor"/>
      </rPr>
      <t xml:space="preserve"> (2018)</t>
    </r>
    <r>
      <rPr>
        <b/>
        <sz val="11"/>
        <color rgb="FFFFFF00"/>
        <rFont val="Aptos Narrow"/>
        <family val="2"/>
        <scheme val="minor"/>
      </rPr>
      <t xml:space="preserve"> -</t>
    </r>
    <r>
      <rPr>
        <sz val="9"/>
        <color rgb="FFFFFF00"/>
        <rFont val="Aptos Narrow"/>
        <family val="2"/>
        <scheme val="minor"/>
      </rPr>
      <t xml:space="preserve">  </t>
    </r>
    <r>
      <rPr>
        <sz val="11"/>
        <color rgb="FFFFFF00"/>
        <rFont val="Aptos Narrow"/>
        <family val="2"/>
        <scheme val="minor"/>
      </rPr>
      <t>metropolitan municipalities only</t>
    </r>
  </si>
  <si>
    <t>Annual cost of kerbside garbage bin collection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</si>
</sst>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0.0"/>
  </numFmts>
  <fonts count="45" x14ac:knownFonts="1">
    <font>
      <sz val="11"/>
      <color theme="1"/>
      <name val="Aptos Narrow"/>
      <family val="2"/>
      <scheme val="minor"/>
    </font>
    <font>
      <u/>
      <sz val="11"/>
      <color theme="10"/>
      <name val="Aptos Narrow"/>
      <family val="2"/>
      <scheme val="minor"/>
    </font>
    <font>
      <b/>
      <sz val="11"/>
      <color theme="1"/>
      <name val="Aptos Narrow"/>
      <family val="2"/>
      <scheme val="minor"/>
    </font>
    <font>
      <sz val="11"/>
      <color rgb="FF000000"/>
      <name val="Aptos Narrow"/>
      <family val="2"/>
      <scheme val="minor"/>
    </font>
    <font>
      <sz val="8"/>
      <name val="Aptos Narrow"/>
      <family val="2"/>
      <scheme val="minor"/>
    </font>
    <font>
      <sz val="8"/>
      <color theme="1"/>
      <name val="Aptos Narrow"/>
      <family val="2"/>
      <scheme val="minor"/>
    </font>
    <font>
      <sz val="11"/>
      <color theme="1"/>
      <name val="Aptos"/>
      <family val="2"/>
    </font>
    <font>
      <b/>
      <sz val="18"/>
      <color theme="1"/>
      <name val="Aptos"/>
      <family val="2"/>
    </font>
    <font>
      <b/>
      <sz val="10"/>
      <color theme="1"/>
      <name val="Aptos"/>
      <family val="2"/>
    </font>
    <font>
      <b/>
      <sz val="10"/>
      <color theme="1"/>
      <name val="Aptos Narrow"/>
      <family val="2"/>
      <scheme val="minor"/>
    </font>
    <font>
      <sz val="18"/>
      <color theme="1"/>
      <name val="Aptos Narrow"/>
      <family val="2"/>
      <scheme val="minor"/>
    </font>
    <font>
      <sz val="9"/>
      <color theme="1"/>
      <name val="Aptos Narrow"/>
      <family val="2"/>
      <scheme val="minor"/>
    </font>
    <font>
      <sz val="20"/>
      <color theme="1"/>
      <name val="Aptos Narrow"/>
      <family val="2"/>
      <scheme val="minor"/>
    </font>
    <font>
      <b/>
      <sz val="9"/>
      <color theme="1"/>
      <name val="Aptos Narrow"/>
      <family val="2"/>
      <scheme val="minor"/>
    </font>
    <font>
      <sz val="9"/>
      <name val="Times New Roman"/>
      <family val="1"/>
    </font>
    <font>
      <sz val="10"/>
      <name val="Arial"/>
      <family val="2"/>
    </font>
    <font>
      <sz val="18"/>
      <color rgb="FF054E63"/>
      <name val="Arial"/>
      <family val="2"/>
    </font>
    <font>
      <b/>
      <sz val="16"/>
      <color theme="1"/>
      <name val="Aptos Display"/>
      <family val="2"/>
    </font>
    <font>
      <b/>
      <sz val="11"/>
      <color theme="1"/>
      <name val="Aptos Display"/>
      <family val="2"/>
    </font>
    <font>
      <sz val="10"/>
      <color theme="1"/>
      <name val="Cambria"/>
      <family val="1"/>
    </font>
    <font>
      <sz val="10"/>
      <color theme="1"/>
      <name val="Aptos Narrow"/>
      <family val="2"/>
      <scheme val="minor"/>
    </font>
    <font>
      <i/>
      <sz val="11"/>
      <color theme="1"/>
      <name val="Aptos Narrow"/>
      <family val="2"/>
      <scheme val="minor"/>
    </font>
    <font>
      <sz val="10"/>
      <color theme="1"/>
      <name val="Aptos Display"/>
      <family val="2"/>
    </font>
    <font>
      <sz val="9"/>
      <color theme="1"/>
      <name val="Aptos Display"/>
      <family val="2"/>
    </font>
    <font>
      <sz val="8"/>
      <color rgb="FF1F1F1F"/>
      <name val="Arial"/>
      <family val="2"/>
    </font>
    <font>
      <b/>
      <sz val="14"/>
      <color rgb="FF1F1F1F"/>
      <name val="Arial"/>
      <family val="2"/>
    </font>
    <font>
      <sz val="9"/>
      <color theme="1"/>
      <name val="Aptos"/>
      <family val="2"/>
    </font>
    <font>
      <vertAlign val="superscript"/>
      <sz val="10"/>
      <color theme="1"/>
      <name val="Aptos Display"/>
      <family val="2"/>
    </font>
    <font>
      <b/>
      <i/>
      <sz val="10"/>
      <color theme="3" tint="9.9978637043366805E-2"/>
      <name val="Aptos Narrow"/>
      <family val="2"/>
      <scheme val="minor"/>
    </font>
    <font>
      <sz val="11"/>
      <color theme="0"/>
      <name val="Aptos Narrow"/>
      <family val="2"/>
      <scheme val="minor"/>
    </font>
    <font>
      <u/>
      <sz val="9"/>
      <color theme="10"/>
      <name val="Aptos Narrow"/>
      <family val="2"/>
      <scheme val="minor"/>
    </font>
    <font>
      <b/>
      <sz val="11"/>
      <color rgb="FFFFFF00"/>
      <name val="Aptos Narrow"/>
      <family val="2"/>
      <scheme val="minor"/>
    </font>
    <font>
      <sz val="11"/>
      <color rgb="FFFFFF00"/>
      <name val="Aptos Narrow"/>
      <family val="2"/>
      <scheme val="minor"/>
    </font>
    <font>
      <sz val="10"/>
      <color rgb="FFFFFF00"/>
      <name val="Aptos Narrow"/>
      <family val="2"/>
      <scheme val="minor"/>
    </font>
    <font>
      <b/>
      <sz val="12"/>
      <color rgb="FF009900"/>
      <name val="Wingdings"/>
      <charset val="2"/>
    </font>
    <font>
      <sz val="9"/>
      <color rgb="FFFFFF00"/>
      <name val="Aptos Narrow"/>
      <family val="2"/>
      <scheme val="minor"/>
    </font>
    <font>
      <sz val="8"/>
      <color theme="0"/>
      <name val="Aptos Narrow"/>
      <family val="2"/>
      <scheme val="minor"/>
    </font>
    <font>
      <sz val="9"/>
      <color theme="0"/>
      <name val="Times New Roman"/>
      <family val="1"/>
    </font>
    <font>
      <b/>
      <sz val="12"/>
      <color theme="0"/>
      <name val="Wingdings"/>
      <charset val="2"/>
    </font>
    <font>
      <sz val="9"/>
      <color theme="0"/>
      <name val="Aptos Narrow"/>
      <family val="2"/>
      <scheme val="minor"/>
    </font>
    <font>
      <sz val="20"/>
      <color rgb="FF009900"/>
      <name val="Garamond"/>
      <family val="1"/>
    </font>
    <font>
      <b/>
      <sz val="9"/>
      <color rgb="FFFFFF00"/>
      <name val="Aptos Narrow"/>
      <family val="2"/>
      <scheme val="minor"/>
    </font>
    <font>
      <sz val="11"/>
      <color theme="2" tint="-0.249977111117893"/>
      <name val="Aptos Narrow"/>
      <family val="2"/>
      <scheme val="minor"/>
    </font>
    <font>
      <b/>
      <sz val="12"/>
      <color rgb="FFFFFF00"/>
      <name val="Aptos Narrow"/>
      <family val="2"/>
      <scheme val="minor"/>
    </font>
    <font>
      <sz val="9"/>
      <color theme="1"/>
      <name val="Times New Roman"/>
      <family val="1"/>
    </font>
  </fonts>
  <fills count="10">
    <fill>
      <patternFill patternType="none"/>
    </fill>
    <fill>
      <patternFill patternType="gray125"/>
    </fill>
    <fill>
      <patternFill patternType="solid">
        <fgColor rgb="FFFFFF00"/>
        <bgColor indexed="64"/>
      </patternFill>
    </fill>
    <fill>
      <patternFill patternType="solid">
        <fgColor indexed="44"/>
        <bgColor indexed="64"/>
      </patternFill>
    </fill>
    <fill>
      <patternFill patternType="solid">
        <fgColor theme="9" tint="0.79998168889431442"/>
        <bgColor indexed="64"/>
      </patternFill>
    </fill>
    <fill>
      <patternFill patternType="solid">
        <fgColor rgb="FFFFFFCC"/>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rgb="FF009900"/>
        <bgColor indexed="64"/>
      </patternFill>
    </fill>
    <fill>
      <patternFill patternType="solid">
        <fgColor rgb="FFE8FFB9"/>
        <bgColor indexed="64"/>
      </patternFill>
    </fill>
  </fills>
  <borders count="15">
    <border>
      <left/>
      <right/>
      <top/>
      <bottom/>
      <diagonal/>
    </border>
    <border>
      <left/>
      <right/>
      <top style="hair">
        <color indexed="64"/>
      </top>
      <bottom style="hair">
        <color indexed="64"/>
      </bottom>
      <diagonal/>
    </border>
    <border>
      <left/>
      <right/>
      <top style="thin">
        <color indexed="64"/>
      </top>
      <bottom style="thin">
        <color indexed="64"/>
      </bottom>
      <diagonal/>
    </border>
    <border>
      <left style="medium">
        <color rgb="FFFFFFFF"/>
      </left>
      <right style="medium">
        <color rgb="FFFFFFFF"/>
      </right>
      <top style="medium">
        <color rgb="FFFFFFFF"/>
      </top>
      <bottom/>
      <diagonal/>
    </border>
    <border>
      <left style="medium">
        <color rgb="FFFFFFFF"/>
      </left>
      <right style="medium">
        <color rgb="FFFFFFFF"/>
      </right>
      <top/>
      <bottom/>
      <diagonal/>
    </border>
    <border>
      <left style="medium">
        <color rgb="FFFFFFFF"/>
      </left>
      <right style="medium">
        <color rgb="FFFFFFFF"/>
      </right>
      <top/>
      <bottom style="medium">
        <color rgb="FFFFFFFF"/>
      </bottom>
      <diagonal/>
    </border>
    <border>
      <left/>
      <right style="medium">
        <color rgb="FFFFFFFF"/>
      </right>
      <top/>
      <bottom style="medium">
        <color rgb="FFFFFFFF"/>
      </bottom>
      <diagonal/>
    </border>
    <border>
      <left/>
      <right style="thick">
        <color rgb="FFFFFFFF"/>
      </right>
      <top/>
      <bottom style="medium">
        <color rgb="FFFFFFFF"/>
      </bottom>
      <diagonal/>
    </border>
    <border>
      <left style="thin">
        <color auto="1"/>
      </left>
      <right style="thin">
        <color auto="1"/>
      </right>
      <top style="thin">
        <color auto="1"/>
      </top>
      <bottom style="thin">
        <color auto="1"/>
      </bottom>
      <diagonal/>
    </border>
    <border>
      <left/>
      <right/>
      <top style="hair">
        <color theme="1"/>
      </top>
      <bottom style="hair">
        <color theme="1"/>
      </bottom>
      <diagonal/>
    </border>
    <border>
      <left/>
      <right style="medium">
        <color rgb="FFFFFFFF"/>
      </right>
      <top/>
      <bottom/>
      <diagonal/>
    </border>
    <border>
      <left/>
      <right style="thick">
        <color rgb="FFFFFFFF"/>
      </right>
      <top/>
      <bottom/>
      <diagonal/>
    </border>
    <border>
      <left/>
      <right style="medium">
        <color rgb="FFFFFFFF"/>
      </right>
      <top style="medium">
        <color rgb="FFFFFFFF"/>
      </top>
      <bottom/>
      <diagonal/>
    </border>
    <border>
      <left style="medium">
        <color rgb="FFFFFFFF"/>
      </left>
      <right style="medium">
        <color rgb="FFFFFFFF"/>
      </right>
      <top style="hair">
        <color theme="3"/>
      </top>
      <bottom style="hair">
        <color theme="3"/>
      </bottom>
      <diagonal/>
    </border>
    <border>
      <left/>
      <right/>
      <top style="hair">
        <color auto="1"/>
      </top>
      <bottom/>
      <diagonal/>
    </border>
  </borders>
  <cellStyleXfs count="4">
    <xf numFmtId="0" fontId="0" fillId="0" borderId="0"/>
    <xf numFmtId="0" fontId="1" fillId="0" borderId="0" applyNumberFormat="0" applyFill="0" applyBorder="0" applyAlignment="0" applyProtection="0"/>
    <xf numFmtId="0" fontId="3" fillId="0" borderId="0"/>
    <xf numFmtId="0" fontId="15" fillId="3" borderId="2">
      <alignment vertical="center"/>
      <protection locked="0"/>
    </xf>
  </cellStyleXfs>
  <cellXfs count="145">
    <xf numFmtId="0" fontId="0" fillId="0" borderId="0" xfId="0"/>
    <xf numFmtId="0" fontId="0" fillId="2" borderId="0" xfId="0" applyFill="1"/>
    <xf numFmtId="0" fontId="0" fillId="0" borderId="0" xfId="0" applyAlignment="1">
      <alignment horizontal="left"/>
    </xf>
    <xf numFmtId="0" fontId="7" fillId="0" borderId="0" xfId="0" applyFont="1" applyAlignment="1">
      <alignment vertical="center"/>
    </xf>
    <xf numFmtId="0" fontId="6" fillId="0" borderId="0" xfId="0" applyFont="1" applyAlignment="1">
      <alignment vertical="center"/>
    </xf>
    <xf numFmtId="0" fontId="8" fillId="0" borderId="0" xfId="0" applyFont="1" applyAlignment="1">
      <alignment horizontal="center" vertical="center"/>
    </xf>
    <xf numFmtId="0" fontId="0" fillId="0" borderId="0" xfId="0" applyAlignment="1">
      <alignment horizontal="center" vertical="center"/>
    </xf>
    <xf numFmtId="0" fontId="9" fillId="0" borderId="0" xfId="0" applyFont="1" applyAlignment="1">
      <alignment horizontal="center" vertical="center"/>
    </xf>
    <xf numFmtId="0" fontId="10" fillId="0" borderId="0" xfId="0" applyFont="1"/>
    <xf numFmtId="0" fontId="12" fillId="0" borderId="0" xfId="0" applyFont="1"/>
    <xf numFmtId="164" fontId="5" fillId="0" borderId="0" xfId="0" applyNumberFormat="1" applyFont="1" applyAlignment="1">
      <alignment horizontal="center" vertical="center" wrapText="1"/>
    </xf>
    <xf numFmtId="1" fontId="10" fillId="0" borderId="0" xfId="0" applyNumberFormat="1" applyFont="1" applyAlignment="1">
      <alignment horizontal="left" vertical="center"/>
    </xf>
    <xf numFmtId="1" fontId="2" fillId="0" borderId="0" xfId="0" applyNumberFormat="1" applyFont="1" applyAlignment="1">
      <alignment horizontal="left" vertical="center"/>
    </xf>
    <xf numFmtId="1" fontId="5" fillId="0" borderId="0" xfId="0" applyNumberFormat="1" applyFont="1" applyAlignment="1">
      <alignment horizontal="left" vertical="center" wrapText="1"/>
    </xf>
    <xf numFmtId="1" fontId="5" fillId="2" borderId="0" xfId="0" applyNumberFormat="1" applyFont="1" applyFill="1" applyAlignment="1">
      <alignment horizontal="center" vertical="center" wrapText="1"/>
    </xf>
    <xf numFmtId="164" fontId="5" fillId="2" borderId="0" xfId="0" applyNumberFormat="1" applyFont="1" applyFill="1" applyAlignment="1">
      <alignment horizontal="center" vertical="center" wrapText="1"/>
    </xf>
    <xf numFmtId="164" fontId="11" fillId="0" borderId="0" xfId="0" applyNumberFormat="1" applyFont="1" applyAlignment="1">
      <alignment horizontal="center" vertical="center"/>
    </xf>
    <xf numFmtId="164" fontId="11" fillId="0" borderId="0" xfId="0" applyNumberFormat="1" applyFont="1"/>
    <xf numFmtId="0" fontId="2" fillId="0" borderId="0" xfId="0" applyFont="1" applyAlignment="1">
      <alignment horizontal="left"/>
    </xf>
    <xf numFmtId="0" fontId="13" fillId="0" borderId="0" xfId="0" applyFont="1" applyAlignment="1">
      <alignment horizontal="left" wrapText="1"/>
    </xf>
    <xf numFmtId="165" fontId="0" fillId="0" borderId="0" xfId="0" applyNumberFormat="1"/>
    <xf numFmtId="3" fontId="14" fillId="0" borderId="1" xfId="0" applyNumberFormat="1" applyFont="1" applyBorder="1" applyAlignment="1" applyProtection="1">
      <alignment vertical="center"/>
      <protection hidden="1"/>
    </xf>
    <xf numFmtId="165" fontId="11" fillId="0" borderId="0" xfId="0" applyNumberFormat="1" applyFont="1"/>
    <xf numFmtId="3" fontId="11" fillId="0" borderId="0" xfId="0" applyNumberFormat="1" applyFont="1"/>
    <xf numFmtId="4" fontId="11" fillId="0" borderId="0" xfId="0" applyNumberFormat="1" applyFont="1"/>
    <xf numFmtId="0" fontId="17" fillId="0" borderId="0" xfId="0" applyFont="1" applyAlignment="1">
      <alignment horizontal="left" vertical="center" wrapText="1"/>
    </xf>
    <xf numFmtId="0" fontId="17" fillId="0" borderId="0" xfId="0" applyFont="1" applyAlignment="1">
      <alignment vertical="center" wrapText="1"/>
    </xf>
    <xf numFmtId="0" fontId="20" fillId="0" borderId="0" xfId="0" applyFont="1"/>
    <xf numFmtId="0" fontId="19" fillId="0" borderId="0" xfId="0" applyFont="1"/>
    <xf numFmtId="0" fontId="2" fillId="0" borderId="8" xfId="0" applyFont="1" applyBorder="1" applyAlignment="1">
      <alignment horizontal="center" vertical="top"/>
    </xf>
    <xf numFmtId="0" fontId="0" fillId="4" borderId="0" xfId="0" applyFill="1"/>
    <xf numFmtId="0" fontId="2" fillId="0" borderId="0" xfId="0" applyFont="1" applyAlignment="1">
      <alignment horizontal="center" vertical="center" wrapText="1"/>
    </xf>
    <xf numFmtId="0" fontId="0" fillId="0" borderId="0" xfId="0" applyAlignment="1">
      <alignment vertical="center" wrapText="1"/>
    </xf>
    <xf numFmtId="3" fontId="0" fillId="0" borderId="0" xfId="0" applyNumberFormat="1" applyAlignment="1">
      <alignment vertical="center" wrapText="1"/>
    </xf>
    <xf numFmtId="0" fontId="2" fillId="0" borderId="0" xfId="0" applyFont="1" applyAlignment="1">
      <alignment vertical="center" wrapText="1"/>
    </xf>
    <xf numFmtId="3" fontId="2" fillId="0" borderId="0" xfId="0" applyNumberFormat="1" applyFont="1" applyAlignment="1">
      <alignment vertical="center" wrapText="1"/>
    </xf>
    <xf numFmtId="0" fontId="21" fillId="0" borderId="0" xfId="0" applyFont="1" applyAlignment="1">
      <alignment vertical="center" wrapText="1"/>
    </xf>
    <xf numFmtId="1" fontId="11" fillId="5" borderId="0" xfId="0" applyNumberFormat="1" applyFont="1" applyFill="1" applyAlignment="1">
      <alignment horizontal="center" vertical="center"/>
    </xf>
    <xf numFmtId="1" fontId="5" fillId="6" borderId="0" xfId="0" applyNumberFormat="1" applyFont="1" applyFill="1" applyAlignment="1">
      <alignment horizontal="left" vertical="center" wrapText="1"/>
    </xf>
    <xf numFmtId="164" fontId="5" fillId="6" borderId="0" xfId="0" applyNumberFormat="1" applyFont="1" applyFill="1" applyAlignment="1">
      <alignment horizontal="center" vertical="center" wrapText="1"/>
    </xf>
    <xf numFmtId="164" fontId="11" fillId="6" borderId="0" xfId="0" applyNumberFormat="1" applyFont="1" applyFill="1" applyAlignment="1">
      <alignment horizontal="center" wrapText="1"/>
    </xf>
    <xf numFmtId="164" fontId="11" fillId="0" borderId="0" xfId="0" applyNumberFormat="1" applyFont="1" applyAlignment="1">
      <alignment horizontal="center" wrapText="1"/>
    </xf>
    <xf numFmtId="0" fontId="5" fillId="0" borderId="0" xfId="0" applyFont="1"/>
    <xf numFmtId="0" fontId="5" fillId="0" borderId="0" xfId="0" applyFont="1" applyAlignment="1">
      <alignment wrapText="1"/>
    </xf>
    <xf numFmtId="165" fontId="5" fillId="0" borderId="0" xfId="0" applyNumberFormat="1" applyFont="1" applyAlignment="1">
      <alignment wrapText="1"/>
    </xf>
    <xf numFmtId="0" fontId="0" fillId="5" borderId="0" xfId="0" applyFill="1"/>
    <xf numFmtId="0" fontId="0" fillId="5" borderId="0" xfId="0" applyFill="1" applyAlignment="1">
      <alignment horizontal="center"/>
    </xf>
    <xf numFmtId="0" fontId="5" fillId="5" borderId="0" xfId="0" applyFont="1" applyFill="1" applyAlignment="1">
      <alignment horizontal="center"/>
    </xf>
    <xf numFmtId="165" fontId="5" fillId="6" borderId="0" xfId="0" applyNumberFormat="1" applyFont="1" applyFill="1" applyAlignment="1">
      <alignment wrapText="1"/>
    </xf>
    <xf numFmtId="164" fontId="5" fillId="7" borderId="0" xfId="0" applyNumberFormat="1" applyFont="1" applyFill="1" applyAlignment="1">
      <alignment horizontal="center" vertical="center" wrapText="1"/>
    </xf>
    <xf numFmtId="164" fontId="11" fillId="7" borderId="0" xfId="0" applyNumberFormat="1" applyFont="1" applyFill="1" applyAlignment="1">
      <alignment horizontal="center" wrapText="1"/>
    </xf>
    <xf numFmtId="165" fontId="5" fillId="0" borderId="0" xfId="0" applyNumberFormat="1" applyFont="1" applyAlignment="1">
      <alignment horizontal="center" vertical="center" wrapText="1"/>
    </xf>
    <xf numFmtId="3" fontId="5" fillId="2" borderId="0" xfId="0" applyNumberFormat="1" applyFont="1" applyFill="1" applyAlignment="1">
      <alignment horizontal="center" vertical="center" wrapText="1"/>
    </xf>
    <xf numFmtId="3" fontId="5" fillId="0" borderId="0" xfId="0" applyNumberFormat="1" applyFont="1" applyAlignment="1">
      <alignment horizontal="center" vertical="center" wrapText="1"/>
    </xf>
    <xf numFmtId="3" fontId="5" fillId="7" borderId="0" xfId="0" applyNumberFormat="1" applyFont="1" applyFill="1" applyAlignment="1">
      <alignment horizontal="center" vertical="center" wrapText="1"/>
    </xf>
    <xf numFmtId="0" fontId="22" fillId="0" borderId="5" xfId="0" applyFont="1" applyBorder="1" applyAlignment="1">
      <alignment vertical="center" wrapText="1"/>
    </xf>
    <xf numFmtId="0" fontId="22" fillId="0" borderId="6" xfId="0" applyFont="1" applyBorder="1" applyAlignment="1">
      <alignment horizontal="center" vertical="center"/>
    </xf>
    <xf numFmtId="0" fontId="22" fillId="0" borderId="7" xfId="0" applyFont="1" applyBorder="1" applyAlignment="1">
      <alignment horizontal="center" vertical="center"/>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4" xfId="0" applyFont="1" applyBorder="1" applyAlignment="1">
      <alignment vertical="center"/>
    </xf>
    <xf numFmtId="0" fontId="22" fillId="6" borderId="10" xfId="0" applyFont="1" applyFill="1" applyBorder="1" applyAlignment="1">
      <alignment horizontal="center" vertical="center"/>
    </xf>
    <xf numFmtId="0" fontId="22" fillId="6" borderId="11" xfId="0" applyFont="1" applyFill="1" applyBorder="1" applyAlignment="1">
      <alignment horizontal="center" vertical="center"/>
    </xf>
    <xf numFmtId="0" fontId="22" fillId="0" borderId="3" xfId="0" applyFont="1" applyBorder="1" applyAlignment="1">
      <alignment vertical="center" wrapText="1"/>
    </xf>
    <xf numFmtId="0" fontId="22" fillId="6" borderId="12" xfId="0" applyFont="1" applyFill="1" applyBorder="1" applyAlignment="1">
      <alignment horizontal="center" vertical="center" wrapText="1"/>
    </xf>
    <xf numFmtId="0" fontId="22" fillId="0" borderId="9" xfId="0" applyFont="1" applyBorder="1" applyAlignment="1">
      <alignment vertical="center" wrapText="1"/>
    </xf>
    <xf numFmtId="0" fontId="22" fillId="0" borderId="9" xfId="0" applyFont="1" applyBorder="1" applyAlignment="1">
      <alignment horizontal="center" vertical="center"/>
    </xf>
    <xf numFmtId="0" fontId="20" fillId="0" borderId="9" xfId="0" applyFont="1" applyBorder="1"/>
    <xf numFmtId="0" fontId="22" fillId="0" borderId="9" xfId="0" applyFont="1" applyBorder="1" applyAlignment="1">
      <alignment horizontal="center" vertical="center" wrapText="1"/>
    </xf>
    <xf numFmtId="4" fontId="22" fillId="0" borderId="9" xfId="0" applyNumberFormat="1" applyFont="1" applyBorder="1" applyAlignment="1">
      <alignment horizontal="center" vertical="center" wrapText="1"/>
    </xf>
    <xf numFmtId="4" fontId="22" fillId="0" borderId="9" xfId="0" applyNumberFormat="1" applyFont="1" applyBorder="1" applyAlignment="1">
      <alignment horizontal="center" vertical="center"/>
    </xf>
    <xf numFmtId="0" fontId="2" fillId="6" borderId="8" xfId="0" applyFont="1" applyFill="1" applyBorder="1" applyAlignment="1">
      <alignment horizontal="center" vertical="top"/>
    </xf>
    <xf numFmtId="0" fontId="13" fillId="0" borderId="0" xfId="0" applyFont="1" applyAlignment="1">
      <alignment horizontal="center" vertical="center"/>
    </xf>
    <xf numFmtId="0" fontId="11" fillId="0" borderId="0" xfId="0" applyFont="1" applyAlignment="1">
      <alignment horizontal="center" vertical="center"/>
    </xf>
    <xf numFmtId="0" fontId="26" fillId="6" borderId="0" xfId="0" applyFont="1" applyFill="1" applyAlignment="1">
      <alignment horizontal="center" vertical="center" wrapText="1"/>
    </xf>
    <xf numFmtId="0" fontId="11" fillId="6" borderId="0" xfId="0" applyFont="1" applyFill="1" applyAlignment="1">
      <alignment horizontal="center" vertical="center" wrapText="1"/>
    </xf>
    <xf numFmtId="0" fontId="11" fillId="0" borderId="1" xfId="0" applyFont="1" applyBorder="1" applyAlignment="1">
      <alignment horizontal="center" vertical="center"/>
    </xf>
    <xf numFmtId="0" fontId="26" fillId="0" borderId="1" xfId="0" applyFont="1" applyBorder="1" applyAlignment="1">
      <alignment horizontal="center" vertical="center"/>
    </xf>
    <xf numFmtId="164" fontId="26" fillId="0" borderId="1" xfId="0" applyNumberFormat="1" applyFont="1" applyBorder="1" applyAlignment="1">
      <alignment horizontal="center" vertical="center"/>
    </xf>
    <xf numFmtId="0" fontId="13" fillId="0" borderId="0" xfId="0" applyFont="1" applyAlignment="1">
      <alignment horizontal="center"/>
    </xf>
    <xf numFmtId="0" fontId="18" fillId="0" borderId="13" xfId="0" applyFont="1" applyBorder="1" applyAlignment="1">
      <alignment vertical="center" wrapText="1"/>
    </xf>
    <xf numFmtId="0" fontId="22" fillId="0" borderId="13" xfId="0" applyFont="1" applyBorder="1" applyAlignment="1">
      <alignment vertical="center" wrapText="1"/>
    </xf>
    <xf numFmtId="3" fontId="14" fillId="0" borderId="0" xfId="0" applyNumberFormat="1" applyFont="1" applyAlignment="1" applyProtection="1">
      <alignment vertical="center"/>
      <protection hidden="1"/>
    </xf>
    <xf numFmtId="164" fontId="20" fillId="0" borderId="0" xfId="0" applyNumberFormat="1" applyFont="1"/>
    <xf numFmtId="164" fontId="13" fillId="0" borderId="0" xfId="0" applyNumberFormat="1" applyFont="1" applyAlignment="1">
      <alignment horizontal="center" vertical="center"/>
    </xf>
    <xf numFmtId="164" fontId="20" fillId="6" borderId="0" xfId="0" applyNumberFormat="1" applyFont="1" applyFill="1" applyAlignment="1">
      <alignment horizontal="center" vertical="center" wrapText="1"/>
    </xf>
    <xf numFmtId="0" fontId="29" fillId="0" borderId="0" xfId="0" applyFont="1" applyProtection="1">
      <protection hidden="1"/>
    </xf>
    <xf numFmtId="0" fontId="0" fillId="0" borderId="0" xfId="0" applyProtection="1">
      <protection hidden="1"/>
    </xf>
    <xf numFmtId="0" fontId="36" fillId="0" borderId="0" xfId="0" applyFont="1" applyAlignment="1" applyProtection="1">
      <alignment horizontal="center" vertical="center"/>
      <protection hidden="1"/>
    </xf>
    <xf numFmtId="1" fontId="36" fillId="0" borderId="0" xfId="0" applyNumberFormat="1" applyFont="1" applyAlignment="1" applyProtection="1">
      <alignment horizontal="left" vertical="center"/>
      <protection hidden="1"/>
    </xf>
    <xf numFmtId="0" fontId="5" fillId="0" borderId="0" xfId="0" applyFont="1" applyAlignment="1" applyProtection="1">
      <alignment horizontal="center" vertical="center"/>
      <protection locked="0" hidden="1"/>
    </xf>
    <xf numFmtId="0" fontId="31" fillId="8" borderId="0" xfId="0" applyFont="1" applyFill="1" applyProtection="1">
      <protection hidden="1"/>
    </xf>
    <xf numFmtId="0" fontId="32" fillId="8" borderId="0" xfId="0" applyFont="1" applyFill="1" applyProtection="1">
      <protection hidden="1"/>
    </xf>
    <xf numFmtId="0" fontId="0" fillId="0" borderId="9" xfId="0" applyBorder="1" applyProtection="1">
      <protection hidden="1"/>
    </xf>
    <xf numFmtId="164" fontId="0" fillId="0" borderId="9" xfId="0" applyNumberFormat="1" applyBorder="1" applyAlignment="1" applyProtection="1">
      <alignment horizontal="right" indent="2"/>
      <protection hidden="1"/>
    </xf>
    <xf numFmtId="164" fontId="0" fillId="0" borderId="0" xfId="0" applyNumberFormat="1" applyAlignment="1" applyProtection="1">
      <alignment horizontal="right" indent="2"/>
      <protection hidden="1"/>
    </xf>
    <xf numFmtId="0" fontId="38" fillId="0" borderId="0" xfId="0" applyFont="1" applyAlignment="1" applyProtection="1">
      <alignment horizontal="right" vertical="center"/>
      <protection hidden="1"/>
    </xf>
    <xf numFmtId="0" fontId="30" fillId="0" borderId="0" xfId="1" applyFont="1" applyProtection="1">
      <protection hidden="1"/>
    </xf>
    <xf numFmtId="0" fontId="0" fillId="0" borderId="0" xfId="0" applyAlignment="1" applyProtection="1">
      <alignment horizontal="right" indent="2"/>
      <protection hidden="1"/>
    </xf>
    <xf numFmtId="2" fontId="0" fillId="0" borderId="9" xfId="0" applyNumberFormat="1" applyBorder="1" applyAlignment="1" applyProtection="1">
      <alignment horizontal="right" indent="2"/>
      <protection hidden="1"/>
    </xf>
    <xf numFmtId="2" fontId="0" fillId="0" borderId="0" xfId="0" applyNumberFormat="1" applyAlignment="1" applyProtection="1">
      <alignment horizontal="right" indent="2"/>
      <protection hidden="1"/>
    </xf>
    <xf numFmtId="0" fontId="11" fillId="0" borderId="0" xfId="0" applyFont="1" applyProtection="1">
      <protection hidden="1"/>
    </xf>
    <xf numFmtId="0" fontId="31" fillId="8" borderId="0" xfId="0" applyFont="1" applyFill="1" applyAlignment="1" applyProtection="1">
      <alignment horizontal="right" indent="2"/>
      <protection hidden="1"/>
    </xf>
    <xf numFmtId="0" fontId="0" fillId="0" borderId="9" xfId="0" applyBorder="1" applyAlignment="1" applyProtection="1">
      <alignment horizontal="right" indent="2"/>
      <protection hidden="1"/>
    </xf>
    <xf numFmtId="0" fontId="32" fillId="8" borderId="0" xfId="0" applyFont="1" applyFill="1" applyAlignment="1" applyProtection="1">
      <alignment horizontal="right" indent="2"/>
      <protection hidden="1"/>
    </xf>
    <xf numFmtId="0" fontId="28" fillId="0" borderId="0" xfId="0" applyFont="1" applyAlignment="1" applyProtection="1">
      <alignment wrapText="1"/>
      <protection hidden="1"/>
    </xf>
    <xf numFmtId="0" fontId="20" fillId="0" borderId="0" xfId="0" applyFont="1" applyAlignment="1" applyProtection="1">
      <alignment wrapText="1"/>
      <protection hidden="1"/>
    </xf>
    <xf numFmtId="0" fontId="33" fillId="8" borderId="0" xfId="0" applyFont="1" applyFill="1" applyAlignment="1" applyProtection="1">
      <alignment wrapText="1"/>
      <protection hidden="1"/>
    </xf>
    <xf numFmtId="0" fontId="28" fillId="0" borderId="0" xfId="0" applyFont="1" applyAlignment="1" applyProtection="1">
      <alignment horizontal="right" wrapText="1"/>
      <protection hidden="1"/>
    </xf>
    <xf numFmtId="3" fontId="20" fillId="0" borderId="0" xfId="0" applyNumberFormat="1" applyFont="1" applyAlignment="1" applyProtection="1">
      <alignment horizontal="right" wrapText="1" indent="2"/>
      <protection hidden="1"/>
    </xf>
    <xf numFmtId="0" fontId="20" fillId="0" borderId="0" xfId="0" applyFont="1" applyAlignment="1" applyProtection="1">
      <alignment horizontal="right" wrapText="1" indent="2"/>
      <protection hidden="1"/>
    </xf>
    <xf numFmtId="17" fontId="36" fillId="0" borderId="0" xfId="0" applyNumberFormat="1" applyFont="1" applyAlignment="1" applyProtection="1">
      <alignment horizontal="center" vertical="center"/>
      <protection hidden="1"/>
    </xf>
    <xf numFmtId="3" fontId="39" fillId="0" borderId="0" xfId="0" applyNumberFormat="1" applyFont="1" applyProtection="1">
      <protection hidden="1"/>
    </xf>
    <xf numFmtId="0" fontId="2" fillId="0" borderId="2" xfId="0" applyFont="1" applyBorder="1" applyProtection="1">
      <protection hidden="1"/>
    </xf>
    <xf numFmtId="3" fontId="9" fillId="0" borderId="2" xfId="0" applyNumberFormat="1" applyFont="1" applyBorder="1" applyProtection="1">
      <protection hidden="1"/>
    </xf>
    <xf numFmtId="0" fontId="42" fillId="0" borderId="0" xfId="0" applyFont="1" applyProtection="1">
      <protection hidden="1"/>
    </xf>
    <xf numFmtId="0" fontId="0" fillId="0" borderId="14" xfId="0" applyBorder="1" applyProtection="1">
      <protection hidden="1"/>
    </xf>
    <xf numFmtId="164" fontId="0" fillId="0" borderId="14" xfId="0" applyNumberFormat="1" applyBorder="1" applyAlignment="1" applyProtection="1">
      <alignment horizontal="right" indent="2"/>
      <protection hidden="1"/>
    </xf>
    <xf numFmtId="0" fontId="43" fillId="8" borderId="0" xfId="0" applyFont="1" applyFill="1" applyProtection="1">
      <protection hidden="1"/>
    </xf>
    <xf numFmtId="0" fontId="20" fillId="9" borderId="0" xfId="0" applyFont="1" applyFill="1" applyAlignment="1" applyProtection="1">
      <alignment wrapText="1"/>
      <protection hidden="1"/>
    </xf>
    <xf numFmtId="3" fontId="20" fillId="9" borderId="0" xfId="0" applyNumberFormat="1" applyFont="1" applyFill="1" applyAlignment="1" applyProtection="1">
      <alignment horizontal="right" wrapText="1" indent="2"/>
      <protection hidden="1"/>
    </xf>
    <xf numFmtId="0" fontId="20" fillId="0" borderId="0" xfId="0" applyFont="1" applyProtection="1">
      <protection hidden="1"/>
    </xf>
    <xf numFmtId="0" fontId="34" fillId="0" borderId="0" xfId="0" applyFont="1" applyAlignment="1" applyProtection="1">
      <alignment horizontal="right" vertical="center"/>
      <protection hidden="1"/>
    </xf>
    <xf numFmtId="0" fontId="43" fillId="8" borderId="0" xfId="0" applyFont="1" applyFill="1" applyAlignment="1" applyProtection="1">
      <alignment vertical="center" wrapText="1"/>
      <protection hidden="1"/>
    </xf>
    <xf numFmtId="164" fontId="0" fillId="0" borderId="0" xfId="0" applyNumberFormat="1" applyAlignment="1">
      <alignment horizontal="center" vertical="center"/>
    </xf>
    <xf numFmtId="164" fontId="0" fillId="0" borderId="0" xfId="0" applyNumberFormat="1" applyAlignment="1">
      <alignment horizontal="left" vertical="center"/>
    </xf>
    <xf numFmtId="3" fontId="44" fillId="6" borderId="1" xfId="0" applyNumberFormat="1" applyFont="1" applyFill="1" applyBorder="1" applyAlignment="1" applyProtection="1">
      <alignment vertical="center"/>
      <protection hidden="1"/>
    </xf>
    <xf numFmtId="3" fontId="37" fillId="0" borderId="0" xfId="0" applyNumberFormat="1" applyFont="1" applyAlignment="1" applyProtection="1">
      <alignment vertical="center"/>
      <protection hidden="1"/>
    </xf>
    <xf numFmtId="164" fontId="31" fillId="8" borderId="0" xfId="0" applyNumberFormat="1" applyFont="1" applyFill="1" applyAlignment="1" applyProtection="1">
      <alignment horizontal="right" indent="2"/>
      <protection hidden="1"/>
    </xf>
    <xf numFmtId="0" fontId="40" fillId="0" borderId="0" xfId="0" applyFont="1" applyAlignment="1" applyProtection="1">
      <alignment horizontal="center"/>
      <protection hidden="1"/>
    </xf>
    <xf numFmtId="0" fontId="20" fillId="0" borderId="0" xfId="0" applyFont="1" applyAlignment="1" applyProtection="1">
      <alignment horizontal="left" vertical="center" wrapText="1"/>
      <protection hidden="1"/>
    </xf>
    <xf numFmtId="0" fontId="20" fillId="0" borderId="0" xfId="0" applyFont="1" applyAlignment="1" applyProtection="1">
      <alignment horizontal="left" wrapText="1"/>
      <protection hidden="1"/>
    </xf>
    <xf numFmtId="0" fontId="20" fillId="9" borderId="0" xfId="0" applyFont="1" applyFill="1" applyAlignment="1" applyProtection="1">
      <alignment horizontal="left" wrapText="1"/>
      <protection hidden="1"/>
    </xf>
    <xf numFmtId="0" fontId="11" fillId="0" borderId="0" xfId="0" applyFont="1" applyAlignment="1" applyProtection="1">
      <alignment horizontal="left" wrapText="1"/>
      <protection hidden="1"/>
    </xf>
    <xf numFmtId="0" fontId="24" fillId="0" borderId="0" xfId="0" applyFont="1" applyAlignment="1">
      <alignment horizontal="center" vertical="center" wrapText="1"/>
    </xf>
    <xf numFmtId="0" fontId="25" fillId="0" borderId="0" xfId="0" applyFont="1" applyAlignment="1">
      <alignment horizontal="center" vertical="center" wrapText="1"/>
    </xf>
    <xf numFmtId="0" fontId="24" fillId="0" borderId="0" xfId="0" applyFont="1" applyAlignment="1">
      <alignment horizontal="left" vertical="center" wrapText="1"/>
    </xf>
    <xf numFmtId="0" fontId="11" fillId="0" borderId="0" xfId="0" applyFont="1" applyAlignment="1">
      <alignment horizontal="left" vertical="center" wrapText="1"/>
    </xf>
    <xf numFmtId="165" fontId="16" fillId="0" borderId="0" xfId="0" applyNumberFormat="1" applyFont="1" applyAlignment="1">
      <alignment horizontal="left" vertical="center" wrapText="1"/>
    </xf>
    <xf numFmtId="0" fontId="17" fillId="0" borderId="0" xfId="0" applyFont="1" applyAlignment="1">
      <alignment horizontal="center" vertical="center" wrapText="1"/>
    </xf>
    <xf numFmtId="0" fontId="1" fillId="0" borderId="0" xfId="1" applyAlignment="1">
      <alignment horizontal="center" vertical="center" wrapText="1"/>
    </xf>
    <xf numFmtId="0" fontId="23" fillId="0" borderId="0" xfId="0" applyFont="1" applyAlignment="1">
      <alignment horizontal="center" vertical="center" wrapText="1"/>
    </xf>
    <xf numFmtId="0" fontId="17" fillId="0" borderId="0" xfId="0" applyFont="1" applyAlignment="1">
      <alignment horizontal="left" vertical="center" wrapText="1"/>
    </xf>
    <xf numFmtId="0" fontId="1" fillId="0" borderId="0" xfId="1" applyAlignment="1">
      <alignment horizontal="left" vertical="center" wrapText="1"/>
    </xf>
    <xf numFmtId="0" fontId="23" fillId="0" borderId="0" xfId="0" applyFont="1" applyAlignment="1">
      <alignment horizontal="left" vertical="center" wrapText="1"/>
    </xf>
  </cellXfs>
  <cellStyles count="4">
    <cellStyle name="Hyperlink" xfId="1" builtinId="8"/>
    <cellStyle name="Normal" xfId="0" builtinId="0"/>
    <cellStyle name="Normal 2" xfId="2" xr:uid="{5ACE22F4-72D9-4332-B5C1-29899D0602C1}"/>
    <cellStyle name="rowfield 2" xfId="3" xr:uid="{D521255B-35C8-4968-896D-9C68BE58A63D}"/>
  </cellStyles>
  <dxfs count="4">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 defaultTableStyle="TableStyleMedium2" defaultPivotStyle="PivotStyleLight16">
    <tableStyle name="CER Table" pivot="0" count="4" xr9:uid="{FC8DD006-7CEC-433C-89AC-DA4749B06EDF}">
      <tableStyleElement type="wholeTable" dxfId="3"/>
      <tableStyleElement type="headerRow" dxfId="2"/>
      <tableStyleElement type="firstColumn" dxfId="1"/>
      <tableStyleElement type="firstRowStripe" dxfId="0"/>
    </tableStyle>
  </tableStyles>
  <colors>
    <mruColors>
      <color rgb="FF009900"/>
      <color rgb="FFE8FFB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worksheet" Target="worksheets/sheet8.xml" Id="rId8" /><Relationship Type="http://schemas.openxmlformats.org/officeDocument/2006/relationships/theme" Target="theme/theme1.xml" Id="rId13" /><Relationship Type="http://schemas.openxmlformats.org/officeDocument/2006/relationships/worksheet" Target="worksheets/sheet3.xml" Id="rId3" /><Relationship Type="http://schemas.openxmlformats.org/officeDocument/2006/relationships/worksheet" Target="worksheets/sheet7.xml" Id="rId7" /><Relationship Type="http://schemas.openxmlformats.org/officeDocument/2006/relationships/externalLink" Target="externalLinks/externalLink2.xml" Id="rId12" /><Relationship Type="http://schemas.openxmlformats.org/officeDocument/2006/relationships/calcChain" Target="calcChain.xml" Id="rId17" /><Relationship Type="http://schemas.openxmlformats.org/officeDocument/2006/relationships/worksheet" Target="worksheets/sheet2.xml" Id="rId2" /><Relationship Type="http://schemas.openxmlformats.org/officeDocument/2006/relationships/sheetMetadata" Target="metadata.xml" Id="rId16" /><Relationship Type="http://schemas.openxmlformats.org/officeDocument/2006/relationships/worksheet" Target="worksheets/sheet1.xml" Id="rId1" /><Relationship Type="http://schemas.openxmlformats.org/officeDocument/2006/relationships/worksheet" Target="worksheets/sheet6.xml" Id="rId6" /><Relationship Type="http://schemas.openxmlformats.org/officeDocument/2006/relationships/externalLink" Target="externalLinks/externalLink1.xml" Id="rId11" /><Relationship Type="http://schemas.openxmlformats.org/officeDocument/2006/relationships/worksheet" Target="worksheets/sheet5.xml" Id="rId5" /><Relationship Type="http://schemas.openxmlformats.org/officeDocument/2006/relationships/sharedStrings" Target="sharedStrings.xml" Id="rId15" /><Relationship Type="http://schemas.openxmlformats.org/officeDocument/2006/relationships/worksheet" Target="worksheets/sheet10.xml" Id="rId10" /><Relationship Type="http://schemas.openxmlformats.org/officeDocument/2006/relationships/worksheet" Target="worksheets/sheet4.xml" Id="rId4" /><Relationship Type="http://schemas.openxmlformats.org/officeDocument/2006/relationships/worksheet" Target="worksheets/sheet9.xml" Id="rId9" /><Relationship Type="http://schemas.openxmlformats.org/officeDocument/2006/relationships/styles" Target="styles.xml" Id="rId14" /><Relationship Type="http://schemas.openxmlformats.org/officeDocument/2006/relationships/customXml" Target="/customXml/item.xml" Id="Ra2870b834714491f" /></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635447910530315"/>
          <c:y val="1.9581175347733938E-2"/>
          <c:w val="0.87831907076721061"/>
          <c:h val="0.96083764930453208"/>
        </c:manualLayout>
      </c:layout>
      <c:lineChart>
        <c:grouping val="standard"/>
        <c:varyColors val="0"/>
        <c:ser>
          <c:idx val="1"/>
          <c:order val="0"/>
          <c:spPr>
            <a:ln w="19050" cap="rnd">
              <a:solidFill>
                <a:schemeClr val="accent1"/>
              </a:solidFill>
              <a:round/>
            </a:ln>
            <a:effectLst/>
          </c:spPr>
          <c:marker>
            <c:symbol val="none"/>
          </c:marker>
          <c:dLbls>
            <c:dLbl>
              <c:idx val="0"/>
              <c:layout>
                <c:manualLayout>
                  <c:x val="-5.3226879574184961E-2"/>
                  <c:y val="3.20855614973261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D79-4235-B973-BFFBB261D840}"/>
                </c:ext>
              </c:extLst>
            </c:dLbl>
            <c:dLbl>
              <c:idx val="14"/>
              <c:layout>
                <c:manualLayout>
                  <c:x val="-5.3226879574186916E-3"/>
                  <c:y val="1.78253119429589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D79-4235-B973-BFFBB261D840}"/>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Front!$E$106:$E$120</c:f>
              <c:numCache>
                <c:formatCode>mmm\-yy</c:formatCode>
                <c:ptCount val="15"/>
                <c:pt idx="0">
                  <c:v>40695</c:v>
                </c:pt>
                <c:pt idx="1">
                  <c:v>41061</c:v>
                </c:pt>
                <c:pt idx="2">
                  <c:v>41426</c:v>
                </c:pt>
                <c:pt idx="3">
                  <c:v>41791</c:v>
                </c:pt>
                <c:pt idx="4">
                  <c:v>42156</c:v>
                </c:pt>
                <c:pt idx="5">
                  <c:v>42522</c:v>
                </c:pt>
                <c:pt idx="6">
                  <c:v>42887</c:v>
                </c:pt>
                <c:pt idx="7">
                  <c:v>43252</c:v>
                </c:pt>
                <c:pt idx="8">
                  <c:v>43617</c:v>
                </c:pt>
                <c:pt idx="9">
                  <c:v>43983</c:v>
                </c:pt>
                <c:pt idx="10">
                  <c:v>44348</c:v>
                </c:pt>
                <c:pt idx="11">
                  <c:v>44713</c:v>
                </c:pt>
                <c:pt idx="12">
                  <c:v>45078</c:v>
                </c:pt>
                <c:pt idx="13">
                  <c:v>45444</c:v>
                </c:pt>
                <c:pt idx="14">
                  <c:v>45809</c:v>
                </c:pt>
              </c:numCache>
            </c:numRef>
          </c:cat>
          <c:val>
            <c:numRef>
              <c:f>Front!$G$106:$G$120</c:f>
              <c:numCache>
                <c:formatCode>#,##0</c:formatCode>
                <c:ptCount val="15"/>
                <c:pt idx="0">
                  <c:v>103.92</c:v>
                </c:pt>
                <c:pt idx="1">
                  <c:v>180.70500000000001</c:v>
                </c:pt>
                <c:pt idx="2">
                  <c:v>63.8</c:v>
                </c:pt>
                <c:pt idx="3">
                  <c:v>112.88</c:v>
                </c:pt>
                <c:pt idx="4">
                  <c:v>55</c:v>
                </c:pt>
                <c:pt idx="5">
                  <c:v>36.700000000000003</c:v>
                </c:pt>
                <c:pt idx="6">
                  <c:v>198.06</c:v>
                </c:pt>
                <c:pt idx="7">
                  <c:v>1011.865</c:v>
                </c:pt>
                <c:pt idx="8">
                  <c:v>410.63</c:v>
                </c:pt>
                <c:pt idx="9">
                  <c:v>823.52499999999998</c:v>
                </c:pt>
                <c:pt idx="10">
                  <c:v>639.65499999999997</c:v>
                </c:pt>
                <c:pt idx="11">
                  <c:v>451.5</c:v>
                </c:pt>
                <c:pt idx="12">
                  <c:v>1487.095</c:v>
                </c:pt>
                <c:pt idx="13">
                  <c:v>403.16500000000002</c:v>
                </c:pt>
                <c:pt idx="14">
                  <c:v>344.565</c:v>
                </c:pt>
              </c:numCache>
            </c:numRef>
          </c:val>
          <c:smooth val="0"/>
          <c:extLst>
            <c:ext xmlns:c16="http://schemas.microsoft.com/office/drawing/2014/chart" uri="{C3380CC4-5D6E-409C-BE32-E72D297353CC}">
              <c16:uniqueId val="{00000001-DD79-4235-B973-BFFBB261D840}"/>
            </c:ext>
          </c:extLst>
        </c:ser>
        <c:dLbls>
          <c:showLegendKey val="0"/>
          <c:showVal val="0"/>
          <c:showCatName val="0"/>
          <c:showSerName val="0"/>
          <c:showPercent val="0"/>
          <c:showBubbleSize val="0"/>
        </c:dLbls>
        <c:smooth val="0"/>
        <c:axId val="14351759"/>
        <c:axId val="14349359"/>
      </c:lineChart>
      <c:dateAx>
        <c:axId val="14351759"/>
        <c:scaling>
          <c:orientation val="minMax"/>
        </c:scaling>
        <c:delete val="0"/>
        <c:axPos val="b"/>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solidFill>
                <a:latin typeface="+mn-lt"/>
                <a:ea typeface="+mn-ea"/>
                <a:cs typeface="+mn-cs"/>
              </a:defRPr>
            </a:pPr>
            <a:endParaRPr lang="en-US"/>
          </a:p>
        </c:txPr>
        <c:crossAx val="14349359"/>
        <c:crosses val="autoZero"/>
        <c:auto val="1"/>
        <c:lblOffset val="100"/>
        <c:baseTimeUnit val="years"/>
      </c:dateAx>
      <c:valAx>
        <c:axId val="14349359"/>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AU"/>
                  <a:t>Rated Power Output In kW</a:t>
                </a:r>
              </a:p>
            </c:rich>
          </c:tx>
          <c:layout>
            <c:manualLayout>
              <c:xMode val="edge"/>
              <c:yMode val="edge"/>
              <c:x val="2.7412906910336975E-4"/>
              <c:y val="0.261405813578115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143517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chemeClr val="tx1"/>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Drop" dropLines="45" dropStyle="combo" dx="31" fmlaLink="$G$7" fmlaRange="$AD$6:$AD$85" sel="33" val="2"/>
</file>

<file path=xl/ctrlProps/ctrlProp2.xml><?xml version="1.0" encoding="utf-8"?>
<formControlPr xmlns="http://schemas.microsoft.com/office/spreadsheetml/2009/9/main" objectType="Drop" dropLines="45" dropStyle="combo" dx="31" fmlaLink="$I$7" fmlaRange="$AD$6:$AD$85" sel="80" val="35"/>
</file>

<file path=xl/ctrlProps/ctrlProp3.xml><?xml version="1.0" encoding="utf-8"?>
<formControlPr xmlns="http://schemas.microsoft.com/office/spreadsheetml/2009/9/main" objectType="Drop" dropLines="40" dropStyle="combo" dx="31" fmlaLink="$H$104" fmlaRange="$AC$6:$AC$718" sel="153" val="142"/>
</file>

<file path=xl/ctrlProps/ctrlProp4.xml><?xml version="1.0" encoding="utf-8"?>
<formControlPr xmlns="http://schemas.microsoft.com/office/spreadsheetml/2009/9/main" objectType="Drop" dropLines="45" dropStyle="combo" dx="31" fmlaLink="$H$133" fmlaRange="$AB$6:$AB$650" sel="149" val="138"/>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gif"/></Relationships>
</file>

<file path=xl/drawings/_rels/drawing4.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e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17</xdr:col>
      <xdr:colOff>274262</xdr:colOff>
      <xdr:row>11</xdr:row>
      <xdr:rowOff>50800</xdr:rowOff>
    </xdr:from>
    <xdr:to>
      <xdr:col>25</xdr:col>
      <xdr:colOff>432024</xdr:colOff>
      <xdr:row>46</xdr:row>
      <xdr:rowOff>146050</xdr:rowOff>
    </xdr:to>
    <xdr:pic>
      <xdr:nvPicPr>
        <xdr:cNvPr id="3" name="Picture 2">
          <a:extLst>
            <a:ext uri="{FF2B5EF4-FFF2-40B4-BE49-F238E27FC236}">
              <a16:creationId xmlns:a16="http://schemas.microsoft.com/office/drawing/2014/main" id="{1331B059-BFE8-4935-59D4-5846A054B990}"/>
            </a:ext>
          </a:extLst>
        </xdr:cNvPr>
        <xdr:cNvPicPr>
          <a:picLocks noChangeAspect="1"/>
        </xdr:cNvPicPr>
      </xdr:nvPicPr>
      <xdr:blipFill>
        <a:blip xmlns:r="http://schemas.openxmlformats.org/officeDocument/2006/relationships" r:embed="rId1"/>
        <a:stretch>
          <a:fillRect/>
        </a:stretch>
      </xdr:blipFill>
      <xdr:spPr>
        <a:xfrm>
          <a:off x="12720262" y="2190750"/>
          <a:ext cx="5034562" cy="6540500"/>
        </a:xfrm>
        <a:prstGeom prst="rect">
          <a:avLst/>
        </a:prstGeom>
      </xdr:spPr>
    </xdr:pic>
    <xdr:clientData/>
  </xdr:twoCellAnchor>
  <xdr:twoCellAnchor editAs="oneCell">
    <xdr:from>
      <xdr:col>25</xdr:col>
      <xdr:colOff>539750</xdr:colOff>
      <xdr:row>8</xdr:row>
      <xdr:rowOff>31750</xdr:rowOff>
    </xdr:from>
    <xdr:to>
      <xdr:col>36</xdr:col>
      <xdr:colOff>241629</xdr:colOff>
      <xdr:row>60</xdr:row>
      <xdr:rowOff>6841</xdr:rowOff>
    </xdr:to>
    <xdr:pic>
      <xdr:nvPicPr>
        <xdr:cNvPr id="4" name="Picture 3">
          <a:extLst>
            <a:ext uri="{FF2B5EF4-FFF2-40B4-BE49-F238E27FC236}">
              <a16:creationId xmlns:a16="http://schemas.microsoft.com/office/drawing/2014/main" id="{F912CE67-CB78-59A3-7934-BF620A00C268}"/>
            </a:ext>
          </a:extLst>
        </xdr:cNvPr>
        <xdr:cNvPicPr>
          <a:picLocks noChangeAspect="1"/>
        </xdr:cNvPicPr>
      </xdr:nvPicPr>
      <xdr:blipFill>
        <a:blip xmlns:r="http://schemas.openxmlformats.org/officeDocument/2006/relationships" r:embed="rId2"/>
        <a:stretch>
          <a:fillRect/>
        </a:stretch>
      </xdr:blipFill>
      <xdr:spPr>
        <a:xfrm>
          <a:off x="17767300" y="1739900"/>
          <a:ext cx="6407479" cy="955089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552450</xdr:colOff>
      <xdr:row>97</xdr:row>
      <xdr:rowOff>0</xdr:rowOff>
    </xdr:from>
    <xdr:to>
      <xdr:col>6</xdr:col>
      <xdr:colOff>89144</xdr:colOff>
      <xdr:row>139</xdr:row>
      <xdr:rowOff>25799</xdr:rowOff>
    </xdr:to>
    <xdr:pic>
      <xdr:nvPicPr>
        <xdr:cNvPr id="4" name="Picture 3">
          <a:extLst>
            <a:ext uri="{FF2B5EF4-FFF2-40B4-BE49-F238E27FC236}">
              <a16:creationId xmlns:a16="http://schemas.microsoft.com/office/drawing/2014/main" id="{01B9B88A-62C6-05AF-E762-1623A04061AD}"/>
            </a:ext>
          </a:extLst>
        </xdr:cNvPr>
        <xdr:cNvPicPr>
          <a:picLocks noChangeAspect="1"/>
        </xdr:cNvPicPr>
      </xdr:nvPicPr>
      <xdr:blipFill>
        <a:blip xmlns:r="http://schemas.openxmlformats.org/officeDocument/2006/relationships" r:embed="rId1"/>
        <a:stretch>
          <a:fillRect/>
        </a:stretch>
      </xdr:blipFill>
      <xdr:spPr>
        <a:xfrm>
          <a:off x="2381250" y="18008600"/>
          <a:ext cx="4743694" cy="77600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1802</xdr:row>
      <xdr:rowOff>0</xdr:rowOff>
    </xdr:from>
    <xdr:to>
      <xdr:col>1</xdr:col>
      <xdr:colOff>12700</xdr:colOff>
      <xdr:row>1802</xdr:row>
      <xdr:rowOff>12700</xdr:rowOff>
    </xdr:to>
    <xdr:pic>
      <xdr:nvPicPr>
        <xdr:cNvPr id="2" name="Picture 1">
          <a:extLst>
            <a:ext uri="{FF2B5EF4-FFF2-40B4-BE49-F238E27FC236}">
              <a16:creationId xmlns:a16="http://schemas.microsoft.com/office/drawing/2014/main" id="{BBD827CB-72B9-4724-88C8-5D9BA576D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8200" y="3319526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1802</xdr:row>
      <xdr:rowOff>0</xdr:rowOff>
    </xdr:from>
    <xdr:to>
      <xdr:col>1</xdr:col>
      <xdr:colOff>12700</xdr:colOff>
      <xdr:row>1802</xdr:row>
      <xdr:rowOff>12700</xdr:rowOff>
    </xdr:to>
    <xdr:pic>
      <xdr:nvPicPr>
        <xdr:cNvPr id="3" name="Picture 2">
          <a:extLst>
            <a:ext uri="{FF2B5EF4-FFF2-40B4-BE49-F238E27FC236}">
              <a16:creationId xmlns:a16="http://schemas.microsoft.com/office/drawing/2014/main" id="{4571980C-425D-4BE3-658D-A5CBE4271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8200" y="3319526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1852</xdr:row>
      <xdr:rowOff>0</xdr:rowOff>
    </xdr:from>
    <xdr:ext cx="12700" cy="12700"/>
    <xdr:pic>
      <xdr:nvPicPr>
        <xdr:cNvPr id="4" name="Picture 3">
          <a:extLst>
            <a:ext uri="{FF2B5EF4-FFF2-40B4-BE49-F238E27FC236}">
              <a16:creationId xmlns:a16="http://schemas.microsoft.com/office/drawing/2014/main" id="{0974003A-2A73-43BB-8C2A-C0B0404620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9667" y="3530854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1852</xdr:row>
      <xdr:rowOff>0</xdr:rowOff>
    </xdr:from>
    <xdr:ext cx="12700" cy="12700"/>
    <xdr:pic>
      <xdr:nvPicPr>
        <xdr:cNvPr id="5" name="Picture 4">
          <a:extLst>
            <a:ext uri="{FF2B5EF4-FFF2-40B4-BE49-F238E27FC236}">
              <a16:creationId xmlns:a16="http://schemas.microsoft.com/office/drawing/2014/main" id="{6F5E8FFA-8030-4562-BC6B-92A3076D0D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9667" y="3530854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3581400</xdr:colOff>
          <xdr:row>5</xdr:row>
          <xdr:rowOff>127000</xdr:rowOff>
        </xdr:from>
        <xdr:to>
          <xdr:col>7</xdr:col>
          <xdr:colOff>19050</xdr:colOff>
          <xdr:row>7</xdr:row>
          <xdr:rowOff>82550</xdr:rowOff>
        </xdr:to>
        <xdr:sp macro="" textlink="">
          <xdr:nvSpPr>
            <xdr:cNvPr id="15361" name="Drop Down 1" hidden="1">
              <a:extLst>
                <a:ext uri="{63B3BB69-23CF-44E3-9099-C40C66FF867C}">
                  <a14:compatExt spid="_x0000_s15361"/>
                </a:ext>
                <a:ext uri="{FF2B5EF4-FFF2-40B4-BE49-F238E27FC236}">
                  <a16:creationId xmlns:a16="http://schemas.microsoft.com/office/drawing/2014/main" id="{00000000-0008-0000-0900-000001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5</xdr:row>
          <xdr:rowOff>114300</xdr:rowOff>
        </xdr:from>
        <xdr:to>
          <xdr:col>9</xdr:col>
          <xdr:colOff>0</xdr:colOff>
          <xdr:row>7</xdr:row>
          <xdr:rowOff>69850</xdr:rowOff>
        </xdr:to>
        <xdr:sp macro="" textlink="">
          <xdr:nvSpPr>
            <xdr:cNvPr id="15362" name="Drop Down 2" hidden="1">
              <a:extLst>
                <a:ext uri="{63B3BB69-23CF-44E3-9099-C40C66FF867C}">
                  <a14:compatExt spid="_x0000_s15362"/>
                </a:ext>
                <a:ext uri="{FF2B5EF4-FFF2-40B4-BE49-F238E27FC236}">
                  <a16:creationId xmlns:a16="http://schemas.microsoft.com/office/drawing/2014/main" id="{00000000-0008-0000-0900-000002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1466850</xdr:colOff>
          <xdr:row>102</xdr:row>
          <xdr:rowOff>139700</xdr:rowOff>
        </xdr:from>
        <xdr:to>
          <xdr:col>8</xdr:col>
          <xdr:colOff>374650</xdr:colOff>
          <xdr:row>104</xdr:row>
          <xdr:rowOff>0</xdr:rowOff>
        </xdr:to>
        <xdr:sp macro="" textlink="">
          <xdr:nvSpPr>
            <xdr:cNvPr id="15363" name="Drop Down 3" hidden="1">
              <a:extLst>
                <a:ext uri="{63B3BB69-23CF-44E3-9099-C40C66FF867C}">
                  <a14:compatExt spid="_x0000_s15363"/>
                </a:ext>
                <a:ext uri="{FF2B5EF4-FFF2-40B4-BE49-F238E27FC236}">
                  <a16:creationId xmlns:a16="http://schemas.microsoft.com/office/drawing/2014/main" id="{00000000-0008-0000-0900-000003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3</xdr:col>
      <xdr:colOff>473075</xdr:colOff>
      <xdr:row>104</xdr:row>
      <xdr:rowOff>31750</xdr:rowOff>
    </xdr:from>
    <xdr:to>
      <xdr:col>8</xdr:col>
      <xdr:colOff>393700</xdr:colOff>
      <xdr:row>123</xdr:row>
      <xdr:rowOff>95250</xdr:rowOff>
    </xdr:to>
    <xdr:graphicFrame macro="">
      <xdr:nvGraphicFramePr>
        <xdr:cNvPr id="2" name="Chart 1">
          <a:extLst>
            <a:ext uri="{FF2B5EF4-FFF2-40B4-BE49-F238E27FC236}">
              <a16:creationId xmlns:a16="http://schemas.microsoft.com/office/drawing/2014/main" id="{CC8F143B-0438-BC91-5B01-BA2FE71EF8D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6</xdr:col>
          <xdr:colOff>1460500</xdr:colOff>
          <xdr:row>131</xdr:row>
          <xdr:rowOff>165100</xdr:rowOff>
        </xdr:from>
        <xdr:to>
          <xdr:col>8</xdr:col>
          <xdr:colOff>508000</xdr:colOff>
          <xdr:row>133</xdr:row>
          <xdr:rowOff>38100</xdr:rowOff>
        </xdr:to>
        <xdr:sp macro="" textlink="">
          <xdr:nvSpPr>
            <xdr:cNvPr id="15364" name="Drop Down 4" hidden="1">
              <a:extLst>
                <a:ext uri="{63B3BB69-23CF-44E3-9099-C40C66FF867C}">
                  <a14:compatExt spid="_x0000_s15364"/>
                </a:ext>
                <a:ext uri="{FF2B5EF4-FFF2-40B4-BE49-F238E27FC236}">
                  <a16:creationId xmlns:a16="http://schemas.microsoft.com/office/drawing/2014/main" id="{00000000-0008-0000-0900-000004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3</xdr:col>
      <xdr:colOff>95250</xdr:colOff>
      <xdr:row>0</xdr:row>
      <xdr:rowOff>55563</xdr:rowOff>
    </xdr:from>
    <xdr:to>
      <xdr:col>5</xdr:col>
      <xdr:colOff>39687</xdr:colOff>
      <xdr:row>8</xdr:row>
      <xdr:rowOff>17569</xdr:rowOff>
    </xdr:to>
    <xdr:pic>
      <xdr:nvPicPr>
        <xdr:cNvPr id="11" name="Picture 10">
          <a:extLst>
            <a:ext uri="{FF2B5EF4-FFF2-40B4-BE49-F238E27FC236}">
              <a16:creationId xmlns:a16="http://schemas.microsoft.com/office/drawing/2014/main" id="{C2F2F945-4AAF-4E1B-9E5E-714F4974B721}"/>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5978" r="16945"/>
        <a:stretch>
          <a:fillRect/>
        </a:stretch>
      </xdr:blipFill>
      <xdr:spPr>
        <a:xfrm>
          <a:off x="1928813" y="55563"/>
          <a:ext cx="1166812" cy="946256"/>
        </a:xfrm>
        <a:prstGeom prst="rect">
          <a:avLst/>
        </a:prstGeom>
        <a:effectLst>
          <a:softEdge rad="127000"/>
        </a:effectLst>
      </xdr:spPr>
    </xdr:pic>
    <xdr:clientData/>
  </xdr:twoCellAnchor>
  <xdr:twoCellAnchor editAs="oneCell">
    <xdr:from>
      <xdr:col>9</xdr:col>
      <xdr:colOff>-1</xdr:colOff>
      <xdr:row>0</xdr:row>
      <xdr:rowOff>48924</xdr:rowOff>
    </xdr:from>
    <xdr:to>
      <xdr:col>9</xdr:col>
      <xdr:colOff>1389062</xdr:colOff>
      <xdr:row>8</xdr:row>
      <xdr:rowOff>59828</xdr:rowOff>
    </xdr:to>
    <xdr:pic>
      <xdr:nvPicPr>
        <xdr:cNvPr id="12" name="Picture 11">
          <a:extLst>
            <a:ext uri="{FF2B5EF4-FFF2-40B4-BE49-F238E27FC236}">
              <a16:creationId xmlns:a16="http://schemas.microsoft.com/office/drawing/2014/main" id="{C9DBC69B-EC3B-4EDE-97A8-CA6D40CF485D}"/>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r="8019"/>
        <a:stretch>
          <a:fillRect/>
        </a:stretch>
      </xdr:blipFill>
      <xdr:spPr>
        <a:xfrm>
          <a:off x="9929812" y="48924"/>
          <a:ext cx="1389063" cy="995154"/>
        </a:xfrm>
        <a:prstGeom prst="rect">
          <a:avLst/>
        </a:prstGeom>
        <a:effectLst>
          <a:softEdge rad="127000"/>
        </a:effectLst>
      </xdr:spPr>
    </xdr:pic>
    <xdr:clientData/>
  </xdr:twoCellAnchor>
  <xdr:twoCellAnchor>
    <xdr:from>
      <xdr:col>9</xdr:col>
      <xdr:colOff>9070</xdr:colOff>
      <xdr:row>22</xdr:row>
      <xdr:rowOff>18142</xdr:rowOff>
    </xdr:from>
    <xdr:to>
      <xdr:col>9</xdr:col>
      <xdr:colOff>1306285</xdr:colOff>
      <xdr:row>29</xdr:row>
      <xdr:rowOff>36285</xdr:rowOff>
    </xdr:to>
    <xdr:sp macro="" textlink="">
      <xdr:nvSpPr>
        <xdr:cNvPr id="3" name="TextBox 2">
          <a:extLst>
            <a:ext uri="{FF2B5EF4-FFF2-40B4-BE49-F238E27FC236}">
              <a16:creationId xmlns:a16="http://schemas.microsoft.com/office/drawing/2014/main" id="{2A91256F-A717-031C-A38F-2DDEB51E8C2F}"/>
            </a:ext>
          </a:extLst>
        </xdr:cNvPr>
        <xdr:cNvSpPr txBox="1"/>
      </xdr:nvSpPr>
      <xdr:spPr>
        <a:xfrm>
          <a:off x="9905999" y="3320142"/>
          <a:ext cx="1297215" cy="128814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AU" sz="1100">
              <a:solidFill>
                <a:srgbClr val="009900"/>
              </a:solidFill>
            </a:rPr>
            <a:t>In some instances, records of recycling of glass, metal and paper appear to be omitted from the published records</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delwpvicgovau.sharepoint.com/sites/ecm_861/Data%20Requests/Data%20request%20and%20release%20template.xlsx" TargetMode="External"/><Relationship Id="rId1" Type="http://schemas.openxmlformats.org/officeDocument/2006/relationships/externalLinkPath" Target="https://delwpvicgovau.sharepoint.com/sites/ecm_861/Data%20Requests/Data%20request%20and%20release%20templa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prsvr1.cgd.vic.gov.au\apps\Users\lr1e\AppData\Local\Microsoft\Windows\INetCache\Content.Outlook\DX22YVEA\LS00085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ents &amp; disclaimer"/>
      <sheetName val="Lists (to delete)"/>
      <sheetName val="WPM release schedule"/>
      <sheetName val="WPM release notes"/>
      <sheetName val="VLGAS release notes"/>
    </sheetNames>
    <sheetDataSet>
      <sheetData sheetId="0" refreshError="1"/>
      <sheetData sheetId="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Table 1 "/>
      <sheetName val="International Trade Glossary"/>
      <sheetName val="Explanatory Notes"/>
      <sheetName val="Licence Condition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planning.vic.gov.au/guides-and-resources/Data-spatial-and-insights/melbournes-vegetation-heat-and-land-use-data"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emv.vic.gov.au/regional-environmental-scans"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emv.vic.gov.au/regional-environmental-scans"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8" Type="http://schemas.openxmlformats.org/officeDocument/2006/relationships/hyperlink" Target="https://public.tableau.com/app/profile/australian.bureau.of.agricultural.and.resource.economics.and.sci/viz/CLUM2020_LGA_with_WMS_v2_16176687343290/Dashboard1" TargetMode="External"/><Relationship Id="rId13" Type="http://schemas.openxmlformats.org/officeDocument/2006/relationships/ctrlProp" Target="../ctrlProps/ctrlProp1.xml"/><Relationship Id="rId3" Type="http://schemas.openxmlformats.org/officeDocument/2006/relationships/hyperlink" Target="https://data.gov.au/data/dataset/victorian-local-government-waste-data-dashboard/resource/60a8b0df-9532-4260-84f6-22abbd6b955b" TargetMode="External"/><Relationship Id="rId7" Type="http://schemas.openxmlformats.org/officeDocument/2006/relationships/hyperlink" Target="https://www.emv.vic.gov.au/regional-environmental-scans" TargetMode="External"/><Relationship Id="rId12" Type="http://schemas.openxmlformats.org/officeDocument/2006/relationships/vmlDrawing" Target="../drawings/vmlDrawing1.vml"/><Relationship Id="rId2" Type="http://schemas.openxmlformats.org/officeDocument/2006/relationships/hyperlink" Target="https://www.planning.vic.gov.au/guides-and-resources/Data-spatial-and-insights/melbournes-vegetation-heat-and-land-use-data" TargetMode="External"/><Relationship Id="rId16" Type="http://schemas.openxmlformats.org/officeDocument/2006/relationships/ctrlProp" Target="../ctrlProps/ctrlProp4.xml"/><Relationship Id="rId1" Type="http://schemas.openxmlformats.org/officeDocument/2006/relationships/hyperlink" Target="https://www.google.com.au/url?sa=t&amp;rct=j&amp;q=&amp;esrc=s&amp;source=web&amp;cd=&amp;cad=rja&amp;uact=8&amp;ved=2ahUKEwjSwYSC7-KTAxUqRmwGHcqXLTEQFnoECCMQAQ&amp;url=https%3A%2F%2Fwww.planning.vic.gov.au%2Fguides-and-resources%2FData-spatial-and-insights%2Fmelbournes-vegetation-heat-and-land-use-data&amp;usg=AOvVaw0TqCAZEaruGj7CB087vfZR&amp;opi=89978449" TargetMode="External"/><Relationship Id="rId6" Type="http://schemas.openxmlformats.org/officeDocument/2006/relationships/hyperlink" Target="https://www.emv.vic.gov.au/regional-environmental-scans" TargetMode="External"/><Relationship Id="rId11" Type="http://schemas.openxmlformats.org/officeDocument/2006/relationships/drawing" Target="../drawings/drawing4.xml"/><Relationship Id="rId5" Type="http://schemas.openxmlformats.org/officeDocument/2006/relationships/hyperlink" Target="https://assets.sustainability.vic.gov.au/susvic/Report-Waste-Local-Government-Waste-Services-Report-2019-20.pdf" TargetMode="External"/><Relationship Id="rId15" Type="http://schemas.openxmlformats.org/officeDocument/2006/relationships/ctrlProp" Target="../ctrlProps/ctrlProp3.xml"/><Relationship Id="rId10" Type="http://schemas.openxmlformats.org/officeDocument/2006/relationships/printerSettings" Target="../printerSettings/printerSettings1.bin"/><Relationship Id="rId4" Type="http://schemas.openxmlformats.org/officeDocument/2006/relationships/hyperlink" Target="https://discover.data.vic.gov.au/dataset/local-government-performance-reporting" TargetMode="External"/><Relationship Id="rId9" Type="http://schemas.openxmlformats.org/officeDocument/2006/relationships/hyperlink" Target="https://cer.gov.au/markets/reports-and-data/small-scale-installation-postcode-data" TargetMode="External"/><Relationship Id="rId14" Type="http://schemas.openxmlformats.org/officeDocument/2006/relationships/ctrlProp" Target="../ctrlProps/ctrlProp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B4DE4-1E11-4BAB-A5DB-F020C2EF3160}">
  <sheetPr>
    <tabColor theme="3" tint="0.249977111117893"/>
  </sheetPr>
  <dimension ref="B1:Z88"/>
  <sheetViews>
    <sheetView topLeftCell="A48" workbookViewId="0">
      <selection activeCell="A59" sqref="A59:XFD59"/>
    </sheetView>
  </sheetViews>
  <sheetFormatPr defaultRowHeight="14.5" x14ac:dyDescent="0.35"/>
  <cols>
    <col min="3" max="3" width="14.81640625" customWidth="1"/>
    <col min="4" max="9" width="12.453125" style="6" customWidth="1"/>
  </cols>
  <sheetData>
    <row r="1" spans="2:26" ht="23.5" x14ac:dyDescent="0.35">
      <c r="C1" s="4" t="s">
        <v>16</v>
      </c>
      <c r="D1" s="3" t="s">
        <v>15</v>
      </c>
      <c r="S1" s="136" t="s">
        <v>358</v>
      </c>
      <c r="T1" s="136"/>
      <c r="U1" s="136"/>
      <c r="V1" s="136"/>
      <c r="W1" s="136"/>
      <c r="X1" s="136"/>
      <c r="Y1" s="136"/>
      <c r="Z1" s="136"/>
    </row>
    <row r="2" spans="2:26" x14ac:dyDescent="0.35">
      <c r="C2" s="4" t="s">
        <v>17</v>
      </c>
      <c r="S2" s="136"/>
      <c r="T2" s="136"/>
      <c r="U2" s="136"/>
      <c r="V2" s="136"/>
      <c r="W2" s="136"/>
      <c r="X2" s="136"/>
      <c r="Y2" s="136"/>
      <c r="Z2" s="136"/>
    </row>
    <row r="3" spans="2:26" ht="14.5" customHeight="1" x14ac:dyDescent="0.35">
      <c r="C3" s="4" t="s">
        <v>18</v>
      </c>
      <c r="S3" s="136"/>
      <c r="T3" s="136"/>
      <c r="U3" s="136"/>
      <c r="V3" s="136"/>
      <c r="W3" s="136"/>
      <c r="X3" s="136"/>
      <c r="Y3" s="136"/>
      <c r="Z3" s="136"/>
    </row>
    <row r="4" spans="2:26" x14ac:dyDescent="0.35">
      <c r="C4" s="4" t="s">
        <v>19</v>
      </c>
      <c r="S4" s="134" t="s">
        <v>357</v>
      </c>
      <c r="T4" s="134"/>
      <c r="U4" s="134"/>
      <c r="V4" s="134"/>
      <c r="W4" s="134"/>
      <c r="X4" s="134"/>
      <c r="Y4" s="134"/>
      <c r="Z4" s="134"/>
    </row>
    <row r="6" spans="2:26" x14ac:dyDescent="0.35">
      <c r="B6" s="79">
        <v>1</v>
      </c>
      <c r="C6" s="79">
        <v>2</v>
      </c>
      <c r="D6" s="72">
        <v>3</v>
      </c>
      <c r="E6" s="79">
        <v>4</v>
      </c>
      <c r="F6" s="79">
        <v>5</v>
      </c>
      <c r="G6" s="72">
        <v>6</v>
      </c>
      <c r="H6" s="79">
        <v>7</v>
      </c>
      <c r="I6" s="79">
        <v>8</v>
      </c>
    </row>
    <row r="7" spans="2:26" ht="24" x14ac:dyDescent="0.35">
      <c r="D7" s="74" t="s">
        <v>16</v>
      </c>
      <c r="E7" s="75" t="s">
        <v>17</v>
      </c>
      <c r="F7" s="75" t="s">
        <v>18</v>
      </c>
      <c r="G7" s="75" t="s">
        <v>19</v>
      </c>
      <c r="H7" s="7"/>
      <c r="I7" s="75" t="s">
        <v>361</v>
      </c>
      <c r="S7" s="135" t="s">
        <v>359</v>
      </c>
      <c r="T7" s="135"/>
      <c r="U7" s="135"/>
      <c r="V7" s="135"/>
      <c r="W7" s="135"/>
      <c r="X7" s="135"/>
      <c r="Y7" s="135"/>
      <c r="Z7" s="135"/>
    </row>
    <row r="8" spans="2:26" x14ac:dyDescent="0.35">
      <c r="B8" s="47">
        <v>1</v>
      </c>
      <c r="C8" s="21" t="s">
        <v>110</v>
      </c>
      <c r="D8" s="76"/>
      <c r="E8" s="76"/>
      <c r="F8" s="76"/>
      <c r="G8" s="76"/>
      <c r="H8" s="73"/>
      <c r="I8" s="76"/>
      <c r="S8" s="137" t="s">
        <v>360</v>
      </c>
      <c r="T8" s="137"/>
      <c r="U8" s="137"/>
      <c r="V8" s="137"/>
      <c r="W8" s="137"/>
      <c r="X8" s="137"/>
      <c r="Y8" s="137"/>
      <c r="Z8" s="137"/>
    </row>
    <row r="9" spans="2:26" x14ac:dyDescent="0.35">
      <c r="B9" s="47">
        <v>2</v>
      </c>
      <c r="C9" s="21" t="s">
        <v>111</v>
      </c>
      <c r="D9" s="76"/>
      <c r="E9" s="76"/>
      <c r="F9" s="76"/>
      <c r="G9" s="76"/>
      <c r="H9" s="73"/>
      <c r="I9" s="76"/>
      <c r="J9" s="5"/>
      <c r="K9" s="7"/>
      <c r="L9" s="7"/>
      <c r="M9" s="7"/>
      <c r="S9" s="137"/>
      <c r="T9" s="137"/>
      <c r="U9" s="137"/>
      <c r="V9" s="137"/>
      <c r="W9" s="137"/>
      <c r="X9" s="137"/>
      <c r="Y9" s="137"/>
      <c r="Z9" s="137"/>
    </row>
    <row r="10" spans="2:26" x14ac:dyDescent="0.35">
      <c r="B10" s="47">
        <v>3</v>
      </c>
      <c r="C10" s="21" t="s">
        <v>112</v>
      </c>
      <c r="D10" s="76"/>
      <c r="E10" s="76"/>
      <c r="F10" s="76"/>
      <c r="G10" s="76"/>
      <c r="H10" s="73"/>
      <c r="I10" s="76"/>
      <c r="S10" s="137"/>
      <c r="T10" s="137"/>
      <c r="U10" s="137"/>
      <c r="V10" s="137"/>
      <c r="W10" s="137"/>
      <c r="X10" s="137"/>
      <c r="Y10" s="137"/>
      <c r="Z10" s="137"/>
    </row>
    <row r="11" spans="2:26" x14ac:dyDescent="0.35">
      <c r="B11" s="47">
        <v>4</v>
      </c>
      <c r="C11" s="21" t="s">
        <v>113</v>
      </c>
      <c r="D11" s="77">
        <v>11.8</v>
      </c>
      <c r="E11" s="77">
        <v>5.2</v>
      </c>
      <c r="F11" s="77">
        <v>3.8</v>
      </c>
      <c r="G11" s="78">
        <v>20.8</v>
      </c>
      <c r="H11" s="78"/>
      <c r="I11" s="78">
        <v>8.25</v>
      </c>
    </row>
    <row r="12" spans="2:26" x14ac:dyDescent="0.35">
      <c r="B12" s="47">
        <v>5</v>
      </c>
      <c r="C12" s="21" t="s">
        <v>114</v>
      </c>
      <c r="D12" s="76"/>
      <c r="E12" s="76"/>
      <c r="F12" s="76"/>
      <c r="G12" s="76"/>
      <c r="H12" s="73"/>
      <c r="I12" s="76"/>
    </row>
    <row r="13" spans="2:26" x14ac:dyDescent="0.35">
      <c r="B13" s="47">
        <v>6</v>
      </c>
      <c r="C13" s="21" t="s">
        <v>115</v>
      </c>
      <c r="D13" s="76"/>
      <c r="E13" s="76"/>
      <c r="F13" s="76"/>
      <c r="G13" s="76"/>
      <c r="H13" s="73"/>
      <c r="I13" s="76"/>
    </row>
    <row r="14" spans="2:26" x14ac:dyDescent="0.35">
      <c r="B14" s="47">
        <v>7</v>
      </c>
      <c r="C14" s="21" t="s">
        <v>116</v>
      </c>
      <c r="D14" s="77">
        <v>12.6</v>
      </c>
      <c r="E14" s="77">
        <v>2.8</v>
      </c>
      <c r="F14" s="77">
        <v>1.1000000000000001</v>
      </c>
      <c r="G14" s="78">
        <v>16.400000000000002</v>
      </c>
      <c r="H14" s="73"/>
      <c r="I14" s="78">
        <v>7.56</v>
      </c>
    </row>
    <row r="15" spans="2:26" x14ac:dyDescent="0.35">
      <c r="B15" s="47">
        <v>8</v>
      </c>
      <c r="C15" s="21" t="s">
        <v>117</v>
      </c>
      <c r="D15" s="76"/>
      <c r="E15" s="76"/>
      <c r="F15" s="76"/>
      <c r="G15" s="76"/>
      <c r="H15" s="73"/>
      <c r="I15" s="76"/>
    </row>
    <row r="16" spans="2:26" x14ac:dyDescent="0.35">
      <c r="B16" s="47">
        <v>9</v>
      </c>
      <c r="C16" s="21" t="s">
        <v>118</v>
      </c>
      <c r="D16" s="77">
        <v>14.1</v>
      </c>
      <c r="E16" s="77">
        <v>4.4000000000000004</v>
      </c>
      <c r="F16" s="77">
        <v>2.1</v>
      </c>
      <c r="G16" s="78">
        <v>20.599999999999998</v>
      </c>
      <c r="H16" s="73"/>
      <c r="I16" s="78">
        <v>7.5</v>
      </c>
    </row>
    <row r="17" spans="2:9" x14ac:dyDescent="0.35">
      <c r="B17" s="47">
        <v>10</v>
      </c>
      <c r="C17" s="21" t="s">
        <v>119</v>
      </c>
      <c r="D17" s="77">
        <v>4.5999999999999996</v>
      </c>
      <c r="E17" s="77">
        <v>1</v>
      </c>
      <c r="F17" s="77">
        <v>0.5</v>
      </c>
      <c r="G17" s="78">
        <v>6</v>
      </c>
      <c r="H17" s="73"/>
      <c r="I17" s="78">
        <v>10.75</v>
      </c>
    </row>
    <row r="18" spans="2:9" x14ac:dyDescent="0.35">
      <c r="B18" s="47">
        <v>11</v>
      </c>
      <c r="C18" s="21" t="s">
        <v>120</v>
      </c>
      <c r="D18" s="76"/>
      <c r="E18" s="76"/>
      <c r="F18" s="76"/>
      <c r="G18" s="76"/>
      <c r="H18" s="73"/>
      <c r="I18" s="76"/>
    </row>
    <row r="19" spans="2:9" x14ac:dyDescent="0.35">
      <c r="B19" s="47">
        <v>12</v>
      </c>
      <c r="C19" s="21" t="s">
        <v>121</v>
      </c>
      <c r="D19" s="76"/>
      <c r="E19" s="76"/>
      <c r="F19" s="76"/>
      <c r="G19" s="76"/>
      <c r="H19" s="73"/>
      <c r="I19" s="76"/>
    </row>
    <row r="20" spans="2:9" x14ac:dyDescent="0.35">
      <c r="B20" s="47">
        <v>13</v>
      </c>
      <c r="C20" s="21" t="s">
        <v>122</v>
      </c>
      <c r="D20" s="77">
        <v>7.3</v>
      </c>
      <c r="E20" s="77">
        <v>4.4000000000000004</v>
      </c>
      <c r="F20" s="77">
        <v>7.8</v>
      </c>
      <c r="G20" s="78">
        <v>19.5</v>
      </c>
      <c r="H20" s="73"/>
      <c r="I20" s="78">
        <v>9.2200000000000006</v>
      </c>
    </row>
    <row r="21" spans="2:9" x14ac:dyDescent="0.35">
      <c r="B21" s="47">
        <v>14</v>
      </c>
      <c r="C21" s="21" t="s">
        <v>123</v>
      </c>
      <c r="D21" s="77">
        <v>6.7</v>
      </c>
      <c r="E21" s="77">
        <v>2.2000000000000002</v>
      </c>
      <c r="F21" s="77">
        <v>1.2</v>
      </c>
      <c r="G21" s="78">
        <v>10.199999999999999</v>
      </c>
      <c r="H21" s="73"/>
      <c r="I21" s="78">
        <v>10.7</v>
      </c>
    </row>
    <row r="22" spans="2:9" x14ac:dyDescent="0.35">
      <c r="B22" s="47">
        <v>15</v>
      </c>
      <c r="C22" s="21" t="s">
        <v>124</v>
      </c>
      <c r="D22" s="76"/>
      <c r="E22" s="76"/>
      <c r="F22" s="76"/>
      <c r="G22" s="76"/>
      <c r="H22" s="73"/>
      <c r="I22" s="76"/>
    </row>
    <row r="23" spans="2:9" x14ac:dyDescent="0.35">
      <c r="B23" s="47">
        <v>16</v>
      </c>
      <c r="C23" s="21" t="s">
        <v>125</v>
      </c>
      <c r="D23" s="76"/>
      <c r="E23" s="76"/>
      <c r="F23" s="76"/>
      <c r="G23" s="76"/>
      <c r="H23" s="73"/>
      <c r="I23" s="76"/>
    </row>
    <row r="24" spans="2:9" x14ac:dyDescent="0.35">
      <c r="B24" s="47">
        <v>17</v>
      </c>
      <c r="C24" s="21" t="s">
        <v>126</v>
      </c>
      <c r="D24" s="76"/>
      <c r="E24" s="76"/>
      <c r="F24" s="76"/>
      <c r="G24" s="76"/>
      <c r="H24" s="73"/>
      <c r="I24" s="76"/>
    </row>
    <row r="25" spans="2:9" x14ac:dyDescent="0.35">
      <c r="B25" s="47">
        <v>18</v>
      </c>
      <c r="C25" s="21" t="s">
        <v>127</v>
      </c>
      <c r="D25" s="77">
        <v>9.1</v>
      </c>
      <c r="E25" s="77">
        <v>2.2999999999999998</v>
      </c>
      <c r="F25" s="77">
        <v>1.1000000000000001</v>
      </c>
      <c r="G25" s="78">
        <v>12.5</v>
      </c>
      <c r="H25" s="73"/>
      <c r="I25" s="78">
        <v>8.5299999999999994</v>
      </c>
    </row>
    <row r="26" spans="2:9" x14ac:dyDescent="0.35">
      <c r="B26" s="47">
        <v>19</v>
      </c>
      <c r="C26" s="21" t="s">
        <v>128</v>
      </c>
      <c r="D26" s="76"/>
      <c r="E26" s="76"/>
      <c r="F26" s="76"/>
      <c r="G26" s="76"/>
      <c r="H26" s="73"/>
      <c r="I26" s="76"/>
    </row>
    <row r="27" spans="2:9" x14ac:dyDescent="0.35">
      <c r="B27" s="47">
        <v>20</v>
      </c>
      <c r="C27" s="21" t="s">
        <v>129</v>
      </c>
      <c r="D27" s="77">
        <v>12.2</v>
      </c>
      <c r="E27" s="77">
        <v>3.6</v>
      </c>
      <c r="F27" s="77">
        <v>1.4</v>
      </c>
      <c r="G27" s="78">
        <v>17.2</v>
      </c>
      <c r="H27" s="73"/>
      <c r="I27" s="78">
        <v>8.23</v>
      </c>
    </row>
    <row r="28" spans="2:9" x14ac:dyDescent="0.35">
      <c r="B28" s="47">
        <v>21</v>
      </c>
      <c r="C28" s="21" t="s">
        <v>130</v>
      </c>
      <c r="D28" s="76"/>
      <c r="E28" s="76"/>
      <c r="F28" s="76"/>
      <c r="G28" s="76"/>
      <c r="H28" s="73"/>
      <c r="I28" s="76"/>
    </row>
    <row r="29" spans="2:9" x14ac:dyDescent="0.35">
      <c r="B29" s="47">
        <v>22</v>
      </c>
      <c r="C29" s="21" t="s">
        <v>131</v>
      </c>
      <c r="D29" s="77">
        <v>10.4</v>
      </c>
      <c r="E29" s="77">
        <v>1.5</v>
      </c>
      <c r="F29" s="77">
        <v>0.5</v>
      </c>
      <c r="G29" s="78">
        <v>12.5</v>
      </c>
      <c r="H29" s="73"/>
      <c r="I29" s="78">
        <v>8.6300000000000008</v>
      </c>
    </row>
    <row r="30" spans="2:9" x14ac:dyDescent="0.35">
      <c r="B30" s="47">
        <v>23</v>
      </c>
      <c r="C30" s="21" t="s">
        <v>132</v>
      </c>
      <c r="D30" s="76"/>
      <c r="E30" s="76"/>
      <c r="F30" s="76"/>
      <c r="G30" s="76"/>
      <c r="H30" s="73"/>
      <c r="I30" s="76"/>
    </row>
    <row r="31" spans="2:9" x14ac:dyDescent="0.35">
      <c r="B31" s="47">
        <v>24</v>
      </c>
      <c r="C31" s="21" t="s">
        <v>133</v>
      </c>
      <c r="D31" s="76"/>
      <c r="E31" s="76"/>
      <c r="F31" s="76"/>
      <c r="G31" s="76"/>
      <c r="H31" s="73"/>
      <c r="I31" s="76"/>
    </row>
    <row r="32" spans="2:9" x14ac:dyDescent="0.35">
      <c r="B32" s="47">
        <v>25</v>
      </c>
      <c r="C32" s="21" t="s">
        <v>134</v>
      </c>
      <c r="D32" s="76"/>
      <c r="E32" s="76"/>
      <c r="F32" s="76"/>
      <c r="G32" s="76"/>
      <c r="H32" s="73"/>
      <c r="I32" s="76"/>
    </row>
    <row r="33" spans="2:9" x14ac:dyDescent="0.35">
      <c r="B33" s="47">
        <v>26</v>
      </c>
      <c r="C33" s="21" t="s">
        <v>135</v>
      </c>
      <c r="D33" s="77">
        <v>4.4000000000000004</v>
      </c>
      <c r="E33" s="77">
        <v>1.4</v>
      </c>
      <c r="F33" s="77">
        <v>0.8</v>
      </c>
      <c r="G33" s="78">
        <v>6.6000000000000005</v>
      </c>
      <c r="H33" s="73"/>
      <c r="I33" s="78">
        <v>9.26</v>
      </c>
    </row>
    <row r="34" spans="2:9" x14ac:dyDescent="0.35">
      <c r="B34" s="47">
        <v>27</v>
      </c>
      <c r="C34" s="21" t="s">
        <v>136</v>
      </c>
      <c r="D34" s="76"/>
      <c r="E34" s="76"/>
      <c r="F34" s="76"/>
      <c r="G34" s="76"/>
      <c r="H34" s="73"/>
      <c r="I34" s="76"/>
    </row>
    <row r="35" spans="2:9" x14ac:dyDescent="0.35">
      <c r="B35" s="47">
        <v>28</v>
      </c>
      <c r="C35" s="21" t="s">
        <v>137</v>
      </c>
      <c r="D35" s="76"/>
      <c r="E35" s="76"/>
      <c r="F35" s="76"/>
      <c r="G35" s="76"/>
      <c r="H35" s="73"/>
      <c r="I35" s="76"/>
    </row>
    <row r="36" spans="2:9" x14ac:dyDescent="0.35">
      <c r="B36" s="47">
        <v>29</v>
      </c>
      <c r="C36" s="21" t="s">
        <v>138</v>
      </c>
      <c r="D36" s="76"/>
      <c r="E36" s="76"/>
      <c r="F36" s="76"/>
      <c r="G36" s="76"/>
      <c r="H36" s="73"/>
      <c r="I36" s="76"/>
    </row>
    <row r="37" spans="2:9" x14ac:dyDescent="0.35">
      <c r="B37" s="47">
        <v>30</v>
      </c>
      <c r="C37" s="21" t="s">
        <v>139</v>
      </c>
      <c r="D37" s="76"/>
      <c r="E37" s="76"/>
      <c r="F37" s="76"/>
      <c r="G37" s="76"/>
      <c r="H37" s="73"/>
      <c r="I37" s="76"/>
    </row>
    <row r="38" spans="2:9" x14ac:dyDescent="0.35">
      <c r="B38" s="47">
        <v>31</v>
      </c>
      <c r="C38" s="21" t="s">
        <v>140</v>
      </c>
      <c r="D38" s="77">
        <v>4.8</v>
      </c>
      <c r="E38" s="77">
        <v>0.9</v>
      </c>
      <c r="F38" s="77">
        <v>0.3</v>
      </c>
      <c r="G38" s="78">
        <v>6</v>
      </c>
      <c r="H38" s="73"/>
      <c r="I38" s="78">
        <v>7.94</v>
      </c>
    </row>
    <row r="39" spans="2:9" x14ac:dyDescent="0.35">
      <c r="B39" s="47">
        <v>32</v>
      </c>
      <c r="C39" s="21" t="s">
        <v>141</v>
      </c>
      <c r="D39" s="76"/>
      <c r="E39" s="76"/>
      <c r="F39" s="76"/>
      <c r="G39" s="76"/>
      <c r="H39" s="73"/>
      <c r="I39" s="76"/>
    </row>
    <row r="40" spans="2:9" x14ac:dyDescent="0.35">
      <c r="B40" s="47">
        <v>33</v>
      </c>
      <c r="C40" s="21" t="s">
        <v>142</v>
      </c>
      <c r="D40" s="77">
        <v>3.5</v>
      </c>
      <c r="E40" s="77">
        <v>1.3</v>
      </c>
      <c r="F40" s="77">
        <v>0.6</v>
      </c>
      <c r="G40" s="78">
        <v>5.3</v>
      </c>
      <c r="H40" s="73"/>
      <c r="I40" s="78">
        <v>9.23</v>
      </c>
    </row>
    <row r="41" spans="2:9" x14ac:dyDescent="0.35">
      <c r="B41" s="47">
        <v>34</v>
      </c>
      <c r="C41" s="21" t="s">
        <v>143</v>
      </c>
      <c r="D41" s="76"/>
      <c r="E41" s="76"/>
      <c r="F41" s="76"/>
      <c r="G41" s="76"/>
      <c r="H41" s="73"/>
      <c r="I41" s="76"/>
    </row>
    <row r="42" spans="2:9" x14ac:dyDescent="0.35">
      <c r="B42" s="47">
        <v>35</v>
      </c>
      <c r="C42" s="21" t="s">
        <v>144</v>
      </c>
      <c r="D42" s="77">
        <v>7</v>
      </c>
      <c r="E42" s="77">
        <v>1.7</v>
      </c>
      <c r="F42" s="77">
        <v>0.8</v>
      </c>
      <c r="G42" s="78">
        <v>9.5</v>
      </c>
      <c r="H42" s="73"/>
      <c r="I42" s="78">
        <v>9.0500000000000007</v>
      </c>
    </row>
    <row r="43" spans="2:9" x14ac:dyDescent="0.35">
      <c r="B43" s="47">
        <v>36</v>
      </c>
      <c r="C43" s="21" t="s">
        <v>145</v>
      </c>
      <c r="D43" s="77">
        <v>9.8000000000000007</v>
      </c>
      <c r="E43" s="77">
        <v>4.2</v>
      </c>
      <c r="F43" s="77">
        <v>4</v>
      </c>
      <c r="G43" s="78">
        <v>18</v>
      </c>
      <c r="H43" s="73"/>
      <c r="I43" s="78">
        <v>7.52</v>
      </c>
    </row>
    <row r="44" spans="2:9" x14ac:dyDescent="0.35">
      <c r="B44" s="47">
        <v>37</v>
      </c>
      <c r="C44" s="21" t="s">
        <v>146</v>
      </c>
      <c r="D44" s="76"/>
      <c r="E44" s="76"/>
      <c r="F44" s="76"/>
      <c r="G44" s="76"/>
      <c r="H44" s="73"/>
      <c r="I44" s="76"/>
    </row>
    <row r="45" spans="2:9" x14ac:dyDescent="0.35">
      <c r="B45" s="47">
        <v>38</v>
      </c>
      <c r="C45" s="21" t="s">
        <v>147</v>
      </c>
      <c r="D45" s="76"/>
      <c r="E45" s="76"/>
      <c r="F45" s="76"/>
      <c r="G45" s="76"/>
      <c r="H45" s="73"/>
      <c r="I45" s="76"/>
    </row>
    <row r="46" spans="2:9" x14ac:dyDescent="0.35">
      <c r="B46" s="47">
        <v>39</v>
      </c>
      <c r="C46" s="21" t="s">
        <v>148</v>
      </c>
      <c r="D46" s="76"/>
      <c r="E46" s="76"/>
      <c r="F46" s="76"/>
      <c r="G46" s="76"/>
      <c r="H46" s="73"/>
      <c r="I46" s="76"/>
    </row>
    <row r="47" spans="2:9" x14ac:dyDescent="0.35">
      <c r="B47" s="47">
        <v>40</v>
      </c>
      <c r="C47" s="21" t="s">
        <v>149</v>
      </c>
      <c r="D47" s="77">
        <v>13.2</v>
      </c>
      <c r="E47" s="77">
        <v>8.1</v>
      </c>
      <c r="F47" s="77">
        <v>6.6</v>
      </c>
      <c r="G47" s="78">
        <v>27.800000000000004</v>
      </c>
      <c r="H47" s="73"/>
      <c r="I47" s="78">
        <v>7.95</v>
      </c>
    </row>
    <row r="48" spans="2:9" x14ac:dyDescent="0.35">
      <c r="B48" s="47">
        <v>41</v>
      </c>
      <c r="C48" s="21" t="s">
        <v>150</v>
      </c>
      <c r="D48" s="76"/>
      <c r="E48" s="76"/>
      <c r="F48" s="76"/>
      <c r="G48" s="76"/>
      <c r="H48" s="73"/>
      <c r="I48" s="76"/>
    </row>
    <row r="49" spans="2:17" x14ac:dyDescent="0.35">
      <c r="B49" s="47">
        <v>42</v>
      </c>
      <c r="C49" s="21" t="s">
        <v>151</v>
      </c>
      <c r="D49" s="77">
        <v>6.7</v>
      </c>
      <c r="E49" s="77">
        <v>1.2</v>
      </c>
      <c r="F49" s="77">
        <v>0.4</v>
      </c>
      <c r="G49" s="78">
        <v>8.4</v>
      </c>
      <c r="H49" s="73"/>
      <c r="I49" s="78">
        <v>9.35</v>
      </c>
    </row>
    <row r="50" spans="2:17" x14ac:dyDescent="0.35">
      <c r="B50" s="47">
        <v>43</v>
      </c>
      <c r="C50" s="21" t="s">
        <v>152</v>
      </c>
      <c r="D50" s="77">
        <v>11.5</v>
      </c>
      <c r="E50" s="77">
        <v>5.4</v>
      </c>
      <c r="F50" s="77">
        <v>4.0999999999999996</v>
      </c>
      <c r="G50" s="78">
        <v>20.9</v>
      </c>
      <c r="H50" s="73"/>
      <c r="I50" s="78">
        <v>7.03</v>
      </c>
    </row>
    <row r="51" spans="2:17" x14ac:dyDescent="0.35">
      <c r="B51" s="47">
        <v>44</v>
      </c>
      <c r="C51" s="21" t="s">
        <v>153</v>
      </c>
      <c r="D51" s="77">
        <v>5.9</v>
      </c>
      <c r="E51" s="77">
        <v>3</v>
      </c>
      <c r="F51" s="77">
        <v>2.1</v>
      </c>
      <c r="G51" s="78">
        <v>11</v>
      </c>
      <c r="H51" s="73"/>
      <c r="I51" s="78">
        <v>7.94</v>
      </c>
      <c r="Q51" t="s">
        <v>411</v>
      </c>
    </row>
    <row r="52" spans="2:17" x14ac:dyDescent="0.35">
      <c r="B52" s="47">
        <v>45</v>
      </c>
      <c r="C52" s="21" t="s">
        <v>154</v>
      </c>
      <c r="D52" s="77">
        <v>2.5</v>
      </c>
      <c r="E52" s="77">
        <v>0.9</v>
      </c>
      <c r="F52" s="77">
        <v>0.3</v>
      </c>
      <c r="G52" s="78">
        <v>3.6999999999999997</v>
      </c>
      <c r="H52" s="73"/>
      <c r="I52" s="78">
        <v>10.7</v>
      </c>
    </row>
    <row r="53" spans="2:17" x14ac:dyDescent="0.35">
      <c r="B53" s="47">
        <v>46</v>
      </c>
      <c r="C53" s="21" t="s">
        <v>155</v>
      </c>
      <c r="D53" s="76"/>
      <c r="E53" s="76"/>
      <c r="F53" s="76"/>
      <c r="G53" s="76"/>
      <c r="H53" s="73"/>
      <c r="I53" s="76"/>
    </row>
    <row r="54" spans="2:17" x14ac:dyDescent="0.35">
      <c r="B54" s="47">
        <v>47</v>
      </c>
      <c r="C54" s="21" t="s">
        <v>156</v>
      </c>
      <c r="D54" s="76"/>
      <c r="E54" s="76"/>
      <c r="F54" s="76"/>
      <c r="G54" s="76"/>
      <c r="H54" s="73"/>
      <c r="I54" s="76"/>
    </row>
    <row r="55" spans="2:17" x14ac:dyDescent="0.35">
      <c r="B55" s="47">
        <v>48</v>
      </c>
      <c r="C55" s="21" t="s">
        <v>157</v>
      </c>
      <c r="D55" s="76"/>
      <c r="E55" s="76"/>
      <c r="F55" s="76"/>
      <c r="G55" s="76"/>
      <c r="H55" s="73"/>
      <c r="I55" s="76"/>
    </row>
    <row r="56" spans="2:17" x14ac:dyDescent="0.35">
      <c r="B56" s="47">
        <v>49</v>
      </c>
      <c r="C56" s="21" t="s">
        <v>158</v>
      </c>
      <c r="D56" s="77">
        <v>9.9</v>
      </c>
      <c r="E56" s="77">
        <v>2.8</v>
      </c>
      <c r="F56" s="77">
        <v>1.4</v>
      </c>
      <c r="G56" s="78">
        <v>14.2</v>
      </c>
      <c r="H56" s="73"/>
      <c r="I56" s="78">
        <v>8.43</v>
      </c>
    </row>
    <row r="57" spans="2:17" x14ac:dyDescent="0.35">
      <c r="B57" s="47">
        <v>50</v>
      </c>
      <c r="C57" s="21" t="s">
        <v>159</v>
      </c>
      <c r="D57" s="77">
        <v>7.8</v>
      </c>
      <c r="E57" s="77">
        <v>1.5</v>
      </c>
      <c r="F57" s="77">
        <v>0.6</v>
      </c>
      <c r="G57" s="78">
        <v>9.9</v>
      </c>
      <c r="H57" s="73"/>
      <c r="I57" s="78">
        <v>9.6300000000000008</v>
      </c>
    </row>
    <row r="58" spans="2:17" x14ac:dyDescent="0.35">
      <c r="B58" s="47">
        <v>51</v>
      </c>
      <c r="C58" s="21" t="s">
        <v>160</v>
      </c>
      <c r="D58" s="76"/>
      <c r="E58" s="76"/>
      <c r="F58" s="76"/>
      <c r="G58" s="76"/>
      <c r="H58" s="73"/>
      <c r="I58" s="76"/>
    </row>
    <row r="59" spans="2:17" x14ac:dyDescent="0.35">
      <c r="B59" s="47">
        <v>52</v>
      </c>
      <c r="C59" s="21" t="s">
        <v>161</v>
      </c>
      <c r="D59" s="77">
        <v>7.8</v>
      </c>
      <c r="E59" s="77">
        <v>1.7</v>
      </c>
      <c r="F59" s="77">
        <v>0.7</v>
      </c>
      <c r="G59" s="78">
        <v>10.199999999999999</v>
      </c>
      <c r="H59" s="73"/>
      <c r="I59" s="78">
        <v>9.2200000000000006</v>
      </c>
    </row>
    <row r="60" spans="2:17" x14ac:dyDescent="0.35">
      <c r="B60" s="47">
        <v>53</v>
      </c>
      <c r="C60" s="21" t="s">
        <v>162</v>
      </c>
      <c r="D60" s="77">
        <v>12</v>
      </c>
      <c r="E60" s="77">
        <v>4.9000000000000004</v>
      </c>
      <c r="F60" s="77">
        <v>4.2</v>
      </c>
      <c r="G60" s="78">
        <v>21.099999999999998</v>
      </c>
      <c r="H60" s="73"/>
      <c r="I60" s="78">
        <v>4.66</v>
      </c>
    </row>
    <row r="61" spans="2:17" x14ac:dyDescent="0.35">
      <c r="B61" s="47">
        <v>54</v>
      </c>
      <c r="C61" s="21" t="s">
        <v>163</v>
      </c>
      <c r="D61" s="76"/>
      <c r="E61" s="76"/>
      <c r="F61" s="76"/>
      <c r="G61" s="76"/>
      <c r="H61" s="73"/>
      <c r="I61" s="76"/>
    </row>
    <row r="62" spans="2:17" x14ac:dyDescent="0.35">
      <c r="B62" s="47">
        <v>55</v>
      </c>
      <c r="C62" s="21" t="s">
        <v>164</v>
      </c>
      <c r="D62" s="76"/>
      <c r="E62" s="76"/>
      <c r="F62" s="76"/>
      <c r="G62" s="76"/>
      <c r="H62" s="73"/>
      <c r="I62" s="76"/>
    </row>
    <row r="63" spans="2:17" x14ac:dyDescent="0.35">
      <c r="B63" s="47">
        <v>56</v>
      </c>
      <c r="C63" s="21" t="s">
        <v>165</v>
      </c>
      <c r="D63" s="76"/>
      <c r="E63" s="76"/>
      <c r="F63" s="76"/>
      <c r="G63" s="76"/>
      <c r="H63" s="73"/>
      <c r="I63" s="76"/>
    </row>
    <row r="64" spans="2:17" x14ac:dyDescent="0.35">
      <c r="B64" s="47">
        <v>57</v>
      </c>
      <c r="C64" s="21" t="s">
        <v>166</v>
      </c>
      <c r="D64" s="77">
        <v>14.3</v>
      </c>
      <c r="E64" s="77">
        <v>9.4</v>
      </c>
      <c r="F64" s="77">
        <v>6.6</v>
      </c>
      <c r="G64" s="78">
        <v>30.4</v>
      </c>
      <c r="H64" s="73"/>
      <c r="I64" s="78">
        <v>9.98</v>
      </c>
    </row>
    <row r="65" spans="2:9" x14ac:dyDescent="0.35">
      <c r="B65" s="47">
        <v>58</v>
      </c>
      <c r="C65" s="21" t="s">
        <v>167</v>
      </c>
      <c r="D65" s="76"/>
      <c r="E65" s="76"/>
      <c r="F65" s="76"/>
      <c r="G65" s="76"/>
      <c r="H65" s="73"/>
      <c r="I65" s="76"/>
    </row>
    <row r="66" spans="2:9" x14ac:dyDescent="0.35">
      <c r="B66" s="47">
        <v>59</v>
      </c>
      <c r="C66" s="21" t="s">
        <v>43</v>
      </c>
      <c r="D66" s="77">
        <v>9.4</v>
      </c>
      <c r="E66" s="77">
        <v>3.1</v>
      </c>
      <c r="F66" s="77">
        <v>1.1000000000000001</v>
      </c>
      <c r="G66" s="78">
        <v>13.5</v>
      </c>
      <c r="H66" s="73"/>
      <c r="I66" s="78">
        <v>7.4</v>
      </c>
    </row>
    <row r="67" spans="2:9" x14ac:dyDescent="0.35">
      <c r="B67" s="47">
        <v>60</v>
      </c>
      <c r="C67" s="21" t="s">
        <v>168</v>
      </c>
      <c r="D67" s="76"/>
      <c r="E67" s="76"/>
      <c r="F67" s="76"/>
      <c r="G67" s="76"/>
      <c r="H67" s="73"/>
      <c r="I67" s="76"/>
    </row>
    <row r="68" spans="2:9" x14ac:dyDescent="0.35">
      <c r="B68" s="47">
        <v>61</v>
      </c>
      <c r="C68" s="21" t="s">
        <v>169</v>
      </c>
      <c r="D68" s="76"/>
      <c r="E68" s="76"/>
      <c r="F68" s="76"/>
      <c r="G68" s="76"/>
      <c r="H68" s="73"/>
      <c r="I68" s="76"/>
    </row>
    <row r="69" spans="2:9" x14ac:dyDescent="0.35">
      <c r="B69" s="47">
        <v>62</v>
      </c>
      <c r="C69" s="21" t="s">
        <v>170</v>
      </c>
      <c r="D69" s="76"/>
      <c r="E69" s="76"/>
      <c r="F69" s="76"/>
      <c r="G69" s="76"/>
      <c r="H69" s="73"/>
      <c r="I69" s="76"/>
    </row>
    <row r="70" spans="2:9" x14ac:dyDescent="0.35">
      <c r="B70" s="47">
        <v>63</v>
      </c>
      <c r="C70" s="21" t="s">
        <v>171</v>
      </c>
      <c r="D70" s="76"/>
      <c r="E70" s="76"/>
      <c r="F70" s="76"/>
      <c r="G70" s="76"/>
      <c r="H70" s="73"/>
      <c r="I70" s="76"/>
    </row>
    <row r="71" spans="2:9" x14ac:dyDescent="0.35">
      <c r="B71" s="47">
        <v>64</v>
      </c>
      <c r="C71" s="21" t="s">
        <v>172</v>
      </c>
      <c r="D71" s="77">
        <v>13.6</v>
      </c>
      <c r="E71" s="77">
        <v>4</v>
      </c>
      <c r="F71" s="77">
        <v>1.5</v>
      </c>
      <c r="G71" s="78">
        <v>19</v>
      </c>
      <c r="H71" s="73"/>
      <c r="I71" s="78">
        <v>7.56</v>
      </c>
    </row>
    <row r="72" spans="2:9" x14ac:dyDescent="0.35">
      <c r="B72" s="47">
        <v>65</v>
      </c>
      <c r="C72" s="21" t="s">
        <v>173</v>
      </c>
      <c r="D72" s="76"/>
      <c r="E72" s="76"/>
      <c r="F72" s="76"/>
      <c r="G72" s="76"/>
      <c r="H72" s="73"/>
      <c r="I72" s="76"/>
    </row>
    <row r="73" spans="2:9" x14ac:dyDescent="0.35">
      <c r="B73" s="47">
        <v>66</v>
      </c>
      <c r="C73" s="21" t="s">
        <v>174</v>
      </c>
      <c r="D73" s="76"/>
      <c r="E73" s="76"/>
      <c r="F73" s="76"/>
      <c r="G73" s="76"/>
      <c r="H73" s="73"/>
      <c r="I73" s="76"/>
    </row>
    <row r="74" spans="2:9" x14ac:dyDescent="0.35">
      <c r="B74" s="47">
        <v>67</v>
      </c>
      <c r="C74" s="21" t="s">
        <v>175</v>
      </c>
      <c r="D74" s="76"/>
      <c r="E74" s="76"/>
      <c r="F74" s="76"/>
      <c r="G74" s="76"/>
      <c r="H74" s="73"/>
      <c r="I74" s="76"/>
    </row>
    <row r="75" spans="2:9" x14ac:dyDescent="0.35">
      <c r="B75" s="47">
        <v>68</v>
      </c>
      <c r="C75" s="21" t="s">
        <v>176</v>
      </c>
      <c r="D75" s="76"/>
      <c r="E75" s="76"/>
      <c r="F75" s="76"/>
      <c r="G75" s="76"/>
      <c r="H75" s="73"/>
      <c r="I75" s="76"/>
    </row>
    <row r="76" spans="2:9" x14ac:dyDescent="0.35">
      <c r="B76" s="47">
        <v>69</v>
      </c>
      <c r="C76" s="21" t="s">
        <v>177</v>
      </c>
      <c r="D76" s="76"/>
      <c r="E76" s="76"/>
      <c r="F76" s="76"/>
      <c r="G76" s="76"/>
      <c r="H76" s="73"/>
      <c r="I76" s="76"/>
    </row>
    <row r="77" spans="2:9" x14ac:dyDescent="0.35">
      <c r="B77" s="47">
        <v>70</v>
      </c>
      <c r="C77" s="21" t="s">
        <v>178</v>
      </c>
      <c r="D77" s="76"/>
      <c r="E77" s="76"/>
      <c r="F77" s="76"/>
      <c r="G77" s="76"/>
      <c r="H77" s="73"/>
      <c r="I77" s="76"/>
    </row>
    <row r="78" spans="2:9" x14ac:dyDescent="0.35">
      <c r="B78" s="47">
        <v>71</v>
      </c>
      <c r="C78" s="21" t="s">
        <v>179</v>
      </c>
      <c r="D78" s="76"/>
      <c r="E78" s="76"/>
      <c r="F78" s="76"/>
      <c r="G78" s="76"/>
      <c r="H78" s="73"/>
      <c r="I78" s="76"/>
    </row>
    <row r="79" spans="2:9" x14ac:dyDescent="0.35">
      <c r="B79" s="47">
        <v>72</v>
      </c>
      <c r="C79" s="21" t="s">
        <v>180</v>
      </c>
      <c r="D79" s="76"/>
      <c r="E79" s="76"/>
      <c r="F79" s="76"/>
      <c r="G79" s="76"/>
      <c r="H79" s="73"/>
      <c r="I79" s="76"/>
    </row>
    <row r="80" spans="2:9" x14ac:dyDescent="0.35">
      <c r="B80" s="47">
        <v>73</v>
      </c>
      <c r="C80" s="21" t="s">
        <v>181</v>
      </c>
      <c r="D80" s="77">
        <v>12.1</v>
      </c>
      <c r="E80" s="77">
        <v>4.0999999999999996</v>
      </c>
      <c r="F80" s="77">
        <v>2.2999999999999998</v>
      </c>
      <c r="G80" s="78">
        <v>18.399999999999999</v>
      </c>
      <c r="H80" s="73"/>
      <c r="I80" s="78">
        <v>7.93</v>
      </c>
    </row>
    <row r="81" spans="2:9" x14ac:dyDescent="0.35">
      <c r="B81" s="47">
        <v>74</v>
      </c>
      <c r="C81" s="21" t="s">
        <v>46</v>
      </c>
      <c r="D81" s="77">
        <v>5.5</v>
      </c>
      <c r="E81" s="77">
        <v>2.7</v>
      </c>
      <c r="F81" s="77">
        <v>1.8</v>
      </c>
      <c r="G81" s="78">
        <v>10</v>
      </c>
      <c r="H81" s="73"/>
      <c r="I81" s="78">
        <v>9.4</v>
      </c>
    </row>
    <row r="82" spans="2:9" x14ac:dyDescent="0.35">
      <c r="B82" s="47">
        <v>75</v>
      </c>
      <c r="C82" s="21" t="s">
        <v>182</v>
      </c>
      <c r="D82" s="76"/>
      <c r="E82" s="76"/>
      <c r="F82" s="76"/>
      <c r="G82" s="76"/>
      <c r="H82" s="73"/>
      <c r="I82" s="76"/>
    </row>
    <row r="83" spans="2:9" x14ac:dyDescent="0.35">
      <c r="B83" s="47">
        <v>76</v>
      </c>
      <c r="C83" s="21" t="s">
        <v>183</v>
      </c>
      <c r="D83" s="77">
        <v>1.7</v>
      </c>
      <c r="E83" s="77">
        <v>0.4</v>
      </c>
      <c r="F83" s="77">
        <v>0.2</v>
      </c>
      <c r="G83" s="78">
        <v>2.4</v>
      </c>
      <c r="H83" s="73"/>
      <c r="I83" s="78">
        <v>9.18</v>
      </c>
    </row>
    <row r="84" spans="2:9" x14ac:dyDescent="0.35">
      <c r="B84" s="47">
        <v>77</v>
      </c>
      <c r="C84" s="21" t="s">
        <v>184</v>
      </c>
      <c r="D84" s="77">
        <v>9.1</v>
      </c>
      <c r="E84" s="77">
        <v>3.4</v>
      </c>
      <c r="F84" s="77">
        <v>2.2999999999999998</v>
      </c>
      <c r="G84" s="78">
        <v>14.799999999999999</v>
      </c>
      <c r="H84" s="73"/>
      <c r="I84" s="78">
        <v>8.27</v>
      </c>
    </row>
    <row r="85" spans="2:9" x14ac:dyDescent="0.35">
      <c r="B85" s="47">
        <v>78</v>
      </c>
      <c r="C85" s="21" t="s">
        <v>185</v>
      </c>
      <c r="D85" s="76">
        <v>10.7</v>
      </c>
      <c r="E85" s="76">
        <v>6</v>
      </c>
      <c r="F85" s="76">
        <v>13.4</v>
      </c>
      <c r="G85" s="76">
        <v>30</v>
      </c>
      <c r="H85" s="73"/>
      <c r="I85" s="76"/>
    </row>
    <row r="86" spans="2:9" x14ac:dyDescent="0.35">
      <c r="B86" s="47">
        <v>79</v>
      </c>
      <c r="C86" s="21" t="s">
        <v>186</v>
      </c>
      <c r="D86" s="76"/>
      <c r="E86" s="76"/>
      <c r="F86" s="76"/>
      <c r="G86" s="76"/>
      <c r="H86" s="73"/>
      <c r="I86" s="76">
        <v>5.18</v>
      </c>
    </row>
    <row r="87" spans="2:9" x14ac:dyDescent="0.35">
      <c r="B87" s="47">
        <v>80</v>
      </c>
      <c r="C87" s="21" t="s">
        <v>366</v>
      </c>
      <c r="D87" s="77">
        <v>8</v>
      </c>
      <c r="E87" s="77">
        <v>3.7</v>
      </c>
      <c r="F87" s="77">
        <v>4.5</v>
      </c>
      <c r="G87" s="78">
        <v>16.2</v>
      </c>
      <c r="H87" s="73"/>
      <c r="I87" s="78"/>
    </row>
    <row r="88" spans="2:9" x14ac:dyDescent="0.35">
      <c r="D88" s="73"/>
      <c r="E88" s="73"/>
      <c r="F88" s="73"/>
      <c r="G88" s="73"/>
      <c r="H88" s="73"/>
      <c r="I88" s="73"/>
    </row>
  </sheetData>
  <sortState xmlns:xlrd2="http://schemas.microsoft.com/office/spreadsheetml/2017/richdata2" ref="I10:M39">
    <sortCondition ref="I10:I39"/>
  </sortState>
  <mergeCells count="4">
    <mergeCell ref="S4:Z4"/>
    <mergeCell ref="S7:Z7"/>
    <mergeCell ref="S1:Z3"/>
    <mergeCell ref="S8:Z10"/>
  </mergeCells>
  <hyperlinks>
    <hyperlink ref="S4" r:id="rId1" location="_Urban_heat_layers" display="https://www.planning.vic.gov.au/guides-and-resources/Data-spatial-and-insights/melbournes-vegetation-heat-and-land-use-data - _Urban_heat_layers" xr:uid="{76DE0DD2-D27D-44B2-8783-838E20D53C84}"/>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BC006-71A9-41BE-8A76-953FEE77D417}">
  <sheetPr>
    <tabColor theme="3" tint="0.249977111117893"/>
  </sheetPr>
  <dimension ref="A1:HA2081"/>
  <sheetViews>
    <sheetView workbookViewId="0">
      <selection activeCell="A59" sqref="A59:XFD59"/>
    </sheetView>
  </sheetViews>
  <sheetFormatPr defaultRowHeight="14.5" x14ac:dyDescent="0.35"/>
  <cols>
    <col min="1" max="1" width="6.6328125" style="124" customWidth="1"/>
    <col min="2" max="2" width="12.90625" style="12" customWidth="1"/>
    <col min="3" max="184" width="8.7265625" style="124"/>
    <col min="185" max="185" width="8.7265625" style="124" customWidth="1"/>
    <col min="187" max="187" width="6.6328125" style="124" customWidth="1"/>
    <col min="188" max="188" width="12.90625" style="12" customWidth="1"/>
    <col min="189" max="203" width="8.7265625" style="124"/>
    <col min="204" max="204" width="10.7265625" style="124" customWidth="1"/>
    <col min="205" max="16384" width="8.7265625" style="124"/>
  </cols>
  <sheetData>
    <row r="1" spans="1:209" ht="30" customHeight="1" x14ac:dyDescent="0.35">
      <c r="B1" s="11"/>
      <c r="N1" s="125"/>
      <c r="GF1" s="11" t="s">
        <v>1</v>
      </c>
    </row>
    <row r="2" spans="1:209" x14ac:dyDescent="0.35">
      <c r="GF2" s="12" t="s">
        <v>2</v>
      </c>
    </row>
    <row r="3" spans="1:209" x14ac:dyDescent="0.35">
      <c r="GF3" s="12" t="s">
        <v>3</v>
      </c>
      <c r="GJ3" s="124" t="s">
        <v>384</v>
      </c>
    </row>
    <row r="4" spans="1:209" x14ac:dyDescent="0.35">
      <c r="GE4" s="79">
        <v>1</v>
      </c>
      <c r="GF4" s="79">
        <v>2</v>
      </c>
      <c r="GG4" s="72">
        <v>3</v>
      </c>
      <c r="GH4" s="79">
        <v>4</v>
      </c>
      <c r="GI4" s="79">
        <v>5</v>
      </c>
      <c r="GJ4" s="72">
        <v>6</v>
      </c>
      <c r="GK4" s="79">
        <v>7</v>
      </c>
      <c r="GL4" s="79">
        <v>8</v>
      </c>
      <c r="GM4" s="72">
        <v>9</v>
      </c>
      <c r="GN4" s="79">
        <v>10</v>
      </c>
      <c r="GO4" s="79">
        <v>11</v>
      </c>
      <c r="GP4" s="72">
        <v>12</v>
      </c>
      <c r="GQ4" s="79">
        <v>13</v>
      </c>
      <c r="GR4" s="79">
        <v>14</v>
      </c>
      <c r="GS4" s="72">
        <v>15</v>
      </c>
      <c r="GT4" s="79">
        <v>16</v>
      </c>
      <c r="GU4" s="79">
        <v>17</v>
      </c>
      <c r="GV4" s="72">
        <v>18</v>
      </c>
    </row>
    <row r="5" spans="1:209" s="10" customFormat="1" ht="30.5" customHeight="1" x14ac:dyDescent="0.35">
      <c r="B5" s="13"/>
      <c r="GB5" s="14"/>
      <c r="GC5" s="15"/>
      <c r="GD5"/>
      <c r="GF5" s="38"/>
      <c r="GG5" s="39" t="s">
        <v>386</v>
      </c>
      <c r="GH5" s="39" t="s">
        <v>385</v>
      </c>
      <c r="GI5" s="39" t="s">
        <v>387</v>
      </c>
      <c r="GJ5" s="39" t="s">
        <v>388</v>
      </c>
      <c r="GK5" s="39" t="s">
        <v>389</v>
      </c>
      <c r="GL5" s="39" t="s">
        <v>390</v>
      </c>
      <c r="GM5" s="39" t="s">
        <v>391</v>
      </c>
      <c r="GN5" s="39" t="s">
        <v>392</v>
      </c>
      <c r="GO5" s="39" t="s">
        <v>393</v>
      </c>
      <c r="GP5" s="39" t="s">
        <v>394</v>
      </c>
      <c r="GQ5" s="39" t="s">
        <v>395</v>
      </c>
      <c r="GR5" s="39" t="s">
        <v>396</v>
      </c>
      <c r="GS5" s="39" t="s">
        <v>397</v>
      </c>
      <c r="GT5" s="39" t="s">
        <v>398</v>
      </c>
      <c r="GU5" s="39" t="s">
        <v>399</v>
      </c>
      <c r="GV5" s="49" t="s">
        <v>4</v>
      </c>
    </row>
    <row r="6" spans="1:209" x14ac:dyDescent="0.35">
      <c r="A6" s="37"/>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c r="DM6" s="16"/>
      <c r="DN6" s="16"/>
      <c r="DO6" s="16"/>
      <c r="DP6" s="16"/>
      <c r="DQ6" s="16"/>
      <c r="DR6" s="16"/>
      <c r="DS6" s="16"/>
      <c r="DT6" s="16"/>
      <c r="DU6" s="16"/>
      <c r="DV6" s="16"/>
      <c r="DW6" s="16"/>
      <c r="DX6" s="16"/>
      <c r="DY6" s="16"/>
      <c r="DZ6" s="16"/>
      <c r="EA6" s="16"/>
      <c r="EB6" s="16"/>
      <c r="EC6" s="16"/>
      <c r="ED6" s="16"/>
      <c r="EE6" s="16"/>
      <c r="EF6" s="16"/>
      <c r="EG6" s="16"/>
      <c r="EH6" s="16"/>
      <c r="EI6" s="16"/>
      <c r="EJ6" s="16"/>
      <c r="EK6" s="16"/>
      <c r="EL6" s="16"/>
      <c r="EM6" s="16"/>
      <c r="EN6" s="16"/>
      <c r="EO6" s="16"/>
      <c r="EP6" s="16"/>
      <c r="EQ6" s="16"/>
      <c r="ER6" s="16"/>
      <c r="ES6" s="16"/>
      <c r="ET6" s="16"/>
      <c r="EU6" s="16"/>
      <c r="EV6" s="16"/>
      <c r="EW6" s="16"/>
      <c r="EX6" s="16"/>
      <c r="EY6" s="16"/>
      <c r="EZ6" s="16"/>
      <c r="FA6" s="16"/>
      <c r="FB6" s="16"/>
      <c r="FC6" s="16"/>
      <c r="FD6" s="16"/>
      <c r="FE6" s="16"/>
      <c r="FF6" s="16"/>
      <c r="FG6" s="16"/>
      <c r="FH6" s="16"/>
      <c r="FI6" s="16"/>
      <c r="FJ6" s="16"/>
      <c r="FK6" s="16"/>
      <c r="FL6" s="16"/>
      <c r="FM6" s="16"/>
      <c r="FN6" s="16"/>
      <c r="FO6" s="16"/>
      <c r="FP6" s="16"/>
      <c r="FQ6" s="16"/>
      <c r="FR6" s="16"/>
      <c r="FS6" s="16"/>
      <c r="FT6" s="16"/>
      <c r="FU6" s="16"/>
      <c r="FV6" s="16"/>
      <c r="FW6" s="16"/>
      <c r="FX6" s="16"/>
      <c r="FY6" s="16"/>
      <c r="FZ6" s="16"/>
      <c r="GA6" s="16"/>
      <c r="GB6" s="16"/>
      <c r="GC6" s="16"/>
      <c r="GE6" s="37">
        <v>1</v>
      </c>
      <c r="GF6" s="12">
        <v>3000</v>
      </c>
      <c r="GG6" s="16">
        <v>5.27</v>
      </c>
      <c r="GH6" s="16">
        <v>0</v>
      </c>
      <c r="GI6" s="16">
        <v>0</v>
      </c>
      <c r="GJ6" s="16">
        <v>0</v>
      </c>
      <c r="GK6" s="16">
        <v>0</v>
      </c>
      <c r="GL6" s="16">
        <v>0</v>
      </c>
      <c r="GM6" s="16">
        <v>66.995000000000005</v>
      </c>
      <c r="GN6" s="16">
        <v>0</v>
      </c>
      <c r="GO6" s="16">
        <v>0</v>
      </c>
      <c r="GP6" s="16">
        <v>30.03</v>
      </c>
      <c r="GQ6" s="16">
        <v>30.36</v>
      </c>
      <c r="GR6" s="16">
        <v>0</v>
      </c>
      <c r="GS6" s="16">
        <v>101.25</v>
      </c>
      <c r="GT6" s="16">
        <v>0</v>
      </c>
      <c r="GU6" s="16">
        <v>0</v>
      </c>
      <c r="GV6" s="16">
        <v>3545.5610000000006</v>
      </c>
      <c r="GW6" s="16"/>
      <c r="GX6" s="16"/>
      <c r="GY6" s="16"/>
      <c r="GZ6" s="16"/>
      <c r="HA6" s="16"/>
    </row>
    <row r="7" spans="1:209" x14ac:dyDescent="0.35">
      <c r="A7" s="37"/>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16"/>
      <c r="DQ7" s="16"/>
      <c r="DR7" s="16"/>
      <c r="DS7" s="16"/>
      <c r="DT7" s="16"/>
      <c r="DU7" s="16"/>
      <c r="DV7" s="16"/>
      <c r="DW7" s="16"/>
      <c r="DX7" s="16"/>
      <c r="DY7" s="16"/>
      <c r="DZ7" s="16"/>
      <c r="EA7" s="16"/>
      <c r="EB7" s="16"/>
      <c r="EC7" s="16"/>
      <c r="ED7" s="16"/>
      <c r="EE7" s="16"/>
      <c r="EF7" s="16"/>
      <c r="EG7" s="16"/>
      <c r="EH7" s="16"/>
      <c r="EI7" s="16"/>
      <c r="EJ7" s="16"/>
      <c r="EK7" s="16"/>
      <c r="EL7" s="16"/>
      <c r="EM7" s="16"/>
      <c r="EN7" s="16"/>
      <c r="EO7" s="16"/>
      <c r="EP7" s="16"/>
      <c r="EQ7" s="16"/>
      <c r="ER7" s="16"/>
      <c r="ES7" s="16"/>
      <c r="ET7" s="16"/>
      <c r="EU7" s="16"/>
      <c r="EV7" s="16"/>
      <c r="EW7" s="16"/>
      <c r="EX7" s="16"/>
      <c r="EY7" s="16"/>
      <c r="EZ7" s="16"/>
      <c r="FA7" s="16"/>
      <c r="FB7" s="16"/>
      <c r="FC7" s="16"/>
      <c r="FD7" s="16"/>
      <c r="FE7" s="16"/>
      <c r="FF7" s="16"/>
      <c r="FG7" s="16"/>
      <c r="FH7" s="16"/>
      <c r="FI7" s="16"/>
      <c r="FJ7" s="16"/>
      <c r="FK7" s="16"/>
      <c r="FL7" s="16"/>
      <c r="FM7" s="16"/>
      <c r="FN7" s="16"/>
      <c r="FO7" s="16"/>
      <c r="FP7" s="16"/>
      <c r="FQ7" s="16"/>
      <c r="FR7" s="16"/>
      <c r="FS7" s="16"/>
      <c r="FT7" s="16"/>
      <c r="FU7" s="16"/>
      <c r="FV7" s="16"/>
      <c r="FW7" s="16"/>
      <c r="FX7" s="16"/>
      <c r="FY7" s="16"/>
      <c r="FZ7" s="16"/>
      <c r="GA7" s="16"/>
      <c r="GB7" s="16"/>
      <c r="GC7" s="16"/>
      <c r="GE7" s="37">
        <v>2</v>
      </c>
      <c r="GF7" s="12">
        <v>3002</v>
      </c>
      <c r="GG7" s="16">
        <v>3</v>
      </c>
      <c r="GH7" s="16">
        <v>2.66</v>
      </c>
      <c r="GI7" s="16">
        <v>0</v>
      </c>
      <c r="GJ7" s="16">
        <v>0</v>
      </c>
      <c r="GK7" s="16">
        <v>0</v>
      </c>
      <c r="GL7" s="16">
        <v>0</v>
      </c>
      <c r="GM7" s="16">
        <v>4.72</v>
      </c>
      <c r="GN7" s="16">
        <v>0</v>
      </c>
      <c r="GO7" s="16">
        <v>0</v>
      </c>
      <c r="GP7" s="16">
        <v>22.28</v>
      </c>
      <c r="GQ7" s="16">
        <v>0</v>
      </c>
      <c r="GR7" s="16">
        <v>0</v>
      </c>
      <c r="GS7" s="16">
        <v>10.64</v>
      </c>
      <c r="GT7" s="16">
        <v>0</v>
      </c>
      <c r="GU7" s="16">
        <v>0</v>
      </c>
      <c r="GV7" s="16">
        <v>1038.9189999999999</v>
      </c>
      <c r="GW7" s="16"/>
      <c r="GX7" s="16"/>
      <c r="GY7" s="16"/>
      <c r="GZ7" s="16"/>
      <c r="HA7" s="16"/>
    </row>
    <row r="8" spans="1:209" x14ac:dyDescent="0.35">
      <c r="A8" s="37"/>
      <c r="C8" s="16"/>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c r="DM8" s="16"/>
      <c r="DN8" s="16"/>
      <c r="DO8" s="16"/>
      <c r="DP8" s="16"/>
      <c r="DQ8" s="16"/>
      <c r="DR8" s="16"/>
      <c r="DS8" s="16"/>
      <c r="DT8" s="16"/>
      <c r="DU8" s="16"/>
      <c r="DV8" s="16"/>
      <c r="DW8" s="16"/>
      <c r="DX8" s="16"/>
      <c r="DY8" s="16"/>
      <c r="DZ8" s="16"/>
      <c r="EA8" s="16"/>
      <c r="EB8" s="16"/>
      <c r="EC8" s="16"/>
      <c r="ED8" s="16"/>
      <c r="EE8" s="16"/>
      <c r="EF8" s="16"/>
      <c r="EG8" s="16"/>
      <c r="EH8" s="16"/>
      <c r="EI8" s="16"/>
      <c r="EJ8" s="16"/>
      <c r="EK8" s="16"/>
      <c r="EL8" s="16"/>
      <c r="EM8" s="16"/>
      <c r="EN8" s="16"/>
      <c r="EO8" s="16"/>
      <c r="EP8" s="16"/>
      <c r="EQ8" s="16"/>
      <c r="ER8" s="16"/>
      <c r="ES8" s="16"/>
      <c r="ET8" s="16"/>
      <c r="EU8" s="16"/>
      <c r="EV8" s="16"/>
      <c r="EW8" s="16"/>
      <c r="EX8" s="16"/>
      <c r="EY8" s="16"/>
      <c r="EZ8" s="16"/>
      <c r="FA8" s="16"/>
      <c r="FB8" s="16"/>
      <c r="FC8" s="16"/>
      <c r="FD8" s="16"/>
      <c r="FE8" s="16"/>
      <c r="FF8" s="16"/>
      <c r="FG8" s="16"/>
      <c r="FH8" s="16"/>
      <c r="FI8" s="16"/>
      <c r="FJ8" s="16"/>
      <c r="FK8" s="16"/>
      <c r="FL8" s="16"/>
      <c r="FM8" s="16"/>
      <c r="FN8" s="16"/>
      <c r="FO8" s="16"/>
      <c r="FP8" s="16"/>
      <c r="FQ8" s="16"/>
      <c r="FR8" s="16"/>
      <c r="FS8" s="16"/>
      <c r="FT8" s="16"/>
      <c r="FU8" s="16"/>
      <c r="FV8" s="16"/>
      <c r="FW8" s="16"/>
      <c r="FX8" s="16"/>
      <c r="FY8" s="16"/>
      <c r="FZ8" s="16"/>
      <c r="GA8" s="16"/>
      <c r="GB8" s="16"/>
      <c r="GC8" s="16"/>
      <c r="GE8" s="37">
        <v>3</v>
      </c>
      <c r="GF8" s="12">
        <v>3003</v>
      </c>
      <c r="GG8" s="16">
        <v>9.5399999999999991</v>
      </c>
      <c r="GH8" s="16">
        <v>0</v>
      </c>
      <c r="GI8" s="16">
        <v>0</v>
      </c>
      <c r="GJ8" s="16">
        <v>0</v>
      </c>
      <c r="GK8" s="16">
        <v>1.56</v>
      </c>
      <c r="GL8" s="16">
        <v>0</v>
      </c>
      <c r="GM8" s="16">
        <v>0</v>
      </c>
      <c r="GN8" s="16">
        <v>0</v>
      </c>
      <c r="GO8" s="16">
        <v>0</v>
      </c>
      <c r="GP8" s="16">
        <v>0</v>
      </c>
      <c r="GQ8" s="16">
        <v>0</v>
      </c>
      <c r="GR8" s="16">
        <v>18.920000000000002</v>
      </c>
      <c r="GS8" s="16">
        <v>0</v>
      </c>
      <c r="GT8" s="16">
        <v>0</v>
      </c>
      <c r="GU8" s="16">
        <v>0</v>
      </c>
      <c r="GV8" s="16">
        <v>2213.0700000000006</v>
      </c>
      <c r="GW8" s="16"/>
      <c r="GX8" s="16"/>
      <c r="GY8" s="16"/>
      <c r="GZ8" s="16"/>
      <c r="HA8" s="16"/>
    </row>
    <row r="9" spans="1:209" x14ac:dyDescent="0.35">
      <c r="A9" s="37"/>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c r="EU9" s="16"/>
      <c r="EV9" s="16"/>
      <c r="EW9" s="16"/>
      <c r="EX9" s="16"/>
      <c r="EY9" s="16"/>
      <c r="EZ9" s="16"/>
      <c r="FA9" s="16"/>
      <c r="FB9" s="16"/>
      <c r="FC9" s="16"/>
      <c r="FD9" s="16"/>
      <c r="FE9" s="16"/>
      <c r="FF9" s="16"/>
      <c r="FG9" s="16"/>
      <c r="FH9" s="16"/>
      <c r="FI9" s="16"/>
      <c r="FJ9" s="16"/>
      <c r="FK9" s="16"/>
      <c r="FL9" s="16"/>
      <c r="FM9" s="16"/>
      <c r="FN9" s="16"/>
      <c r="FO9" s="16"/>
      <c r="FP9" s="16"/>
      <c r="FQ9" s="16"/>
      <c r="FR9" s="16"/>
      <c r="FS9" s="16"/>
      <c r="FT9" s="16"/>
      <c r="FU9" s="16"/>
      <c r="FV9" s="16"/>
      <c r="FW9" s="16"/>
      <c r="FX9" s="16"/>
      <c r="FY9" s="16"/>
      <c r="FZ9" s="16"/>
      <c r="GA9" s="16"/>
      <c r="GB9" s="16"/>
      <c r="GC9" s="16"/>
      <c r="GE9" s="37">
        <v>4</v>
      </c>
      <c r="GF9" s="12">
        <v>3004</v>
      </c>
      <c r="GG9" s="16">
        <v>0</v>
      </c>
      <c r="GH9" s="16">
        <v>0</v>
      </c>
      <c r="GI9" s="16">
        <v>0</v>
      </c>
      <c r="GJ9" s="16">
        <v>0</v>
      </c>
      <c r="GK9" s="16">
        <v>0</v>
      </c>
      <c r="GL9" s="16">
        <v>0</v>
      </c>
      <c r="GM9" s="16">
        <v>0</v>
      </c>
      <c r="GN9" s="16">
        <v>0</v>
      </c>
      <c r="GO9" s="16">
        <v>0</v>
      </c>
      <c r="GP9" s="16">
        <v>0</v>
      </c>
      <c r="GQ9" s="16">
        <v>1.6</v>
      </c>
      <c r="GR9" s="16">
        <v>0</v>
      </c>
      <c r="GS9" s="16">
        <v>35.15</v>
      </c>
      <c r="GT9" s="16">
        <v>0</v>
      </c>
      <c r="GU9" s="16">
        <v>59.5</v>
      </c>
      <c r="GV9" s="16">
        <v>618.11</v>
      </c>
      <c r="GW9" s="16"/>
      <c r="GX9" s="16"/>
      <c r="GY9" s="16"/>
      <c r="GZ9" s="16"/>
      <c r="HA9" s="16"/>
    </row>
    <row r="10" spans="1:209" x14ac:dyDescent="0.35">
      <c r="A10" s="37"/>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c r="DM10" s="16"/>
      <c r="DN10" s="16"/>
      <c r="DO10" s="16"/>
      <c r="DP10" s="16"/>
      <c r="DQ10" s="16"/>
      <c r="DR10" s="16"/>
      <c r="DS10" s="16"/>
      <c r="DT10" s="16"/>
      <c r="DU10" s="16"/>
      <c r="DV10" s="16"/>
      <c r="DW10" s="16"/>
      <c r="DX10" s="16"/>
      <c r="DY10" s="16"/>
      <c r="DZ10" s="16"/>
      <c r="EA10" s="16"/>
      <c r="EB10" s="16"/>
      <c r="EC10" s="16"/>
      <c r="ED10" s="16"/>
      <c r="EE10" s="16"/>
      <c r="EF10" s="16"/>
      <c r="EG10" s="16"/>
      <c r="EH10" s="16"/>
      <c r="EI10" s="16"/>
      <c r="EJ10" s="16"/>
      <c r="EK10" s="16"/>
      <c r="EL10" s="16"/>
      <c r="EM10" s="16"/>
      <c r="EN10" s="16"/>
      <c r="EO10" s="16"/>
      <c r="EP10" s="16"/>
      <c r="EQ10" s="16"/>
      <c r="ER10" s="16"/>
      <c r="ES10" s="16"/>
      <c r="ET10" s="16"/>
      <c r="EU10" s="16"/>
      <c r="EV10" s="16"/>
      <c r="EW10" s="16"/>
      <c r="EX10" s="16"/>
      <c r="EY10" s="16"/>
      <c r="EZ10" s="16"/>
      <c r="FA10" s="16"/>
      <c r="FB10" s="16"/>
      <c r="FC10" s="16"/>
      <c r="FD10" s="16"/>
      <c r="FE10" s="16"/>
      <c r="FF10" s="16"/>
      <c r="FG10" s="16"/>
      <c r="FH10" s="16"/>
      <c r="FI10" s="16"/>
      <c r="FJ10" s="16"/>
      <c r="FK10" s="16"/>
      <c r="FL10" s="16"/>
      <c r="FM10" s="16"/>
      <c r="FN10" s="16"/>
      <c r="FO10" s="16"/>
      <c r="FP10" s="16"/>
      <c r="FQ10" s="16"/>
      <c r="FR10" s="16"/>
      <c r="FS10" s="16"/>
      <c r="FT10" s="16"/>
      <c r="FU10" s="16"/>
      <c r="FV10" s="16"/>
      <c r="FW10" s="16"/>
      <c r="FX10" s="16"/>
      <c r="FY10" s="16"/>
      <c r="FZ10" s="16"/>
      <c r="GA10" s="16"/>
      <c r="GB10" s="16"/>
      <c r="GC10" s="16"/>
      <c r="GE10" s="37">
        <v>5</v>
      </c>
      <c r="GF10" s="12">
        <v>3006</v>
      </c>
      <c r="GG10" s="16">
        <v>0</v>
      </c>
      <c r="GH10" s="16">
        <v>0</v>
      </c>
      <c r="GI10" s="16">
        <v>8.25</v>
      </c>
      <c r="GJ10" s="16">
        <v>0</v>
      </c>
      <c r="GK10" s="16">
        <v>0</v>
      </c>
      <c r="GL10" s="16">
        <v>2.08</v>
      </c>
      <c r="GM10" s="16">
        <v>0</v>
      </c>
      <c r="GN10" s="16">
        <v>0</v>
      </c>
      <c r="GO10" s="16">
        <v>0</v>
      </c>
      <c r="GP10" s="16">
        <v>91.454999999999998</v>
      </c>
      <c r="GQ10" s="16">
        <v>0</v>
      </c>
      <c r="GR10" s="16">
        <v>139.49</v>
      </c>
      <c r="GS10" s="16">
        <v>95.45</v>
      </c>
      <c r="GT10" s="16">
        <v>40.5</v>
      </c>
      <c r="GU10" s="16">
        <v>0</v>
      </c>
      <c r="GV10" s="16">
        <v>1446.855</v>
      </c>
      <c r="GW10" s="16"/>
      <c r="GX10" s="16"/>
      <c r="GY10" s="16"/>
      <c r="GZ10" s="16"/>
      <c r="HA10" s="16"/>
    </row>
    <row r="11" spans="1:209" x14ac:dyDescent="0.35">
      <c r="A11" s="37"/>
      <c r="C11" s="16"/>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c r="EL11" s="16"/>
      <c r="EM11" s="16"/>
      <c r="EN11" s="16"/>
      <c r="EO11" s="16"/>
      <c r="EP11" s="16"/>
      <c r="EQ11" s="16"/>
      <c r="ER11" s="16"/>
      <c r="ES11" s="16"/>
      <c r="ET11" s="16"/>
      <c r="EU11" s="16"/>
      <c r="EV11" s="16"/>
      <c r="EW11" s="16"/>
      <c r="EX11" s="16"/>
      <c r="EY11" s="16"/>
      <c r="EZ11" s="16"/>
      <c r="FA11" s="16"/>
      <c r="FB11" s="16"/>
      <c r="FC11" s="16"/>
      <c r="FD11" s="16"/>
      <c r="FE11" s="16"/>
      <c r="FF11" s="16"/>
      <c r="FG11" s="16"/>
      <c r="FH11" s="16"/>
      <c r="FI11" s="16"/>
      <c r="FJ11" s="16"/>
      <c r="FK11" s="16"/>
      <c r="FL11" s="16"/>
      <c r="FM11" s="16"/>
      <c r="FN11" s="16"/>
      <c r="FO11" s="16"/>
      <c r="FP11" s="16"/>
      <c r="FQ11" s="16"/>
      <c r="FR11" s="16"/>
      <c r="FS11" s="16"/>
      <c r="FT11" s="16"/>
      <c r="FU11" s="16"/>
      <c r="FV11" s="16"/>
      <c r="FW11" s="16"/>
      <c r="FX11" s="16"/>
      <c r="FY11" s="16"/>
      <c r="FZ11" s="16"/>
      <c r="GA11" s="16"/>
      <c r="GB11" s="16"/>
      <c r="GC11" s="16"/>
      <c r="GE11" s="37">
        <v>6</v>
      </c>
      <c r="GF11" s="12">
        <v>3008</v>
      </c>
      <c r="GG11" s="16">
        <v>0</v>
      </c>
      <c r="GH11" s="16">
        <v>0</v>
      </c>
      <c r="GI11" s="16">
        <v>130.5</v>
      </c>
      <c r="GJ11" s="16">
        <v>2.62</v>
      </c>
      <c r="GK11" s="16">
        <v>2.34</v>
      </c>
      <c r="GL11" s="16">
        <v>124.47</v>
      </c>
      <c r="GM11" s="16">
        <v>0</v>
      </c>
      <c r="GN11" s="16">
        <v>0</v>
      </c>
      <c r="GO11" s="16">
        <v>0</v>
      </c>
      <c r="GP11" s="16">
        <v>0</v>
      </c>
      <c r="GQ11" s="16">
        <v>0</v>
      </c>
      <c r="GR11" s="16">
        <v>0</v>
      </c>
      <c r="GS11" s="16">
        <v>99.734999999999999</v>
      </c>
      <c r="GT11" s="16">
        <v>0</v>
      </c>
      <c r="GU11" s="16">
        <v>98.8</v>
      </c>
      <c r="GV11" s="16">
        <v>2068.92</v>
      </c>
      <c r="GW11" s="16"/>
      <c r="GX11" s="16"/>
      <c r="GY11" s="16"/>
      <c r="GZ11" s="16"/>
      <c r="HA11" s="16"/>
    </row>
    <row r="12" spans="1:209" x14ac:dyDescent="0.35">
      <c r="A12" s="37"/>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c r="EL12" s="16"/>
      <c r="EM12" s="16"/>
      <c r="EN12" s="16"/>
      <c r="EO12" s="16"/>
      <c r="EP12" s="16"/>
      <c r="EQ12" s="16"/>
      <c r="ER12" s="16"/>
      <c r="ES12" s="16"/>
      <c r="ET12" s="16"/>
      <c r="EU12" s="16"/>
      <c r="EV12" s="16"/>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E12" s="37">
        <v>7</v>
      </c>
      <c r="GF12" s="12">
        <v>3011</v>
      </c>
      <c r="GG12" s="16">
        <v>48.954999999999998</v>
      </c>
      <c r="GH12" s="16">
        <v>41.74</v>
      </c>
      <c r="GI12" s="16">
        <v>4</v>
      </c>
      <c r="GJ12" s="16">
        <v>29.44</v>
      </c>
      <c r="GK12" s="16">
        <v>18.079999999999998</v>
      </c>
      <c r="GL12" s="16">
        <v>45.24</v>
      </c>
      <c r="GM12" s="16">
        <v>49.22</v>
      </c>
      <c r="GN12" s="16">
        <v>13.61</v>
      </c>
      <c r="GO12" s="16">
        <v>89.85</v>
      </c>
      <c r="GP12" s="16">
        <v>167.38</v>
      </c>
      <c r="GQ12" s="16">
        <v>180.04</v>
      </c>
      <c r="GR12" s="16">
        <v>33.94</v>
      </c>
      <c r="GS12" s="16">
        <v>41.424999999999997</v>
      </c>
      <c r="GT12" s="16">
        <v>89.83</v>
      </c>
      <c r="GU12" s="16">
        <v>21.49</v>
      </c>
      <c r="GV12" s="16">
        <v>9204.384</v>
      </c>
      <c r="GW12" s="16"/>
      <c r="GX12" s="16"/>
      <c r="GY12" s="16"/>
      <c r="GZ12" s="16"/>
      <c r="HA12" s="16"/>
    </row>
    <row r="13" spans="1:209" x14ac:dyDescent="0.35">
      <c r="A13" s="37"/>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c r="EL13" s="16"/>
      <c r="EM13" s="16"/>
      <c r="EN13" s="16"/>
      <c r="EO13" s="16"/>
      <c r="EP13" s="16"/>
      <c r="EQ13" s="16"/>
      <c r="ER13" s="16"/>
      <c r="ES13" s="16"/>
      <c r="ET13" s="16"/>
      <c r="EU13" s="16"/>
      <c r="EV13" s="16"/>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E13" s="37">
        <v>8</v>
      </c>
      <c r="GF13" s="12">
        <v>3012</v>
      </c>
      <c r="GG13" s="16">
        <v>58.57</v>
      </c>
      <c r="GH13" s="16">
        <v>91.27</v>
      </c>
      <c r="GI13" s="16">
        <v>3</v>
      </c>
      <c r="GJ13" s="16">
        <v>21.73</v>
      </c>
      <c r="GK13" s="16">
        <v>67.52</v>
      </c>
      <c r="GL13" s="16">
        <v>39.72</v>
      </c>
      <c r="GM13" s="16">
        <v>61.283000000000001</v>
      </c>
      <c r="GN13" s="16">
        <v>127.095</v>
      </c>
      <c r="GO13" s="16">
        <v>83.64</v>
      </c>
      <c r="GP13" s="16">
        <v>69.099999999999994</v>
      </c>
      <c r="GQ13" s="16">
        <v>124.15</v>
      </c>
      <c r="GR13" s="16">
        <v>146.505</v>
      </c>
      <c r="GS13" s="16">
        <v>89.64</v>
      </c>
      <c r="GT13" s="16">
        <v>68.2</v>
      </c>
      <c r="GU13" s="16">
        <v>169.09</v>
      </c>
      <c r="GV13" s="16">
        <v>15388.522000000001</v>
      </c>
      <c r="GW13" s="16"/>
      <c r="GX13" s="16"/>
      <c r="GY13" s="16"/>
      <c r="GZ13" s="16"/>
      <c r="HA13" s="16"/>
    </row>
    <row r="14" spans="1:209" x14ac:dyDescent="0.35">
      <c r="A14" s="37"/>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c r="EL14" s="16"/>
      <c r="EM14" s="16"/>
      <c r="EN14" s="16"/>
      <c r="EO14" s="16"/>
      <c r="EP14" s="16"/>
      <c r="EQ14" s="16"/>
      <c r="ER14" s="16"/>
      <c r="ES14" s="16"/>
      <c r="ET14" s="16"/>
      <c r="EU14" s="16"/>
      <c r="EV14" s="16"/>
      <c r="EW14" s="16"/>
      <c r="EX14" s="16"/>
      <c r="EY14" s="16"/>
      <c r="EZ14" s="16"/>
      <c r="FA14" s="16"/>
      <c r="FB14" s="16"/>
      <c r="FC14" s="16"/>
      <c r="FD14" s="16"/>
      <c r="FE14" s="16"/>
      <c r="FF14" s="16"/>
      <c r="FG14" s="16"/>
      <c r="FH14" s="16"/>
      <c r="FI14" s="16"/>
      <c r="FJ14" s="16"/>
      <c r="FK14" s="16"/>
      <c r="FL14" s="16"/>
      <c r="FM14" s="16"/>
      <c r="FN14" s="16"/>
      <c r="FO14" s="16"/>
      <c r="FP14" s="16"/>
      <c r="FQ14" s="16"/>
      <c r="FR14" s="16"/>
      <c r="FS14" s="16"/>
      <c r="FT14" s="16"/>
      <c r="FU14" s="16"/>
      <c r="FV14" s="16"/>
      <c r="FW14" s="16"/>
      <c r="FX14" s="16"/>
      <c r="FY14" s="16"/>
      <c r="FZ14" s="16"/>
      <c r="GA14" s="16"/>
      <c r="GB14" s="16"/>
      <c r="GC14" s="16"/>
      <c r="GE14" s="37">
        <v>9</v>
      </c>
      <c r="GF14" s="12">
        <v>3013</v>
      </c>
      <c r="GG14" s="16">
        <v>52.371000000000002</v>
      </c>
      <c r="GH14" s="16">
        <v>40.314999999999998</v>
      </c>
      <c r="GI14" s="16">
        <v>9.31</v>
      </c>
      <c r="GJ14" s="16">
        <v>17</v>
      </c>
      <c r="GK14" s="16">
        <v>19.489999999999998</v>
      </c>
      <c r="GL14" s="16">
        <v>2</v>
      </c>
      <c r="GM14" s="16">
        <v>21.76</v>
      </c>
      <c r="GN14" s="16">
        <v>26.081</v>
      </c>
      <c r="GO14" s="16">
        <v>3.05</v>
      </c>
      <c r="GP14" s="16">
        <v>112.46</v>
      </c>
      <c r="GQ14" s="16">
        <v>44.524999999999999</v>
      </c>
      <c r="GR14" s="16">
        <v>68.430000000000007</v>
      </c>
      <c r="GS14" s="16">
        <v>81.704999999999998</v>
      </c>
      <c r="GT14" s="16">
        <v>52.655000000000001</v>
      </c>
      <c r="GU14" s="16">
        <v>72.28</v>
      </c>
      <c r="GV14" s="16">
        <v>8023.6019999999971</v>
      </c>
      <c r="GW14" s="16"/>
      <c r="GX14" s="16"/>
      <c r="GY14" s="16"/>
      <c r="GZ14" s="16"/>
      <c r="HA14" s="16"/>
    </row>
    <row r="15" spans="1:209" x14ac:dyDescent="0.35">
      <c r="A15" s="37"/>
      <c r="C15" s="16"/>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c r="DY15" s="16"/>
      <c r="DZ15" s="16"/>
      <c r="EA15" s="16"/>
      <c r="EB15" s="16"/>
      <c r="EC15" s="16"/>
      <c r="ED15" s="16"/>
      <c r="EE15" s="16"/>
      <c r="EF15" s="16"/>
      <c r="EG15" s="16"/>
      <c r="EH15" s="16"/>
      <c r="EI15" s="16"/>
      <c r="EJ15" s="16"/>
      <c r="EK15" s="16"/>
      <c r="EL15" s="16"/>
      <c r="EM15" s="16"/>
      <c r="EN15" s="16"/>
      <c r="EO15" s="16"/>
      <c r="EP15" s="16"/>
      <c r="EQ15" s="16"/>
      <c r="ER15" s="16"/>
      <c r="ES15" s="16"/>
      <c r="ET15" s="16"/>
      <c r="EU15" s="16"/>
      <c r="EV15" s="16"/>
      <c r="EW15" s="16"/>
      <c r="EX15" s="16"/>
      <c r="EY15" s="16"/>
      <c r="EZ15" s="16"/>
      <c r="FA15" s="16"/>
      <c r="FB15" s="16"/>
      <c r="FC15" s="16"/>
      <c r="FD15" s="16"/>
      <c r="FE15" s="16"/>
      <c r="FF15" s="16"/>
      <c r="FG15" s="16"/>
      <c r="FH15" s="16"/>
      <c r="FI15" s="16"/>
      <c r="FJ15" s="16"/>
      <c r="FK15" s="16"/>
      <c r="FL15" s="16"/>
      <c r="FM15" s="16"/>
      <c r="FN15" s="16"/>
      <c r="FO15" s="16"/>
      <c r="FP15" s="16"/>
      <c r="FQ15" s="16"/>
      <c r="FR15" s="16"/>
      <c r="FS15" s="16"/>
      <c r="FT15" s="16"/>
      <c r="FU15" s="16"/>
      <c r="FV15" s="16"/>
      <c r="FW15" s="16"/>
      <c r="FX15" s="16"/>
      <c r="FY15" s="16"/>
      <c r="FZ15" s="16"/>
      <c r="GA15" s="16"/>
      <c r="GB15" s="16"/>
      <c r="GC15" s="16"/>
      <c r="GE15" s="37">
        <v>10</v>
      </c>
      <c r="GF15" s="12">
        <v>3015</v>
      </c>
      <c r="GG15" s="16">
        <v>48.63</v>
      </c>
      <c r="GH15" s="16">
        <v>56.75</v>
      </c>
      <c r="GI15" s="16">
        <v>14.14</v>
      </c>
      <c r="GJ15" s="16">
        <v>8</v>
      </c>
      <c r="GK15" s="16">
        <v>119.3</v>
      </c>
      <c r="GL15" s="16">
        <v>12.36</v>
      </c>
      <c r="GM15" s="16">
        <v>7.7</v>
      </c>
      <c r="GN15" s="16">
        <v>29.094999999999999</v>
      </c>
      <c r="GO15" s="16">
        <v>15.31</v>
      </c>
      <c r="GP15" s="16">
        <v>63.104999999999997</v>
      </c>
      <c r="GQ15" s="16">
        <v>78.194999999999993</v>
      </c>
      <c r="GR15" s="16">
        <v>37.94</v>
      </c>
      <c r="GS15" s="16">
        <v>172.1</v>
      </c>
      <c r="GT15" s="16">
        <v>107.8</v>
      </c>
      <c r="GU15" s="16">
        <v>71.72</v>
      </c>
      <c r="GV15" s="16">
        <v>9742.6109999999971</v>
      </c>
      <c r="GW15" s="16"/>
      <c r="GX15" s="16"/>
      <c r="GY15" s="16"/>
      <c r="GZ15" s="16"/>
      <c r="HA15" s="16"/>
    </row>
    <row r="16" spans="1:209" x14ac:dyDescent="0.35">
      <c r="A16" s="37"/>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c r="DA16" s="16"/>
      <c r="DB16" s="16"/>
      <c r="DC16" s="16"/>
      <c r="DD16" s="16"/>
      <c r="DE16" s="16"/>
      <c r="DF16" s="16"/>
      <c r="DG16" s="16"/>
      <c r="DH16" s="16"/>
      <c r="DI16" s="16"/>
      <c r="DJ16" s="16"/>
      <c r="DK16" s="16"/>
      <c r="DL16" s="16"/>
      <c r="DM16" s="16"/>
      <c r="DN16" s="16"/>
      <c r="DO16" s="16"/>
      <c r="DP16" s="16"/>
      <c r="DQ16" s="16"/>
      <c r="DR16" s="16"/>
      <c r="DS16" s="16"/>
      <c r="DT16" s="16"/>
      <c r="DU16" s="16"/>
      <c r="DV16" s="16"/>
      <c r="DW16" s="16"/>
      <c r="DX16" s="16"/>
      <c r="DY16" s="16"/>
      <c r="DZ16" s="16"/>
      <c r="EA16" s="16"/>
      <c r="EB16" s="16"/>
      <c r="EC16" s="16"/>
      <c r="ED16" s="16"/>
      <c r="EE16" s="16"/>
      <c r="EF16" s="16"/>
      <c r="EG16" s="16"/>
      <c r="EH16" s="16"/>
      <c r="EI16" s="16"/>
      <c r="EJ16" s="16"/>
      <c r="EK16" s="16"/>
      <c r="EL16" s="16"/>
      <c r="EM16" s="16"/>
      <c r="EN16" s="16"/>
      <c r="EO16" s="16"/>
      <c r="EP16" s="16"/>
      <c r="EQ16" s="16"/>
      <c r="ER16" s="16"/>
      <c r="ES16" s="16"/>
      <c r="ET16" s="16"/>
      <c r="EU16" s="16"/>
      <c r="EV16" s="16"/>
      <c r="EW16" s="16"/>
      <c r="EX16" s="16"/>
      <c r="EY16" s="16"/>
      <c r="EZ16" s="16"/>
      <c r="FA16" s="16"/>
      <c r="FB16" s="16"/>
      <c r="FC16" s="16"/>
      <c r="FD16" s="16"/>
      <c r="FE16" s="16"/>
      <c r="FF16" s="16"/>
      <c r="FG16" s="16"/>
      <c r="FH16" s="16"/>
      <c r="FI16" s="16"/>
      <c r="FJ16" s="16"/>
      <c r="FK16" s="16"/>
      <c r="FL16" s="16"/>
      <c r="FM16" s="16"/>
      <c r="FN16" s="16"/>
      <c r="FO16" s="16"/>
      <c r="FP16" s="16"/>
      <c r="FQ16" s="16"/>
      <c r="FR16" s="16"/>
      <c r="FS16" s="16"/>
      <c r="FT16" s="16"/>
      <c r="FU16" s="16"/>
      <c r="FV16" s="16"/>
      <c r="FW16" s="16"/>
      <c r="FX16" s="16"/>
      <c r="FY16" s="16"/>
      <c r="FZ16" s="16"/>
      <c r="GA16" s="16"/>
      <c r="GB16" s="16"/>
      <c r="GC16" s="16"/>
      <c r="GE16" s="37">
        <v>11</v>
      </c>
      <c r="GF16" s="12">
        <v>3016</v>
      </c>
      <c r="GG16" s="16">
        <v>37.07</v>
      </c>
      <c r="GH16" s="16">
        <v>43.854999999999997</v>
      </c>
      <c r="GI16" s="16">
        <v>9.02</v>
      </c>
      <c r="GJ16" s="16">
        <v>11.05</v>
      </c>
      <c r="GK16" s="16">
        <v>18</v>
      </c>
      <c r="GL16" s="16">
        <v>36.954999999999998</v>
      </c>
      <c r="GM16" s="16">
        <v>124.13</v>
      </c>
      <c r="GN16" s="16">
        <v>91.64</v>
      </c>
      <c r="GO16" s="16">
        <v>21.52</v>
      </c>
      <c r="GP16" s="16">
        <v>130.06</v>
      </c>
      <c r="GQ16" s="16">
        <v>131.54</v>
      </c>
      <c r="GR16" s="16">
        <v>104.24</v>
      </c>
      <c r="GS16" s="16">
        <v>91.2</v>
      </c>
      <c r="GT16" s="16">
        <v>122.85</v>
      </c>
      <c r="GU16" s="16">
        <v>46.54</v>
      </c>
      <c r="GV16" s="16">
        <v>9782.4030000000021</v>
      </c>
      <c r="GW16" s="16"/>
      <c r="GX16" s="16"/>
      <c r="GY16" s="16"/>
      <c r="GZ16" s="16"/>
      <c r="HA16" s="16"/>
    </row>
    <row r="17" spans="1:209" x14ac:dyDescent="0.35">
      <c r="A17" s="37"/>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c r="DA17" s="16"/>
      <c r="DB17" s="16"/>
      <c r="DC17" s="16"/>
      <c r="DD17" s="16"/>
      <c r="DE17" s="16"/>
      <c r="DF17" s="16"/>
      <c r="DG17" s="16"/>
      <c r="DH17" s="16"/>
      <c r="DI17" s="16"/>
      <c r="DJ17" s="16"/>
      <c r="DK17" s="16"/>
      <c r="DL17" s="16"/>
      <c r="DM17" s="16"/>
      <c r="DN17" s="16"/>
      <c r="DO17" s="16"/>
      <c r="DP17" s="16"/>
      <c r="DQ17" s="16"/>
      <c r="DR17" s="16"/>
      <c r="DS17" s="16"/>
      <c r="DT17" s="16"/>
      <c r="DU17" s="16"/>
      <c r="DV17" s="16"/>
      <c r="DW17" s="16"/>
      <c r="DX17" s="16"/>
      <c r="DY17" s="16"/>
      <c r="DZ17" s="16"/>
      <c r="EA17" s="16"/>
      <c r="EB17" s="16"/>
      <c r="EC17" s="16"/>
      <c r="ED17" s="16"/>
      <c r="EE17" s="16"/>
      <c r="EF17" s="16"/>
      <c r="EG17" s="16"/>
      <c r="EH17" s="16"/>
      <c r="EI17" s="16"/>
      <c r="EJ17" s="16"/>
      <c r="EK17" s="16"/>
      <c r="EL17" s="16"/>
      <c r="EM17" s="16"/>
      <c r="EN17" s="16"/>
      <c r="EO17" s="16"/>
      <c r="EP17" s="16"/>
      <c r="EQ17" s="16"/>
      <c r="ER17" s="16"/>
      <c r="ES17" s="16"/>
      <c r="ET17" s="16"/>
      <c r="EU17" s="16"/>
      <c r="EV17" s="16"/>
      <c r="EW17" s="16"/>
      <c r="EX17" s="16"/>
      <c r="EY17" s="16"/>
      <c r="EZ17" s="16"/>
      <c r="FA17" s="16"/>
      <c r="FB17" s="16"/>
      <c r="FC17" s="16"/>
      <c r="FD17" s="16"/>
      <c r="FE17" s="16"/>
      <c r="FF17" s="16"/>
      <c r="FG17" s="16"/>
      <c r="FH17" s="16"/>
      <c r="FI17" s="16"/>
      <c r="FJ17" s="16"/>
      <c r="FK17" s="16"/>
      <c r="FL17" s="16"/>
      <c r="FM17" s="16"/>
      <c r="FN17" s="16"/>
      <c r="FO17" s="16"/>
      <c r="FP17" s="16"/>
      <c r="FQ17" s="16"/>
      <c r="FR17" s="16"/>
      <c r="FS17" s="16"/>
      <c r="FT17" s="16"/>
      <c r="FU17" s="16"/>
      <c r="FV17" s="16"/>
      <c r="FW17" s="16"/>
      <c r="FX17" s="16"/>
      <c r="FY17" s="16"/>
      <c r="FZ17" s="16"/>
      <c r="GA17" s="16"/>
      <c r="GB17" s="16"/>
      <c r="GC17" s="16"/>
      <c r="GE17" s="37">
        <v>12</v>
      </c>
      <c r="GF17" s="12">
        <v>3018</v>
      </c>
      <c r="GG17" s="16">
        <v>36.770000000000003</v>
      </c>
      <c r="GH17" s="16">
        <v>56.975000000000001</v>
      </c>
      <c r="GI17" s="16">
        <v>22.31</v>
      </c>
      <c r="GJ17" s="16">
        <v>11</v>
      </c>
      <c r="GK17" s="16">
        <v>45.5</v>
      </c>
      <c r="GL17" s="16">
        <v>10.23</v>
      </c>
      <c r="GM17" s="16">
        <v>85.765000000000001</v>
      </c>
      <c r="GN17" s="16">
        <v>78.63</v>
      </c>
      <c r="GO17" s="16">
        <v>40.975000000000001</v>
      </c>
      <c r="GP17" s="16">
        <v>58.984999999999999</v>
      </c>
      <c r="GQ17" s="16">
        <v>127.31</v>
      </c>
      <c r="GR17" s="16">
        <v>49.094999999999999</v>
      </c>
      <c r="GS17" s="16">
        <v>122.795</v>
      </c>
      <c r="GT17" s="16">
        <v>159.08500000000001</v>
      </c>
      <c r="GU17" s="16">
        <v>44.3</v>
      </c>
      <c r="GV17" s="16">
        <v>12629.578999999996</v>
      </c>
      <c r="GW17" s="16"/>
      <c r="GX17" s="16"/>
      <c r="GY17" s="16"/>
      <c r="GZ17" s="16"/>
      <c r="HA17" s="16"/>
    </row>
    <row r="18" spans="1:209" x14ac:dyDescent="0.35">
      <c r="A18" s="37"/>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c r="DA18" s="16"/>
      <c r="DB18" s="16"/>
      <c r="DC18" s="16"/>
      <c r="DD18" s="16"/>
      <c r="DE18" s="16"/>
      <c r="DF18" s="16"/>
      <c r="DG18" s="16"/>
      <c r="DH18" s="16"/>
      <c r="DI18" s="16"/>
      <c r="DJ18" s="16"/>
      <c r="DK18" s="16"/>
      <c r="DL18" s="16"/>
      <c r="DM18" s="16"/>
      <c r="DN18" s="16"/>
      <c r="DO18" s="16"/>
      <c r="DP18" s="16"/>
      <c r="DQ18" s="16"/>
      <c r="DR18" s="16"/>
      <c r="DS18" s="16"/>
      <c r="DT18" s="16"/>
      <c r="DU18" s="16"/>
      <c r="DV18" s="16"/>
      <c r="DW18" s="16"/>
      <c r="DX18" s="16"/>
      <c r="DY18" s="16"/>
      <c r="DZ18" s="16"/>
      <c r="EA18" s="16"/>
      <c r="EB18" s="16"/>
      <c r="EC18" s="16"/>
      <c r="ED18" s="16"/>
      <c r="EE18" s="16"/>
      <c r="EF18" s="16"/>
      <c r="EG18" s="16"/>
      <c r="EH18" s="16"/>
      <c r="EI18" s="16"/>
      <c r="EJ18" s="16"/>
      <c r="EK18" s="16"/>
      <c r="EL18" s="16"/>
      <c r="EM18" s="16"/>
      <c r="EN18" s="16"/>
      <c r="EO18" s="16"/>
      <c r="EP18" s="16"/>
      <c r="EQ18" s="16"/>
      <c r="ER18" s="16"/>
      <c r="ES18" s="16"/>
      <c r="ET18" s="16"/>
      <c r="EU18" s="16"/>
      <c r="EV18" s="16"/>
      <c r="EW18" s="16"/>
      <c r="EX18" s="16"/>
      <c r="EY18" s="16"/>
      <c r="EZ18" s="16"/>
      <c r="FA18" s="16"/>
      <c r="FB18" s="16"/>
      <c r="FC18" s="16"/>
      <c r="FD18" s="16"/>
      <c r="FE18" s="16"/>
      <c r="FF18" s="16"/>
      <c r="FG18" s="16"/>
      <c r="FH18" s="16"/>
      <c r="FI18" s="16"/>
      <c r="FJ18" s="16"/>
      <c r="FK18" s="16"/>
      <c r="FL18" s="16"/>
      <c r="FM18" s="16"/>
      <c r="FN18" s="16"/>
      <c r="FO18" s="16"/>
      <c r="FP18" s="16"/>
      <c r="FQ18" s="16"/>
      <c r="FR18" s="16"/>
      <c r="FS18" s="16"/>
      <c r="FT18" s="16"/>
      <c r="FU18" s="16"/>
      <c r="FV18" s="16"/>
      <c r="FW18" s="16"/>
      <c r="FX18" s="16"/>
      <c r="FY18" s="16"/>
      <c r="FZ18" s="16"/>
      <c r="GA18" s="16"/>
      <c r="GB18" s="16"/>
      <c r="GC18" s="16"/>
      <c r="GE18" s="37">
        <v>13</v>
      </c>
      <c r="GF18" s="12">
        <v>3019</v>
      </c>
      <c r="GG18" s="16">
        <v>37.204999999999998</v>
      </c>
      <c r="GH18" s="16">
        <v>30.93</v>
      </c>
      <c r="GI18" s="16">
        <v>14.5</v>
      </c>
      <c r="GJ18" s="16">
        <v>2</v>
      </c>
      <c r="GK18" s="16">
        <v>0</v>
      </c>
      <c r="GL18" s="16">
        <v>47</v>
      </c>
      <c r="GM18" s="16">
        <v>59.274999999999999</v>
      </c>
      <c r="GN18" s="16">
        <v>0</v>
      </c>
      <c r="GO18" s="16">
        <v>20.74</v>
      </c>
      <c r="GP18" s="16">
        <v>24.34</v>
      </c>
      <c r="GQ18" s="16">
        <v>45.81</v>
      </c>
      <c r="GR18" s="16">
        <v>32.75</v>
      </c>
      <c r="GS18" s="16">
        <v>36.61</v>
      </c>
      <c r="GT18" s="16">
        <v>73.930000000000007</v>
      </c>
      <c r="GU18" s="16">
        <v>13.64</v>
      </c>
      <c r="GV18" s="16">
        <v>5386.64</v>
      </c>
      <c r="GW18" s="16"/>
      <c r="GX18" s="16"/>
      <c r="GY18" s="16"/>
      <c r="GZ18" s="16"/>
      <c r="HA18" s="16"/>
    </row>
    <row r="19" spans="1:209" x14ac:dyDescent="0.35">
      <c r="A19" s="37"/>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c r="DA19" s="16"/>
      <c r="DB19" s="16"/>
      <c r="DC19" s="16"/>
      <c r="DD19" s="16"/>
      <c r="DE19" s="16"/>
      <c r="DF19" s="16"/>
      <c r="DG19" s="16"/>
      <c r="DH19" s="16"/>
      <c r="DI19" s="16"/>
      <c r="DJ19" s="16"/>
      <c r="DK19" s="16"/>
      <c r="DL19" s="16"/>
      <c r="DM19" s="16"/>
      <c r="DN19" s="16"/>
      <c r="DO19" s="16"/>
      <c r="DP19" s="16"/>
      <c r="DQ19" s="16"/>
      <c r="DR19" s="16"/>
      <c r="DS19" s="16"/>
      <c r="DT19" s="16"/>
      <c r="DU19" s="16"/>
      <c r="DV19" s="16"/>
      <c r="DW19" s="16"/>
      <c r="DX19" s="16"/>
      <c r="DY19" s="16"/>
      <c r="DZ19" s="16"/>
      <c r="EA19" s="16"/>
      <c r="EB19" s="16"/>
      <c r="EC19" s="16"/>
      <c r="ED19" s="16"/>
      <c r="EE19" s="16"/>
      <c r="EF19" s="16"/>
      <c r="EG19" s="16"/>
      <c r="EH19" s="16"/>
      <c r="EI19" s="16"/>
      <c r="EJ19" s="16"/>
      <c r="EK19" s="16"/>
      <c r="EL19" s="16"/>
      <c r="EM19" s="16"/>
      <c r="EN19" s="16"/>
      <c r="EO19" s="16"/>
      <c r="EP19" s="16"/>
      <c r="EQ19" s="16"/>
      <c r="ER19" s="16"/>
      <c r="ES19" s="16"/>
      <c r="ET19" s="16"/>
      <c r="EU19" s="16"/>
      <c r="EV19" s="16"/>
      <c r="EW19" s="16"/>
      <c r="EX19" s="16"/>
      <c r="EY19" s="16"/>
      <c r="EZ19" s="16"/>
      <c r="FA19" s="16"/>
      <c r="FB19" s="16"/>
      <c r="FC19" s="16"/>
      <c r="FD19" s="16"/>
      <c r="FE19" s="16"/>
      <c r="FF19" s="16"/>
      <c r="FG19" s="16"/>
      <c r="FH19" s="16"/>
      <c r="FI19" s="16"/>
      <c r="FJ19" s="16"/>
      <c r="FK19" s="16"/>
      <c r="FL19" s="16"/>
      <c r="FM19" s="16"/>
      <c r="FN19" s="16"/>
      <c r="FO19" s="16"/>
      <c r="FP19" s="16"/>
      <c r="FQ19" s="16"/>
      <c r="FR19" s="16"/>
      <c r="FS19" s="16"/>
      <c r="FT19" s="16"/>
      <c r="FU19" s="16"/>
      <c r="FV19" s="16"/>
      <c r="FW19" s="16"/>
      <c r="FX19" s="16"/>
      <c r="FY19" s="16"/>
      <c r="FZ19" s="16"/>
      <c r="GA19" s="16"/>
      <c r="GB19" s="16"/>
      <c r="GC19" s="16"/>
      <c r="GE19" s="37">
        <v>14</v>
      </c>
      <c r="GF19" s="12">
        <v>3020</v>
      </c>
      <c r="GG19" s="16">
        <v>146.75700000000001</v>
      </c>
      <c r="GH19" s="16">
        <v>198.29</v>
      </c>
      <c r="GI19" s="16">
        <v>153.53</v>
      </c>
      <c r="GJ19" s="16">
        <v>81.650000000000006</v>
      </c>
      <c r="GK19" s="16">
        <v>76.2</v>
      </c>
      <c r="GL19" s="16">
        <v>57.34</v>
      </c>
      <c r="GM19" s="16">
        <v>218.33</v>
      </c>
      <c r="GN19" s="16">
        <v>206.68</v>
      </c>
      <c r="GO19" s="16">
        <v>60.725000000000001</v>
      </c>
      <c r="GP19" s="16">
        <v>286.08</v>
      </c>
      <c r="GQ19" s="16">
        <v>447.435</v>
      </c>
      <c r="GR19" s="16">
        <v>168.28</v>
      </c>
      <c r="GS19" s="16">
        <v>436.01499999999999</v>
      </c>
      <c r="GT19" s="16">
        <v>300.64499999999998</v>
      </c>
      <c r="GU19" s="16">
        <v>303.69</v>
      </c>
      <c r="GV19" s="16">
        <v>30666.351999999995</v>
      </c>
      <c r="GW19" s="16"/>
      <c r="GX19" s="16"/>
      <c r="GY19" s="16"/>
      <c r="GZ19" s="16"/>
      <c r="HA19" s="16"/>
    </row>
    <row r="20" spans="1:209" x14ac:dyDescent="0.35">
      <c r="A20" s="37"/>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c r="DA20" s="16"/>
      <c r="DB20" s="16"/>
      <c r="DC20" s="16"/>
      <c r="DD20" s="16"/>
      <c r="DE20" s="16"/>
      <c r="DF20" s="16"/>
      <c r="DG20" s="16"/>
      <c r="DH20" s="16"/>
      <c r="DI20" s="16"/>
      <c r="DJ20" s="16"/>
      <c r="DK20" s="16"/>
      <c r="DL20" s="16"/>
      <c r="DM20" s="16"/>
      <c r="DN20" s="16"/>
      <c r="DO20" s="16"/>
      <c r="DP20" s="16"/>
      <c r="DQ20" s="16"/>
      <c r="DR20" s="16"/>
      <c r="DS20" s="16"/>
      <c r="DT20" s="16"/>
      <c r="DU20" s="16"/>
      <c r="DV20" s="16"/>
      <c r="DW20" s="16"/>
      <c r="DX20" s="16"/>
      <c r="DY20" s="16"/>
      <c r="DZ20" s="16"/>
      <c r="EA20" s="16"/>
      <c r="EB20" s="16"/>
      <c r="EC20" s="16"/>
      <c r="ED20" s="16"/>
      <c r="EE20" s="16"/>
      <c r="EF20" s="16"/>
      <c r="EG20" s="16"/>
      <c r="EH20" s="16"/>
      <c r="EI20" s="16"/>
      <c r="EJ20" s="16"/>
      <c r="EK20" s="16"/>
      <c r="EL20" s="16"/>
      <c r="EM20" s="16"/>
      <c r="EN20" s="16"/>
      <c r="EO20" s="16"/>
      <c r="EP20" s="16"/>
      <c r="EQ20" s="16"/>
      <c r="ER20" s="16"/>
      <c r="ES20" s="16"/>
      <c r="ET20" s="16"/>
      <c r="EU20" s="16"/>
      <c r="EV20" s="16"/>
      <c r="EW20" s="16"/>
      <c r="EX20" s="16"/>
      <c r="EY20" s="16"/>
      <c r="EZ20" s="16"/>
      <c r="FA20" s="16"/>
      <c r="FB20" s="16"/>
      <c r="FC20" s="16"/>
      <c r="FD20" s="16"/>
      <c r="FE20" s="16"/>
      <c r="FF20" s="16"/>
      <c r="FG20" s="16"/>
      <c r="FH20" s="16"/>
      <c r="FI20" s="16"/>
      <c r="FJ20" s="16"/>
      <c r="FK20" s="16"/>
      <c r="FL20" s="16"/>
      <c r="FM20" s="16"/>
      <c r="FN20" s="16"/>
      <c r="FO20" s="16"/>
      <c r="FP20" s="16"/>
      <c r="FQ20" s="16"/>
      <c r="FR20" s="16"/>
      <c r="FS20" s="16"/>
      <c r="FT20" s="16"/>
      <c r="FU20" s="16"/>
      <c r="FV20" s="16"/>
      <c r="FW20" s="16"/>
      <c r="FX20" s="16"/>
      <c r="FY20" s="16"/>
      <c r="FZ20" s="16"/>
      <c r="GA20" s="16"/>
      <c r="GB20" s="16"/>
      <c r="GC20" s="16"/>
      <c r="GE20" s="37">
        <v>15</v>
      </c>
      <c r="GF20" s="12">
        <v>3021</v>
      </c>
      <c r="GG20" s="16">
        <v>158.27000000000001</v>
      </c>
      <c r="GH20" s="16">
        <v>221.91</v>
      </c>
      <c r="GI20" s="16">
        <v>76.974999999999994</v>
      </c>
      <c r="GJ20" s="16">
        <v>61.75</v>
      </c>
      <c r="GK20" s="16">
        <v>58.484999999999999</v>
      </c>
      <c r="GL20" s="16">
        <v>57.46</v>
      </c>
      <c r="GM20" s="16">
        <v>59.19</v>
      </c>
      <c r="GN20" s="16">
        <v>54.16</v>
      </c>
      <c r="GO20" s="16">
        <v>58.95</v>
      </c>
      <c r="GP20" s="16">
        <v>286.44</v>
      </c>
      <c r="GQ20" s="16">
        <v>296.13</v>
      </c>
      <c r="GR20" s="16">
        <v>164.845</v>
      </c>
      <c r="GS20" s="16">
        <v>240.94499999999999</v>
      </c>
      <c r="GT20" s="16">
        <v>320.995</v>
      </c>
      <c r="GU20" s="16">
        <v>116.01</v>
      </c>
      <c r="GV20" s="16">
        <v>27338.052999999985</v>
      </c>
      <c r="GW20" s="16"/>
      <c r="GX20" s="16"/>
      <c r="GY20" s="16"/>
      <c r="GZ20" s="16"/>
      <c r="HA20" s="16"/>
    </row>
    <row r="21" spans="1:209" x14ac:dyDescent="0.35">
      <c r="A21" s="37"/>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c r="DA21" s="16"/>
      <c r="DB21" s="16"/>
      <c r="DC21" s="16"/>
      <c r="DD21" s="16"/>
      <c r="DE21" s="16"/>
      <c r="DF21" s="16"/>
      <c r="DG21" s="16"/>
      <c r="DH21" s="16"/>
      <c r="DI21" s="16"/>
      <c r="DJ21" s="16"/>
      <c r="DK21" s="16"/>
      <c r="DL21" s="16"/>
      <c r="DM21" s="16"/>
      <c r="DN21" s="16"/>
      <c r="DO21" s="16"/>
      <c r="DP21" s="16"/>
      <c r="DQ21" s="16"/>
      <c r="DR21" s="16"/>
      <c r="DS21" s="16"/>
      <c r="DT21" s="16"/>
      <c r="DU21" s="16"/>
      <c r="DV21" s="16"/>
      <c r="DW21" s="16"/>
      <c r="DX21" s="16"/>
      <c r="DY21" s="16"/>
      <c r="DZ21" s="16"/>
      <c r="EA21" s="16"/>
      <c r="EB21" s="16"/>
      <c r="EC21" s="16"/>
      <c r="ED21" s="16"/>
      <c r="EE21" s="16"/>
      <c r="EF21" s="16"/>
      <c r="EG21" s="16"/>
      <c r="EH21" s="16"/>
      <c r="EI21" s="16"/>
      <c r="EJ21" s="16"/>
      <c r="EK21" s="16"/>
      <c r="EL21" s="16"/>
      <c r="EM21" s="16"/>
      <c r="EN21" s="16"/>
      <c r="EO21" s="16"/>
      <c r="EP21" s="16"/>
      <c r="EQ21" s="16"/>
      <c r="ER21" s="16"/>
      <c r="ES21" s="16"/>
      <c r="ET21" s="16"/>
      <c r="EU21" s="16"/>
      <c r="EV21" s="16"/>
      <c r="EW21" s="16"/>
      <c r="EX21" s="16"/>
      <c r="EY21" s="16"/>
      <c r="EZ21" s="16"/>
      <c r="FA21" s="16"/>
      <c r="FB21" s="16"/>
      <c r="FC21" s="16"/>
      <c r="FD21" s="16"/>
      <c r="FE21" s="16"/>
      <c r="FF21" s="16"/>
      <c r="FG21" s="16"/>
      <c r="FH21" s="16"/>
      <c r="FI21" s="16"/>
      <c r="FJ21" s="16"/>
      <c r="FK21" s="16"/>
      <c r="FL21" s="16"/>
      <c r="FM21" s="16"/>
      <c r="FN21" s="16"/>
      <c r="FO21" s="16"/>
      <c r="FP21" s="16"/>
      <c r="FQ21" s="16"/>
      <c r="FR21" s="16"/>
      <c r="FS21" s="16"/>
      <c r="FT21" s="16"/>
      <c r="FU21" s="16"/>
      <c r="FV21" s="16"/>
      <c r="FW21" s="16"/>
      <c r="FX21" s="16"/>
      <c r="FY21" s="16"/>
      <c r="FZ21" s="16"/>
      <c r="GA21" s="16"/>
      <c r="GB21" s="16"/>
      <c r="GC21" s="16"/>
      <c r="GE21" s="37">
        <v>16</v>
      </c>
      <c r="GF21" s="12">
        <v>3022</v>
      </c>
      <c r="GG21" s="16">
        <v>13.88</v>
      </c>
      <c r="GH21" s="16">
        <v>14.94</v>
      </c>
      <c r="GI21" s="16">
        <v>3</v>
      </c>
      <c r="GJ21" s="16">
        <v>2</v>
      </c>
      <c r="GK21" s="16">
        <v>0</v>
      </c>
      <c r="GL21" s="16">
        <v>0</v>
      </c>
      <c r="GM21" s="16">
        <v>3.12</v>
      </c>
      <c r="GN21" s="16">
        <v>0</v>
      </c>
      <c r="GO21" s="16">
        <v>24</v>
      </c>
      <c r="GP21" s="16">
        <v>4.95</v>
      </c>
      <c r="GQ21" s="16">
        <v>35.46</v>
      </c>
      <c r="GR21" s="16">
        <v>6.6</v>
      </c>
      <c r="GS21" s="16">
        <v>0</v>
      </c>
      <c r="GT21" s="16">
        <v>0</v>
      </c>
      <c r="GU21" s="16">
        <v>13.64</v>
      </c>
      <c r="GV21" s="16">
        <v>1681.1439999999996</v>
      </c>
      <c r="GW21" s="16"/>
      <c r="GX21" s="16"/>
      <c r="GY21" s="16"/>
      <c r="GZ21" s="16"/>
      <c r="HA21" s="16"/>
    </row>
    <row r="22" spans="1:209" x14ac:dyDescent="0.35">
      <c r="A22" s="37"/>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c r="DA22" s="16"/>
      <c r="DB22" s="16"/>
      <c r="DC22" s="16"/>
      <c r="DD22" s="16"/>
      <c r="DE22" s="16"/>
      <c r="DF22" s="16"/>
      <c r="DG22" s="16"/>
      <c r="DH22" s="16"/>
      <c r="DI22" s="16"/>
      <c r="DJ22" s="16"/>
      <c r="DK22" s="16"/>
      <c r="DL22" s="16"/>
      <c r="DM22" s="16"/>
      <c r="DN22" s="16"/>
      <c r="DO22" s="16"/>
      <c r="DP22" s="16"/>
      <c r="DQ22" s="16"/>
      <c r="DR22" s="16"/>
      <c r="DS22" s="16"/>
      <c r="DT22" s="16"/>
      <c r="DU22" s="16"/>
      <c r="DV22" s="16"/>
      <c r="DW22" s="16"/>
      <c r="DX22" s="16"/>
      <c r="DY22" s="16"/>
      <c r="DZ22" s="16"/>
      <c r="EA22" s="16"/>
      <c r="EB22" s="16"/>
      <c r="EC22" s="16"/>
      <c r="ED22" s="16"/>
      <c r="EE22" s="16"/>
      <c r="EF22" s="16"/>
      <c r="EG22" s="16"/>
      <c r="EH22" s="16"/>
      <c r="EI22" s="16"/>
      <c r="EJ22" s="16"/>
      <c r="EK22" s="16"/>
      <c r="EL22" s="16"/>
      <c r="EM22" s="16"/>
      <c r="EN22" s="16"/>
      <c r="EO22" s="16"/>
      <c r="EP22" s="16"/>
      <c r="EQ22" s="16"/>
      <c r="ER22" s="16"/>
      <c r="ES22" s="16"/>
      <c r="ET22" s="16"/>
      <c r="EU22" s="16"/>
      <c r="EV22" s="16"/>
      <c r="EW22" s="16"/>
      <c r="EX22" s="16"/>
      <c r="EY22" s="16"/>
      <c r="EZ22" s="16"/>
      <c r="FA22" s="16"/>
      <c r="FB22" s="16"/>
      <c r="FC22" s="16"/>
      <c r="FD22" s="16"/>
      <c r="FE22" s="16"/>
      <c r="FF22" s="16"/>
      <c r="FG22" s="16"/>
      <c r="FH22" s="16"/>
      <c r="FI22" s="16"/>
      <c r="FJ22" s="16"/>
      <c r="FK22" s="16"/>
      <c r="FL22" s="16"/>
      <c r="FM22" s="16"/>
      <c r="FN22" s="16"/>
      <c r="FO22" s="16"/>
      <c r="FP22" s="16"/>
      <c r="FQ22" s="16"/>
      <c r="FR22" s="16"/>
      <c r="FS22" s="16"/>
      <c r="FT22" s="16"/>
      <c r="FU22" s="16"/>
      <c r="FV22" s="16"/>
      <c r="FW22" s="16"/>
      <c r="FX22" s="16"/>
      <c r="FY22" s="16"/>
      <c r="FZ22" s="16"/>
      <c r="GA22" s="16"/>
      <c r="GB22" s="16"/>
      <c r="GC22" s="16"/>
      <c r="GE22" s="37">
        <v>17</v>
      </c>
      <c r="GF22" s="12">
        <v>3023</v>
      </c>
      <c r="GG22" s="16">
        <v>323.14600000000002</v>
      </c>
      <c r="GH22" s="16">
        <v>400.34800000000001</v>
      </c>
      <c r="GI22" s="16">
        <v>137.72499999999999</v>
      </c>
      <c r="GJ22" s="16">
        <v>146.72999999999999</v>
      </c>
      <c r="GK22" s="16">
        <v>64.08</v>
      </c>
      <c r="GL22" s="16">
        <v>61.58</v>
      </c>
      <c r="GM22" s="16">
        <v>79.98</v>
      </c>
      <c r="GN22" s="16">
        <v>107.605</v>
      </c>
      <c r="GO22" s="16">
        <v>308.22000000000003</v>
      </c>
      <c r="GP22" s="16">
        <v>889.49</v>
      </c>
      <c r="GQ22" s="16">
        <v>534.91999999999996</v>
      </c>
      <c r="GR22" s="16">
        <v>349.17</v>
      </c>
      <c r="GS22" s="16">
        <v>316.255</v>
      </c>
      <c r="GT22" s="16">
        <v>457.44</v>
      </c>
      <c r="GU22" s="16">
        <v>215.91</v>
      </c>
      <c r="GV22" s="16">
        <v>51243.72300000002</v>
      </c>
      <c r="GW22" s="16"/>
      <c r="GX22" s="16"/>
      <c r="GY22" s="16"/>
      <c r="GZ22" s="16"/>
      <c r="HA22" s="16"/>
    </row>
    <row r="23" spans="1:209" x14ac:dyDescent="0.35">
      <c r="A23" s="37"/>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c r="DA23" s="16"/>
      <c r="DB23" s="16"/>
      <c r="DC23" s="16"/>
      <c r="DD23" s="16"/>
      <c r="DE23" s="16"/>
      <c r="DF23" s="16"/>
      <c r="DG23" s="16"/>
      <c r="DH23" s="16"/>
      <c r="DI23" s="16"/>
      <c r="DJ23" s="16"/>
      <c r="DK23" s="16"/>
      <c r="DL23" s="16"/>
      <c r="DM23" s="16"/>
      <c r="DN23" s="16"/>
      <c r="DO23" s="16"/>
      <c r="DP23" s="16"/>
      <c r="DQ23" s="16"/>
      <c r="DR23" s="16"/>
      <c r="DS23" s="16"/>
      <c r="DT23" s="16"/>
      <c r="DU23" s="16"/>
      <c r="DV23" s="16"/>
      <c r="DW23" s="16"/>
      <c r="DX23" s="16"/>
      <c r="DY23" s="16"/>
      <c r="DZ23" s="16"/>
      <c r="EA23" s="16"/>
      <c r="EB23" s="16"/>
      <c r="EC23" s="16"/>
      <c r="ED23" s="16"/>
      <c r="EE23" s="16"/>
      <c r="EF23" s="16"/>
      <c r="EG23" s="16"/>
      <c r="EH23" s="16"/>
      <c r="EI23" s="16"/>
      <c r="EJ23" s="16"/>
      <c r="EK23" s="16"/>
      <c r="EL23" s="16"/>
      <c r="EM23" s="16"/>
      <c r="EN23" s="16"/>
      <c r="EO23" s="16"/>
      <c r="EP23" s="16"/>
      <c r="EQ23" s="16"/>
      <c r="ER23" s="16"/>
      <c r="ES23" s="16"/>
      <c r="ET23" s="16"/>
      <c r="EU23" s="16"/>
      <c r="EV23" s="16"/>
      <c r="EW23" s="16"/>
      <c r="EX23" s="16"/>
      <c r="EY23" s="16"/>
      <c r="EZ23" s="16"/>
      <c r="FA23" s="16"/>
      <c r="FB23" s="16"/>
      <c r="FC23" s="16"/>
      <c r="FD23" s="16"/>
      <c r="FE23" s="16"/>
      <c r="FF23" s="16"/>
      <c r="FG23" s="16"/>
      <c r="FH23" s="16"/>
      <c r="FI23" s="16"/>
      <c r="FJ23" s="16"/>
      <c r="FK23" s="16"/>
      <c r="FL23" s="16"/>
      <c r="FM23" s="16"/>
      <c r="FN23" s="16"/>
      <c r="FO23" s="16"/>
      <c r="FP23" s="16"/>
      <c r="FQ23" s="16"/>
      <c r="FR23" s="16"/>
      <c r="FS23" s="16"/>
      <c r="FT23" s="16"/>
      <c r="FU23" s="16"/>
      <c r="FV23" s="16"/>
      <c r="FW23" s="16"/>
      <c r="FX23" s="16"/>
      <c r="FY23" s="16"/>
      <c r="FZ23" s="16"/>
      <c r="GA23" s="16"/>
      <c r="GB23" s="16"/>
      <c r="GC23" s="16"/>
      <c r="GE23" s="37">
        <v>18</v>
      </c>
      <c r="GF23" s="12">
        <v>3024</v>
      </c>
      <c r="GG23" s="16">
        <v>96.823999999999998</v>
      </c>
      <c r="GH23" s="16">
        <v>160.98500000000001</v>
      </c>
      <c r="GI23" s="16">
        <v>39</v>
      </c>
      <c r="GJ23" s="16">
        <v>35.215000000000003</v>
      </c>
      <c r="GK23" s="16">
        <v>40.549999999999997</v>
      </c>
      <c r="GL23" s="16">
        <v>28.105</v>
      </c>
      <c r="GM23" s="16">
        <v>53.16</v>
      </c>
      <c r="GN23" s="16">
        <v>64.099999999999994</v>
      </c>
      <c r="GO23" s="16">
        <v>73.739999999999995</v>
      </c>
      <c r="GP23" s="16">
        <v>480.58</v>
      </c>
      <c r="GQ23" s="16">
        <v>367</v>
      </c>
      <c r="GR23" s="16">
        <v>271.5</v>
      </c>
      <c r="GS23" s="16">
        <v>402.73500000000001</v>
      </c>
      <c r="GT23" s="16">
        <v>469.64499999999998</v>
      </c>
      <c r="GU23" s="16">
        <v>376.2</v>
      </c>
      <c r="GV23" s="16">
        <v>44331.596000000012</v>
      </c>
      <c r="GW23" s="16"/>
      <c r="GX23" s="16"/>
      <c r="GY23" s="16"/>
      <c r="GZ23" s="16"/>
      <c r="HA23" s="16"/>
    </row>
    <row r="24" spans="1:209" x14ac:dyDescent="0.35">
      <c r="A24" s="37"/>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c r="DA24" s="16"/>
      <c r="DB24" s="16"/>
      <c r="DC24" s="16"/>
      <c r="DD24" s="16"/>
      <c r="DE24" s="16"/>
      <c r="DF24" s="16"/>
      <c r="DG24" s="16"/>
      <c r="DH24" s="16"/>
      <c r="DI24" s="16"/>
      <c r="DJ24" s="16"/>
      <c r="DK24" s="16"/>
      <c r="DL24" s="16"/>
      <c r="DM24" s="16"/>
      <c r="DN24" s="16"/>
      <c r="DO24" s="16"/>
      <c r="DP24" s="16"/>
      <c r="DQ24" s="16"/>
      <c r="DR24" s="16"/>
      <c r="DS24" s="16"/>
      <c r="DT24" s="16"/>
      <c r="DU24" s="16"/>
      <c r="DV24" s="16"/>
      <c r="DW24" s="16"/>
      <c r="DX24" s="16"/>
      <c r="DY24" s="16"/>
      <c r="DZ24" s="16"/>
      <c r="EA24" s="16"/>
      <c r="EB24" s="16"/>
      <c r="EC24" s="16"/>
      <c r="ED24" s="16"/>
      <c r="EE24" s="16"/>
      <c r="EF24" s="16"/>
      <c r="EG24" s="16"/>
      <c r="EH24" s="16"/>
      <c r="EI24" s="16"/>
      <c r="EJ24" s="16"/>
      <c r="EK24" s="16"/>
      <c r="EL24" s="16"/>
      <c r="EM24" s="16"/>
      <c r="EN24" s="16"/>
      <c r="EO24" s="16"/>
      <c r="EP24" s="16"/>
      <c r="EQ24" s="16"/>
      <c r="ER24" s="16"/>
      <c r="ES24" s="16"/>
      <c r="ET24" s="16"/>
      <c r="EU24" s="16"/>
      <c r="EV24" s="16"/>
      <c r="EW24" s="16"/>
      <c r="EX24" s="16"/>
      <c r="EY24" s="16"/>
      <c r="EZ24" s="16"/>
      <c r="FA24" s="16"/>
      <c r="FB24" s="16"/>
      <c r="FC24" s="16"/>
      <c r="FD24" s="16"/>
      <c r="FE24" s="16"/>
      <c r="FF24" s="16"/>
      <c r="FG24" s="16"/>
      <c r="FH24" s="16"/>
      <c r="FI24" s="16"/>
      <c r="FJ24" s="16"/>
      <c r="FK24" s="16"/>
      <c r="FL24" s="16"/>
      <c r="FM24" s="16"/>
      <c r="FN24" s="16"/>
      <c r="FO24" s="16"/>
      <c r="FP24" s="16"/>
      <c r="FQ24" s="16"/>
      <c r="FR24" s="16"/>
      <c r="FS24" s="16"/>
      <c r="FT24" s="16"/>
      <c r="FU24" s="16"/>
      <c r="FV24" s="16"/>
      <c r="FW24" s="16"/>
      <c r="FX24" s="16"/>
      <c r="FY24" s="16"/>
      <c r="FZ24" s="16"/>
      <c r="GA24" s="16"/>
      <c r="GB24" s="16"/>
      <c r="GC24" s="16"/>
      <c r="GE24" s="37">
        <v>19</v>
      </c>
      <c r="GF24" s="12">
        <v>3025</v>
      </c>
      <c r="GG24" s="16">
        <v>19.38</v>
      </c>
      <c r="GH24" s="16">
        <v>47.82</v>
      </c>
      <c r="GI24" s="16">
        <v>11.76</v>
      </c>
      <c r="GJ24" s="16">
        <v>9.14</v>
      </c>
      <c r="GK24" s="16">
        <v>14.5</v>
      </c>
      <c r="GL24" s="16">
        <v>14.9</v>
      </c>
      <c r="GM24" s="16">
        <v>62.38</v>
      </c>
      <c r="GN24" s="16">
        <v>24.364999999999998</v>
      </c>
      <c r="GO24" s="16">
        <v>61.365000000000002</v>
      </c>
      <c r="GP24" s="16">
        <v>185.93</v>
      </c>
      <c r="GQ24" s="16">
        <v>14.06</v>
      </c>
      <c r="GR24" s="16">
        <v>91.57</v>
      </c>
      <c r="GS24" s="16">
        <v>358.99</v>
      </c>
      <c r="GT24" s="16">
        <v>168.63</v>
      </c>
      <c r="GU24" s="16">
        <v>41.93</v>
      </c>
      <c r="GV24" s="16">
        <v>11490.295</v>
      </c>
      <c r="GW24" s="16"/>
      <c r="GX24" s="16"/>
      <c r="GY24" s="16"/>
      <c r="GZ24" s="16"/>
      <c r="HA24" s="16"/>
    </row>
    <row r="25" spans="1:209" x14ac:dyDescent="0.35">
      <c r="A25" s="37"/>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c r="DA25" s="16"/>
      <c r="DB25" s="16"/>
      <c r="DC25" s="16"/>
      <c r="DD25" s="16"/>
      <c r="DE25" s="16"/>
      <c r="DF25" s="16"/>
      <c r="DG25" s="16"/>
      <c r="DH25" s="16"/>
      <c r="DI25" s="16"/>
      <c r="DJ25" s="16"/>
      <c r="DK25" s="16"/>
      <c r="DL25" s="16"/>
      <c r="DM25" s="16"/>
      <c r="DN25" s="16"/>
      <c r="DO25" s="16"/>
      <c r="DP25" s="16"/>
      <c r="DQ25" s="16"/>
      <c r="DR25" s="16"/>
      <c r="DS25" s="16"/>
      <c r="DT25" s="16"/>
      <c r="DU25" s="16"/>
      <c r="DV25" s="16"/>
      <c r="DW25" s="16"/>
      <c r="DX25" s="16"/>
      <c r="DY25" s="16"/>
      <c r="DZ25" s="16"/>
      <c r="EA25" s="16"/>
      <c r="EB25" s="16"/>
      <c r="EC25" s="16"/>
      <c r="ED25" s="16"/>
      <c r="EE25" s="16"/>
      <c r="EF25" s="16"/>
      <c r="EG25" s="16"/>
      <c r="EH25" s="16"/>
      <c r="EI25" s="16"/>
      <c r="EJ25" s="16"/>
      <c r="EK25" s="16"/>
      <c r="EL25" s="16"/>
      <c r="EM25" s="16"/>
      <c r="EN25" s="16"/>
      <c r="EO25" s="16"/>
      <c r="EP25" s="16"/>
      <c r="EQ25" s="16"/>
      <c r="ER25" s="16"/>
      <c r="ES25" s="16"/>
      <c r="ET25" s="16"/>
      <c r="EU25" s="16"/>
      <c r="EV25" s="16"/>
      <c r="EW25" s="16"/>
      <c r="EX25" s="16"/>
      <c r="EY25" s="16"/>
      <c r="EZ25" s="16"/>
      <c r="FA25" s="16"/>
      <c r="FB25" s="16"/>
      <c r="FC25" s="16"/>
      <c r="FD25" s="16"/>
      <c r="FE25" s="16"/>
      <c r="FF25" s="16"/>
      <c r="FG25" s="16"/>
      <c r="FH25" s="16"/>
      <c r="FI25" s="16"/>
      <c r="FJ25" s="16"/>
      <c r="FK25" s="16"/>
      <c r="FL25" s="16"/>
      <c r="FM25" s="16"/>
      <c r="FN25" s="16"/>
      <c r="FO25" s="16"/>
      <c r="FP25" s="16"/>
      <c r="FQ25" s="16"/>
      <c r="FR25" s="16"/>
      <c r="FS25" s="16"/>
      <c r="FT25" s="16"/>
      <c r="FU25" s="16"/>
      <c r="FV25" s="16"/>
      <c r="FW25" s="16"/>
      <c r="FX25" s="16"/>
      <c r="FY25" s="16"/>
      <c r="FZ25" s="16"/>
      <c r="GA25" s="16"/>
      <c r="GB25" s="16"/>
      <c r="GC25" s="16"/>
      <c r="GE25" s="37">
        <v>20</v>
      </c>
      <c r="GF25" s="12">
        <v>3026</v>
      </c>
      <c r="GG25" s="16">
        <v>3</v>
      </c>
      <c r="GH25" s="16">
        <v>0</v>
      </c>
      <c r="GI25" s="16">
        <v>30</v>
      </c>
      <c r="GJ25" s="16">
        <v>0</v>
      </c>
      <c r="GK25" s="16">
        <v>74.88</v>
      </c>
      <c r="GL25" s="16">
        <v>0</v>
      </c>
      <c r="GM25" s="16">
        <v>0</v>
      </c>
      <c r="GN25" s="16">
        <v>145.31</v>
      </c>
      <c r="GO25" s="16">
        <v>200.685</v>
      </c>
      <c r="GP25" s="16">
        <v>542.49</v>
      </c>
      <c r="GQ25" s="16">
        <v>388.18</v>
      </c>
      <c r="GR25" s="16">
        <v>272.57</v>
      </c>
      <c r="GS25" s="16">
        <v>174.72</v>
      </c>
      <c r="GT25" s="16">
        <v>264.15499999999997</v>
      </c>
      <c r="GU25" s="16">
        <v>20.260000000000002</v>
      </c>
      <c r="GV25" s="16">
        <v>17970.820000000007</v>
      </c>
      <c r="GW25" s="16"/>
      <c r="GX25" s="16"/>
      <c r="GY25" s="16"/>
      <c r="GZ25" s="16"/>
      <c r="HA25" s="16"/>
    </row>
    <row r="26" spans="1:209" x14ac:dyDescent="0.35">
      <c r="A26" s="37"/>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c r="CB26" s="16"/>
      <c r="CC26" s="16"/>
      <c r="CD26" s="16"/>
      <c r="CE26" s="16"/>
      <c r="CF26" s="16"/>
      <c r="CG26" s="16"/>
      <c r="CH26" s="16"/>
      <c r="CI26" s="16"/>
      <c r="CJ26" s="16"/>
      <c r="CK26" s="16"/>
      <c r="CL26" s="16"/>
      <c r="CM26" s="16"/>
      <c r="CN26" s="16"/>
      <c r="CO26" s="16"/>
      <c r="CP26" s="16"/>
      <c r="CQ26" s="16"/>
      <c r="CR26" s="16"/>
      <c r="CS26" s="16"/>
      <c r="CT26" s="16"/>
      <c r="CU26" s="16"/>
      <c r="CV26" s="16"/>
      <c r="CW26" s="16"/>
      <c r="CX26" s="16"/>
      <c r="CY26" s="16"/>
      <c r="CZ26" s="16"/>
      <c r="DA26" s="16"/>
      <c r="DB26" s="16"/>
      <c r="DC26" s="16"/>
      <c r="DD26" s="16"/>
      <c r="DE26" s="16"/>
      <c r="DF26" s="16"/>
      <c r="DG26" s="16"/>
      <c r="DH26" s="16"/>
      <c r="DI26" s="16"/>
      <c r="DJ26" s="16"/>
      <c r="DK26" s="16"/>
      <c r="DL26" s="16"/>
      <c r="DM26" s="16"/>
      <c r="DN26" s="16"/>
      <c r="DO26" s="16"/>
      <c r="DP26" s="16"/>
      <c r="DQ26" s="16"/>
      <c r="DR26" s="16"/>
      <c r="DS26" s="16"/>
      <c r="DT26" s="16"/>
      <c r="DU26" s="16"/>
      <c r="DV26" s="16"/>
      <c r="DW26" s="16"/>
      <c r="DX26" s="16"/>
      <c r="DY26" s="16"/>
      <c r="DZ26" s="16"/>
      <c r="EA26" s="16"/>
      <c r="EB26" s="16"/>
      <c r="EC26" s="16"/>
      <c r="ED26" s="16"/>
      <c r="EE26" s="16"/>
      <c r="EF26" s="16"/>
      <c r="EG26" s="16"/>
      <c r="EH26" s="16"/>
      <c r="EI26" s="16"/>
      <c r="EJ26" s="16"/>
      <c r="EK26" s="16"/>
      <c r="EL26" s="16"/>
      <c r="EM26" s="16"/>
      <c r="EN26" s="16"/>
      <c r="EO26" s="16"/>
      <c r="EP26" s="16"/>
      <c r="EQ26" s="16"/>
      <c r="ER26" s="16"/>
      <c r="ES26" s="16"/>
      <c r="ET26" s="16"/>
      <c r="EU26" s="16"/>
      <c r="EV26" s="16"/>
      <c r="EW26" s="16"/>
      <c r="EX26" s="16"/>
      <c r="EY26" s="16"/>
      <c r="EZ26" s="16"/>
      <c r="FA26" s="16"/>
      <c r="FB26" s="16"/>
      <c r="FC26" s="16"/>
      <c r="FD26" s="16"/>
      <c r="FE26" s="16"/>
      <c r="FF26" s="16"/>
      <c r="FG26" s="16"/>
      <c r="FH26" s="16"/>
      <c r="FI26" s="16"/>
      <c r="FJ26" s="16"/>
      <c r="FK26" s="16"/>
      <c r="FL26" s="16"/>
      <c r="FM26" s="16"/>
      <c r="FN26" s="16"/>
      <c r="FO26" s="16"/>
      <c r="FP26" s="16"/>
      <c r="FQ26" s="16"/>
      <c r="FR26" s="16"/>
      <c r="FS26" s="16"/>
      <c r="FT26" s="16"/>
      <c r="FU26" s="16"/>
      <c r="FV26" s="16"/>
      <c r="FW26" s="16"/>
      <c r="FX26" s="16"/>
      <c r="FY26" s="16"/>
      <c r="FZ26" s="16"/>
      <c r="GA26" s="16"/>
      <c r="GB26" s="16"/>
      <c r="GC26" s="16"/>
      <c r="GE26" s="37">
        <v>21</v>
      </c>
      <c r="GF26" s="12">
        <v>3027</v>
      </c>
      <c r="GG26" s="16">
        <v>50.338999999999999</v>
      </c>
      <c r="GH26" s="16">
        <v>63.19</v>
      </c>
      <c r="GI26" s="16">
        <v>19</v>
      </c>
      <c r="GJ26" s="16">
        <v>13</v>
      </c>
      <c r="GK26" s="16">
        <v>9</v>
      </c>
      <c r="GL26" s="16">
        <v>22.504999999999999</v>
      </c>
      <c r="GM26" s="16">
        <v>14.17</v>
      </c>
      <c r="GN26" s="16">
        <v>15.265000000000001</v>
      </c>
      <c r="GO26" s="16">
        <v>38.19</v>
      </c>
      <c r="GP26" s="16">
        <v>70.765000000000001</v>
      </c>
      <c r="GQ26" s="16">
        <v>96.88</v>
      </c>
      <c r="GR26" s="16">
        <v>23.594999999999999</v>
      </c>
      <c r="GS26" s="16">
        <v>61.405000000000001</v>
      </c>
      <c r="GT26" s="16">
        <v>90.81</v>
      </c>
      <c r="GU26" s="16">
        <v>45.594999999999999</v>
      </c>
      <c r="GV26" s="16">
        <v>8105.4249999999975</v>
      </c>
      <c r="GW26" s="16"/>
      <c r="GX26" s="16"/>
      <c r="GY26" s="16"/>
      <c r="GZ26" s="16"/>
      <c r="HA26" s="16"/>
    </row>
    <row r="27" spans="1:209" x14ac:dyDescent="0.35">
      <c r="A27" s="37"/>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c r="DA27" s="16"/>
      <c r="DB27" s="16"/>
      <c r="DC27" s="16"/>
      <c r="DD27" s="16"/>
      <c r="DE27" s="16"/>
      <c r="DF27" s="16"/>
      <c r="DG27" s="16"/>
      <c r="DH27" s="16"/>
      <c r="DI27" s="16"/>
      <c r="DJ27" s="16"/>
      <c r="DK27" s="16"/>
      <c r="DL27" s="16"/>
      <c r="DM27" s="16"/>
      <c r="DN27" s="16"/>
      <c r="DO27" s="16"/>
      <c r="DP27" s="16"/>
      <c r="DQ27" s="16"/>
      <c r="DR27" s="16"/>
      <c r="DS27" s="16"/>
      <c r="DT27" s="16"/>
      <c r="DU27" s="16"/>
      <c r="DV27" s="16"/>
      <c r="DW27" s="16"/>
      <c r="DX27" s="16"/>
      <c r="DY27" s="16"/>
      <c r="DZ27" s="16"/>
      <c r="EA27" s="16"/>
      <c r="EB27" s="16"/>
      <c r="EC27" s="16"/>
      <c r="ED27" s="16"/>
      <c r="EE27" s="16"/>
      <c r="EF27" s="16"/>
      <c r="EG27" s="16"/>
      <c r="EH27" s="16"/>
      <c r="EI27" s="16"/>
      <c r="EJ27" s="16"/>
      <c r="EK27" s="16"/>
      <c r="EL27" s="16"/>
      <c r="EM27" s="16"/>
      <c r="EN27" s="16"/>
      <c r="EO27" s="16"/>
      <c r="EP27" s="16"/>
      <c r="EQ27" s="16"/>
      <c r="ER27" s="16"/>
      <c r="ES27" s="16"/>
      <c r="ET27" s="16"/>
      <c r="EU27" s="16"/>
      <c r="EV27" s="16"/>
      <c r="EW27" s="16"/>
      <c r="EX27" s="16"/>
      <c r="EY27" s="16"/>
      <c r="EZ27" s="16"/>
      <c r="FA27" s="16"/>
      <c r="FB27" s="16"/>
      <c r="FC27" s="16"/>
      <c r="FD27" s="16"/>
      <c r="FE27" s="16"/>
      <c r="FF27" s="16"/>
      <c r="FG27" s="16"/>
      <c r="FH27" s="16"/>
      <c r="FI27" s="16"/>
      <c r="FJ27" s="16"/>
      <c r="FK27" s="16"/>
      <c r="FL27" s="16"/>
      <c r="FM27" s="16"/>
      <c r="FN27" s="16"/>
      <c r="FO27" s="16"/>
      <c r="FP27" s="16"/>
      <c r="FQ27" s="16"/>
      <c r="FR27" s="16"/>
      <c r="FS27" s="16"/>
      <c r="FT27" s="16"/>
      <c r="FU27" s="16"/>
      <c r="FV27" s="16"/>
      <c r="FW27" s="16"/>
      <c r="FX27" s="16"/>
      <c r="FY27" s="16"/>
      <c r="FZ27" s="16"/>
      <c r="GA27" s="16"/>
      <c r="GB27" s="16"/>
      <c r="GC27" s="16"/>
      <c r="GE27" s="37">
        <v>22</v>
      </c>
      <c r="GF27" s="12">
        <v>3028</v>
      </c>
      <c r="GG27" s="16">
        <v>118.94799999999999</v>
      </c>
      <c r="GH27" s="16">
        <v>162.244</v>
      </c>
      <c r="GI27" s="16">
        <v>25.05</v>
      </c>
      <c r="GJ27" s="16">
        <v>38.15</v>
      </c>
      <c r="GK27" s="16">
        <v>26.16</v>
      </c>
      <c r="GL27" s="16">
        <v>19.559999999999999</v>
      </c>
      <c r="GM27" s="16">
        <v>176.04</v>
      </c>
      <c r="GN27" s="16">
        <v>95.34</v>
      </c>
      <c r="GO27" s="16">
        <v>48.024999999999999</v>
      </c>
      <c r="GP27" s="16">
        <v>118.7</v>
      </c>
      <c r="GQ27" s="16">
        <v>163.26</v>
      </c>
      <c r="GR27" s="16">
        <v>128.08000000000001</v>
      </c>
      <c r="GS27" s="16">
        <v>97.334999999999994</v>
      </c>
      <c r="GT27" s="16">
        <v>72.16</v>
      </c>
      <c r="GU27" s="16">
        <v>88.24</v>
      </c>
      <c r="GV27" s="16">
        <v>17212.083000000006</v>
      </c>
      <c r="GW27" s="16"/>
      <c r="GX27" s="16"/>
      <c r="GY27" s="16"/>
      <c r="GZ27" s="16"/>
      <c r="HA27" s="16"/>
    </row>
    <row r="28" spans="1:209" x14ac:dyDescent="0.35">
      <c r="A28" s="37"/>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c r="CY28" s="16"/>
      <c r="CZ28" s="16"/>
      <c r="DA28" s="16"/>
      <c r="DB28" s="16"/>
      <c r="DC28" s="16"/>
      <c r="DD28" s="16"/>
      <c r="DE28" s="16"/>
      <c r="DF28" s="16"/>
      <c r="DG28" s="16"/>
      <c r="DH28" s="16"/>
      <c r="DI28" s="16"/>
      <c r="DJ28" s="16"/>
      <c r="DK28" s="16"/>
      <c r="DL28" s="16"/>
      <c r="DM28" s="16"/>
      <c r="DN28" s="16"/>
      <c r="DO28" s="16"/>
      <c r="DP28" s="16"/>
      <c r="DQ28" s="16"/>
      <c r="DR28" s="16"/>
      <c r="DS28" s="16"/>
      <c r="DT28" s="16"/>
      <c r="DU28" s="16"/>
      <c r="DV28" s="16"/>
      <c r="DW28" s="16"/>
      <c r="DX28" s="16"/>
      <c r="DY28" s="16"/>
      <c r="DZ28" s="16"/>
      <c r="EA28" s="16"/>
      <c r="EB28" s="16"/>
      <c r="EC28" s="16"/>
      <c r="ED28" s="16"/>
      <c r="EE28" s="16"/>
      <c r="EF28" s="16"/>
      <c r="EG28" s="16"/>
      <c r="EH28" s="16"/>
      <c r="EI28" s="16"/>
      <c r="EJ28" s="16"/>
      <c r="EK28" s="16"/>
      <c r="EL28" s="16"/>
      <c r="EM28" s="16"/>
      <c r="EN28" s="16"/>
      <c r="EO28" s="16"/>
      <c r="EP28" s="16"/>
      <c r="EQ28" s="16"/>
      <c r="ER28" s="16"/>
      <c r="ES28" s="16"/>
      <c r="ET28" s="16"/>
      <c r="EU28" s="16"/>
      <c r="EV28" s="16"/>
      <c r="EW28" s="16"/>
      <c r="EX28" s="16"/>
      <c r="EY28" s="16"/>
      <c r="EZ28" s="16"/>
      <c r="FA28" s="16"/>
      <c r="FB28" s="16"/>
      <c r="FC28" s="16"/>
      <c r="FD28" s="16"/>
      <c r="FE28" s="16"/>
      <c r="FF28" s="16"/>
      <c r="FG28" s="16"/>
      <c r="FH28" s="16"/>
      <c r="FI28" s="16"/>
      <c r="FJ28" s="16"/>
      <c r="FK28" s="16"/>
      <c r="FL28" s="16"/>
      <c r="FM28" s="16"/>
      <c r="FN28" s="16"/>
      <c r="FO28" s="16"/>
      <c r="FP28" s="16"/>
      <c r="FQ28" s="16"/>
      <c r="FR28" s="16"/>
      <c r="FS28" s="16"/>
      <c r="FT28" s="16"/>
      <c r="FU28" s="16"/>
      <c r="FV28" s="16"/>
      <c r="FW28" s="16"/>
      <c r="FX28" s="16"/>
      <c r="FY28" s="16"/>
      <c r="FZ28" s="16"/>
      <c r="GA28" s="16"/>
      <c r="GB28" s="16"/>
      <c r="GC28" s="16"/>
      <c r="GE28" s="37">
        <v>23</v>
      </c>
      <c r="GF28" s="12">
        <v>3029</v>
      </c>
      <c r="GG28" s="16">
        <v>484.12400000000002</v>
      </c>
      <c r="GH28" s="16">
        <v>620.72900000000004</v>
      </c>
      <c r="GI28" s="16">
        <v>155.655</v>
      </c>
      <c r="GJ28" s="16">
        <v>235.185</v>
      </c>
      <c r="GK28" s="16">
        <v>246.83</v>
      </c>
      <c r="GL28" s="16">
        <v>209.01499999999999</v>
      </c>
      <c r="GM28" s="16">
        <v>348.53</v>
      </c>
      <c r="GN28" s="16">
        <v>392.62</v>
      </c>
      <c r="GO28" s="16">
        <v>577.82000000000005</v>
      </c>
      <c r="GP28" s="16">
        <v>1588.095</v>
      </c>
      <c r="GQ28" s="16">
        <v>2192.665</v>
      </c>
      <c r="GR28" s="16">
        <v>1343.5</v>
      </c>
      <c r="GS28" s="16">
        <v>1699.96</v>
      </c>
      <c r="GT28" s="16">
        <v>1989.74</v>
      </c>
      <c r="GU28" s="16">
        <v>1456.15</v>
      </c>
      <c r="GV28" s="16">
        <v>178803.92399999997</v>
      </c>
      <c r="GW28" s="16"/>
      <c r="GX28" s="16"/>
      <c r="GY28" s="16"/>
      <c r="GZ28" s="16"/>
      <c r="HA28" s="16"/>
    </row>
    <row r="29" spans="1:209" x14ac:dyDescent="0.35">
      <c r="A29" s="37"/>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c r="CY29" s="16"/>
      <c r="CZ29" s="16"/>
      <c r="DA29" s="16"/>
      <c r="DB29" s="16"/>
      <c r="DC29" s="16"/>
      <c r="DD29" s="16"/>
      <c r="DE29" s="16"/>
      <c r="DF29" s="16"/>
      <c r="DG29" s="16"/>
      <c r="DH29" s="16"/>
      <c r="DI29" s="16"/>
      <c r="DJ29" s="16"/>
      <c r="DK29" s="16"/>
      <c r="DL29" s="16"/>
      <c r="DM29" s="16"/>
      <c r="DN29" s="16"/>
      <c r="DO29" s="16"/>
      <c r="DP29" s="16"/>
      <c r="DQ29" s="16"/>
      <c r="DR29" s="16"/>
      <c r="DS29" s="16"/>
      <c r="DT29" s="16"/>
      <c r="DU29" s="16"/>
      <c r="DV29" s="16"/>
      <c r="DW29" s="16"/>
      <c r="DX29" s="16"/>
      <c r="DY29" s="16"/>
      <c r="DZ29" s="16"/>
      <c r="EA29" s="16"/>
      <c r="EB29" s="16"/>
      <c r="EC29" s="16"/>
      <c r="ED29" s="16"/>
      <c r="EE29" s="16"/>
      <c r="EF29" s="16"/>
      <c r="EG29" s="16"/>
      <c r="EH29" s="16"/>
      <c r="EI29" s="16"/>
      <c r="EJ29" s="16"/>
      <c r="EK29" s="16"/>
      <c r="EL29" s="16"/>
      <c r="EM29" s="16"/>
      <c r="EN29" s="16"/>
      <c r="EO29" s="16"/>
      <c r="EP29" s="16"/>
      <c r="EQ29" s="16"/>
      <c r="ER29" s="16"/>
      <c r="ES29" s="16"/>
      <c r="ET29" s="16"/>
      <c r="EU29" s="16"/>
      <c r="EV29" s="16"/>
      <c r="EW29" s="16"/>
      <c r="EX29" s="16"/>
      <c r="EY29" s="16"/>
      <c r="EZ29" s="16"/>
      <c r="FA29" s="16"/>
      <c r="FB29" s="16"/>
      <c r="FC29" s="16"/>
      <c r="FD29" s="16"/>
      <c r="FE29" s="16"/>
      <c r="FF29" s="16"/>
      <c r="FG29" s="16"/>
      <c r="FH29" s="16"/>
      <c r="FI29" s="16"/>
      <c r="FJ29" s="16"/>
      <c r="FK29" s="16"/>
      <c r="FL29" s="16"/>
      <c r="FM29" s="16"/>
      <c r="FN29" s="16"/>
      <c r="FO29" s="16"/>
      <c r="FP29" s="16"/>
      <c r="FQ29" s="16"/>
      <c r="FR29" s="16"/>
      <c r="FS29" s="16"/>
      <c r="FT29" s="16"/>
      <c r="FU29" s="16"/>
      <c r="FV29" s="16"/>
      <c r="FW29" s="16"/>
      <c r="FX29" s="16"/>
      <c r="FY29" s="16"/>
      <c r="FZ29" s="16"/>
      <c r="GA29" s="16"/>
      <c r="GB29" s="16"/>
      <c r="GC29" s="16"/>
      <c r="GE29" s="37">
        <v>24</v>
      </c>
      <c r="GF29" s="12">
        <v>3030</v>
      </c>
      <c r="GG29" s="16">
        <v>382.02499999999998</v>
      </c>
      <c r="GH29" s="16">
        <v>530.73</v>
      </c>
      <c r="GI29" s="16">
        <v>121.9</v>
      </c>
      <c r="GJ29" s="16">
        <v>235.35</v>
      </c>
      <c r="GK29" s="16">
        <v>115.62</v>
      </c>
      <c r="GL29" s="16">
        <v>120.45</v>
      </c>
      <c r="GM29" s="16">
        <v>160.81200000000001</v>
      </c>
      <c r="GN29" s="16">
        <v>337.33499999999998</v>
      </c>
      <c r="GO29" s="16">
        <v>563.72</v>
      </c>
      <c r="GP29" s="16">
        <v>1221.54</v>
      </c>
      <c r="GQ29" s="16">
        <v>1511.075</v>
      </c>
      <c r="GR29" s="16">
        <v>802.06</v>
      </c>
      <c r="GS29" s="16">
        <v>1061.24</v>
      </c>
      <c r="GT29" s="16">
        <v>1048.5650000000001</v>
      </c>
      <c r="GU29" s="16">
        <v>628.98</v>
      </c>
      <c r="GV29" s="16">
        <v>113970.389</v>
      </c>
      <c r="GW29" s="16"/>
      <c r="GX29" s="16"/>
      <c r="GY29" s="16"/>
      <c r="GZ29" s="16"/>
      <c r="HA29" s="16"/>
    </row>
    <row r="30" spans="1:209" x14ac:dyDescent="0.35">
      <c r="A30" s="37"/>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c r="CY30" s="16"/>
      <c r="CZ30" s="16"/>
      <c r="DA30" s="16"/>
      <c r="DB30" s="16"/>
      <c r="DC30" s="16"/>
      <c r="DD30" s="16"/>
      <c r="DE30" s="16"/>
      <c r="DF30" s="16"/>
      <c r="DG30" s="16"/>
      <c r="DH30" s="16"/>
      <c r="DI30" s="16"/>
      <c r="DJ30" s="16"/>
      <c r="DK30" s="16"/>
      <c r="DL30" s="16"/>
      <c r="DM30" s="16"/>
      <c r="DN30" s="16"/>
      <c r="DO30" s="16"/>
      <c r="DP30" s="16"/>
      <c r="DQ30" s="16"/>
      <c r="DR30" s="16"/>
      <c r="DS30" s="16"/>
      <c r="DT30" s="16"/>
      <c r="DU30" s="16"/>
      <c r="DV30" s="16"/>
      <c r="DW30" s="16"/>
      <c r="DX30" s="16"/>
      <c r="DY30" s="16"/>
      <c r="DZ30" s="16"/>
      <c r="EA30" s="16"/>
      <c r="EB30" s="16"/>
      <c r="EC30" s="16"/>
      <c r="ED30" s="16"/>
      <c r="EE30" s="16"/>
      <c r="EF30" s="16"/>
      <c r="EG30" s="16"/>
      <c r="EH30" s="16"/>
      <c r="EI30" s="16"/>
      <c r="EJ30" s="16"/>
      <c r="EK30" s="16"/>
      <c r="EL30" s="16"/>
      <c r="EM30" s="16"/>
      <c r="EN30" s="16"/>
      <c r="EO30" s="16"/>
      <c r="EP30" s="16"/>
      <c r="EQ30" s="16"/>
      <c r="ER30" s="16"/>
      <c r="ES30" s="16"/>
      <c r="ET30" s="16"/>
      <c r="EU30" s="16"/>
      <c r="EV30" s="16"/>
      <c r="EW30" s="16"/>
      <c r="EX30" s="16"/>
      <c r="EY30" s="16"/>
      <c r="EZ30" s="16"/>
      <c r="FA30" s="16"/>
      <c r="FB30" s="16"/>
      <c r="FC30" s="16"/>
      <c r="FD30" s="16"/>
      <c r="FE30" s="16"/>
      <c r="FF30" s="16"/>
      <c r="FG30" s="16"/>
      <c r="FH30" s="16"/>
      <c r="FI30" s="16"/>
      <c r="FJ30" s="16"/>
      <c r="FK30" s="16"/>
      <c r="FL30" s="16"/>
      <c r="FM30" s="16"/>
      <c r="FN30" s="16"/>
      <c r="FO30" s="16"/>
      <c r="FP30" s="16"/>
      <c r="FQ30" s="16"/>
      <c r="FR30" s="16"/>
      <c r="FS30" s="16"/>
      <c r="FT30" s="16"/>
      <c r="FU30" s="16"/>
      <c r="FV30" s="16"/>
      <c r="FW30" s="16"/>
      <c r="FX30" s="16"/>
      <c r="FY30" s="16"/>
      <c r="FZ30" s="16"/>
      <c r="GA30" s="16"/>
      <c r="GB30" s="16"/>
      <c r="GC30" s="16"/>
      <c r="GE30" s="37">
        <v>25</v>
      </c>
      <c r="GF30" s="12">
        <v>3031</v>
      </c>
      <c r="GG30" s="16">
        <v>33.450000000000003</v>
      </c>
      <c r="GH30" s="16">
        <v>60.518999999999998</v>
      </c>
      <c r="GI30" s="16">
        <v>7.5</v>
      </c>
      <c r="GJ30" s="16">
        <v>9.56</v>
      </c>
      <c r="GK30" s="16">
        <v>13.46</v>
      </c>
      <c r="GL30" s="16">
        <v>14.34</v>
      </c>
      <c r="GM30" s="16">
        <v>9.7100000000000009</v>
      </c>
      <c r="GN30" s="16">
        <v>24.29</v>
      </c>
      <c r="GO30" s="16">
        <v>22.54</v>
      </c>
      <c r="GP30" s="16">
        <v>4.2</v>
      </c>
      <c r="GQ30" s="16">
        <v>25.47</v>
      </c>
      <c r="GR30" s="16">
        <v>55.21</v>
      </c>
      <c r="GS30" s="16">
        <v>30.64</v>
      </c>
      <c r="GT30" s="16">
        <v>31.01</v>
      </c>
      <c r="GU30" s="16">
        <v>45.8</v>
      </c>
      <c r="GV30" s="16">
        <v>6215.5180000000018</v>
      </c>
      <c r="GW30" s="16"/>
      <c r="GX30" s="16"/>
      <c r="GY30" s="16"/>
      <c r="GZ30" s="16"/>
      <c r="HA30" s="16"/>
    </row>
    <row r="31" spans="1:209" x14ac:dyDescent="0.35">
      <c r="A31" s="37"/>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c r="CY31" s="16"/>
      <c r="CZ31" s="16"/>
      <c r="DA31" s="16"/>
      <c r="DB31" s="16"/>
      <c r="DC31" s="16"/>
      <c r="DD31" s="16"/>
      <c r="DE31" s="16"/>
      <c r="DF31" s="16"/>
      <c r="DG31" s="16"/>
      <c r="DH31" s="16"/>
      <c r="DI31" s="16"/>
      <c r="DJ31" s="16"/>
      <c r="DK31" s="16"/>
      <c r="DL31" s="16"/>
      <c r="DM31" s="16"/>
      <c r="DN31" s="16"/>
      <c r="DO31" s="16"/>
      <c r="DP31" s="16"/>
      <c r="DQ31" s="16"/>
      <c r="DR31" s="16"/>
      <c r="DS31" s="16"/>
      <c r="DT31" s="16"/>
      <c r="DU31" s="16"/>
      <c r="DV31" s="16"/>
      <c r="DW31" s="16"/>
      <c r="DX31" s="16"/>
      <c r="DY31" s="16"/>
      <c r="DZ31" s="16"/>
      <c r="EA31" s="16"/>
      <c r="EB31" s="16"/>
      <c r="EC31" s="16"/>
      <c r="ED31" s="16"/>
      <c r="EE31" s="16"/>
      <c r="EF31" s="16"/>
      <c r="EG31" s="16"/>
      <c r="EH31" s="16"/>
      <c r="EI31" s="16"/>
      <c r="EJ31" s="16"/>
      <c r="EK31" s="16"/>
      <c r="EL31" s="16"/>
      <c r="EM31" s="16"/>
      <c r="EN31" s="16"/>
      <c r="EO31" s="16"/>
      <c r="EP31" s="16"/>
      <c r="EQ31" s="16"/>
      <c r="ER31" s="16"/>
      <c r="ES31" s="16"/>
      <c r="ET31" s="16"/>
      <c r="EU31" s="16"/>
      <c r="EV31" s="16"/>
      <c r="EW31" s="16"/>
      <c r="EX31" s="16"/>
      <c r="EY31" s="16"/>
      <c r="EZ31" s="16"/>
      <c r="FA31" s="16"/>
      <c r="FB31" s="16"/>
      <c r="FC31" s="16"/>
      <c r="FD31" s="16"/>
      <c r="FE31" s="16"/>
      <c r="FF31" s="16"/>
      <c r="FG31" s="16"/>
      <c r="FH31" s="16"/>
      <c r="FI31" s="16"/>
      <c r="FJ31" s="16"/>
      <c r="FK31" s="16"/>
      <c r="FL31" s="16"/>
      <c r="FM31" s="16"/>
      <c r="FN31" s="16"/>
      <c r="FO31" s="16"/>
      <c r="FP31" s="16"/>
      <c r="FQ31" s="16"/>
      <c r="FR31" s="16"/>
      <c r="FS31" s="16"/>
      <c r="FT31" s="16"/>
      <c r="FU31" s="16"/>
      <c r="FV31" s="16"/>
      <c r="FW31" s="16"/>
      <c r="FX31" s="16"/>
      <c r="FY31" s="16"/>
      <c r="FZ31" s="16"/>
      <c r="GA31" s="16"/>
      <c r="GB31" s="16"/>
      <c r="GC31" s="16"/>
      <c r="GE31" s="37">
        <v>26</v>
      </c>
      <c r="GF31" s="12">
        <v>3032</v>
      </c>
      <c r="GG31" s="16">
        <v>78.045000000000002</v>
      </c>
      <c r="GH31" s="16">
        <v>87.275000000000006</v>
      </c>
      <c r="GI31" s="16">
        <v>28.5</v>
      </c>
      <c r="GJ31" s="16">
        <v>24.75</v>
      </c>
      <c r="GK31" s="16">
        <v>16.38</v>
      </c>
      <c r="GL31" s="16">
        <v>37.979999999999997</v>
      </c>
      <c r="GM31" s="16">
        <v>38.46</v>
      </c>
      <c r="GN31" s="16">
        <v>26.63</v>
      </c>
      <c r="GO31" s="16">
        <v>37.4</v>
      </c>
      <c r="GP31" s="16">
        <v>99.86</v>
      </c>
      <c r="GQ31" s="16">
        <v>136.53</v>
      </c>
      <c r="GR31" s="16">
        <v>45.695</v>
      </c>
      <c r="GS31" s="16">
        <v>135.89500000000001</v>
      </c>
      <c r="GT31" s="16">
        <v>102.36499999999999</v>
      </c>
      <c r="GU31" s="16">
        <v>44.91</v>
      </c>
      <c r="GV31" s="16">
        <v>11539.010999999991</v>
      </c>
      <c r="GW31" s="16"/>
      <c r="GX31" s="16"/>
      <c r="GY31" s="16"/>
      <c r="GZ31" s="16"/>
      <c r="HA31" s="16"/>
    </row>
    <row r="32" spans="1:209" x14ac:dyDescent="0.35">
      <c r="A32" s="37"/>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c r="CA32" s="16"/>
      <c r="CB32" s="16"/>
      <c r="CC32" s="16"/>
      <c r="CD32" s="16"/>
      <c r="CE32" s="16"/>
      <c r="CF32" s="16"/>
      <c r="CG32" s="16"/>
      <c r="CH32" s="16"/>
      <c r="CI32" s="16"/>
      <c r="CJ32" s="16"/>
      <c r="CK32" s="16"/>
      <c r="CL32" s="16"/>
      <c r="CM32" s="16"/>
      <c r="CN32" s="16"/>
      <c r="CO32" s="16"/>
      <c r="CP32" s="16"/>
      <c r="CQ32" s="16"/>
      <c r="CR32" s="16"/>
      <c r="CS32" s="16"/>
      <c r="CT32" s="16"/>
      <c r="CU32" s="16"/>
      <c r="CV32" s="16"/>
      <c r="CW32" s="16"/>
      <c r="CX32" s="16"/>
      <c r="CY32" s="16"/>
      <c r="CZ32" s="16"/>
      <c r="DA32" s="16"/>
      <c r="DB32" s="16"/>
      <c r="DC32" s="16"/>
      <c r="DD32" s="16"/>
      <c r="DE32" s="16"/>
      <c r="DF32" s="16"/>
      <c r="DG32" s="16"/>
      <c r="DH32" s="16"/>
      <c r="DI32" s="16"/>
      <c r="DJ32" s="16"/>
      <c r="DK32" s="16"/>
      <c r="DL32" s="16"/>
      <c r="DM32" s="16"/>
      <c r="DN32" s="16"/>
      <c r="DO32" s="16"/>
      <c r="DP32" s="16"/>
      <c r="DQ32" s="16"/>
      <c r="DR32" s="16"/>
      <c r="DS32" s="16"/>
      <c r="DT32" s="16"/>
      <c r="DU32" s="16"/>
      <c r="DV32" s="16"/>
      <c r="DW32" s="16"/>
      <c r="DX32" s="16"/>
      <c r="DY32" s="16"/>
      <c r="DZ32" s="16"/>
      <c r="EA32" s="16"/>
      <c r="EB32" s="16"/>
      <c r="EC32" s="16"/>
      <c r="ED32" s="16"/>
      <c r="EE32" s="16"/>
      <c r="EF32" s="16"/>
      <c r="EG32" s="16"/>
      <c r="EH32" s="16"/>
      <c r="EI32" s="16"/>
      <c r="EJ32" s="16"/>
      <c r="EK32" s="16"/>
      <c r="EL32" s="16"/>
      <c r="EM32" s="16"/>
      <c r="EN32" s="16"/>
      <c r="EO32" s="16"/>
      <c r="EP32" s="16"/>
      <c r="EQ32" s="16"/>
      <c r="ER32" s="16"/>
      <c r="ES32" s="16"/>
      <c r="ET32" s="16"/>
      <c r="EU32" s="16"/>
      <c r="EV32" s="16"/>
      <c r="EW32" s="16"/>
      <c r="EX32" s="16"/>
      <c r="EY32" s="16"/>
      <c r="EZ32" s="16"/>
      <c r="FA32" s="16"/>
      <c r="FB32" s="16"/>
      <c r="FC32" s="16"/>
      <c r="FD32" s="16"/>
      <c r="FE32" s="16"/>
      <c r="FF32" s="16"/>
      <c r="FG32" s="16"/>
      <c r="FH32" s="16"/>
      <c r="FI32" s="16"/>
      <c r="FJ32" s="16"/>
      <c r="FK32" s="16"/>
      <c r="FL32" s="16"/>
      <c r="FM32" s="16"/>
      <c r="FN32" s="16"/>
      <c r="FO32" s="16"/>
      <c r="FP32" s="16"/>
      <c r="FQ32" s="16"/>
      <c r="FR32" s="16"/>
      <c r="FS32" s="16"/>
      <c r="FT32" s="16"/>
      <c r="FU32" s="16"/>
      <c r="FV32" s="16"/>
      <c r="FW32" s="16"/>
      <c r="FX32" s="16"/>
      <c r="FY32" s="16"/>
      <c r="FZ32" s="16"/>
      <c r="GA32" s="16"/>
      <c r="GB32" s="16"/>
      <c r="GC32" s="16"/>
      <c r="GE32" s="37">
        <v>27</v>
      </c>
      <c r="GF32" s="12">
        <v>3033</v>
      </c>
      <c r="GG32" s="16">
        <v>42.34</v>
      </c>
      <c r="GH32" s="16">
        <v>62.3</v>
      </c>
      <c r="GI32" s="16">
        <v>2.5</v>
      </c>
      <c r="GJ32" s="16">
        <v>31.29</v>
      </c>
      <c r="GK32" s="16">
        <v>38.159999999999997</v>
      </c>
      <c r="GL32" s="16">
        <v>47.92</v>
      </c>
      <c r="GM32" s="16">
        <v>13.88</v>
      </c>
      <c r="GN32" s="16">
        <v>10.67</v>
      </c>
      <c r="GO32" s="16">
        <v>18.899999999999999</v>
      </c>
      <c r="GP32" s="16">
        <v>125.41500000000001</v>
      </c>
      <c r="GQ32" s="16">
        <v>248.26</v>
      </c>
      <c r="GR32" s="16">
        <v>6.6</v>
      </c>
      <c r="GS32" s="16">
        <v>50.314999999999998</v>
      </c>
      <c r="GT32" s="16">
        <v>44.14</v>
      </c>
      <c r="GU32" s="16">
        <v>25.08</v>
      </c>
      <c r="GV32" s="16">
        <v>8059.521999999999</v>
      </c>
      <c r="GW32" s="16"/>
      <c r="GX32" s="16"/>
      <c r="GY32" s="16"/>
      <c r="GZ32" s="16"/>
      <c r="HA32" s="16"/>
    </row>
    <row r="33" spans="1:209" x14ac:dyDescent="0.35">
      <c r="A33" s="37"/>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c r="CA33" s="16"/>
      <c r="CB33" s="16"/>
      <c r="CC33" s="16"/>
      <c r="CD33" s="16"/>
      <c r="CE33" s="16"/>
      <c r="CF33" s="16"/>
      <c r="CG33" s="16"/>
      <c r="CH33" s="16"/>
      <c r="CI33" s="16"/>
      <c r="CJ33" s="16"/>
      <c r="CK33" s="16"/>
      <c r="CL33" s="16"/>
      <c r="CM33" s="16"/>
      <c r="CN33" s="16"/>
      <c r="CO33" s="16"/>
      <c r="CP33" s="16"/>
      <c r="CQ33" s="16"/>
      <c r="CR33" s="16"/>
      <c r="CS33" s="16"/>
      <c r="CT33" s="16"/>
      <c r="CU33" s="16"/>
      <c r="CV33" s="16"/>
      <c r="CW33" s="16"/>
      <c r="CX33" s="16"/>
      <c r="CY33" s="16"/>
      <c r="CZ33" s="16"/>
      <c r="DA33" s="16"/>
      <c r="DB33" s="16"/>
      <c r="DC33" s="16"/>
      <c r="DD33" s="16"/>
      <c r="DE33" s="16"/>
      <c r="DF33" s="16"/>
      <c r="DG33" s="16"/>
      <c r="DH33" s="16"/>
      <c r="DI33" s="16"/>
      <c r="DJ33" s="16"/>
      <c r="DK33" s="16"/>
      <c r="DL33" s="16"/>
      <c r="DM33" s="16"/>
      <c r="DN33" s="16"/>
      <c r="DO33" s="16"/>
      <c r="DP33" s="16"/>
      <c r="DQ33" s="16"/>
      <c r="DR33" s="16"/>
      <c r="DS33" s="16"/>
      <c r="DT33" s="16"/>
      <c r="DU33" s="16"/>
      <c r="DV33" s="16"/>
      <c r="DW33" s="16"/>
      <c r="DX33" s="16"/>
      <c r="DY33" s="16"/>
      <c r="DZ33" s="16"/>
      <c r="EA33" s="16"/>
      <c r="EB33" s="16"/>
      <c r="EC33" s="16"/>
      <c r="ED33" s="16"/>
      <c r="EE33" s="16"/>
      <c r="EF33" s="16"/>
      <c r="EG33" s="16"/>
      <c r="EH33" s="16"/>
      <c r="EI33" s="16"/>
      <c r="EJ33" s="16"/>
      <c r="EK33" s="16"/>
      <c r="EL33" s="16"/>
      <c r="EM33" s="16"/>
      <c r="EN33" s="16"/>
      <c r="EO33" s="16"/>
      <c r="EP33" s="16"/>
      <c r="EQ33" s="16"/>
      <c r="ER33" s="16"/>
      <c r="ES33" s="16"/>
      <c r="ET33" s="16"/>
      <c r="EU33" s="16"/>
      <c r="EV33" s="16"/>
      <c r="EW33" s="16"/>
      <c r="EX33" s="16"/>
      <c r="EY33" s="16"/>
      <c r="EZ33" s="16"/>
      <c r="FA33" s="16"/>
      <c r="FB33" s="16"/>
      <c r="FC33" s="16"/>
      <c r="FD33" s="16"/>
      <c r="FE33" s="16"/>
      <c r="FF33" s="16"/>
      <c r="FG33" s="16"/>
      <c r="FH33" s="16"/>
      <c r="FI33" s="16"/>
      <c r="FJ33" s="16"/>
      <c r="FK33" s="16"/>
      <c r="FL33" s="16"/>
      <c r="FM33" s="16"/>
      <c r="FN33" s="16"/>
      <c r="FO33" s="16"/>
      <c r="FP33" s="16"/>
      <c r="FQ33" s="16"/>
      <c r="FR33" s="16"/>
      <c r="FS33" s="16"/>
      <c r="FT33" s="16"/>
      <c r="FU33" s="16"/>
      <c r="FV33" s="16"/>
      <c r="FW33" s="16"/>
      <c r="FX33" s="16"/>
      <c r="FY33" s="16"/>
      <c r="FZ33" s="16"/>
      <c r="GA33" s="16"/>
      <c r="GB33" s="16"/>
      <c r="GC33" s="16"/>
      <c r="GE33" s="37">
        <v>28</v>
      </c>
      <c r="GF33" s="12">
        <v>3034</v>
      </c>
      <c r="GG33" s="16">
        <v>32.914999999999999</v>
      </c>
      <c r="GH33" s="16">
        <v>35.25</v>
      </c>
      <c r="GI33" s="16">
        <v>24</v>
      </c>
      <c r="GJ33" s="16">
        <v>23.25</v>
      </c>
      <c r="GK33" s="16">
        <v>24.5</v>
      </c>
      <c r="GL33" s="16">
        <v>6.62</v>
      </c>
      <c r="GM33" s="16">
        <v>6.56</v>
      </c>
      <c r="GN33" s="16">
        <v>27.204999999999998</v>
      </c>
      <c r="GO33" s="16">
        <v>19.350000000000001</v>
      </c>
      <c r="GP33" s="16">
        <v>23.56</v>
      </c>
      <c r="GQ33" s="16">
        <v>46.53</v>
      </c>
      <c r="GR33" s="16">
        <v>56.79</v>
      </c>
      <c r="GS33" s="16">
        <v>13.164999999999999</v>
      </c>
      <c r="GT33" s="16">
        <v>66.040000000000006</v>
      </c>
      <c r="GU33" s="16">
        <v>41.11</v>
      </c>
      <c r="GV33" s="16">
        <v>5650.5369999999984</v>
      </c>
      <c r="GW33" s="16"/>
      <c r="GX33" s="16"/>
      <c r="GY33" s="16"/>
      <c r="GZ33" s="16"/>
      <c r="HA33" s="16"/>
    </row>
    <row r="34" spans="1:209" x14ac:dyDescent="0.35">
      <c r="A34" s="37"/>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c r="CB34" s="16"/>
      <c r="CC34" s="16"/>
      <c r="CD34" s="16"/>
      <c r="CE34" s="16"/>
      <c r="CF34" s="16"/>
      <c r="CG34" s="16"/>
      <c r="CH34" s="16"/>
      <c r="CI34" s="16"/>
      <c r="CJ34" s="16"/>
      <c r="CK34" s="16"/>
      <c r="CL34" s="16"/>
      <c r="CM34" s="16"/>
      <c r="CN34" s="16"/>
      <c r="CO34" s="16"/>
      <c r="CP34" s="16"/>
      <c r="CQ34" s="16"/>
      <c r="CR34" s="16"/>
      <c r="CS34" s="16"/>
      <c r="CT34" s="16"/>
      <c r="CU34" s="16"/>
      <c r="CV34" s="16"/>
      <c r="CW34" s="16"/>
      <c r="CX34" s="16"/>
      <c r="CY34" s="16"/>
      <c r="CZ34" s="16"/>
      <c r="DA34" s="16"/>
      <c r="DB34" s="16"/>
      <c r="DC34" s="16"/>
      <c r="DD34" s="16"/>
      <c r="DE34" s="16"/>
      <c r="DF34" s="16"/>
      <c r="DG34" s="16"/>
      <c r="DH34" s="16"/>
      <c r="DI34" s="16"/>
      <c r="DJ34" s="16"/>
      <c r="DK34" s="16"/>
      <c r="DL34" s="16"/>
      <c r="DM34" s="16"/>
      <c r="DN34" s="16"/>
      <c r="DO34" s="16"/>
      <c r="DP34" s="16"/>
      <c r="DQ34" s="16"/>
      <c r="DR34" s="16"/>
      <c r="DS34" s="16"/>
      <c r="DT34" s="16"/>
      <c r="DU34" s="16"/>
      <c r="DV34" s="16"/>
      <c r="DW34" s="16"/>
      <c r="DX34" s="16"/>
      <c r="DY34" s="16"/>
      <c r="DZ34" s="16"/>
      <c r="EA34" s="16"/>
      <c r="EB34" s="16"/>
      <c r="EC34" s="16"/>
      <c r="ED34" s="16"/>
      <c r="EE34" s="16"/>
      <c r="EF34" s="16"/>
      <c r="EG34" s="16"/>
      <c r="EH34" s="16"/>
      <c r="EI34" s="16"/>
      <c r="EJ34" s="16"/>
      <c r="EK34" s="16"/>
      <c r="EL34" s="16"/>
      <c r="EM34" s="16"/>
      <c r="EN34" s="16"/>
      <c r="EO34" s="16"/>
      <c r="EP34" s="16"/>
      <c r="EQ34" s="16"/>
      <c r="ER34" s="16"/>
      <c r="ES34" s="16"/>
      <c r="ET34" s="16"/>
      <c r="EU34" s="16"/>
      <c r="EV34" s="16"/>
      <c r="EW34" s="16"/>
      <c r="EX34" s="16"/>
      <c r="EY34" s="16"/>
      <c r="EZ34" s="16"/>
      <c r="FA34" s="16"/>
      <c r="FB34" s="16"/>
      <c r="FC34" s="16"/>
      <c r="FD34" s="16"/>
      <c r="FE34" s="16"/>
      <c r="FF34" s="16"/>
      <c r="FG34" s="16"/>
      <c r="FH34" s="16"/>
      <c r="FI34" s="16"/>
      <c r="FJ34" s="16"/>
      <c r="FK34" s="16"/>
      <c r="FL34" s="16"/>
      <c r="FM34" s="16"/>
      <c r="FN34" s="16"/>
      <c r="FO34" s="16"/>
      <c r="FP34" s="16"/>
      <c r="FQ34" s="16"/>
      <c r="FR34" s="16"/>
      <c r="FS34" s="16"/>
      <c r="FT34" s="16"/>
      <c r="FU34" s="16"/>
      <c r="FV34" s="16"/>
      <c r="FW34" s="16"/>
      <c r="FX34" s="16"/>
      <c r="FY34" s="16"/>
      <c r="FZ34" s="16"/>
      <c r="GA34" s="16"/>
      <c r="GB34" s="16"/>
      <c r="GC34" s="16"/>
      <c r="GE34" s="37">
        <v>29</v>
      </c>
      <c r="GF34" s="12">
        <v>3036</v>
      </c>
      <c r="GG34" s="16">
        <v>21.83</v>
      </c>
      <c r="GH34" s="16">
        <v>49.664999999999999</v>
      </c>
      <c r="GI34" s="16">
        <v>39.130000000000003</v>
      </c>
      <c r="GJ34" s="16">
        <v>4</v>
      </c>
      <c r="GK34" s="16">
        <v>8</v>
      </c>
      <c r="GL34" s="16">
        <v>9.1</v>
      </c>
      <c r="GM34" s="16">
        <v>5.22</v>
      </c>
      <c r="GN34" s="16">
        <v>43.354999999999997</v>
      </c>
      <c r="GO34" s="16">
        <v>7.5</v>
      </c>
      <c r="GP34" s="16">
        <v>46.41</v>
      </c>
      <c r="GQ34" s="16">
        <v>15.54</v>
      </c>
      <c r="GR34" s="16">
        <v>65.760000000000005</v>
      </c>
      <c r="GS34" s="16">
        <v>31.6</v>
      </c>
      <c r="GT34" s="16">
        <v>38.770000000000003</v>
      </c>
      <c r="GU34" s="16">
        <v>0</v>
      </c>
      <c r="GV34" s="16">
        <v>4366.5499999999993</v>
      </c>
      <c r="GW34" s="16"/>
      <c r="GX34" s="16"/>
      <c r="GY34" s="16"/>
      <c r="GZ34" s="16"/>
      <c r="HA34" s="16"/>
    </row>
    <row r="35" spans="1:209" x14ac:dyDescent="0.35">
      <c r="A35" s="37"/>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c r="CY35" s="16"/>
      <c r="CZ35" s="16"/>
      <c r="DA35" s="16"/>
      <c r="DB35" s="16"/>
      <c r="DC35" s="16"/>
      <c r="DD35" s="16"/>
      <c r="DE35" s="16"/>
      <c r="DF35" s="16"/>
      <c r="DG35" s="16"/>
      <c r="DH35" s="16"/>
      <c r="DI35" s="16"/>
      <c r="DJ35" s="16"/>
      <c r="DK35" s="16"/>
      <c r="DL35" s="16"/>
      <c r="DM35" s="16"/>
      <c r="DN35" s="16"/>
      <c r="DO35" s="16"/>
      <c r="DP35" s="16"/>
      <c r="DQ35" s="16"/>
      <c r="DR35" s="16"/>
      <c r="DS35" s="16"/>
      <c r="DT35" s="16"/>
      <c r="DU35" s="16"/>
      <c r="DV35" s="16"/>
      <c r="DW35" s="16"/>
      <c r="DX35" s="16"/>
      <c r="DY35" s="16"/>
      <c r="DZ35" s="16"/>
      <c r="EA35" s="16"/>
      <c r="EB35" s="16"/>
      <c r="EC35" s="16"/>
      <c r="ED35" s="16"/>
      <c r="EE35" s="16"/>
      <c r="EF35" s="16"/>
      <c r="EG35" s="16"/>
      <c r="EH35" s="16"/>
      <c r="EI35" s="16"/>
      <c r="EJ35" s="16"/>
      <c r="EK35" s="16"/>
      <c r="EL35" s="16"/>
      <c r="EM35" s="16"/>
      <c r="EN35" s="16"/>
      <c r="EO35" s="16"/>
      <c r="EP35" s="16"/>
      <c r="EQ35" s="16"/>
      <c r="ER35" s="16"/>
      <c r="ES35" s="16"/>
      <c r="ET35" s="16"/>
      <c r="EU35" s="16"/>
      <c r="EV35" s="16"/>
      <c r="EW35" s="16"/>
      <c r="EX35" s="16"/>
      <c r="EY35" s="16"/>
      <c r="EZ35" s="16"/>
      <c r="FA35" s="16"/>
      <c r="FB35" s="16"/>
      <c r="FC35" s="16"/>
      <c r="FD35" s="16"/>
      <c r="FE35" s="16"/>
      <c r="FF35" s="16"/>
      <c r="FG35" s="16"/>
      <c r="FH35" s="16"/>
      <c r="FI35" s="16"/>
      <c r="FJ35" s="16"/>
      <c r="FK35" s="16"/>
      <c r="FL35" s="16"/>
      <c r="FM35" s="16"/>
      <c r="FN35" s="16"/>
      <c r="FO35" s="16"/>
      <c r="FP35" s="16"/>
      <c r="FQ35" s="16"/>
      <c r="FR35" s="16"/>
      <c r="FS35" s="16"/>
      <c r="FT35" s="16"/>
      <c r="FU35" s="16"/>
      <c r="FV35" s="16"/>
      <c r="FW35" s="16"/>
      <c r="FX35" s="16"/>
      <c r="FY35" s="16"/>
      <c r="FZ35" s="16"/>
      <c r="GA35" s="16"/>
      <c r="GB35" s="16"/>
      <c r="GC35" s="16"/>
      <c r="GE35" s="37">
        <v>30</v>
      </c>
      <c r="GF35" s="12">
        <v>3037</v>
      </c>
      <c r="GG35" s="16">
        <v>199.35499999999999</v>
      </c>
      <c r="GH35" s="16">
        <v>379.32100000000003</v>
      </c>
      <c r="GI35" s="16">
        <v>81</v>
      </c>
      <c r="GJ35" s="16">
        <v>114.54</v>
      </c>
      <c r="GK35" s="16">
        <v>106.699</v>
      </c>
      <c r="GL35" s="16">
        <v>50.16</v>
      </c>
      <c r="GM35" s="16">
        <v>58.335000000000001</v>
      </c>
      <c r="GN35" s="16">
        <v>81.605000000000004</v>
      </c>
      <c r="GO35" s="16">
        <v>48.26</v>
      </c>
      <c r="GP35" s="16">
        <v>301.08</v>
      </c>
      <c r="GQ35" s="16">
        <v>351.6</v>
      </c>
      <c r="GR35" s="16">
        <v>198.47499999999999</v>
      </c>
      <c r="GS35" s="16">
        <v>256.27499999999998</v>
      </c>
      <c r="GT35" s="16">
        <v>256.66000000000003</v>
      </c>
      <c r="GU35" s="16">
        <v>164.51</v>
      </c>
      <c r="GV35" s="16">
        <v>34925.992000000013</v>
      </c>
      <c r="GW35" s="16"/>
      <c r="GX35" s="16"/>
      <c r="GY35" s="16"/>
      <c r="GZ35" s="16"/>
      <c r="HA35" s="16"/>
    </row>
    <row r="36" spans="1:209" x14ac:dyDescent="0.35">
      <c r="A36" s="37"/>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c r="DA36" s="16"/>
      <c r="DB36" s="16"/>
      <c r="DC36" s="16"/>
      <c r="DD36" s="16"/>
      <c r="DE36" s="16"/>
      <c r="DF36" s="16"/>
      <c r="DG36" s="16"/>
      <c r="DH36" s="16"/>
      <c r="DI36" s="16"/>
      <c r="DJ36" s="16"/>
      <c r="DK36" s="16"/>
      <c r="DL36" s="16"/>
      <c r="DM36" s="16"/>
      <c r="DN36" s="16"/>
      <c r="DO36" s="16"/>
      <c r="DP36" s="16"/>
      <c r="DQ36" s="16"/>
      <c r="DR36" s="16"/>
      <c r="DS36" s="16"/>
      <c r="DT36" s="16"/>
      <c r="DU36" s="16"/>
      <c r="DV36" s="16"/>
      <c r="DW36" s="16"/>
      <c r="DX36" s="16"/>
      <c r="DY36" s="16"/>
      <c r="DZ36" s="16"/>
      <c r="EA36" s="16"/>
      <c r="EB36" s="16"/>
      <c r="EC36" s="16"/>
      <c r="ED36" s="16"/>
      <c r="EE36" s="16"/>
      <c r="EF36" s="16"/>
      <c r="EG36" s="16"/>
      <c r="EH36" s="16"/>
      <c r="EI36" s="16"/>
      <c r="EJ36" s="16"/>
      <c r="EK36" s="16"/>
      <c r="EL36" s="16"/>
      <c r="EM36" s="16"/>
      <c r="EN36" s="16"/>
      <c r="EO36" s="16"/>
      <c r="EP36" s="16"/>
      <c r="EQ36" s="16"/>
      <c r="ER36" s="16"/>
      <c r="ES36" s="16"/>
      <c r="ET36" s="16"/>
      <c r="EU36" s="16"/>
      <c r="EV36" s="16"/>
      <c r="EW36" s="16"/>
      <c r="EX36" s="16"/>
      <c r="EY36" s="16"/>
      <c r="EZ36" s="16"/>
      <c r="FA36" s="16"/>
      <c r="FB36" s="16"/>
      <c r="FC36" s="16"/>
      <c r="FD36" s="16"/>
      <c r="FE36" s="16"/>
      <c r="FF36" s="16"/>
      <c r="FG36" s="16"/>
      <c r="FH36" s="16"/>
      <c r="FI36" s="16"/>
      <c r="FJ36" s="16"/>
      <c r="FK36" s="16"/>
      <c r="FL36" s="16"/>
      <c r="FM36" s="16"/>
      <c r="FN36" s="16"/>
      <c r="FO36" s="16"/>
      <c r="FP36" s="16"/>
      <c r="FQ36" s="16"/>
      <c r="FR36" s="16"/>
      <c r="FS36" s="16"/>
      <c r="FT36" s="16"/>
      <c r="FU36" s="16"/>
      <c r="FV36" s="16"/>
      <c r="FW36" s="16"/>
      <c r="FX36" s="16"/>
      <c r="FY36" s="16"/>
      <c r="FZ36" s="16"/>
      <c r="GA36" s="16"/>
      <c r="GB36" s="16"/>
      <c r="GC36" s="16"/>
      <c r="GE36" s="37">
        <v>31</v>
      </c>
      <c r="GF36" s="12">
        <v>3038</v>
      </c>
      <c r="GG36" s="16">
        <v>131.53</v>
      </c>
      <c r="GH36" s="16">
        <v>254.92500000000001</v>
      </c>
      <c r="GI36" s="16">
        <v>76.27</v>
      </c>
      <c r="GJ36" s="16">
        <v>85.944999999999993</v>
      </c>
      <c r="GK36" s="16">
        <v>52</v>
      </c>
      <c r="GL36" s="16">
        <v>7.08</v>
      </c>
      <c r="GM36" s="16">
        <v>123.045</v>
      </c>
      <c r="GN36" s="16">
        <v>50.42</v>
      </c>
      <c r="GO36" s="16">
        <v>41.91</v>
      </c>
      <c r="GP36" s="16">
        <v>88.454999999999998</v>
      </c>
      <c r="GQ36" s="16">
        <v>188.09</v>
      </c>
      <c r="GR36" s="16">
        <v>74.77</v>
      </c>
      <c r="GS36" s="16">
        <v>128.755</v>
      </c>
      <c r="GT36" s="16">
        <v>127.44</v>
      </c>
      <c r="GU36" s="16">
        <v>91.075000000000003</v>
      </c>
      <c r="GV36" s="16">
        <v>18905.062999999998</v>
      </c>
      <c r="GW36" s="16"/>
      <c r="GX36" s="16"/>
      <c r="GY36" s="16"/>
      <c r="GZ36" s="16"/>
      <c r="HA36" s="16"/>
    </row>
    <row r="37" spans="1:209" x14ac:dyDescent="0.35">
      <c r="A37" s="37"/>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c r="DA37" s="16"/>
      <c r="DB37" s="16"/>
      <c r="DC37" s="16"/>
      <c r="DD37" s="16"/>
      <c r="DE37" s="16"/>
      <c r="DF37" s="16"/>
      <c r="DG37" s="16"/>
      <c r="DH37" s="16"/>
      <c r="DI37" s="16"/>
      <c r="DJ37" s="16"/>
      <c r="DK37" s="16"/>
      <c r="DL37" s="16"/>
      <c r="DM37" s="16"/>
      <c r="DN37" s="16"/>
      <c r="DO37" s="16"/>
      <c r="DP37" s="16"/>
      <c r="DQ37" s="16"/>
      <c r="DR37" s="16"/>
      <c r="DS37" s="16"/>
      <c r="DT37" s="16"/>
      <c r="DU37" s="16"/>
      <c r="DV37" s="16"/>
      <c r="DW37" s="16"/>
      <c r="DX37" s="16"/>
      <c r="DY37" s="16"/>
      <c r="DZ37" s="16"/>
      <c r="EA37" s="16"/>
      <c r="EB37" s="16"/>
      <c r="EC37" s="16"/>
      <c r="ED37" s="16"/>
      <c r="EE37" s="16"/>
      <c r="EF37" s="16"/>
      <c r="EG37" s="16"/>
      <c r="EH37" s="16"/>
      <c r="EI37" s="16"/>
      <c r="EJ37" s="16"/>
      <c r="EK37" s="16"/>
      <c r="EL37" s="16"/>
      <c r="EM37" s="16"/>
      <c r="EN37" s="16"/>
      <c r="EO37" s="16"/>
      <c r="EP37" s="16"/>
      <c r="EQ37" s="16"/>
      <c r="ER37" s="16"/>
      <c r="ES37" s="16"/>
      <c r="ET37" s="16"/>
      <c r="EU37" s="16"/>
      <c r="EV37" s="16"/>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E37" s="37">
        <v>32</v>
      </c>
      <c r="GF37" s="12">
        <v>3039</v>
      </c>
      <c r="GG37" s="16">
        <v>19.45</v>
      </c>
      <c r="GH37" s="16">
        <v>44.9</v>
      </c>
      <c r="GI37" s="16">
        <v>8.9499999999999993</v>
      </c>
      <c r="GJ37" s="16">
        <v>6.82</v>
      </c>
      <c r="GK37" s="16">
        <v>0</v>
      </c>
      <c r="GL37" s="16">
        <v>23.84</v>
      </c>
      <c r="GM37" s="16">
        <v>8.52</v>
      </c>
      <c r="GN37" s="16">
        <v>7.86</v>
      </c>
      <c r="GO37" s="16">
        <v>43.045000000000002</v>
      </c>
      <c r="GP37" s="16">
        <v>43.784999999999997</v>
      </c>
      <c r="GQ37" s="16">
        <v>46.5</v>
      </c>
      <c r="GR37" s="16">
        <v>60.65</v>
      </c>
      <c r="GS37" s="16">
        <v>31.98</v>
      </c>
      <c r="GT37" s="16">
        <v>55.92</v>
      </c>
      <c r="GU37" s="16">
        <v>57.08</v>
      </c>
      <c r="GV37" s="16">
        <v>5992.4979999999987</v>
      </c>
      <c r="GW37" s="16"/>
      <c r="GX37" s="16"/>
      <c r="GY37" s="16"/>
      <c r="GZ37" s="16"/>
      <c r="HA37" s="16"/>
    </row>
    <row r="38" spans="1:209" x14ac:dyDescent="0.35">
      <c r="A38" s="37"/>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c r="DA38" s="16"/>
      <c r="DB38" s="16"/>
      <c r="DC38" s="16"/>
      <c r="DD38" s="16"/>
      <c r="DE38" s="16"/>
      <c r="DF38" s="16"/>
      <c r="DG38" s="16"/>
      <c r="DH38" s="16"/>
      <c r="DI38" s="16"/>
      <c r="DJ38" s="16"/>
      <c r="DK38" s="16"/>
      <c r="DL38" s="16"/>
      <c r="DM38" s="16"/>
      <c r="DN38" s="16"/>
      <c r="DO38" s="16"/>
      <c r="DP38" s="16"/>
      <c r="DQ38" s="16"/>
      <c r="DR38" s="16"/>
      <c r="DS38" s="16"/>
      <c r="DT38" s="16"/>
      <c r="DU38" s="16"/>
      <c r="DV38" s="16"/>
      <c r="DW38" s="16"/>
      <c r="DX38" s="16"/>
      <c r="DY38" s="16"/>
      <c r="DZ38" s="16"/>
      <c r="EA38" s="16"/>
      <c r="EB38" s="16"/>
      <c r="EC38" s="16"/>
      <c r="ED38" s="16"/>
      <c r="EE38" s="16"/>
      <c r="EF38" s="16"/>
      <c r="EG38" s="16"/>
      <c r="EH38" s="16"/>
      <c r="EI38" s="16"/>
      <c r="EJ38" s="16"/>
      <c r="EK38" s="16"/>
      <c r="EL38" s="16"/>
      <c r="EM38" s="16"/>
      <c r="EN38" s="16"/>
      <c r="EO38" s="16"/>
      <c r="EP38" s="16"/>
      <c r="EQ38" s="16"/>
      <c r="ER38" s="16"/>
      <c r="ES38" s="16"/>
      <c r="ET38" s="16"/>
      <c r="EU38" s="16"/>
      <c r="EV38" s="16"/>
      <c r="EW38" s="16"/>
      <c r="EX38" s="16"/>
      <c r="EY38" s="16"/>
      <c r="EZ38" s="16"/>
      <c r="FA38" s="16"/>
      <c r="FB38" s="16"/>
      <c r="FC38" s="16"/>
      <c r="FD38" s="16"/>
      <c r="FE38" s="16"/>
      <c r="FF38" s="16"/>
      <c r="FG38" s="16"/>
      <c r="FH38" s="16"/>
      <c r="FI38" s="16"/>
      <c r="FJ38" s="16"/>
      <c r="FK38" s="16"/>
      <c r="FL38" s="16"/>
      <c r="FM38" s="16"/>
      <c r="FN38" s="16"/>
      <c r="FO38" s="16"/>
      <c r="FP38" s="16"/>
      <c r="FQ38" s="16"/>
      <c r="FR38" s="16"/>
      <c r="FS38" s="16"/>
      <c r="FT38" s="16"/>
      <c r="FU38" s="16"/>
      <c r="FV38" s="16"/>
      <c r="FW38" s="16"/>
      <c r="FX38" s="16"/>
      <c r="FY38" s="16"/>
      <c r="FZ38" s="16"/>
      <c r="GA38" s="16"/>
      <c r="GB38" s="16"/>
      <c r="GC38" s="16"/>
      <c r="GE38" s="37">
        <v>33</v>
      </c>
      <c r="GF38" s="12">
        <v>3040</v>
      </c>
      <c r="GG38" s="16">
        <v>47.29</v>
      </c>
      <c r="GH38" s="16">
        <v>62.23</v>
      </c>
      <c r="GI38" s="16">
        <v>23.54</v>
      </c>
      <c r="GJ38" s="16">
        <v>23.87</v>
      </c>
      <c r="GK38" s="16">
        <v>46.13</v>
      </c>
      <c r="GL38" s="16">
        <v>53.06</v>
      </c>
      <c r="GM38" s="16">
        <v>48.87</v>
      </c>
      <c r="GN38" s="16">
        <v>37.125</v>
      </c>
      <c r="GO38" s="16">
        <v>27.99</v>
      </c>
      <c r="GP38" s="16">
        <v>59.01</v>
      </c>
      <c r="GQ38" s="16">
        <v>57.814999999999998</v>
      </c>
      <c r="GR38" s="16">
        <v>119.495</v>
      </c>
      <c r="GS38" s="16">
        <v>118.99</v>
      </c>
      <c r="GT38" s="16">
        <v>184.77</v>
      </c>
      <c r="GU38" s="16">
        <v>70.05</v>
      </c>
      <c r="GV38" s="16">
        <v>11923.594999999998</v>
      </c>
      <c r="GW38" s="16"/>
      <c r="GX38" s="16"/>
      <c r="GY38" s="16"/>
      <c r="GZ38" s="16"/>
      <c r="HA38" s="16"/>
    </row>
    <row r="39" spans="1:209" x14ac:dyDescent="0.35">
      <c r="A39" s="37"/>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c r="CA39" s="16"/>
      <c r="CB39" s="16"/>
      <c r="CC39" s="16"/>
      <c r="CD39" s="16"/>
      <c r="CE39" s="16"/>
      <c r="CF39" s="16"/>
      <c r="CG39" s="16"/>
      <c r="CH39" s="16"/>
      <c r="CI39" s="16"/>
      <c r="CJ39" s="16"/>
      <c r="CK39" s="16"/>
      <c r="CL39" s="16"/>
      <c r="CM39" s="16"/>
      <c r="CN39" s="16"/>
      <c r="CO39" s="16"/>
      <c r="CP39" s="16"/>
      <c r="CQ39" s="16"/>
      <c r="CR39" s="16"/>
      <c r="CS39" s="16"/>
      <c r="CT39" s="16"/>
      <c r="CU39" s="16"/>
      <c r="CV39" s="16"/>
      <c r="CW39" s="16"/>
      <c r="CX39" s="16"/>
      <c r="CY39" s="16"/>
      <c r="CZ39" s="16"/>
      <c r="DA39" s="16"/>
      <c r="DB39" s="16"/>
      <c r="DC39" s="16"/>
      <c r="DD39" s="16"/>
      <c r="DE39" s="16"/>
      <c r="DF39" s="16"/>
      <c r="DG39" s="16"/>
      <c r="DH39" s="16"/>
      <c r="DI39" s="16"/>
      <c r="DJ39" s="16"/>
      <c r="DK39" s="16"/>
      <c r="DL39" s="16"/>
      <c r="DM39" s="16"/>
      <c r="DN39" s="16"/>
      <c r="DO39" s="16"/>
      <c r="DP39" s="16"/>
      <c r="DQ39" s="16"/>
      <c r="DR39" s="16"/>
      <c r="DS39" s="16"/>
      <c r="DT39" s="16"/>
      <c r="DU39" s="16"/>
      <c r="DV39" s="16"/>
      <c r="DW39" s="16"/>
      <c r="DX39" s="16"/>
      <c r="DY39" s="16"/>
      <c r="DZ39" s="16"/>
      <c r="EA39" s="16"/>
      <c r="EB39" s="16"/>
      <c r="EC39" s="16"/>
      <c r="ED39" s="16"/>
      <c r="EE39" s="16"/>
      <c r="EF39" s="16"/>
      <c r="EG39" s="16"/>
      <c r="EH39" s="16"/>
      <c r="EI39" s="16"/>
      <c r="EJ39" s="16"/>
      <c r="EK39" s="16"/>
      <c r="EL39" s="16"/>
      <c r="EM39" s="16"/>
      <c r="EN39" s="16"/>
      <c r="EO39" s="16"/>
      <c r="EP39" s="16"/>
      <c r="EQ39" s="16"/>
      <c r="ER39" s="16"/>
      <c r="ES39" s="16"/>
      <c r="ET39" s="16"/>
      <c r="EU39" s="16"/>
      <c r="EV39" s="16"/>
      <c r="EW39" s="16"/>
      <c r="EX39" s="16"/>
      <c r="EY39" s="16"/>
      <c r="EZ39" s="16"/>
      <c r="FA39" s="16"/>
      <c r="FB39" s="16"/>
      <c r="FC39" s="16"/>
      <c r="FD39" s="16"/>
      <c r="FE39" s="16"/>
      <c r="FF39" s="16"/>
      <c r="FG39" s="16"/>
      <c r="FH39" s="16"/>
      <c r="FI39" s="16"/>
      <c r="FJ39" s="16"/>
      <c r="FK39" s="16"/>
      <c r="FL39" s="16"/>
      <c r="FM39" s="16"/>
      <c r="FN39" s="16"/>
      <c r="FO39" s="16"/>
      <c r="FP39" s="16"/>
      <c r="FQ39" s="16"/>
      <c r="FR39" s="16"/>
      <c r="FS39" s="16"/>
      <c r="FT39" s="16"/>
      <c r="FU39" s="16"/>
      <c r="FV39" s="16"/>
      <c r="FW39" s="16"/>
      <c r="FX39" s="16"/>
      <c r="FY39" s="16"/>
      <c r="FZ39" s="16"/>
      <c r="GA39" s="16"/>
      <c r="GB39" s="16"/>
      <c r="GC39" s="16"/>
      <c r="GE39" s="37">
        <v>34</v>
      </c>
      <c r="GF39" s="12">
        <v>3041</v>
      </c>
      <c r="GG39" s="16">
        <v>47.07</v>
      </c>
      <c r="GH39" s="16">
        <v>45.78</v>
      </c>
      <c r="GI39" s="16">
        <v>18.597999999999999</v>
      </c>
      <c r="GJ39" s="16">
        <v>11.56</v>
      </c>
      <c r="GK39" s="16">
        <v>20.96</v>
      </c>
      <c r="GL39" s="16">
        <v>24.75</v>
      </c>
      <c r="GM39" s="16">
        <v>5.4</v>
      </c>
      <c r="GN39" s="16">
        <v>6.3</v>
      </c>
      <c r="GO39" s="16">
        <v>8.1950000000000003</v>
      </c>
      <c r="GP39" s="16">
        <v>14.52</v>
      </c>
      <c r="GQ39" s="16">
        <v>25.9</v>
      </c>
      <c r="GR39" s="16">
        <v>44.3</v>
      </c>
      <c r="GS39" s="16">
        <v>53.49</v>
      </c>
      <c r="GT39" s="16">
        <v>53.67</v>
      </c>
      <c r="GU39" s="16">
        <v>61.98</v>
      </c>
      <c r="GV39" s="16">
        <v>6989.6370000000015</v>
      </c>
      <c r="GW39" s="16"/>
      <c r="GX39" s="16"/>
      <c r="GY39" s="16"/>
      <c r="GZ39" s="16"/>
      <c r="HA39" s="16"/>
    </row>
    <row r="40" spans="1:209" x14ac:dyDescent="0.35">
      <c r="A40" s="37"/>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c r="CY40" s="16"/>
      <c r="CZ40" s="16"/>
      <c r="DA40" s="16"/>
      <c r="DB40" s="16"/>
      <c r="DC40" s="16"/>
      <c r="DD40" s="16"/>
      <c r="DE40" s="16"/>
      <c r="DF40" s="16"/>
      <c r="DG40" s="16"/>
      <c r="DH40" s="16"/>
      <c r="DI40" s="16"/>
      <c r="DJ40" s="16"/>
      <c r="DK40" s="16"/>
      <c r="DL40" s="16"/>
      <c r="DM40" s="16"/>
      <c r="DN40" s="16"/>
      <c r="DO40" s="16"/>
      <c r="DP40" s="16"/>
      <c r="DQ40" s="16"/>
      <c r="DR40" s="16"/>
      <c r="DS40" s="16"/>
      <c r="DT40" s="16"/>
      <c r="DU40" s="16"/>
      <c r="DV40" s="16"/>
      <c r="DW40" s="16"/>
      <c r="DX40" s="16"/>
      <c r="DY40" s="16"/>
      <c r="DZ40" s="16"/>
      <c r="EA40" s="16"/>
      <c r="EB40" s="16"/>
      <c r="EC40" s="16"/>
      <c r="ED40" s="16"/>
      <c r="EE40" s="16"/>
      <c r="EF40" s="16"/>
      <c r="EG40" s="16"/>
      <c r="EH40" s="16"/>
      <c r="EI40" s="16"/>
      <c r="EJ40" s="16"/>
      <c r="EK40" s="16"/>
      <c r="EL40" s="16"/>
      <c r="EM40" s="16"/>
      <c r="EN40" s="16"/>
      <c r="EO40" s="16"/>
      <c r="EP40" s="16"/>
      <c r="EQ40" s="16"/>
      <c r="ER40" s="16"/>
      <c r="ES40" s="16"/>
      <c r="ET40" s="16"/>
      <c r="EU40" s="16"/>
      <c r="EV40" s="16"/>
      <c r="EW40" s="16"/>
      <c r="EX40" s="16"/>
      <c r="EY40" s="16"/>
      <c r="EZ40" s="16"/>
      <c r="FA40" s="16"/>
      <c r="FB40" s="16"/>
      <c r="FC40" s="16"/>
      <c r="FD40" s="16"/>
      <c r="FE40" s="16"/>
      <c r="FF40" s="16"/>
      <c r="FG40" s="16"/>
      <c r="FH40" s="16"/>
      <c r="FI40" s="16"/>
      <c r="FJ40" s="16"/>
      <c r="FK40" s="16"/>
      <c r="FL40" s="16"/>
      <c r="FM40" s="16"/>
      <c r="FN40" s="16"/>
      <c r="FO40" s="16"/>
      <c r="FP40" s="16"/>
      <c r="FQ40" s="16"/>
      <c r="FR40" s="16"/>
      <c r="FS40" s="16"/>
      <c r="FT40" s="16"/>
      <c r="FU40" s="16"/>
      <c r="FV40" s="16"/>
      <c r="FW40" s="16"/>
      <c r="FX40" s="16"/>
      <c r="FY40" s="16"/>
      <c r="FZ40" s="16"/>
      <c r="GA40" s="16"/>
      <c r="GB40" s="16"/>
      <c r="GC40" s="16"/>
      <c r="GE40" s="37">
        <v>35</v>
      </c>
      <c r="GF40" s="12">
        <v>3042</v>
      </c>
      <c r="GG40" s="16">
        <v>37.270000000000003</v>
      </c>
      <c r="GH40" s="16">
        <v>63.67</v>
      </c>
      <c r="GI40" s="16">
        <v>24</v>
      </c>
      <c r="GJ40" s="16">
        <v>50.5</v>
      </c>
      <c r="GK40" s="16">
        <v>36.520000000000003</v>
      </c>
      <c r="GL40" s="16">
        <v>53.54</v>
      </c>
      <c r="GM40" s="16">
        <v>15.94</v>
      </c>
      <c r="GN40" s="16">
        <v>55.51</v>
      </c>
      <c r="GO40" s="16">
        <v>51.8</v>
      </c>
      <c r="GP40" s="16">
        <v>49.204999999999998</v>
      </c>
      <c r="GQ40" s="16">
        <v>144.315</v>
      </c>
      <c r="GR40" s="16">
        <v>53.52</v>
      </c>
      <c r="GS40" s="16">
        <v>78.510000000000005</v>
      </c>
      <c r="GT40" s="16">
        <v>154.78</v>
      </c>
      <c r="GU40" s="16">
        <v>123.095</v>
      </c>
      <c r="GV40" s="16">
        <v>10368.132000000003</v>
      </c>
      <c r="GW40" s="16"/>
      <c r="GX40" s="16"/>
      <c r="GY40" s="16"/>
      <c r="GZ40" s="16"/>
      <c r="HA40" s="16"/>
    </row>
    <row r="41" spans="1:209" x14ac:dyDescent="0.35">
      <c r="A41" s="37"/>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c r="DA41" s="16"/>
      <c r="DB41" s="16"/>
      <c r="DC41" s="16"/>
      <c r="DD41" s="16"/>
      <c r="DE41" s="16"/>
      <c r="DF41" s="16"/>
      <c r="DG41" s="16"/>
      <c r="DH41" s="16"/>
      <c r="DI41" s="16"/>
      <c r="DJ41" s="16"/>
      <c r="DK41" s="16"/>
      <c r="DL41" s="16"/>
      <c r="DM41" s="16"/>
      <c r="DN41" s="16"/>
      <c r="DO41" s="16"/>
      <c r="DP41" s="16"/>
      <c r="DQ41" s="16"/>
      <c r="DR41" s="16"/>
      <c r="DS41" s="16"/>
      <c r="DT41" s="16"/>
      <c r="DU41" s="16"/>
      <c r="DV41" s="16"/>
      <c r="DW41" s="16"/>
      <c r="DX41" s="16"/>
      <c r="DY41" s="16"/>
      <c r="DZ41" s="16"/>
      <c r="EA41" s="16"/>
      <c r="EB41" s="16"/>
      <c r="EC41" s="16"/>
      <c r="ED41" s="16"/>
      <c r="EE41" s="16"/>
      <c r="EF41" s="16"/>
      <c r="EG41" s="16"/>
      <c r="EH41" s="16"/>
      <c r="EI41" s="16"/>
      <c r="EJ41" s="16"/>
      <c r="EK41" s="16"/>
      <c r="EL41" s="16"/>
      <c r="EM41" s="16"/>
      <c r="EN41" s="16"/>
      <c r="EO41" s="16"/>
      <c r="EP41" s="16"/>
      <c r="EQ41" s="16"/>
      <c r="ER41" s="16"/>
      <c r="ES41" s="16"/>
      <c r="ET41" s="16"/>
      <c r="EU41" s="16"/>
      <c r="EV41" s="16"/>
      <c r="EW41" s="16"/>
      <c r="EX41" s="16"/>
      <c r="EY41" s="16"/>
      <c r="EZ41" s="16"/>
      <c r="FA41" s="16"/>
      <c r="FB41" s="16"/>
      <c r="FC41" s="16"/>
      <c r="FD41" s="16"/>
      <c r="FE41" s="16"/>
      <c r="FF41" s="16"/>
      <c r="FG41" s="16"/>
      <c r="FH41" s="16"/>
      <c r="FI41" s="16"/>
      <c r="FJ41" s="16"/>
      <c r="FK41" s="16"/>
      <c r="FL41" s="16"/>
      <c r="FM41" s="16"/>
      <c r="FN41" s="16"/>
      <c r="FO41" s="16"/>
      <c r="FP41" s="16"/>
      <c r="FQ41" s="16"/>
      <c r="FR41" s="16"/>
      <c r="FS41" s="16"/>
      <c r="FT41" s="16"/>
      <c r="FU41" s="16"/>
      <c r="FV41" s="16"/>
      <c r="FW41" s="16"/>
      <c r="FX41" s="16"/>
      <c r="FY41" s="16"/>
      <c r="FZ41" s="16"/>
      <c r="GA41" s="16"/>
      <c r="GB41" s="16"/>
      <c r="GC41" s="16"/>
      <c r="GE41" s="37">
        <v>36</v>
      </c>
      <c r="GF41" s="12">
        <v>3043</v>
      </c>
      <c r="GG41" s="16">
        <v>79.015000000000001</v>
      </c>
      <c r="GH41" s="16">
        <v>84.564999999999998</v>
      </c>
      <c r="GI41" s="16">
        <v>45.4</v>
      </c>
      <c r="GJ41" s="16">
        <v>28.5</v>
      </c>
      <c r="GK41" s="16">
        <v>98.66</v>
      </c>
      <c r="GL41" s="16">
        <v>44.95</v>
      </c>
      <c r="GM41" s="16">
        <v>117.63</v>
      </c>
      <c r="GN41" s="16">
        <v>163.345</v>
      </c>
      <c r="GO41" s="16">
        <v>58.585000000000001</v>
      </c>
      <c r="GP41" s="16">
        <v>232.62</v>
      </c>
      <c r="GQ41" s="16">
        <v>215.57</v>
      </c>
      <c r="GR41" s="16">
        <v>59.03</v>
      </c>
      <c r="GS41" s="16">
        <v>133.31</v>
      </c>
      <c r="GT41" s="16">
        <v>121.77</v>
      </c>
      <c r="GU41" s="16">
        <v>51.704999999999998</v>
      </c>
      <c r="GV41" s="16">
        <v>15251.680000000002</v>
      </c>
      <c r="GW41" s="16"/>
      <c r="GX41" s="16"/>
      <c r="GY41" s="16"/>
      <c r="GZ41" s="16"/>
      <c r="HA41" s="16"/>
    </row>
    <row r="42" spans="1:209" x14ac:dyDescent="0.35">
      <c r="A42" s="37"/>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c r="DA42" s="16"/>
      <c r="DB42" s="16"/>
      <c r="DC42" s="16"/>
      <c r="DD42" s="16"/>
      <c r="DE42" s="16"/>
      <c r="DF42" s="16"/>
      <c r="DG42" s="16"/>
      <c r="DH42" s="16"/>
      <c r="DI42" s="16"/>
      <c r="DJ42" s="16"/>
      <c r="DK42" s="16"/>
      <c r="DL42" s="16"/>
      <c r="DM42" s="16"/>
      <c r="DN42" s="16"/>
      <c r="DO42" s="16"/>
      <c r="DP42" s="16"/>
      <c r="DQ42" s="16"/>
      <c r="DR42" s="16"/>
      <c r="DS42" s="16"/>
      <c r="DT42" s="16"/>
      <c r="DU42" s="16"/>
      <c r="DV42" s="16"/>
      <c r="DW42" s="16"/>
      <c r="DX42" s="16"/>
      <c r="DY42" s="16"/>
      <c r="DZ42" s="16"/>
      <c r="EA42" s="16"/>
      <c r="EB42" s="16"/>
      <c r="EC42" s="16"/>
      <c r="ED42" s="16"/>
      <c r="EE42" s="16"/>
      <c r="EF42" s="16"/>
      <c r="EG42" s="16"/>
      <c r="EH42" s="16"/>
      <c r="EI42" s="16"/>
      <c r="EJ42" s="16"/>
      <c r="EK42" s="16"/>
      <c r="EL42" s="16"/>
      <c r="EM42" s="16"/>
      <c r="EN42" s="16"/>
      <c r="EO42" s="16"/>
      <c r="EP42" s="16"/>
      <c r="EQ42" s="16"/>
      <c r="ER42" s="16"/>
      <c r="ES42" s="16"/>
      <c r="ET42" s="16"/>
      <c r="EU42" s="16"/>
      <c r="EV42" s="16"/>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E42" s="37">
        <v>37</v>
      </c>
      <c r="GF42" s="12">
        <v>3044</v>
      </c>
      <c r="GG42" s="16">
        <v>62.856999999999999</v>
      </c>
      <c r="GH42" s="16">
        <v>82.768000000000001</v>
      </c>
      <c r="GI42" s="16">
        <v>17.420000000000002</v>
      </c>
      <c r="GJ42" s="16">
        <v>17.905000000000001</v>
      </c>
      <c r="GK42" s="16">
        <v>9.5</v>
      </c>
      <c r="GL42" s="16">
        <v>10</v>
      </c>
      <c r="GM42" s="16">
        <v>32.979999999999997</v>
      </c>
      <c r="GN42" s="16">
        <v>42.86</v>
      </c>
      <c r="GO42" s="16">
        <v>32.9</v>
      </c>
      <c r="GP42" s="16">
        <v>89.965000000000003</v>
      </c>
      <c r="GQ42" s="16">
        <v>114.41500000000001</v>
      </c>
      <c r="GR42" s="16">
        <v>96.6</v>
      </c>
      <c r="GS42" s="16">
        <v>116.48</v>
      </c>
      <c r="GT42" s="16">
        <v>172.74</v>
      </c>
      <c r="GU42" s="16">
        <v>128.32499999999999</v>
      </c>
      <c r="GV42" s="16">
        <v>11765.160999999996</v>
      </c>
      <c r="GW42" s="16"/>
      <c r="GX42" s="16"/>
      <c r="GY42" s="16"/>
      <c r="GZ42" s="16"/>
      <c r="HA42" s="16"/>
    </row>
    <row r="43" spans="1:209" x14ac:dyDescent="0.35">
      <c r="A43" s="37"/>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c r="DA43" s="16"/>
      <c r="DB43" s="16"/>
      <c r="DC43" s="16"/>
      <c r="DD43" s="16"/>
      <c r="DE43" s="16"/>
      <c r="DF43" s="16"/>
      <c r="DG43" s="16"/>
      <c r="DH43" s="16"/>
      <c r="DI43" s="16"/>
      <c r="DJ43" s="16"/>
      <c r="DK43" s="16"/>
      <c r="DL43" s="16"/>
      <c r="DM43" s="16"/>
      <c r="DN43" s="16"/>
      <c r="DO43" s="16"/>
      <c r="DP43" s="16"/>
      <c r="DQ43" s="16"/>
      <c r="DR43" s="16"/>
      <c r="DS43" s="16"/>
      <c r="DT43" s="16"/>
      <c r="DU43" s="16"/>
      <c r="DV43" s="16"/>
      <c r="DW43" s="16"/>
      <c r="DX43" s="16"/>
      <c r="DY43" s="16"/>
      <c r="DZ43" s="16"/>
      <c r="EA43" s="16"/>
      <c r="EB43" s="16"/>
      <c r="EC43" s="16"/>
      <c r="ED43" s="16"/>
      <c r="EE43" s="16"/>
      <c r="EF43" s="16"/>
      <c r="EG43" s="16"/>
      <c r="EH43" s="16"/>
      <c r="EI43" s="16"/>
      <c r="EJ43" s="16"/>
      <c r="EK43" s="16"/>
      <c r="EL43" s="16"/>
      <c r="EM43" s="16"/>
      <c r="EN43" s="16"/>
      <c r="EO43" s="16"/>
      <c r="EP43" s="16"/>
      <c r="EQ43" s="16"/>
      <c r="ER43" s="16"/>
      <c r="ES43" s="16"/>
      <c r="ET43" s="16"/>
      <c r="EU43" s="16"/>
      <c r="EV43" s="16"/>
      <c r="EW43" s="16"/>
      <c r="EX43" s="16"/>
      <c r="EY43" s="16"/>
      <c r="EZ43" s="16"/>
      <c r="FA43" s="16"/>
      <c r="FB43" s="16"/>
      <c r="FC43" s="16"/>
      <c r="FD43" s="16"/>
      <c r="FE43" s="16"/>
      <c r="FF43" s="16"/>
      <c r="FG43" s="16"/>
      <c r="FH43" s="16"/>
      <c r="FI43" s="16"/>
      <c r="FJ43" s="16"/>
      <c r="FK43" s="16"/>
      <c r="FL43" s="16"/>
      <c r="FM43" s="16"/>
      <c r="FN43" s="16"/>
      <c r="FO43" s="16"/>
      <c r="FP43" s="16"/>
      <c r="FQ43" s="16"/>
      <c r="FR43" s="16"/>
      <c r="FS43" s="16"/>
      <c r="FT43" s="16"/>
      <c r="FU43" s="16"/>
      <c r="FV43" s="16"/>
      <c r="FW43" s="16"/>
      <c r="FX43" s="16"/>
      <c r="FY43" s="16"/>
      <c r="FZ43" s="16"/>
      <c r="GA43" s="16"/>
      <c r="GB43" s="16"/>
      <c r="GC43" s="16"/>
      <c r="GE43" s="37">
        <v>38</v>
      </c>
      <c r="GF43" s="12">
        <v>3045</v>
      </c>
      <c r="GG43" s="16">
        <v>2.88</v>
      </c>
      <c r="GH43" s="16">
        <v>0</v>
      </c>
      <c r="GI43" s="16">
        <v>0</v>
      </c>
      <c r="GJ43" s="16">
        <v>0</v>
      </c>
      <c r="GK43" s="16">
        <v>50</v>
      </c>
      <c r="GL43" s="16">
        <v>0</v>
      </c>
      <c r="GM43" s="16">
        <v>0</v>
      </c>
      <c r="GN43" s="16">
        <v>0</v>
      </c>
      <c r="GO43" s="16">
        <v>0</v>
      </c>
      <c r="GP43" s="16">
        <v>99.5</v>
      </c>
      <c r="GQ43" s="16">
        <v>0</v>
      </c>
      <c r="GR43" s="16">
        <v>0</v>
      </c>
      <c r="GS43" s="16">
        <v>0</v>
      </c>
      <c r="GT43" s="16">
        <v>199.52</v>
      </c>
      <c r="GU43" s="16">
        <v>0</v>
      </c>
      <c r="GV43" s="16">
        <v>1647.3399999999997</v>
      </c>
      <c r="GW43" s="16"/>
      <c r="GX43" s="16"/>
      <c r="GY43" s="16"/>
      <c r="GZ43" s="16"/>
      <c r="HA43" s="16"/>
    </row>
    <row r="44" spans="1:209" x14ac:dyDescent="0.35">
      <c r="A44" s="37"/>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c r="DA44" s="16"/>
      <c r="DB44" s="16"/>
      <c r="DC44" s="16"/>
      <c r="DD44" s="16"/>
      <c r="DE44" s="16"/>
      <c r="DF44" s="16"/>
      <c r="DG44" s="16"/>
      <c r="DH44" s="16"/>
      <c r="DI44" s="16"/>
      <c r="DJ44" s="16"/>
      <c r="DK44" s="16"/>
      <c r="DL44" s="16"/>
      <c r="DM44" s="16"/>
      <c r="DN44" s="16"/>
      <c r="DO44" s="16"/>
      <c r="DP44" s="16"/>
      <c r="DQ44" s="16"/>
      <c r="DR44" s="16"/>
      <c r="DS44" s="16"/>
      <c r="DT44" s="16"/>
      <c r="DU44" s="16"/>
      <c r="DV44" s="16"/>
      <c r="DW44" s="16"/>
      <c r="DX44" s="16"/>
      <c r="DY44" s="16"/>
      <c r="DZ44" s="16"/>
      <c r="EA44" s="16"/>
      <c r="EB44" s="16"/>
      <c r="EC44" s="16"/>
      <c r="ED44" s="16"/>
      <c r="EE44" s="16"/>
      <c r="EF44" s="16"/>
      <c r="EG44" s="16"/>
      <c r="EH44" s="16"/>
      <c r="EI44" s="16"/>
      <c r="EJ44" s="16"/>
      <c r="EK44" s="16"/>
      <c r="EL44" s="16"/>
      <c r="EM44" s="16"/>
      <c r="EN44" s="16"/>
      <c r="EO44" s="16"/>
      <c r="EP44" s="16"/>
      <c r="EQ44" s="16"/>
      <c r="ER44" s="16"/>
      <c r="ES44" s="16"/>
      <c r="ET44" s="16"/>
      <c r="EU44" s="16"/>
      <c r="EV44" s="16"/>
      <c r="EW44" s="16"/>
      <c r="EX44" s="16"/>
      <c r="EY44" s="16"/>
      <c r="EZ44" s="16"/>
      <c r="FA44" s="16"/>
      <c r="FB44" s="16"/>
      <c r="FC44" s="16"/>
      <c r="FD44" s="16"/>
      <c r="FE44" s="16"/>
      <c r="FF44" s="16"/>
      <c r="FG44" s="16"/>
      <c r="FH44" s="16"/>
      <c r="FI44" s="16"/>
      <c r="FJ44" s="16"/>
      <c r="FK44" s="16"/>
      <c r="FL44" s="16"/>
      <c r="FM44" s="16"/>
      <c r="FN44" s="16"/>
      <c r="FO44" s="16"/>
      <c r="FP44" s="16"/>
      <c r="FQ44" s="16"/>
      <c r="FR44" s="16"/>
      <c r="FS44" s="16"/>
      <c r="FT44" s="16"/>
      <c r="FU44" s="16"/>
      <c r="FV44" s="16"/>
      <c r="FW44" s="16"/>
      <c r="FX44" s="16"/>
      <c r="FY44" s="16"/>
      <c r="FZ44" s="16"/>
      <c r="GA44" s="16"/>
      <c r="GB44" s="16"/>
      <c r="GC44" s="16"/>
      <c r="GE44" s="37">
        <v>39</v>
      </c>
      <c r="GF44" s="12">
        <v>3046</v>
      </c>
      <c r="GG44" s="16">
        <v>100.505</v>
      </c>
      <c r="GH44" s="16">
        <v>61.34</v>
      </c>
      <c r="GI44" s="16">
        <v>25.79</v>
      </c>
      <c r="GJ44" s="16">
        <v>25</v>
      </c>
      <c r="GK44" s="16">
        <v>47.97</v>
      </c>
      <c r="GL44" s="16">
        <v>21.68</v>
      </c>
      <c r="GM44" s="16">
        <v>30.475000000000001</v>
      </c>
      <c r="GN44" s="16">
        <v>41</v>
      </c>
      <c r="GO44" s="16">
        <v>26.405000000000001</v>
      </c>
      <c r="GP44" s="16">
        <v>74.984999999999999</v>
      </c>
      <c r="GQ44" s="16">
        <v>140.36000000000001</v>
      </c>
      <c r="GR44" s="16">
        <v>71.355000000000004</v>
      </c>
      <c r="GS44" s="16">
        <v>85.99</v>
      </c>
      <c r="GT44" s="16">
        <v>149.81</v>
      </c>
      <c r="GU44" s="16">
        <v>82.834999999999994</v>
      </c>
      <c r="GV44" s="16">
        <v>13687.934999999996</v>
      </c>
      <c r="GW44" s="16"/>
      <c r="GX44" s="16"/>
      <c r="GY44" s="16"/>
      <c r="GZ44" s="16"/>
      <c r="HA44" s="16"/>
    </row>
    <row r="45" spans="1:209" x14ac:dyDescent="0.35">
      <c r="A45" s="37"/>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c r="CC45" s="16"/>
      <c r="CD45" s="16"/>
      <c r="CE45" s="16"/>
      <c r="CF45" s="16"/>
      <c r="CG45" s="16"/>
      <c r="CH45" s="16"/>
      <c r="CI45" s="16"/>
      <c r="CJ45" s="16"/>
      <c r="CK45" s="16"/>
      <c r="CL45" s="16"/>
      <c r="CM45" s="16"/>
      <c r="CN45" s="16"/>
      <c r="CO45" s="16"/>
      <c r="CP45" s="16"/>
      <c r="CQ45" s="16"/>
      <c r="CR45" s="16"/>
      <c r="CS45" s="16"/>
      <c r="CT45" s="16"/>
      <c r="CU45" s="16"/>
      <c r="CV45" s="16"/>
      <c r="CW45" s="16"/>
      <c r="CX45" s="16"/>
      <c r="CY45" s="16"/>
      <c r="CZ45" s="16"/>
      <c r="DA45" s="16"/>
      <c r="DB45" s="16"/>
      <c r="DC45" s="16"/>
      <c r="DD45" s="16"/>
      <c r="DE45" s="16"/>
      <c r="DF45" s="16"/>
      <c r="DG45" s="16"/>
      <c r="DH45" s="16"/>
      <c r="DI45" s="16"/>
      <c r="DJ45" s="16"/>
      <c r="DK45" s="16"/>
      <c r="DL45" s="16"/>
      <c r="DM45" s="16"/>
      <c r="DN45" s="16"/>
      <c r="DO45" s="16"/>
      <c r="DP45" s="16"/>
      <c r="DQ45" s="16"/>
      <c r="DR45" s="16"/>
      <c r="DS45" s="16"/>
      <c r="DT45" s="16"/>
      <c r="DU45" s="16"/>
      <c r="DV45" s="16"/>
      <c r="DW45" s="16"/>
      <c r="DX45" s="16"/>
      <c r="DY45" s="16"/>
      <c r="DZ45" s="16"/>
      <c r="EA45" s="16"/>
      <c r="EB45" s="16"/>
      <c r="EC45" s="16"/>
      <c r="ED45" s="16"/>
      <c r="EE45" s="16"/>
      <c r="EF45" s="16"/>
      <c r="EG45" s="16"/>
      <c r="EH45" s="16"/>
      <c r="EI45" s="16"/>
      <c r="EJ45" s="16"/>
      <c r="EK45" s="16"/>
      <c r="EL45" s="16"/>
      <c r="EM45" s="16"/>
      <c r="EN45" s="16"/>
      <c r="EO45" s="16"/>
      <c r="EP45" s="16"/>
      <c r="EQ45" s="16"/>
      <c r="ER45" s="16"/>
      <c r="ES45" s="16"/>
      <c r="ET45" s="16"/>
      <c r="EU45" s="16"/>
      <c r="EV45" s="16"/>
      <c r="EW45" s="16"/>
      <c r="EX45" s="16"/>
      <c r="EY45" s="16"/>
      <c r="EZ45" s="16"/>
      <c r="FA45" s="16"/>
      <c r="FB45" s="16"/>
      <c r="FC45" s="16"/>
      <c r="FD45" s="16"/>
      <c r="FE45" s="16"/>
      <c r="FF45" s="16"/>
      <c r="FG45" s="16"/>
      <c r="FH45" s="16"/>
      <c r="FI45" s="16"/>
      <c r="FJ45" s="16"/>
      <c r="FK45" s="16"/>
      <c r="FL45" s="16"/>
      <c r="FM45" s="16"/>
      <c r="FN45" s="16"/>
      <c r="FO45" s="16"/>
      <c r="FP45" s="16"/>
      <c r="FQ45" s="16"/>
      <c r="FR45" s="16"/>
      <c r="FS45" s="16"/>
      <c r="FT45" s="16"/>
      <c r="FU45" s="16"/>
      <c r="FV45" s="16"/>
      <c r="FW45" s="16"/>
      <c r="FX45" s="16"/>
      <c r="FY45" s="16"/>
      <c r="FZ45" s="16"/>
      <c r="GA45" s="16"/>
      <c r="GB45" s="16"/>
      <c r="GC45" s="16"/>
      <c r="GE45" s="37">
        <v>40</v>
      </c>
      <c r="GF45" s="12">
        <v>3047</v>
      </c>
      <c r="GG45" s="16">
        <v>42.5</v>
      </c>
      <c r="GH45" s="16">
        <v>70.56</v>
      </c>
      <c r="GI45" s="16">
        <v>19.36</v>
      </c>
      <c r="GJ45" s="16">
        <v>37.6</v>
      </c>
      <c r="GK45" s="16">
        <v>48.62</v>
      </c>
      <c r="GL45" s="16">
        <v>0</v>
      </c>
      <c r="GM45" s="16">
        <v>44.65</v>
      </c>
      <c r="GN45" s="16">
        <v>30.31</v>
      </c>
      <c r="GO45" s="16">
        <v>126.54</v>
      </c>
      <c r="GP45" s="16">
        <v>222.19499999999999</v>
      </c>
      <c r="GQ45" s="16">
        <v>113.84</v>
      </c>
      <c r="GR45" s="16">
        <v>77.73</v>
      </c>
      <c r="GS45" s="16">
        <v>230.86</v>
      </c>
      <c r="GT45" s="16">
        <v>125.355</v>
      </c>
      <c r="GU45" s="16">
        <v>25.15</v>
      </c>
      <c r="GV45" s="16">
        <v>13319.304999999993</v>
      </c>
      <c r="GW45" s="16"/>
      <c r="GX45" s="16"/>
      <c r="GY45" s="16"/>
      <c r="GZ45" s="16"/>
      <c r="HA45" s="16"/>
    </row>
    <row r="46" spans="1:209" x14ac:dyDescent="0.35">
      <c r="A46" s="37"/>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c r="CY46" s="16"/>
      <c r="CZ46" s="16"/>
      <c r="DA46" s="16"/>
      <c r="DB46" s="16"/>
      <c r="DC46" s="16"/>
      <c r="DD46" s="16"/>
      <c r="DE46" s="16"/>
      <c r="DF46" s="16"/>
      <c r="DG46" s="16"/>
      <c r="DH46" s="16"/>
      <c r="DI46" s="16"/>
      <c r="DJ46" s="16"/>
      <c r="DK46" s="16"/>
      <c r="DL46" s="16"/>
      <c r="DM46" s="16"/>
      <c r="DN46" s="16"/>
      <c r="DO46" s="16"/>
      <c r="DP46" s="16"/>
      <c r="DQ46" s="16"/>
      <c r="DR46" s="16"/>
      <c r="DS46" s="16"/>
      <c r="DT46" s="16"/>
      <c r="DU46" s="16"/>
      <c r="DV46" s="16"/>
      <c r="DW46" s="16"/>
      <c r="DX46" s="16"/>
      <c r="DY46" s="16"/>
      <c r="DZ46" s="16"/>
      <c r="EA46" s="16"/>
      <c r="EB46" s="16"/>
      <c r="EC46" s="16"/>
      <c r="ED46" s="16"/>
      <c r="EE46" s="16"/>
      <c r="EF46" s="16"/>
      <c r="EG46" s="16"/>
      <c r="EH46" s="16"/>
      <c r="EI46" s="16"/>
      <c r="EJ46" s="16"/>
      <c r="EK46" s="16"/>
      <c r="EL46" s="16"/>
      <c r="EM46" s="16"/>
      <c r="EN46" s="16"/>
      <c r="EO46" s="16"/>
      <c r="EP46" s="16"/>
      <c r="EQ46" s="16"/>
      <c r="ER46" s="16"/>
      <c r="ES46" s="16"/>
      <c r="ET46" s="16"/>
      <c r="EU46" s="16"/>
      <c r="EV46" s="16"/>
      <c r="EW46" s="16"/>
      <c r="EX46" s="16"/>
      <c r="EY46" s="16"/>
      <c r="EZ46" s="16"/>
      <c r="FA46" s="16"/>
      <c r="FB46" s="16"/>
      <c r="FC46" s="16"/>
      <c r="FD46" s="16"/>
      <c r="FE46" s="16"/>
      <c r="FF46" s="16"/>
      <c r="FG46" s="16"/>
      <c r="FH46" s="16"/>
      <c r="FI46" s="16"/>
      <c r="FJ46" s="16"/>
      <c r="FK46" s="16"/>
      <c r="FL46" s="16"/>
      <c r="FM46" s="16"/>
      <c r="FN46" s="16"/>
      <c r="FO46" s="16"/>
      <c r="FP46" s="16"/>
      <c r="FQ46" s="16"/>
      <c r="FR46" s="16"/>
      <c r="FS46" s="16"/>
      <c r="FT46" s="16"/>
      <c r="FU46" s="16"/>
      <c r="FV46" s="16"/>
      <c r="FW46" s="16"/>
      <c r="FX46" s="16"/>
      <c r="FY46" s="16"/>
      <c r="FZ46" s="16"/>
      <c r="GA46" s="16"/>
      <c r="GB46" s="16"/>
      <c r="GC46" s="16"/>
      <c r="GE46" s="37">
        <v>41</v>
      </c>
      <c r="GF46" s="12">
        <v>3048</v>
      </c>
      <c r="GG46" s="16">
        <v>67.385000000000005</v>
      </c>
      <c r="GH46" s="16">
        <v>82.45</v>
      </c>
      <c r="GI46" s="16">
        <v>34.24</v>
      </c>
      <c r="GJ46" s="16">
        <v>33.44</v>
      </c>
      <c r="GK46" s="16">
        <v>53.2</v>
      </c>
      <c r="GL46" s="16">
        <v>16.239999999999998</v>
      </c>
      <c r="GM46" s="16">
        <v>8.25</v>
      </c>
      <c r="GN46" s="16">
        <v>44.51</v>
      </c>
      <c r="GO46" s="16">
        <v>24.254999999999999</v>
      </c>
      <c r="GP46" s="16">
        <v>148.48500000000001</v>
      </c>
      <c r="GQ46" s="16">
        <v>142.36000000000001</v>
      </c>
      <c r="GR46" s="16">
        <v>49.81</v>
      </c>
      <c r="GS46" s="16">
        <v>137</v>
      </c>
      <c r="GT46" s="16">
        <v>17.16</v>
      </c>
      <c r="GU46" s="16">
        <v>168.14</v>
      </c>
      <c r="GV46" s="16">
        <v>12389.503999999999</v>
      </c>
      <c r="GW46" s="16"/>
      <c r="GX46" s="16"/>
      <c r="GY46" s="16"/>
      <c r="GZ46" s="16"/>
      <c r="HA46" s="16"/>
    </row>
    <row r="47" spans="1:209" x14ac:dyDescent="0.35">
      <c r="A47" s="37"/>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c r="CY47" s="16"/>
      <c r="CZ47" s="16"/>
      <c r="DA47" s="16"/>
      <c r="DB47" s="16"/>
      <c r="DC47" s="16"/>
      <c r="DD47" s="16"/>
      <c r="DE47" s="16"/>
      <c r="DF47" s="16"/>
      <c r="DG47" s="16"/>
      <c r="DH47" s="16"/>
      <c r="DI47" s="16"/>
      <c r="DJ47" s="16"/>
      <c r="DK47" s="16"/>
      <c r="DL47" s="16"/>
      <c r="DM47" s="16"/>
      <c r="DN47" s="16"/>
      <c r="DO47" s="16"/>
      <c r="DP47" s="16"/>
      <c r="DQ47" s="16"/>
      <c r="DR47" s="16"/>
      <c r="DS47" s="16"/>
      <c r="DT47" s="16"/>
      <c r="DU47" s="16"/>
      <c r="DV47" s="16"/>
      <c r="DW47" s="16"/>
      <c r="DX47" s="16"/>
      <c r="DY47" s="16"/>
      <c r="DZ47" s="16"/>
      <c r="EA47" s="16"/>
      <c r="EB47" s="16"/>
      <c r="EC47" s="16"/>
      <c r="ED47" s="16"/>
      <c r="EE47" s="16"/>
      <c r="EF47" s="16"/>
      <c r="EG47" s="16"/>
      <c r="EH47" s="16"/>
      <c r="EI47" s="16"/>
      <c r="EJ47" s="16"/>
      <c r="EK47" s="16"/>
      <c r="EL47" s="16"/>
      <c r="EM47" s="16"/>
      <c r="EN47" s="16"/>
      <c r="EO47" s="16"/>
      <c r="EP47" s="16"/>
      <c r="EQ47" s="16"/>
      <c r="ER47" s="16"/>
      <c r="ES47" s="16"/>
      <c r="ET47" s="16"/>
      <c r="EU47" s="16"/>
      <c r="EV47" s="16"/>
      <c r="EW47" s="16"/>
      <c r="EX47" s="16"/>
      <c r="EY47" s="16"/>
      <c r="EZ47" s="16"/>
      <c r="FA47" s="16"/>
      <c r="FB47" s="16"/>
      <c r="FC47" s="16"/>
      <c r="FD47" s="16"/>
      <c r="FE47" s="16"/>
      <c r="FF47" s="16"/>
      <c r="FG47" s="16"/>
      <c r="FH47" s="16"/>
      <c r="FI47" s="16"/>
      <c r="FJ47" s="16"/>
      <c r="FK47" s="16"/>
      <c r="FL47" s="16"/>
      <c r="FM47" s="16"/>
      <c r="FN47" s="16"/>
      <c r="FO47" s="16"/>
      <c r="FP47" s="16"/>
      <c r="FQ47" s="16"/>
      <c r="FR47" s="16"/>
      <c r="FS47" s="16"/>
      <c r="FT47" s="16"/>
      <c r="FU47" s="16"/>
      <c r="FV47" s="16"/>
      <c r="FW47" s="16"/>
      <c r="FX47" s="16"/>
      <c r="FY47" s="16"/>
      <c r="FZ47" s="16"/>
      <c r="GA47" s="16"/>
      <c r="GB47" s="16"/>
      <c r="GC47" s="16"/>
      <c r="GE47" s="37">
        <v>42</v>
      </c>
      <c r="GF47" s="12">
        <v>3049</v>
      </c>
      <c r="GG47" s="16">
        <v>23.99</v>
      </c>
      <c r="GH47" s="16">
        <v>70.38</v>
      </c>
      <c r="GI47" s="16">
        <v>12</v>
      </c>
      <c r="GJ47" s="16">
        <v>6</v>
      </c>
      <c r="GK47" s="16">
        <v>15.08</v>
      </c>
      <c r="GL47" s="16">
        <v>0</v>
      </c>
      <c r="GM47" s="16">
        <v>6.16</v>
      </c>
      <c r="GN47" s="16">
        <v>17.079999999999998</v>
      </c>
      <c r="GO47" s="16">
        <v>13.11</v>
      </c>
      <c r="GP47" s="16">
        <v>32.225000000000001</v>
      </c>
      <c r="GQ47" s="16">
        <v>101.66</v>
      </c>
      <c r="GR47" s="16">
        <v>29.265000000000001</v>
      </c>
      <c r="GS47" s="16">
        <v>81.44</v>
      </c>
      <c r="GT47" s="16">
        <v>42.24</v>
      </c>
      <c r="GU47" s="16">
        <v>39.78</v>
      </c>
      <c r="GV47" s="16">
        <v>6338.9189999999971</v>
      </c>
      <c r="GW47" s="16"/>
      <c r="GX47" s="16"/>
      <c r="GY47" s="16"/>
      <c r="GZ47" s="16"/>
      <c r="HA47" s="16"/>
    </row>
    <row r="48" spans="1:209" x14ac:dyDescent="0.35">
      <c r="A48" s="37"/>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c r="CW48" s="16"/>
      <c r="CX48" s="16"/>
      <c r="CY48" s="16"/>
      <c r="CZ48" s="16"/>
      <c r="DA48" s="16"/>
      <c r="DB48" s="16"/>
      <c r="DC48" s="16"/>
      <c r="DD48" s="16"/>
      <c r="DE48" s="16"/>
      <c r="DF48" s="16"/>
      <c r="DG48" s="16"/>
      <c r="DH48" s="16"/>
      <c r="DI48" s="16"/>
      <c r="DJ48" s="16"/>
      <c r="DK48" s="16"/>
      <c r="DL48" s="16"/>
      <c r="DM48" s="16"/>
      <c r="DN48" s="16"/>
      <c r="DO48" s="16"/>
      <c r="DP48" s="16"/>
      <c r="DQ48" s="16"/>
      <c r="DR48" s="16"/>
      <c r="DS48" s="16"/>
      <c r="DT48" s="16"/>
      <c r="DU48" s="16"/>
      <c r="DV48" s="16"/>
      <c r="DW48" s="16"/>
      <c r="DX48" s="16"/>
      <c r="DY48" s="16"/>
      <c r="DZ48" s="16"/>
      <c r="EA48" s="16"/>
      <c r="EB48" s="16"/>
      <c r="EC48" s="16"/>
      <c r="ED48" s="16"/>
      <c r="EE48" s="16"/>
      <c r="EF48" s="16"/>
      <c r="EG48" s="16"/>
      <c r="EH48" s="16"/>
      <c r="EI48" s="16"/>
      <c r="EJ48" s="16"/>
      <c r="EK48" s="16"/>
      <c r="EL48" s="16"/>
      <c r="EM48" s="16"/>
      <c r="EN48" s="16"/>
      <c r="EO48" s="16"/>
      <c r="EP48" s="16"/>
      <c r="EQ48" s="16"/>
      <c r="ER48" s="16"/>
      <c r="ES48" s="16"/>
      <c r="ET48" s="16"/>
      <c r="EU48" s="16"/>
      <c r="EV48" s="16"/>
      <c r="EW48" s="16"/>
      <c r="EX48" s="16"/>
      <c r="EY48" s="16"/>
      <c r="EZ48" s="16"/>
      <c r="FA48" s="16"/>
      <c r="FB48" s="16"/>
      <c r="FC48" s="16"/>
      <c r="FD48" s="16"/>
      <c r="FE48" s="16"/>
      <c r="FF48" s="16"/>
      <c r="FG48" s="16"/>
      <c r="FH48" s="16"/>
      <c r="FI48" s="16"/>
      <c r="FJ48" s="16"/>
      <c r="FK48" s="16"/>
      <c r="FL48" s="16"/>
      <c r="FM48" s="16"/>
      <c r="FN48" s="16"/>
      <c r="FO48" s="16"/>
      <c r="FP48" s="16"/>
      <c r="FQ48" s="16"/>
      <c r="FR48" s="16"/>
      <c r="FS48" s="16"/>
      <c r="FT48" s="16"/>
      <c r="FU48" s="16"/>
      <c r="FV48" s="16"/>
      <c r="FW48" s="16"/>
      <c r="FX48" s="16"/>
      <c r="FY48" s="16"/>
      <c r="FZ48" s="16"/>
      <c r="GA48" s="16"/>
      <c r="GB48" s="16"/>
      <c r="GC48" s="16"/>
      <c r="GE48" s="37">
        <v>43</v>
      </c>
      <c r="GF48" s="12">
        <v>3051</v>
      </c>
      <c r="GG48" s="16">
        <v>8.3000000000000007</v>
      </c>
      <c r="GH48" s="16">
        <v>2</v>
      </c>
      <c r="GI48" s="16">
        <v>5.75</v>
      </c>
      <c r="GJ48" s="16">
        <v>5</v>
      </c>
      <c r="GK48" s="16">
        <v>0</v>
      </c>
      <c r="GL48" s="16">
        <v>20</v>
      </c>
      <c r="GM48" s="16">
        <v>25.21</v>
      </c>
      <c r="GN48" s="16">
        <v>0</v>
      </c>
      <c r="GO48" s="16">
        <v>5.89</v>
      </c>
      <c r="GP48" s="16">
        <v>49.06</v>
      </c>
      <c r="GQ48" s="16">
        <v>5.18</v>
      </c>
      <c r="GR48" s="16">
        <v>9.9499999999999993</v>
      </c>
      <c r="GS48" s="16">
        <v>29.315000000000001</v>
      </c>
      <c r="GT48" s="16">
        <v>0</v>
      </c>
      <c r="GU48" s="16">
        <v>48.555</v>
      </c>
      <c r="GV48" s="16">
        <v>2409.3669999999997</v>
      </c>
      <c r="GW48" s="16"/>
      <c r="GX48" s="16"/>
      <c r="GY48" s="16"/>
      <c r="GZ48" s="16"/>
      <c r="HA48" s="16"/>
    </row>
    <row r="49" spans="1:209" x14ac:dyDescent="0.35">
      <c r="A49" s="37"/>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c r="CO49" s="16"/>
      <c r="CP49" s="16"/>
      <c r="CQ49" s="16"/>
      <c r="CR49" s="16"/>
      <c r="CS49" s="16"/>
      <c r="CT49" s="16"/>
      <c r="CU49" s="16"/>
      <c r="CV49" s="16"/>
      <c r="CW49" s="16"/>
      <c r="CX49" s="16"/>
      <c r="CY49" s="16"/>
      <c r="CZ49" s="16"/>
      <c r="DA49" s="16"/>
      <c r="DB49" s="16"/>
      <c r="DC49" s="16"/>
      <c r="DD49" s="16"/>
      <c r="DE49" s="16"/>
      <c r="DF49" s="16"/>
      <c r="DG49" s="16"/>
      <c r="DH49" s="16"/>
      <c r="DI49" s="16"/>
      <c r="DJ49" s="16"/>
      <c r="DK49" s="16"/>
      <c r="DL49" s="16"/>
      <c r="DM49" s="16"/>
      <c r="DN49" s="16"/>
      <c r="DO49" s="16"/>
      <c r="DP49" s="16"/>
      <c r="DQ49" s="16"/>
      <c r="DR49" s="16"/>
      <c r="DS49" s="16"/>
      <c r="DT49" s="16"/>
      <c r="DU49" s="16"/>
      <c r="DV49" s="16"/>
      <c r="DW49" s="16"/>
      <c r="DX49" s="16"/>
      <c r="DY49" s="16"/>
      <c r="DZ49" s="16"/>
      <c r="EA49" s="16"/>
      <c r="EB49" s="16"/>
      <c r="EC49" s="16"/>
      <c r="ED49" s="16"/>
      <c r="EE49" s="16"/>
      <c r="EF49" s="16"/>
      <c r="EG49" s="16"/>
      <c r="EH49" s="16"/>
      <c r="EI49" s="16"/>
      <c r="EJ49" s="16"/>
      <c r="EK49" s="16"/>
      <c r="EL49" s="16"/>
      <c r="EM49" s="16"/>
      <c r="EN49" s="16"/>
      <c r="EO49" s="16"/>
      <c r="EP49" s="16"/>
      <c r="EQ49" s="16"/>
      <c r="ER49" s="16"/>
      <c r="ES49" s="16"/>
      <c r="ET49" s="16"/>
      <c r="EU49" s="16"/>
      <c r="EV49" s="16"/>
      <c r="EW49" s="16"/>
      <c r="EX49" s="16"/>
      <c r="EY49" s="16"/>
      <c r="EZ49" s="16"/>
      <c r="FA49" s="16"/>
      <c r="FB49" s="16"/>
      <c r="FC49" s="16"/>
      <c r="FD49" s="16"/>
      <c r="FE49" s="16"/>
      <c r="FF49" s="16"/>
      <c r="FG49" s="16"/>
      <c r="FH49" s="16"/>
      <c r="FI49" s="16"/>
      <c r="FJ49" s="16"/>
      <c r="FK49" s="16"/>
      <c r="FL49" s="16"/>
      <c r="FM49" s="16"/>
      <c r="FN49" s="16"/>
      <c r="FO49" s="16"/>
      <c r="FP49" s="16"/>
      <c r="FQ49" s="16"/>
      <c r="FR49" s="16"/>
      <c r="FS49" s="16"/>
      <c r="FT49" s="16"/>
      <c r="FU49" s="16"/>
      <c r="FV49" s="16"/>
      <c r="FW49" s="16"/>
      <c r="FX49" s="16"/>
      <c r="FY49" s="16"/>
      <c r="FZ49" s="16"/>
      <c r="GA49" s="16"/>
      <c r="GB49" s="16"/>
      <c r="GC49" s="16"/>
      <c r="GE49" s="37">
        <v>44</v>
      </c>
      <c r="GF49" s="12">
        <v>3052</v>
      </c>
      <c r="GG49" s="16">
        <v>7.0750000000000002</v>
      </c>
      <c r="GH49" s="16">
        <v>6.7149999999999999</v>
      </c>
      <c r="GI49" s="16">
        <v>1.6</v>
      </c>
      <c r="GJ49" s="16">
        <v>0</v>
      </c>
      <c r="GK49" s="16">
        <v>0</v>
      </c>
      <c r="GL49" s="16">
        <v>0</v>
      </c>
      <c r="GM49" s="16">
        <v>0</v>
      </c>
      <c r="GN49" s="16">
        <v>11.34</v>
      </c>
      <c r="GO49" s="16">
        <v>0</v>
      </c>
      <c r="GP49" s="16">
        <v>0</v>
      </c>
      <c r="GQ49" s="16">
        <v>0</v>
      </c>
      <c r="GR49" s="16">
        <v>0</v>
      </c>
      <c r="GS49" s="16">
        <v>0</v>
      </c>
      <c r="GT49" s="16">
        <v>5.28</v>
      </c>
      <c r="GU49" s="16">
        <v>10.119999999999999</v>
      </c>
      <c r="GV49" s="16">
        <v>2023.8889999999994</v>
      </c>
      <c r="GW49" s="16"/>
      <c r="GX49" s="16"/>
      <c r="GY49" s="16"/>
      <c r="GZ49" s="16"/>
      <c r="HA49" s="16"/>
    </row>
    <row r="50" spans="1:209" x14ac:dyDescent="0.35">
      <c r="A50" s="37"/>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c r="DA50" s="16"/>
      <c r="DB50" s="16"/>
      <c r="DC50" s="16"/>
      <c r="DD50" s="16"/>
      <c r="DE50" s="16"/>
      <c r="DF50" s="16"/>
      <c r="DG50" s="16"/>
      <c r="DH50" s="16"/>
      <c r="DI50" s="16"/>
      <c r="DJ50" s="16"/>
      <c r="DK50" s="16"/>
      <c r="DL50" s="16"/>
      <c r="DM50" s="16"/>
      <c r="DN50" s="16"/>
      <c r="DO50" s="16"/>
      <c r="DP50" s="16"/>
      <c r="DQ50" s="16"/>
      <c r="DR50" s="16"/>
      <c r="DS50" s="16"/>
      <c r="DT50" s="16"/>
      <c r="DU50" s="16"/>
      <c r="DV50" s="16"/>
      <c r="DW50" s="16"/>
      <c r="DX50" s="16"/>
      <c r="DY50" s="16"/>
      <c r="DZ50" s="16"/>
      <c r="EA50" s="16"/>
      <c r="EB50" s="16"/>
      <c r="EC50" s="16"/>
      <c r="ED50" s="16"/>
      <c r="EE50" s="16"/>
      <c r="EF50" s="16"/>
      <c r="EG50" s="16"/>
      <c r="EH50" s="16"/>
      <c r="EI50" s="16"/>
      <c r="EJ50" s="16"/>
      <c r="EK50" s="16"/>
      <c r="EL50" s="16"/>
      <c r="EM50" s="16"/>
      <c r="EN50" s="16"/>
      <c r="EO50" s="16"/>
      <c r="EP50" s="16"/>
      <c r="EQ50" s="16"/>
      <c r="ER50" s="16"/>
      <c r="ES50" s="16"/>
      <c r="ET50" s="16"/>
      <c r="EU50" s="16"/>
      <c r="EV50" s="16"/>
      <c r="EW50" s="16"/>
      <c r="EX50" s="16"/>
      <c r="EY50" s="16"/>
      <c r="EZ50" s="16"/>
      <c r="FA50" s="16"/>
      <c r="FB50" s="16"/>
      <c r="FC50" s="16"/>
      <c r="FD50" s="16"/>
      <c r="FE50" s="16"/>
      <c r="FF50" s="16"/>
      <c r="FG50" s="16"/>
      <c r="FH50" s="16"/>
      <c r="FI50" s="16"/>
      <c r="FJ50" s="16"/>
      <c r="FK50" s="16"/>
      <c r="FL50" s="16"/>
      <c r="FM50" s="16"/>
      <c r="FN50" s="16"/>
      <c r="FO50" s="16"/>
      <c r="FP50" s="16"/>
      <c r="FQ50" s="16"/>
      <c r="FR50" s="16"/>
      <c r="FS50" s="16"/>
      <c r="FT50" s="16"/>
      <c r="FU50" s="16"/>
      <c r="FV50" s="16"/>
      <c r="FW50" s="16"/>
      <c r="FX50" s="16"/>
      <c r="FY50" s="16"/>
      <c r="FZ50" s="16"/>
      <c r="GA50" s="16"/>
      <c r="GB50" s="16"/>
      <c r="GC50" s="16"/>
      <c r="GE50" s="37">
        <v>45</v>
      </c>
      <c r="GF50" s="12">
        <v>3053</v>
      </c>
      <c r="GG50" s="16">
        <v>8.92</v>
      </c>
      <c r="GH50" s="16">
        <v>0</v>
      </c>
      <c r="GI50" s="16">
        <v>1.53</v>
      </c>
      <c r="GJ50" s="16">
        <v>1.5</v>
      </c>
      <c r="GK50" s="16">
        <v>0</v>
      </c>
      <c r="GL50" s="16">
        <v>10</v>
      </c>
      <c r="GM50" s="16">
        <v>0</v>
      </c>
      <c r="GN50" s="16">
        <v>0</v>
      </c>
      <c r="GO50" s="16">
        <v>0</v>
      </c>
      <c r="GP50" s="16">
        <v>0</v>
      </c>
      <c r="GQ50" s="16">
        <v>0</v>
      </c>
      <c r="GR50" s="16">
        <v>0</v>
      </c>
      <c r="GS50" s="16">
        <v>0</v>
      </c>
      <c r="GT50" s="16">
        <v>6.6</v>
      </c>
      <c r="GU50" s="16">
        <v>0</v>
      </c>
      <c r="GV50" s="16">
        <v>2182.367999999999</v>
      </c>
      <c r="GW50" s="16"/>
      <c r="GX50" s="16"/>
      <c r="GY50" s="16"/>
      <c r="GZ50" s="16"/>
      <c r="HA50" s="16"/>
    </row>
    <row r="51" spans="1:209" x14ac:dyDescent="0.35">
      <c r="A51" s="37"/>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c r="CZ51" s="16"/>
      <c r="DA51" s="16"/>
      <c r="DB51" s="16"/>
      <c r="DC51" s="16"/>
      <c r="DD51" s="16"/>
      <c r="DE51" s="16"/>
      <c r="DF51" s="16"/>
      <c r="DG51" s="16"/>
      <c r="DH51" s="16"/>
      <c r="DI51" s="16"/>
      <c r="DJ51" s="16"/>
      <c r="DK51" s="16"/>
      <c r="DL51" s="16"/>
      <c r="DM51" s="16"/>
      <c r="DN51" s="16"/>
      <c r="DO51" s="16"/>
      <c r="DP51" s="16"/>
      <c r="DQ51" s="16"/>
      <c r="DR51" s="16"/>
      <c r="DS51" s="16"/>
      <c r="DT51" s="16"/>
      <c r="DU51" s="16"/>
      <c r="DV51" s="16"/>
      <c r="DW51" s="16"/>
      <c r="DX51" s="16"/>
      <c r="DY51" s="16"/>
      <c r="DZ51" s="16"/>
      <c r="EA51" s="16"/>
      <c r="EB51" s="16"/>
      <c r="EC51" s="16"/>
      <c r="ED51" s="16"/>
      <c r="EE51" s="16"/>
      <c r="EF51" s="16"/>
      <c r="EG51" s="16"/>
      <c r="EH51" s="16"/>
      <c r="EI51" s="16"/>
      <c r="EJ51" s="16"/>
      <c r="EK51" s="16"/>
      <c r="EL51" s="16"/>
      <c r="EM51" s="16"/>
      <c r="EN51" s="16"/>
      <c r="EO51" s="16"/>
      <c r="EP51" s="16"/>
      <c r="EQ51" s="16"/>
      <c r="ER51" s="16"/>
      <c r="ES51" s="16"/>
      <c r="ET51" s="16"/>
      <c r="EU51" s="16"/>
      <c r="EV51" s="16"/>
      <c r="EW51" s="16"/>
      <c r="EX51" s="16"/>
      <c r="EY51" s="16"/>
      <c r="EZ51" s="16"/>
      <c r="FA51" s="16"/>
      <c r="FB51" s="16"/>
      <c r="FC51" s="16"/>
      <c r="FD51" s="16"/>
      <c r="FE51" s="16"/>
      <c r="FF51" s="16"/>
      <c r="FG51" s="16"/>
      <c r="FH51" s="16"/>
      <c r="FI51" s="16"/>
      <c r="FJ51" s="16"/>
      <c r="FK51" s="16"/>
      <c r="FL51" s="16"/>
      <c r="FM51" s="16"/>
      <c r="FN51" s="16"/>
      <c r="FO51" s="16"/>
      <c r="FP51" s="16"/>
      <c r="FQ51" s="16"/>
      <c r="FR51" s="16"/>
      <c r="FS51" s="16"/>
      <c r="FT51" s="16"/>
      <c r="FU51" s="16"/>
      <c r="FV51" s="16"/>
      <c r="FW51" s="16"/>
      <c r="FX51" s="16"/>
      <c r="FY51" s="16"/>
      <c r="FZ51" s="16"/>
      <c r="GA51" s="16"/>
      <c r="GB51" s="16"/>
      <c r="GC51" s="16"/>
      <c r="GE51" s="37">
        <v>46</v>
      </c>
      <c r="GF51" s="12">
        <v>3054</v>
      </c>
      <c r="GG51" s="16">
        <v>9.68</v>
      </c>
      <c r="GH51" s="16">
        <v>2</v>
      </c>
      <c r="GI51" s="16">
        <v>1.96</v>
      </c>
      <c r="GJ51" s="16">
        <v>5.22</v>
      </c>
      <c r="GK51" s="16">
        <v>7.5</v>
      </c>
      <c r="GL51" s="16">
        <v>2.4</v>
      </c>
      <c r="GM51" s="16">
        <v>2.6160000000000001</v>
      </c>
      <c r="GN51" s="16">
        <v>0</v>
      </c>
      <c r="GO51" s="16">
        <v>0</v>
      </c>
      <c r="GP51" s="16">
        <v>28.98</v>
      </c>
      <c r="GQ51" s="16">
        <v>22.709</v>
      </c>
      <c r="GR51" s="16">
        <v>16.62</v>
      </c>
      <c r="GS51" s="16">
        <v>12.345000000000001</v>
      </c>
      <c r="GT51" s="16">
        <v>24.074999999999999</v>
      </c>
      <c r="GU51" s="16">
        <v>0</v>
      </c>
      <c r="GV51" s="16">
        <v>2356.7940000000003</v>
      </c>
      <c r="GW51" s="16"/>
      <c r="GX51" s="16"/>
      <c r="GY51" s="16"/>
      <c r="GZ51" s="16"/>
      <c r="HA51" s="16"/>
    </row>
    <row r="52" spans="1:209" x14ac:dyDescent="0.35">
      <c r="A52" s="37"/>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c r="CD52" s="16"/>
      <c r="CE52" s="16"/>
      <c r="CF52" s="16"/>
      <c r="CG52" s="16"/>
      <c r="CH52" s="16"/>
      <c r="CI52" s="16"/>
      <c r="CJ52" s="16"/>
      <c r="CK52" s="16"/>
      <c r="CL52" s="16"/>
      <c r="CM52" s="16"/>
      <c r="CN52" s="16"/>
      <c r="CO52" s="16"/>
      <c r="CP52" s="16"/>
      <c r="CQ52" s="16"/>
      <c r="CR52" s="16"/>
      <c r="CS52" s="16"/>
      <c r="CT52" s="16"/>
      <c r="CU52" s="16"/>
      <c r="CV52" s="16"/>
      <c r="CW52" s="16"/>
      <c r="CX52" s="16"/>
      <c r="CY52" s="16"/>
      <c r="CZ52" s="16"/>
      <c r="DA52" s="16"/>
      <c r="DB52" s="16"/>
      <c r="DC52" s="16"/>
      <c r="DD52" s="16"/>
      <c r="DE52" s="16"/>
      <c r="DF52" s="16"/>
      <c r="DG52" s="16"/>
      <c r="DH52" s="16"/>
      <c r="DI52" s="16"/>
      <c r="DJ52" s="16"/>
      <c r="DK52" s="16"/>
      <c r="DL52" s="16"/>
      <c r="DM52" s="16"/>
      <c r="DN52" s="16"/>
      <c r="DO52" s="16"/>
      <c r="DP52" s="16"/>
      <c r="DQ52" s="16"/>
      <c r="DR52" s="16"/>
      <c r="DS52" s="16"/>
      <c r="DT52" s="16"/>
      <c r="DU52" s="16"/>
      <c r="DV52" s="16"/>
      <c r="DW52" s="16"/>
      <c r="DX52" s="16"/>
      <c r="DY52" s="16"/>
      <c r="DZ52" s="16"/>
      <c r="EA52" s="16"/>
      <c r="EB52" s="16"/>
      <c r="EC52" s="16"/>
      <c r="ED52" s="16"/>
      <c r="EE52" s="16"/>
      <c r="EF52" s="16"/>
      <c r="EG52" s="16"/>
      <c r="EH52" s="16"/>
      <c r="EI52" s="16"/>
      <c r="EJ52" s="16"/>
      <c r="EK52" s="16"/>
      <c r="EL52" s="16"/>
      <c r="EM52" s="16"/>
      <c r="EN52" s="16"/>
      <c r="EO52" s="16"/>
      <c r="EP52" s="16"/>
      <c r="EQ52" s="16"/>
      <c r="ER52" s="16"/>
      <c r="ES52" s="16"/>
      <c r="ET52" s="16"/>
      <c r="EU52" s="16"/>
      <c r="EV52" s="16"/>
      <c r="EW52" s="16"/>
      <c r="EX52" s="16"/>
      <c r="EY52" s="16"/>
      <c r="EZ52" s="16"/>
      <c r="FA52" s="16"/>
      <c r="FB52" s="16"/>
      <c r="FC52" s="16"/>
      <c r="FD52" s="16"/>
      <c r="FE52" s="16"/>
      <c r="FF52" s="16"/>
      <c r="FG52" s="16"/>
      <c r="FH52" s="16"/>
      <c r="FI52" s="16"/>
      <c r="FJ52" s="16"/>
      <c r="FK52" s="16"/>
      <c r="FL52" s="16"/>
      <c r="FM52" s="16"/>
      <c r="FN52" s="16"/>
      <c r="FO52" s="16"/>
      <c r="FP52" s="16"/>
      <c r="FQ52" s="16"/>
      <c r="FR52" s="16"/>
      <c r="FS52" s="16"/>
      <c r="FT52" s="16"/>
      <c r="FU52" s="16"/>
      <c r="FV52" s="16"/>
      <c r="FW52" s="16"/>
      <c r="FX52" s="16"/>
      <c r="FY52" s="16"/>
      <c r="FZ52" s="16"/>
      <c r="GA52" s="16"/>
      <c r="GB52" s="16"/>
      <c r="GC52" s="16"/>
      <c r="GE52" s="37">
        <v>47</v>
      </c>
      <c r="GF52" s="12">
        <v>3055</v>
      </c>
      <c r="GG52" s="16">
        <v>46.695</v>
      </c>
      <c r="GH52" s="16">
        <v>19.48</v>
      </c>
      <c r="GI52" s="16">
        <v>9.52</v>
      </c>
      <c r="GJ52" s="16">
        <v>17.5</v>
      </c>
      <c r="GK52" s="16">
        <v>17.649999999999999</v>
      </c>
      <c r="GL52" s="16">
        <v>16.38</v>
      </c>
      <c r="GM52" s="16">
        <v>8.06</v>
      </c>
      <c r="GN52" s="16">
        <v>17.504999999999999</v>
      </c>
      <c r="GO52" s="16">
        <v>31.07</v>
      </c>
      <c r="GP52" s="16">
        <v>29.82</v>
      </c>
      <c r="GQ52" s="16">
        <v>11.47</v>
      </c>
      <c r="GR52" s="16">
        <v>37.42</v>
      </c>
      <c r="GS52" s="16">
        <v>27.52</v>
      </c>
      <c r="GT52" s="16">
        <v>67.209999999999994</v>
      </c>
      <c r="GU52" s="16">
        <v>73.989999999999995</v>
      </c>
      <c r="GV52" s="16">
        <v>5120.5150000000003</v>
      </c>
      <c r="GW52" s="16"/>
      <c r="GX52" s="16"/>
      <c r="GY52" s="16"/>
      <c r="GZ52" s="16"/>
      <c r="HA52" s="16"/>
    </row>
    <row r="53" spans="1:209" x14ac:dyDescent="0.35">
      <c r="A53" s="37"/>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c r="CZ53" s="16"/>
      <c r="DA53" s="16"/>
      <c r="DB53" s="16"/>
      <c r="DC53" s="16"/>
      <c r="DD53" s="16"/>
      <c r="DE53" s="16"/>
      <c r="DF53" s="16"/>
      <c r="DG53" s="16"/>
      <c r="DH53" s="16"/>
      <c r="DI53" s="16"/>
      <c r="DJ53" s="16"/>
      <c r="DK53" s="16"/>
      <c r="DL53" s="16"/>
      <c r="DM53" s="16"/>
      <c r="DN53" s="16"/>
      <c r="DO53" s="16"/>
      <c r="DP53" s="16"/>
      <c r="DQ53" s="16"/>
      <c r="DR53" s="16"/>
      <c r="DS53" s="16"/>
      <c r="DT53" s="16"/>
      <c r="DU53" s="16"/>
      <c r="DV53" s="16"/>
      <c r="DW53" s="16"/>
      <c r="DX53" s="16"/>
      <c r="DY53" s="16"/>
      <c r="DZ53" s="16"/>
      <c r="EA53" s="16"/>
      <c r="EB53" s="16"/>
      <c r="EC53" s="16"/>
      <c r="ED53" s="16"/>
      <c r="EE53" s="16"/>
      <c r="EF53" s="16"/>
      <c r="EG53" s="16"/>
      <c r="EH53" s="16"/>
      <c r="EI53" s="16"/>
      <c r="EJ53" s="16"/>
      <c r="EK53" s="16"/>
      <c r="EL53" s="16"/>
      <c r="EM53" s="16"/>
      <c r="EN53" s="16"/>
      <c r="EO53" s="16"/>
      <c r="EP53" s="16"/>
      <c r="EQ53" s="16"/>
      <c r="ER53" s="16"/>
      <c r="ES53" s="16"/>
      <c r="ET53" s="16"/>
      <c r="EU53" s="16"/>
      <c r="EV53" s="16"/>
      <c r="EW53" s="16"/>
      <c r="EX53" s="16"/>
      <c r="EY53" s="16"/>
      <c r="EZ53" s="16"/>
      <c r="FA53" s="16"/>
      <c r="FB53" s="16"/>
      <c r="FC53" s="16"/>
      <c r="FD53" s="16"/>
      <c r="FE53" s="16"/>
      <c r="FF53" s="16"/>
      <c r="FG53" s="16"/>
      <c r="FH53" s="16"/>
      <c r="FI53" s="16"/>
      <c r="FJ53" s="16"/>
      <c r="FK53" s="16"/>
      <c r="FL53" s="16"/>
      <c r="FM53" s="16"/>
      <c r="FN53" s="16"/>
      <c r="FO53" s="16"/>
      <c r="FP53" s="16"/>
      <c r="FQ53" s="16"/>
      <c r="FR53" s="16"/>
      <c r="FS53" s="16"/>
      <c r="FT53" s="16"/>
      <c r="FU53" s="16"/>
      <c r="FV53" s="16"/>
      <c r="FW53" s="16"/>
      <c r="FX53" s="16"/>
      <c r="FY53" s="16"/>
      <c r="FZ53" s="16"/>
      <c r="GA53" s="16"/>
      <c r="GB53" s="16"/>
      <c r="GC53" s="16"/>
      <c r="GE53" s="37">
        <v>48</v>
      </c>
      <c r="GF53" s="12">
        <v>3056</v>
      </c>
      <c r="GG53" s="16">
        <v>71.454999999999998</v>
      </c>
      <c r="GH53" s="16">
        <v>53.158000000000001</v>
      </c>
      <c r="GI53" s="16">
        <v>5</v>
      </c>
      <c r="GJ53" s="16">
        <v>10.635</v>
      </c>
      <c r="GK53" s="16">
        <v>45.72</v>
      </c>
      <c r="GL53" s="16">
        <v>12.03</v>
      </c>
      <c r="GM53" s="16">
        <v>27.85</v>
      </c>
      <c r="GN53" s="16">
        <v>20.69</v>
      </c>
      <c r="GO53" s="16">
        <v>61.05</v>
      </c>
      <c r="GP53" s="16">
        <v>57.99</v>
      </c>
      <c r="GQ53" s="16">
        <v>59.27</v>
      </c>
      <c r="GR53" s="16">
        <v>91.32</v>
      </c>
      <c r="GS53" s="16">
        <v>41.39</v>
      </c>
      <c r="GT53" s="16">
        <v>51.274999999999999</v>
      </c>
      <c r="GU53" s="16">
        <v>28.16</v>
      </c>
      <c r="GV53" s="16">
        <v>11186.917000000001</v>
      </c>
      <c r="GW53" s="16"/>
      <c r="GX53" s="16"/>
      <c r="GY53" s="16"/>
      <c r="GZ53" s="16"/>
      <c r="HA53" s="16"/>
    </row>
    <row r="54" spans="1:209" x14ac:dyDescent="0.35">
      <c r="A54" s="37"/>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c r="CC54" s="16"/>
      <c r="CD54" s="16"/>
      <c r="CE54" s="16"/>
      <c r="CF54" s="16"/>
      <c r="CG54" s="16"/>
      <c r="CH54" s="16"/>
      <c r="CI54" s="16"/>
      <c r="CJ54" s="16"/>
      <c r="CK54" s="16"/>
      <c r="CL54" s="16"/>
      <c r="CM54" s="16"/>
      <c r="CN54" s="16"/>
      <c r="CO54" s="16"/>
      <c r="CP54" s="16"/>
      <c r="CQ54" s="16"/>
      <c r="CR54" s="16"/>
      <c r="CS54" s="16"/>
      <c r="CT54" s="16"/>
      <c r="CU54" s="16"/>
      <c r="CV54" s="16"/>
      <c r="CW54" s="16"/>
      <c r="CX54" s="16"/>
      <c r="CY54" s="16"/>
      <c r="CZ54" s="16"/>
      <c r="DA54" s="16"/>
      <c r="DB54" s="16"/>
      <c r="DC54" s="16"/>
      <c r="DD54" s="16"/>
      <c r="DE54" s="16"/>
      <c r="DF54" s="16"/>
      <c r="DG54" s="16"/>
      <c r="DH54" s="16"/>
      <c r="DI54" s="16"/>
      <c r="DJ54" s="16"/>
      <c r="DK54" s="16"/>
      <c r="DL54" s="16"/>
      <c r="DM54" s="16"/>
      <c r="DN54" s="16"/>
      <c r="DO54" s="16"/>
      <c r="DP54" s="16"/>
      <c r="DQ54" s="16"/>
      <c r="DR54" s="16"/>
      <c r="DS54" s="16"/>
      <c r="DT54" s="16"/>
      <c r="DU54" s="16"/>
      <c r="DV54" s="16"/>
      <c r="DW54" s="16"/>
      <c r="DX54" s="16"/>
      <c r="DY54" s="16"/>
      <c r="DZ54" s="16"/>
      <c r="EA54" s="16"/>
      <c r="EB54" s="16"/>
      <c r="EC54" s="16"/>
      <c r="ED54" s="16"/>
      <c r="EE54" s="16"/>
      <c r="EF54" s="16"/>
      <c r="EG54" s="16"/>
      <c r="EH54" s="16"/>
      <c r="EI54" s="16"/>
      <c r="EJ54" s="16"/>
      <c r="EK54" s="16"/>
      <c r="EL54" s="16"/>
      <c r="EM54" s="16"/>
      <c r="EN54" s="16"/>
      <c r="EO54" s="16"/>
      <c r="EP54" s="16"/>
      <c r="EQ54" s="16"/>
      <c r="ER54" s="16"/>
      <c r="ES54" s="16"/>
      <c r="ET54" s="16"/>
      <c r="EU54" s="16"/>
      <c r="EV54" s="16"/>
      <c r="EW54" s="16"/>
      <c r="EX54" s="16"/>
      <c r="EY54" s="16"/>
      <c r="EZ54" s="16"/>
      <c r="FA54" s="16"/>
      <c r="FB54" s="16"/>
      <c r="FC54" s="16"/>
      <c r="FD54" s="16"/>
      <c r="FE54" s="16"/>
      <c r="FF54" s="16"/>
      <c r="FG54" s="16"/>
      <c r="FH54" s="16"/>
      <c r="FI54" s="16"/>
      <c r="FJ54" s="16"/>
      <c r="FK54" s="16"/>
      <c r="FL54" s="16"/>
      <c r="FM54" s="16"/>
      <c r="FN54" s="16"/>
      <c r="FO54" s="16"/>
      <c r="FP54" s="16"/>
      <c r="FQ54" s="16"/>
      <c r="FR54" s="16"/>
      <c r="FS54" s="16"/>
      <c r="FT54" s="16"/>
      <c r="FU54" s="16"/>
      <c r="FV54" s="16"/>
      <c r="FW54" s="16"/>
      <c r="FX54" s="16"/>
      <c r="FY54" s="16"/>
      <c r="FZ54" s="16"/>
      <c r="GA54" s="16"/>
      <c r="GB54" s="16"/>
      <c r="GC54" s="16"/>
      <c r="GE54" s="37">
        <v>49</v>
      </c>
      <c r="GF54" s="12">
        <v>3057</v>
      </c>
      <c r="GG54" s="16">
        <v>23.69</v>
      </c>
      <c r="GH54" s="16">
        <v>16.23</v>
      </c>
      <c r="GI54" s="16">
        <v>3.56</v>
      </c>
      <c r="GJ54" s="16">
        <v>5.38</v>
      </c>
      <c r="GK54" s="16">
        <v>17.614999999999998</v>
      </c>
      <c r="GL54" s="16">
        <v>5.58</v>
      </c>
      <c r="GM54" s="16">
        <v>22.72</v>
      </c>
      <c r="GN54" s="16">
        <v>4.4249999999999998</v>
      </c>
      <c r="GO54" s="16">
        <v>0</v>
      </c>
      <c r="GP54" s="16">
        <v>36.305</v>
      </c>
      <c r="GQ54" s="16">
        <v>0</v>
      </c>
      <c r="GR54" s="16">
        <v>28.17</v>
      </c>
      <c r="GS54" s="16">
        <v>23.74</v>
      </c>
      <c r="GT54" s="16">
        <v>120.16500000000001</v>
      </c>
      <c r="GU54" s="16">
        <v>60.53</v>
      </c>
      <c r="GV54" s="16">
        <v>4319.7209999999977</v>
      </c>
      <c r="GW54" s="16"/>
      <c r="GX54" s="16"/>
      <c r="GY54" s="16"/>
      <c r="GZ54" s="16"/>
      <c r="HA54" s="16"/>
    </row>
    <row r="55" spans="1:209" x14ac:dyDescent="0.35">
      <c r="A55" s="37"/>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c r="DA55" s="16"/>
      <c r="DB55" s="16"/>
      <c r="DC55" s="16"/>
      <c r="DD55" s="16"/>
      <c r="DE55" s="16"/>
      <c r="DF55" s="16"/>
      <c r="DG55" s="16"/>
      <c r="DH55" s="16"/>
      <c r="DI55" s="16"/>
      <c r="DJ55" s="16"/>
      <c r="DK55" s="16"/>
      <c r="DL55" s="16"/>
      <c r="DM55" s="16"/>
      <c r="DN55" s="16"/>
      <c r="DO55" s="16"/>
      <c r="DP55" s="16"/>
      <c r="DQ55" s="16"/>
      <c r="DR55" s="16"/>
      <c r="DS55" s="16"/>
      <c r="DT55" s="16"/>
      <c r="DU55" s="16"/>
      <c r="DV55" s="16"/>
      <c r="DW55" s="16"/>
      <c r="DX55" s="16"/>
      <c r="DY55" s="16"/>
      <c r="DZ55" s="16"/>
      <c r="EA55" s="16"/>
      <c r="EB55" s="16"/>
      <c r="EC55" s="16"/>
      <c r="ED55" s="16"/>
      <c r="EE55" s="16"/>
      <c r="EF55" s="16"/>
      <c r="EG55" s="16"/>
      <c r="EH55" s="16"/>
      <c r="EI55" s="16"/>
      <c r="EJ55" s="16"/>
      <c r="EK55" s="16"/>
      <c r="EL55" s="16"/>
      <c r="EM55" s="16"/>
      <c r="EN55" s="16"/>
      <c r="EO55" s="16"/>
      <c r="EP55" s="16"/>
      <c r="EQ55" s="16"/>
      <c r="ER55" s="16"/>
      <c r="ES55" s="16"/>
      <c r="ET55" s="16"/>
      <c r="EU55" s="16"/>
      <c r="EV55" s="16"/>
      <c r="EW55" s="16"/>
      <c r="EX55" s="16"/>
      <c r="EY55" s="16"/>
      <c r="EZ55" s="16"/>
      <c r="FA55" s="16"/>
      <c r="FB55" s="16"/>
      <c r="FC55" s="16"/>
      <c r="FD55" s="16"/>
      <c r="FE55" s="16"/>
      <c r="FF55" s="16"/>
      <c r="FG55" s="16"/>
      <c r="FH55" s="16"/>
      <c r="FI55" s="16"/>
      <c r="FJ55" s="16"/>
      <c r="FK55" s="16"/>
      <c r="FL55" s="16"/>
      <c r="FM55" s="16"/>
      <c r="FN55" s="16"/>
      <c r="FO55" s="16"/>
      <c r="FP55" s="16"/>
      <c r="FQ55" s="16"/>
      <c r="FR55" s="16"/>
      <c r="FS55" s="16"/>
      <c r="FT55" s="16"/>
      <c r="FU55" s="16"/>
      <c r="FV55" s="16"/>
      <c r="FW55" s="16"/>
      <c r="FX55" s="16"/>
      <c r="FY55" s="16"/>
      <c r="FZ55" s="16"/>
      <c r="GA55" s="16"/>
      <c r="GB55" s="16"/>
      <c r="GC55" s="16"/>
      <c r="GE55" s="37">
        <v>50</v>
      </c>
      <c r="GF55" s="12">
        <v>3058</v>
      </c>
      <c r="GG55" s="16">
        <v>145.749</v>
      </c>
      <c r="GH55" s="16">
        <v>105.7</v>
      </c>
      <c r="GI55" s="16">
        <v>2.2799999999999998</v>
      </c>
      <c r="GJ55" s="16">
        <v>74.75</v>
      </c>
      <c r="GK55" s="16">
        <v>75.625</v>
      </c>
      <c r="GL55" s="16">
        <v>58.07</v>
      </c>
      <c r="GM55" s="16">
        <v>29.945</v>
      </c>
      <c r="GN55" s="16">
        <v>61.17</v>
      </c>
      <c r="GO55" s="16">
        <v>84.864999999999995</v>
      </c>
      <c r="GP55" s="16">
        <v>293.68</v>
      </c>
      <c r="GQ55" s="16">
        <v>348.82499999999999</v>
      </c>
      <c r="GR55" s="16">
        <v>117.36499999999999</v>
      </c>
      <c r="GS55" s="16">
        <v>115.47</v>
      </c>
      <c r="GT55" s="16">
        <v>255.45</v>
      </c>
      <c r="GU55" s="16">
        <v>184.31</v>
      </c>
      <c r="GV55" s="16">
        <v>22073.064000000009</v>
      </c>
      <c r="GW55" s="16"/>
      <c r="GX55" s="16"/>
      <c r="GY55" s="16"/>
      <c r="GZ55" s="16"/>
      <c r="HA55" s="16"/>
    </row>
    <row r="56" spans="1:209" x14ac:dyDescent="0.35">
      <c r="A56" s="37"/>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c r="DA56" s="16"/>
      <c r="DB56" s="16"/>
      <c r="DC56" s="16"/>
      <c r="DD56" s="16"/>
      <c r="DE56" s="16"/>
      <c r="DF56" s="16"/>
      <c r="DG56" s="16"/>
      <c r="DH56" s="16"/>
      <c r="DI56" s="16"/>
      <c r="DJ56" s="16"/>
      <c r="DK56" s="16"/>
      <c r="DL56" s="16"/>
      <c r="DM56" s="16"/>
      <c r="DN56" s="16"/>
      <c r="DO56" s="16"/>
      <c r="DP56" s="16"/>
      <c r="DQ56" s="16"/>
      <c r="DR56" s="16"/>
      <c r="DS56" s="16"/>
      <c r="DT56" s="16"/>
      <c r="DU56" s="16"/>
      <c r="DV56" s="16"/>
      <c r="DW56" s="16"/>
      <c r="DX56" s="16"/>
      <c r="DY56" s="16"/>
      <c r="DZ56" s="16"/>
      <c r="EA56" s="16"/>
      <c r="EB56" s="16"/>
      <c r="EC56" s="16"/>
      <c r="ED56" s="16"/>
      <c r="EE56" s="16"/>
      <c r="EF56" s="16"/>
      <c r="EG56" s="16"/>
      <c r="EH56" s="16"/>
      <c r="EI56" s="16"/>
      <c r="EJ56" s="16"/>
      <c r="EK56" s="16"/>
      <c r="EL56" s="16"/>
      <c r="EM56" s="16"/>
      <c r="EN56" s="16"/>
      <c r="EO56" s="16"/>
      <c r="EP56" s="16"/>
      <c r="EQ56" s="16"/>
      <c r="ER56" s="16"/>
      <c r="ES56" s="16"/>
      <c r="ET56" s="16"/>
      <c r="EU56" s="16"/>
      <c r="EV56" s="16"/>
      <c r="EW56" s="16"/>
      <c r="EX56" s="16"/>
      <c r="EY56" s="16"/>
      <c r="EZ56" s="16"/>
      <c r="FA56" s="16"/>
      <c r="FB56" s="16"/>
      <c r="FC56" s="16"/>
      <c r="FD56" s="16"/>
      <c r="FE56" s="16"/>
      <c r="FF56" s="16"/>
      <c r="FG56" s="16"/>
      <c r="FH56" s="16"/>
      <c r="FI56" s="16"/>
      <c r="FJ56" s="16"/>
      <c r="FK56" s="16"/>
      <c r="FL56" s="16"/>
      <c r="FM56" s="16"/>
      <c r="FN56" s="16"/>
      <c r="FO56" s="16"/>
      <c r="FP56" s="16"/>
      <c r="FQ56" s="16"/>
      <c r="FR56" s="16"/>
      <c r="FS56" s="16"/>
      <c r="FT56" s="16"/>
      <c r="FU56" s="16"/>
      <c r="FV56" s="16"/>
      <c r="FW56" s="16"/>
      <c r="FX56" s="16"/>
      <c r="FY56" s="16"/>
      <c r="FZ56" s="16"/>
      <c r="GA56" s="16"/>
      <c r="GB56" s="16"/>
      <c r="GC56" s="16"/>
      <c r="GE56" s="37">
        <v>51</v>
      </c>
      <c r="GF56" s="12">
        <v>3059</v>
      </c>
      <c r="GG56" s="16">
        <v>62.381999999999998</v>
      </c>
      <c r="GH56" s="16">
        <v>157.965</v>
      </c>
      <c r="GI56" s="16">
        <v>42.503999999999998</v>
      </c>
      <c r="GJ56" s="16">
        <v>44.2</v>
      </c>
      <c r="GK56" s="16">
        <v>29.5</v>
      </c>
      <c r="GL56" s="16">
        <v>53.38</v>
      </c>
      <c r="GM56" s="16">
        <v>10.68</v>
      </c>
      <c r="GN56" s="16">
        <v>105.92</v>
      </c>
      <c r="GO56" s="16">
        <v>78.89</v>
      </c>
      <c r="GP56" s="16">
        <v>185.58</v>
      </c>
      <c r="GQ56" s="16">
        <v>400.86</v>
      </c>
      <c r="GR56" s="16">
        <v>170.65</v>
      </c>
      <c r="GS56" s="16">
        <v>285.88</v>
      </c>
      <c r="GT56" s="16">
        <v>242.29</v>
      </c>
      <c r="GU56" s="16">
        <v>230.70500000000001</v>
      </c>
      <c r="GV56" s="16">
        <v>24394.959999999992</v>
      </c>
      <c r="GW56" s="16"/>
      <c r="GX56" s="16"/>
      <c r="GY56" s="16"/>
      <c r="GZ56" s="16"/>
      <c r="HA56" s="16"/>
    </row>
    <row r="57" spans="1:209" x14ac:dyDescent="0.35">
      <c r="A57" s="37"/>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c r="DA57" s="16"/>
      <c r="DB57" s="16"/>
      <c r="DC57" s="16"/>
      <c r="DD57" s="16"/>
      <c r="DE57" s="16"/>
      <c r="DF57" s="16"/>
      <c r="DG57" s="16"/>
      <c r="DH57" s="16"/>
      <c r="DI57" s="16"/>
      <c r="DJ57" s="16"/>
      <c r="DK57" s="16"/>
      <c r="DL57" s="16"/>
      <c r="DM57" s="16"/>
      <c r="DN57" s="16"/>
      <c r="DO57" s="16"/>
      <c r="DP57" s="16"/>
      <c r="DQ57" s="16"/>
      <c r="DR57" s="16"/>
      <c r="DS57" s="16"/>
      <c r="DT57" s="16"/>
      <c r="DU57" s="16"/>
      <c r="DV57" s="16"/>
      <c r="DW57" s="16"/>
      <c r="DX57" s="16"/>
      <c r="DY57" s="16"/>
      <c r="DZ57" s="16"/>
      <c r="EA57" s="16"/>
      <c r="EB57" s="16"/>
      <c r="EC57" s="16"/>
      <c r="ED57" s="16"/>
      <c r="EE57" s="16"/>
      <c r="EF57" s="16"/>
      <c r="EG57" s="16"/>
      <c r="EH57" s="16"/>
      <c r="EI57" s="16"/>
      <c r="EJ57" s="16"/>
      <c r="EK57" s="16"/>
      <c r="EL57" s="16"/>
      <c r="EM57" s="16"/>
      <c r="EN57" s="16"/>
      <c r="EO57" s="16"/>
      <c r="EP57" s="16"/>
      <c r="EQ57" s="16"/>
      <c r="ER57" s="16"/>
      <c r="ES57" s="16"/>
      <c r="ET57" s="16"/>
      <c r="EU57" s="16"/>
      <c r="EV57" s="16"/>
      <c r="EW57" s="16"/>
      <c r="EX57" s="16"/>
      <c r="EY57" s="16"/>
      <c r="EZ57" s="16"/>
      <c r="FA57" s="16"/>
      <c r="FB57" s="16"/>
      <c r="FC57" s="16"/>
      <c r="FD57" s="16"/>
      <c r="FE57" s="16"/>
      <c r="FF57" s="16"/>
      <c r="FG57" s="16"/>
      <c r="FH57" s="16"/>
      <c r="FI57" s="16"/>
      <c r="FJ57" s="16"/>
      <c r="FK57" s="16"/>
      <c r="FL57" s="16"/>
      <c r="FM57" s="16"/>
      <c r="FN57" s="16"/>
      <c r="FO57" s="16"/>
      <c r="FP57" s="16"/>
      <c r="FQ57" s="16"/>
      <c r="FR57" s="16"/>
      <c r="FS57" s="16"/>
      <c r="FT57" s="16"/>
      <c r="FU57" s="16"/>
      <c r="FV57" s="16"/>
      <c r="FW57" s="16"/>
      <c r="FX57" s="16"/>
      <c r="FY57" s="16"/>
      <c r="FZ57" s="16"/>
      <c r="GA57" s="16"/>
      <c r="GB57" s="16"/>
      <c r="GC57" s="16"/>
      <c r="GE57" s="37">
        <v>52</v>
      </c>
      <c r="GF57" s="12">
        <v>3060</v>
      </c>
      <c r="GG57" s="16">
        <v>37.229999999999997</v>
      </c>
      <c r="GH57" s="16">
        <v>39.75</v>
      </c>
      <c r="GI57" s="16">
        <v>2</v>
      </c>
      <c r="GJ57" s="16">
        <v>7.5</v>
      </c>
      <c r="GK57" s="16">
        <v>5</v>
      </c>
      <c r="GL57" s="16">
        <v>0</v>
      </c>
      <c r="GM57" s="16">
        <v>10.75</v>
      </c>
      <c r="GN57" s="16">
        <v>2.16</v>
      </c>
      <c r="GO57" s="16">
        <v>53.314999999999998</v>
      </c>
      <c r="GP57" s="16">
        <v>40.72</v>
      </c>
      <c r="GQ57" s="16">
        <v>74.355000000000004</v>
      </c>
      <c r="GR57" s="16">
        <v>45.59</v>
      </c>
      <c r="GS57" s="16">
        <v>15.765000000000001</v>
      </c>
      <c r="GT57" s="16">
        <v>58.54</v>
      </c>
      <c r="GU57" s="16">
        <v>101.745</v>
      </c>
      <c r="GV57" s="16">
        <v>6679.0350000000017</v>
      </c>
      <c r="GW57" s="16"/>
      <c r="GX57" s="16"/>
      <c r="GY57" s="16"/>
      <c r="GZ57" s="16"/>
      <c r="HA57" s="16"/>
    </row>
    <row r="58" spans="1:209" x14ac:dyDescent="0.35">
      <c r="A58" s="37"/>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16"/>
      <c r="CQ58" s="16"/>
      <c r="CR58" s="16"/>
      <c r="CS58" s="16"/>
      <c r="CT58" s="16"/>
      <c r="CU58" s="16"/>
      <c r="CV58" s="16"/>
      <c r="CW58" s="16"/>
      <c r="CX58" s="16"/>
      <c r="CY58" s="16"/>
      <c r="CZ58" s="16"/>
      <c r="DA58" s="16"/>
      <c r="DB58" s="16"/>
      <c r="DC58" s="16"/>
      <c r="DD58" s="16"/>
      <c r="DE58" s="16"/>
      <c r="DF58" s="16"/>
      <c r="DG58" s="16"/>
      <c r="DH58" s="16"/>
      <c r="DI58" s="16"/>
      <c r="DJ58" s="16"/>
      <c r="DK58" s="16"/>
      <c r="DL58" s="16"/>
      <c r="DM58" s="16"/>
      <c r="DN58" s="16"/>
      <c r="DO58" s="16"/>
      <c r="DP58" s="16"/>
      <c r="DQ58" s="16"/>
      <c r="DR58" s="16"/>
      <c r="DS58" s="16"/>
      <c r="DT58" s="16"/>
      <c r="DU58" s="16"/>
      <c r="DV58" s="16"/>
      <c r="DW58" s="16"/>
      <c r="DX58" s="16"/>
      <c r="DY58" s="16"/>
      <c r="DZ58" s="16"/>
      <c r="EA58" s="16"/>
      <c r="EB58" s="16"/>
      <c r="EC58" s="16"/>
      <c r="ED58" s="16"/>
      <c r="EE58" s="16"/>
      <c r="EF58" s="16"/>
      <c r="EG58" s="16"/>
      <c r="EH58" s="16"/>
      <c r="EI58" s="16"/>
      <c r="EJ58" s="16"/>
      <c r="EK58" s="16"/>
      <c r="EL58" s="16"/>
      <c r="EM58" s="16"/>
      <c r="EN58" s="16"/>
      <c r="EO58" s="16"/>
      <c r="EP58" s="16"/>
      <c r="EQ58" s="16"/>
      <c r="ER58" s="16"/>
      <c r="ES58" s="16"/>
      <c r="ET58" s="16"/>
      <c r="EU58" s="16"/>
      <c r="EV58" s="16"/>
      <c r="EW58" s="16"/>
      <c r="EX58" s="16"/>
      <c r="EY58" s="16"/>
      <c r="EZ58" s="16"/>
      <c r="FA58" s="16"/>
      <c r="FB58" s="16"/>
      <c r="FC58" s="16"/>
      <c r="FD58" s="16"/>
      <c r="FE58" s="16"/>
      <c r="FF58" s="16"/>
      <c r="FG58" s="16"/>
      <c r="FH58" s="16"/>
      <c r="FI58" s="16"/>
      <c r="FJ58" s="16"/>
      <c r="FK58" s="16"/>
      <c r="FL58" s="16"/>
      <c r="FM58" s="16"/>
      <c r="FN58" s="16"/>
      <c r="FO58" s="16"/>
      <c r="FP58" s="16"/>
      <c r="FQ58" s="16"/>
      <c r="FR58" s="16"/>
      <c r="FS58" s="16"/>
      <c r="FT58" s="16"/>
      <c r="FU58" s="16"/>
      <c r="FV58" s="16"/>
      <c r="FW58" s="16"/>
      <c r="FX58" s="16"/>
      <c r="FY58" s="16"/>
      <c r="FZ58" s="16"/>
      <c r="GA58" s="16"/>
      <c r="GB58" s="16"/>
      <c r="GC58" s="16"/>
      <c r="GE58" s="37">
        <v>53</v>
      </c>
      <c r="GF58" s="12">
        <v>3061</v>
      </c>
      <c r="GG58" s="16">
        <v>5.32</v>
      </c>
      <c r="GH58" s="16">
        <v>20.07</v>
      </c>
      <c r="GI58" s="16">
        <v>45.27</v>
      </c>
      <c r="GJ58" s="16">
        <v>148</v>
      </c>
      <c r="GK58" s="16">
        <v>22.46</v>
      </c>
      <c r="GL58" s="16">
        <v>84.12</v>
      </c>
      <c r="GM58" s="16">
        <v>109.44</v>
      </c>
      <c r="GN58" s="16">
        <v>102.24</v>
      </c>
      <c r="GO58" s="16">
        <v>66.694999999999993</v>
      </c>
      <c r="GP58" s="16">
        <v>469.11</v>
      </c>
      <c r="GQ58" s="16">
        <v>240.05500000000001</v>
      </c>
      <c r="GR58" s="16">
        <v>206.01499999999999</v>
      </c>
      <c r="GS58" s="16">
        <v>227.11500000000001</v>
      </c>
      <c r="GT58" s="16">
        <v>50.994999999999997</v>
      </c>
      <c r="GU58" s="16">
        <v>219.81</v>
      </c>
      <c r="GV58" s="16">
        <v>20998.255000000005</v>
      </c>
      <c r="GW58" s="16"/>
      <c r="GX58" s="16"/>
      <c r="GY58" s="16"/>
      <c r="GZ58" s="16"/>
      <c r="HA58" s="16"/>
    </row>
    <row r="59" spans="1:209" x14ac:dyDescent="0.35">
      <c r="A59" s="37"/>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c r="CZ59" s="16"/>
      <c r="DA59" s="16"/>
      <c r="DB59" s="16"/>
      <c r="DC59" s="16"/>
      <c r="DD59" s="16"/>
      <c r="DE59" s="16"/>
      <c r="DF59" s="16"/>
      <c r="DG59" s="16"/>
      <c r="DH59" s="16"/>
      <c r="DI59" s="16"/>
      <c r="DJ59" s="16"/>
      <c r="DK59" s="16"/>
      <c r="DL59" s="16"/>
      <c r="DM59" s="16"/>
      <c r="DN59" s="16"/>
      <c r="DO59" s="16"/>
      <c r="DP59" s="16"/>
      <c r="DQ59" s="16"/>
      <c r="DR59" s="16"/>
      <c r="DS59" s="16"/>
      <c r="DT59" s="16"/>
      <c r="DU59" s="16"/>
      <c r="DV59" s="16"/>
      <c r="DW59" s="16"/>
      <c r="DX59" s="16"/>
      <c r="DY59" s="16"/>
      <c r="DZ59" s="16"/>
      <c r="EA59" s="16"/>
      <c r="EB59" s="16"/>
      <c r="EC59" s="16"/>
      <c r="ED59" s="16"/>
      <c r="EE59" s="16"/>
      <c r="EF59" s="16"/>
      <c r="EG59" s="16"/>
      <c r="EH59" s="16"/>
      <c r="EI59" s="16"/>
      <c r="EJ59" s="16"/>
      <c r="EK59" s="16"/>
      <c r="EL59" s="16"/>
      <c r="EM59" s="16"/>
      <c r="EN59" s="16"/>
      <c r="EO59" s="16"/>
      <c r="EP59" s="16"/>
      <c r="EQ59" s="16"/>
      <c r="ER59" s="16"/>
      <c r="ES59" s="16"/>
      <c r="ET59" s="16"/>
      <c r="EU59" s="16"/>
      <c r="EV59" s="16"/>
      <c r="EW59" s="16"/>
      <c r="EX59" s="16"/>
      <c r="EY59" s="16"/>
      <c r="EZ59" s="16"/>
      <c r="FA59" s="16"/>
      <c r="FB59" s="16"/>
      <c r="FC59" s="16"/>
      <c r="FD59" s="16"/>
      <c r="FE59" s="16"/>
      <c r="FF59" s="16"/>
      <c r="FG59" s="16"/>
      <c r="FH59" s="16"/>
      <c r="FI59" s="16"/>
      <c r="FJ59" s="16"/>
      <c r="FK59" s="16"/>
      <c r="FL59" s="16"/>
      <c r="FM59" s="16"/>
      <c r="FN59" s="16"/>
      <c r="FO59" s="16"/>
      <c r="FP59" s="16"/>
      <c r="FQ59" s="16"/>
      <c r="FR59" s="16"/>
      <c r="FS59" s="16"/>
      <c r="FT59" s="16"/>
      <c r="FU59" s="16"/>
      <c r="FV59" s="16"/>
      <c r="FW59" s="16"/>
      <c r="FX59" s="16"/>
      <c r="FY59" s="16"/>
      <c r="FZ59" s="16"/>
      <c r="GA59" s="16"/>
      <c r="GB59" s="16"/>
      <c r="GC59" s="16"/>
      <c r="GE59" s="37">
        <v>54</v>
      </c>
      <c r="GF59" s="12">
        <v>3062</v>
      </c>
      <c r="GG59" s="16">
        <v>0</v>
      </c>
      <c r="GH59" s="16">
        <v>0</v>
      </c>
      <c r="GI59" s="16">
        <v>0</v>
      </c>
      <c r="GJ59" s="16">
        <v>0</v>
      </c>
      <c r="GK59" s="16">
        <v>0</v>
      </c>
      <c r="GL59" s="16">
        <v>15</v>
      </c>
      <c r="GM59" s="16">
        <v>0</v>
      </c>
      <c r="GN59" s="16">
        <v>0</v>
      </c>
      <c r="GO59" s="16">
        <v>42.125</v>
      </c>
      <c r="GP59" s="16">
        <v>6.27</v>
      </c>
      <c r="GQ59" s="16">
        <v>138.6</v>
      </c>
      <c r="GR59" s="16">
        <v>130.68</v>
      </c>
      <c r="GS59" s="16">
        <v>0</v>
      </c>
      <c r="GT59" s="16">
        <v>0</v>
      </c>
      <c r="GU59" s="16">
        <v>0</v>
      </c>
      <c r="GV59" s="16">
        <v>3532.7550000000006</v>
      </c>
      <c r="GW59" s="16"/>
      <c r="GX59" s="16"/>
      <c r="GY59" s="16"/>
      <c r="GZ59" s="16"/>
      <c r="HA59" s="16"/>
    </row>
    <row r="60" spans="1:209" x14ac:dyDescent="0.35">
      <c r="A60" s="37"/>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c r="DA60" s="16"/>
      <c r="DB60" s="16"/>
      <c r="DC60" s="16"/>
      <c r="DD60" s="16"/>
      <c r="DE60" s="16"/>
      <c r="DF60" s="16"/>
      <c r="DG60" s="16"/>
      <c r="DH60" s="16"/>
      <c r="DI60" s="16"/>
      <c r="DJ60" s="16"/>
      <c r="DK60" s="16"/>
      <c r="DL60" s="16"/>
      <c r="DM60" s="16"/>
      <c r="DN60" s="16"/>
      <c r="DO60" s="16"/>
      <c r="DP60" s="16"/>
      <c r="DQ60" s="16"/>
      <c r="DR60" s="16"/>
      <c r="DS60" s="16"/>
      <c r="DT60" s="16"/>
      <c r="DU60" s="16"/>
      <c r="DV60" s="16"/>
      <c r="DW60" s="16"/>
      <c r="DX60" s="16"/>
      <c r="DY60" s="16"/>
      <c r="DZ60" s="16"/>
      <c r="EA60" s="16"/>
      <c r="EB60" s="16"/>
      <c r="EC60" s="16"/>
      <c r="ED60" s="16"/>
      <c r="EE60" s="16"/>
      <c r="EF60" s="16"/>
      <c r="EG60" s="16"/>
      <c r="EH60" s="16"/>
      <c r="EI60" s="16"/>
      <c r="EJ60" s="16"/>
      <c r="EK60" s="16"/>
      <c r="EL60" s="16"/>
      <c r="EM60" s="16"/>
      <c r="EN60" s="16"/>
      <c r="EO60" s="16"/>
      <c r="EP60" s="16"/>
      <c r="EQ60" s="16"/>
      <c r="ER60" s="16"/>
      <c r="ES60" s="16"/>
      <c r="ET60" s="16"/>
      <c r="EU60" s="16"/>
      <c r="EV60" s="16"/>
      <c r="EW60" s="16"/>
      <c r="EX60" s="16"/>
      <c r="EY60" s="16"/>
      <c r="EZ60" s="16"/>
      <c r="FA60" s="16"/>
      <c r="FB60" s="16"/>
      <c r="FC60" s="16"/>
      <c r="FD60" s="16"/>
      <c r="FE60" s="16"/>
      <c r="FF60" s="16"/>
      <c r="FG60" s="16"/>
      <c r="FH60" s="16"/>
      <c r="FI60" s="16"/>
      <c r="FJ60" s="16"/>
      <c r="FK60" s="16"/>
      <c r="FL60" s="16"/>
      <c r="FM60" s="16"/>
      <c r="FN60" s="16"/>
      <c r="FO60" s="16"/>
      <c r="FP60" s="16"/>
      <c r="FQ60" s="16"/>
      <c r="FR60" s="16"/>
      <c r="FS60" s="16"/>
      <c r="FT60" s="16"/>
      <c r="FU60" s="16"/>
      <c r="FV60" s="16"/>
      <c r="FW60" s="16"/>
      <c r="FX60" s="16"/>
      <c r="FY60" s="16"/>
      <c r="FZ60" s="16"/>
      <c r="GA60" s="16"/>
      <c r="GB60" s="16"/>
      <c r="GC60" s="16"/>
      <c r="GE60" s="37">
        <v>55</v>
      </c>
      <c r="GF60" s="12">
        <v>3063</v>
      </c>
      <c r="GG60" s="16">
        <v>5</v>
      </c>
      <c r="GH60" s="16">
        <v>1.95</v>
      </c>
      <c r="GI60" s="16">
        <v>0</v>
      </c>
      <c r="GJ60" s="16">
        <v>3.04</v>
      </c>
      <c r="GK60" s="16">
        <v>10.07</v>
      </c>
      <c r="GL60" s="16">
        <v>0</v>
      </c>
      <c r="GM60" s="16">
        <v>0</v>
      </c>
      <c r="GN60" s="16">
        <v>6.6</v>
      </c>
      <c r="GO60" s="16">
        <v>0</v>
      </c>
      <c r="GP60" s="16">
        <v>20.95</v>
      </c>
      <c r="GQ60" s="16">
        <v>0</v>
      </c>
      <c r="GR60" s="16">
        <v>17.600000000000001</v>
      </c>
      <c r="GS60" s="16">
        <v>0</v>
      </c>
      <c r="GT60" s="16">
        <v>36.520000000000003</v>
      </c>
      <c r="GU60" s="16">
        <v>0</v>
      </c>
      <c r="GV60" s="16">
        <v>773.72500000000002</v>
      </c>
      <c r="GW60" s="16"/>
      <c r="GX60" s="16"/>
      <c r="GY60" s="16"/>
      <c r="GZ60" s="16"/>
      <c r="HA60" s="16"/>
    </row>
    <row r="61" spans="1:209" x14ac:dyDescent="0.35">
      <c r="A61" s="37"/>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c r="DA61" s="16"/>
      <c r="DB61" s="16"/>
      <c r="DC61" s="16"/>
      <c r="DD61" s="16"/>
      <c r="DE61" s="16"/>
      <c r="DF61" s="16"/>
      <c r="DG61" s="16"/>
      <c r="DH61" s="16"/>
      <c r="DI61" s="16"/>
      <c r="DJ61" s="16"/>
      <c r="DK61" s="16"/>
      <c r="DL61" s="16"/>
      <c r="DM61" s="16"/>
      <c r="DN61" s="16"/>
      <c r="DO61" s="16"/>
      <c r="DP61" s="16"/>
      <c r="DQ61" s="16"/>
      <c r="DR61" s="16"/>
      <c r="DS61" s="16"/>
      <c r="DT61" s="16"/>
      <c r="DU61" s="16"/>
      <c r="DV61" s="16"/>
      <c r="DW61" s="16"/>
      <c r="DX61" s="16"/>
      <c r="DY61" s="16"/>
      <c r="DZ61" s="16"/>
      <c r="EA61" s="16"/>
      <c r="EB61" s="16"/>
      <c r="EC61" s="16"/>
      <c r="ED61" s="16"/>
      <c r="EE61" s="16"/>
      <c r="EF61" s="16"/>
      <c r="EG61" s="16"/>
      <c r="EH61" s="16"/>
      <c r="EI61" s="16"/>
      <c r="EJ61" s="16"/>
      <c r="EK61" s="16"/>
      <c r="EL61" s="16"/>
      <c r="EM61" s="16"/>
      <c r="EN61" s="16"/>
      <c r="EO61" s="16"/>
      <c r="EP61" s="16"/>
      <c r="EQ61" s="16"/>
      <c r="ER61" s="16"/>
      <c r="ES61" s="16"/>
      <c r="ET61" s="16"/>
      <c r="EU61" s="16"/>
      <c r="EV61" s="16"/>
      <c r="EW61" s="16"/>
      <c r="EX61" s="16"/>
      <c r="EY61" s="16"/>
      <c r="EZ61" s="16"/>
      <c r="FA61" s="16"/>
      <c r="FB61" s="16"/>
      <c r="FC61" s="16"/>
      <c r="FD61" s="16"/>
      <c r="FE61" s="16"/>
      <c r="FF61" s="16"/>
      <c r="FG61" s="16"/>
      <c r="FH61" s="16"/>
      <c r="FI61" s="16"/>
      <c r="FJ61" s="16"/>
      <c r="FK61" s="16"/>
      <c r="FL61" s="16"/>
      <c r="FM61" s="16"/>
      <c r="FN61" s="16"/>
      <c r="FO61" s="16"/>
      <c r="FP61" s="16"/>
      <c r="FQ61" s="16"/>
      <c r="FR61" s="16"/>
      <c r="FS61" s="16"/>
      <c r="FT61" s="16"/>
      <c r="FU61" s="16"/>
      <c r="FV61" s="16"/>
      <c r="FW61" s="16"/>
      <c r="FX61" s="16"/>
      <c r="FY61" s="16"/>
      <c r="FZ61" s="16"/>
      <c r="GA61" s="16"/>
      <c r="GB61" s="16"/>
      <c r="GC61" s="16"/>
      <c r="GE61" s="37">
        <v>56</v>
      </c>
      <c r="GF61" s="12">
        <v>3064</v>
      </c>
      <c r="GG61" s="16">
        <v>228.35300000000001</v>
      </c>
      <c r="GH61" s="16">
        <v>430.05599999999998</v>
      </c>
      <c r="GI61" s="16">
        <v>120.215</v>
      </c>
      <c r="GJ61" s="16">
        <v>176.3</v>
      </c>
      <c r="GK61" s="16">
        <v>197.38</v>
      </c>
      <c r="GL61" s="16">
        <v>152.24</v>
      </c>
      <c r="GM61" s="16">
        <v>280.63</v>
      </c>
      <c r="GN61" s="16">
        <v>314.59500000000003</v>
      </c>
      <c r="GO61" s="16">
        <v>257.45999999999998</v>
      </c>
      <c r="GP61" s="16">
        <v>1689.32</v>
      </c>
      <c r="GQ61" s="16">
        <v>2183.2049999999999</v>
      </c>
      <c r="GR61" s="16">
        <v>1111.55</v>
      </c>
      <c r="GS61" s="16">
        <v>979.17</v>
      </c>
      <c r="GT61" s="16">
        <v>1469.9</v>
      </c>
      <c r="GU61" s="16">
        <v>1028.7</v>
      </c>
      <c r="GV61" s="16">
        <v>134964.86599999998</v>
      </c>
      <c r="GW61" s="16"/>
      <c r="GX61" s="16"/>
      <c r="GY61" s="16"/>
      <c r="GZ61" s="16"/>
      <c r="HA61" s="16"/>
    </row>
    <row r="62" spans="1:209" x14ac:dyDescent="0.35">
      <c r="A62" s="37"/>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c r="DA62" s="16"/>
      <c r="DB62" s="16"/>
      <c r="DC62" s="16"/>
      <c r="DD62" s="16"/>
      <c r="DE62" s="16"/>
      <c r="DF62" s="16"/>
      <c r="DG62" s="16"/>
      <c r="DH62" s="16"/>
      <c r="DI62" s="16"/>
      <c r="DJ62" s="16"/>
      <c r="DK62" s="16"/>
      <c r="DL62" s="16"/>
      <c r="DM62" s="16"/>
      <c r="DN62" s="16"/>
      <c r="DO62" s="16"/>
      <c r="DP62" s="16"/>
      <c r="DQ62" s="16"/>
      <c r="DR62" s="16"/>
      <c r="DS62" s="16"/>
      <c r="DT62" s="16"/>
      <c r="DU62" s="16"/>
      <c r="DV62" s="16"/>
      <c r="DW62" s="16"/>
      <c r="DX62" s="16"/>
      <c r="DY62" s="16"/>
      <c r="DZ62" s="16"/>
      <c r="EA62" s="16"/>
      <c r="EB62" s="16"/>
      <c r="EC62" s="16"/>
      <c r="ED62" s="16"/>
      <c r="EE62" s="16"/>
      <c r="EF62" s="16"/>
      <c r="EG62" s="16"/>
      <c r="EH62" s="16"/>
      <c r="EI62" s="16"/>
      <c r="EJ62" s="16"/>
      <c r="EK62" s="16"/>
      <c r="EL62" s="16"/>
      <c r="EM62" s="16"/>
      <c r="EN62" s="16"/>
      <c r="EO62" s="16"/>
      <c r="EP62" s="16"/>
      <c r="EQ62" s="16"/>
      <c r="ER62" s="16"/>
      <c r="ES62" s="16"/>
      <c r="ET62" s="16"/>
      <c r="EU62" s="16"/>
      <c r="EV62" s="16"/>
      <c r="EW62" s="16"/>
      <c r="EX62" s="16"/>
      <c r="EY62" s="16"/>
      <c r="EZ62" s="16"/>
      <c r="FA62" s="16"/>
      <c r="FB62" s="16"/>
      <c r="FC62" s="16"/>
      <c r="FD62" s="16"/>
      <c r="FE62" s="16"/>
      <c r="FF62" s="16"/>
      <c r="FG62" s="16"/>
      <c r="FH62" s="16"/>
      <c r="FI62" s="16"/>
      <c r="FJ62" s="16"/>
      <c r="FK62" s="16"/>
      <c r="FL62" s="16"/>
      <c r="FM62" s="16"/>
      <c r="FN62" s="16"/>
      <c r="FO62" s="16"/>
      <c r="FP62" s="16"/>
      <c r="FQ62" s="16"/>
      <c r="FR62" s="16"/>
      <c r="FS62" s="16"/>
      <c r="FT62" s="16"/>
      <c r="FU62" s="16"/>
      <c r="FV62" s="16"/>
      <c r="FW62" s="16"/>
      <c r="FX62" s="16"/>
      <c r="FY62" s="16"/>
      <c r="FZ62" s="16"/>
      <c r="GA62" s="16"/>
      <c r="GB62" s="16"/>
      <c r="GC62" s="16"/>
      <c r="GE62" s="37">
        <v>57</v>
      </c>
      <c r="GF62" s="12">
        <v>3065</v>
      </c>
      <c r="GG62" s="16">
        <v>6.84</v>
      </c>
      <c r="GH62" s="16">
        <v>9.4499999999999993</v>
      </c>
      <c r="GI62" s="16">
        <v>0</v>
      </c>
      <c r="GJ62" s="16">
        <v>0</v>
      </c>
      <c r="GK62" s="16">
        <v>2.08</v>
      </c>
      <c r="GL62" s="16">
        <v>0</v>
      </c>
      <c r="GM62" s="16">
        <v>10.66</v>
      </c>
      <c r="GN62" s="16">
        <v>5.0250000000000004</v>
      </c>
      <c r="GO62" s="16">
        <v>12.04</v>
      </c>
      <c r="GP62" s="16">
        <v>15.99</v>
      </c>
      <c r="GQ62" s="16">
        <v>11.92</v>
      </c>
      <c r="GR62" s="16">
        <v>12.035</v>
      </c>
      <c r="GS62" s="16">
        <v>13.07</v>
      </c>
      <c r="GT62" s="16">
        <v>72.504999999999995</v>
      </c>
      <c r="GU62" s="16">
        <v>25.65</v>
      </c>
      <c r="GV62" s="16">
        <v>2659.7000000000003</v>
      </c>
      <c r="GW62" s="16"/>
      <c r="GX62" s="16"/>
      <c r="GY62" s="16"/>
      <c r="GZ62" s="16"/>
      <c r="HA62" s="16"/>
    </row>
    <row r="63" spans="1:209" x14ac:dyDescent="0.35">
      <c r="A63" s="37"/>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c r="DA63" s="16"/>
      <c r="DB63" s="16"/>
      <c r="DC63" s="16"/>
      <c r="DD63" s="16"/>
      <c r="DE63" s="16"/>
      <c r="DF63" s="16"/>
      <c r="DG63" s="16"/>
      <c r="DH63" s="16"/>
      <c r="DI63" s="16"/>
      <c r="DJ63" s="16"/>
      <c r="DK63" s="16"/>
      <c r="DL63" s="16"/>
      <c r="DM63" s="16"/>
      <c r="DN63" s="16"/>
      <c r="DO63" s="16"/>
      <c r="DP63" s="16"/>
      <c r="DQ63" s="16"/>
      <c r="DR63" s="16"/>
      <c r="DS63" s="16"/>
      <c r="DT63" s="16"/>
      <c r="DU63" s="16"/>
      <c r="DV63" s="16"/>
      <c r="DW63" s="16"/>
      <c r="DX63" s="16"/>
      <c r="DY63" s="16"/>
      <c r="DZ63" s="16"/>
      <c r="EA63" s="16"/>
      <c r="EB63" s="16"/>
      <c r="EC63" s="16"/>
      <c r="ED63" s="16"/>
      <c r="EE63" s="16"/>
      <c r="EF63" s="16"/>
      <c r="EG63" s="16"/>
      <c r="EH63" s="16"/>
      <c r="EI63" s="16"/>
      <c r="EJ63" s="16"/>
      <c r="EK63" s="16"/>
      <c r="EL63" s="16"/>
      <c r="EM63" s="16"/>
      <c r="EN63" s="16"/>
      <c r="EO63" s="16"/>
      <c r="EP63" s="16"/>
      <c r="EQ63" s="16"/>
      <c r="ER63" s="16"/>
      <c r="ES63" s="16"/>
      <c r="ET63" s="16"/>
      <c r="EU63" s="16"/>
      <c r="EV63" s="16"/>
      <c r="EW63" s="16"/>
      <c r="EX63" s="16"/>
      <c r="EY63" s="16"/>
      <c r="EZ63" s="16"/>
      <c r="FA63" s="16"/>
      <c r="FB63" s="16"/>
      <c r="FC63" s="16"/>
      <c r="FD63" s="16"/>
      <c r="FE63" s="16"/>
      <c r="FF63" s="16"/>
      <c r="FG63" s="16"/>
      <c r="FH63" s="16"/>
      <c r="FI63" s="16"/>
      <c r="FJ63" s="16"/>
      <c r="FK63" s="16"/>
      <c r="FL63" s="16"/>
      <c r="FM63" s="16"/>
      <c r="FN63" s="16"/>
      <c r="FO63" s="16"/>
      <c r="FP63" s="16"/>
      <c r="FQ63" s="16"/>
      <c r="FR63" s="16"/>
      <c r="FS63" s="16"/>
      <c r="FT63" s="16"/>
      <c r="FU63" s="16"/>
      <c r="FV63" s="16"/>
      <c r="FW63" s="16"/>
      <c r="FX63" s="16"/>
      <c r="FY63" s="16"/>
      <c r="FZ63" s="16"/>
      <c r="GA63" s="16"/>
      <c r="GB63" s="16"/>
      <c r="GC63" s="16"/>
      <c r="GE63" s="37">
        <v>58</v>
      </c>
      <c r="GF63" s="12">
        <v>3066</v>
      </c>
      <c r="GG63" s="16">
        <v>7.51</v>
      </c>
      <c r="GH63" s="16">
        <v>1.9</v>
      </c>
      <c r="GI63" s="16">
        <v>0</v>
      </c>
      <c r="GJ63" s="16">
        <v>8.32</v>
      </c>
      <c r="GK63" s="16">
        <v>26</v>
      </c>
      <c r="GL63" s="16">
        <v>23.25</v>
      </c>
      <c r="GM63" s="16">
        <v>5.13</v>
      </c>
      <c r="GN63" s="16">
        <v>0</v>
      </c>
      <c r="GO63" s="16">
        <v>59.96</v>
      </c>
      <c r="GP63" s="16">
        <v>8.2949999999999999</v>
      </c>
      <c r="GQ63" s="16">
        <v>51.15</v>
      </c>
      <c r="GR63" s="16">
        <v>11.73</v>
      </c>
      <c r="GS63" s="16">
        <v>0</v>
      </c>
      <c r="GT63" s="16">
        <v>13.77</v>
      </c>
      <c r="GU63" s="16">
        <v>0</v>
      </c>
      <c r="GV63" s="16">
        <v>2658.8070000000002</v>
      </c>
      <c r="GW63" s="16"/>
      <c r="GX63" s="16"/>
      <c r="GY63" s="16"/>
      <c r="GZ63" s="16"/>
      <c r="HA63" s="16"/>
    </row>
    <row r="64" spans="1:209" x14ac:dyDescent="0.35">
      <c r="A64" s="37"/>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c r="DA64" s="16"/>
      <c r="DB64" s="16"/>
      <c r="DC64" s="16"/>
      <c r="DD64" s="16"/>
      <c r="DE64" s="16"/>
      <c r="DF64" s="16"/>
      <c r="DG64" s="16"/>
      <c r="DH64" s="16"/>
      <c r="DI64" s="16"/>
      <c r="DJ64" s="16"/>
      <c r="DK64" s="16"/>
      <c r="DL64" s="16"/>
      <c r="DM64" s="16"/>
      <c r="DN64" s="16"/>
      <c r="DO64" s="16"/>
      <c r="DP64" s="16"/>
      <c r="DQ64" s="16"/>
      <c r="DR64" s="16"/>
      <c r="DS64" s="16"/>
      <c r="DT64" s="16"/>
      <c r="DU64" s="16"/>
      <c r="DV64" s="16"/>
      <c r="DW64" s="16"/>
      <c r="DX64" s="16"/>
      <c r="DY64" s="16"/>
      <c r="DZ64" s="16"/>
      <c r="EA64" s="16"/>
      <c r="EB64" s="16"/>
      <c r="EC64" s="16"/>
      <c r="ED64" s="16"/>
      <c r="EE64" s="16"/>
      <c r="EF64" s="16"/>
      <c r="EG64" s="16"/>
      <c r="EH64" s="16"/>
      <c r="EI64" s="16"/>
      <c r="EJ64" s="16"/>
      <c r="EK64" s="16"/>
      <c r="EL64" s="16"/>
      <c r="EM64" s="16"/>
      <c r="EN64" s="16"/>
      <c r="EO64" s="16"/>
      <c r="EP64" s="16"/>
      <c r="EQ64" s="16"/>
      <c r="ER64" s="16"/>
      <c r="ES64" s="16"/>
      <c r="ET64" s="16"/>
      <c r="EU64" s="16"/>
      <c r="EV64" s="16"/>
      <c r="EW64" s="16"/>
      <c r="EX64" s="16"/>
      <c r="EY64" s="16"/>
      <c r="EZ64" s="16"/>
      <c r="FA64" s="16"/>
      <c r="FB64" s="16"/>
      <c r="FC64" s="16"/>
      <c r="FD64" s="16"/>
      <c r="FE64" s="16"/>
      <c r="FF64" s="16"/>
      <c r="FG64" s="16"/>
      <c r="FH64" s="16"/>
      <c r="FI64" s="16"/>
      <c r="FJ64" s="16"/>
      <c r="FK64" s="16"/>
      <c r="FL64" s="16"/>
      <c r="FM64" s="16"/>
      <c r="FN64" s="16"/>
      <c r="FO64" s="16"/>
      <c r="FP64" s="16"/>
      <c r="FQ64" s="16"/>
      <c r="FR64" s="16"/>
      <c r="FS64" s="16"/>
      <c r="FT64" s="16"/>
      <c r="FU64" s="16"/>
      <c r="FV64" s="16"/>
      <c r="FW64" s="16"/>
      <c r="FX64" s="16"/>
      <c r="FY64" s="16"/>
      <c r="FZ64" s="16"/>
      <c r="GA64" s="16"/>
      <c r="GB64" s="16"/>
      <c r="GC64" s="16"/>
      <c r="GE64" s="37">
        <v>59</v>
      </c>
      <c r="GF64" s="12">
        <v>3067</v>
      </c>
      <c r="GG64" s="16">
        <v>2.04</v>
      </c>
      <c r="GH64" s="16">
        <v>8.0399999999999991</v>
      </c>
      <c r="GI64" s="16">
        <v>6</v>
      </c>
      <c r="GJ64" s="16">
        <v>3</v>
      </c>
      <c r="GK64" s="16">
        <v>3.5</v>
      </c>
      <c r="GL64" s="16">
        <v>0</v>
      </c>
      <c r="GM64" s="16">
        <v>108.285</v>
      </c>
      <c r="GN64" s="16">
        <v>3.64</v>
      </c>
      <c r="GO64" s="16">
        <v>29.76</v>
      </c>
      <c r="GP64" s="16">
        <v>5.61</v>
      </c>
      <c r="GQ64" s="16">
        <v>14.42</v>
      </c>
      <c r="GR64" s="16">
        <v>97.53</v>
      </c>
      <c r="GS64" s="16">
        <v>22.07</v>
      </c>
      <c r="GT64" s="16">
        <v>66.260000000000005</v>
      </c>
      <c r="GU64" s="16">
        <v>46.234999999999999</v>
      </c>
      <c r="GV64" s="16">
        <v>2548.5780000000013</v>
      </c>
      <c r="GW64" s="16"/>
      <c r="GX64" s="16"/>
      <c r="GY64" s="16"/>
      <c r="GZ64" s="16"/>
      <c r="HA64" s="16"/>
    </row>
    <row r="65" spans="1:209" x14ac:dyDescent="0.35">
      <c r="A65" s="37"/>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c r="CZ65" s="16"/>
      <c r="DA65" s="16"/>
      <c r="DB65" s="16"/>
      <c r="DC65" s="16"/>
      <c r="DD65" s="16"/>
      <c r="DE65" s="16"/>
      <c r="DF65" s="16"/>
      <c r="DG65" s="16"/>
      <c r="DH65" s="16"/>
      <c r="DI65" s="16"/>
      <c r="DJ65" s="16"/>
      <c r="DK65" s="16"/>
      <c r="DL65" s="16"/>
      <c r="DM65" s="16"/>
      <c r="DN65" s="16"/>
      <c r="DO65" s="16"/>
      <c r="DP65" s="16"/>
      <c r="DQ65" s="16"/>
      <c r="DR65" s="16"/>
      <c r="DS65" s="16"/>
      <c r="DT65" s="16"/>
      <c r="DU65" s="16"/>
      <c r="DV65" s="16"/>
      <c r="DW65" s="16"/>
      <c r="DX65" s="16"/>
      <c r="DY65" s="16"/>
      <c r="DZ65" s="16"/>
      <c r="EA65" s="16"/>
      <c r="EB65" s="16"/>
      <c r="EC65" s="16"/>
      <c r="ED65" s="16"/>
      <c r="EE65" s="16"/>
      <c r="EF65" s="16"/>
      <c r="EG65" s="16"/>
      <c r="EH65" s="16"/>
      <c r="EI65" s="16"/>
      <c r="EJ65" s="16"/>
      <c r="EK65" s="16"/>
      <c r="EL65" s="16"/>
      <c r="EM65" s="16"/>
      <c r="EN65" s="16"/>
      <c r="EO65" s="16"/>
      <c r="EP65" s="16"/>
      <c r="EQ65" s="16"/>
      <c r="ER65" s="16"/>
      <c r="ES65" s="16"/>
      <c r="ET65" s="16"/>
      <c r="EU65" s="16"/>
      <c r="EV65" s="16"/>
      <c r="EW65" s="16"/>
      <c r="EX65" s="16"/>
      <c r="EY65" s="16"/>
      <c r="EZ65" s="16"/>
      <c r="FA65" s="16"/>
      <c r="FB65" s="16"/>
      <c r="FC65" s="16"/>
      <c r="FD65" s="16"/>
      <c r="FE65" s="16"/>
      <c r="FF65" s="16"/>
      <c r="FG65" s="16"/>
      <c r="FH65" s="16"/>
      <c r="FI65" s="16"/>
      <c r="FJ65" s="16"/>
      <c r="FK65" s="16"/>
      <c r="FL65" s="16"/>
      <c r="FM65" s="16"/>
      <c r="FN65" s="16"/>
      <c r="FO65" s="16"/>
      <c r="FP65" s="16"/>
      <c r="FQ65" s="16"/>
      <c r="FR65" s="16"/>
      <c r="FS65" s="16"/>
      <c r="FT65" s="16"/>
      <c r="FU65" s="16"/>
      <c r="FV65" s="16"/>
      <c r="FW65" s="16"/>
      <c r="FX65" s="16"/>
      <c r="FY65" s="16"/>
      <c r="FZ65" s="16"/>
      <c r="GA65" s="16"/>
      <c r="GB65" s="16"/>
      <c r="GC65" s="16"/>
      <c r="GE65" s="37">
        <v>60</v>
      </c>
      <c r="GF65" s="12">
        <v>3068</v>
      </c>
      <c r="GG65" s="16">
        <v>41.11</v>
      </c>
      <c r="GH65" s="16">
        <v>38.99</v>
      </c>
      <c r="GI65" s="16">
        <v>15.15</v>
      </c>
      <c r="GJ65" s="16">
        <v>0</v>
      </c>
      <c r="GK65" s="16">
        <v>39.799999999999997</v>
      </c>
      <c r="GL65" s="16">
        <v>7.31</v>
      </c>
      <c r="GM65" s="16">
        <v>18.745000000000001</v>
      </c>
      <c r="GN65" s="16">
        <v>10.79</v>
      </c>
      <c r="GO65" s="16">
        <v>19.02</v>
      </c>
      <c r="GP65" s="16">
        <v>61.24</v>
      </c>
      <c r="GQ65" s="16">
        <v>60.56</v>
      </c>
      <c r="GR65" s="16">
        <v>58.755000000000003</v>
      </c>
      <c r="GS65" s="16">
        <v>71.5</v>
      </c>
      <c r="GT65" s="16">
        <v>127.71</v>
      </c>
      <c r="GU65" s="16">
        <v>46.2</v>
      </c>
      <c r="GV65" s="16">
        <v>7234.7049999999999</v>
      </c>
      <c r="GW65" s="16"/>
      <c r="GX65" s="16"/>
      <c r="GY65" s="16"/>
      <c r="GZ65" s="16"/>
      <c r="HA65" s="16"/>
    </row>
    <row r="66" spans="1:209" x14ac:dyDescent="0.35">
      <c r="A66" s="37"/>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c r="DA66" s="16"/>
      <c r="DB66" s="16"/>
      <c r="DC66" s="16"/>
      <c r="DD66" s="16"/>
      <c r="DE66" s="16"/>
      <c r="DF66" s="16"/>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E66" s="37">
        <v>61</v>
      </c>
      <c r="GF66" s="12">
        <v>3070</v>
      </c>
      <c r="GG66" s="16">
        <v>132.57599999999999</v>
      </c>
      <c r="GH66" s="16">
        <v>86.18</v>
      </c>
      <c r="GI66" s="16">
        <v>23.37</v>
      </c>
      <c r="GJ66" s="16">
        <v>63.47</v>
      </c>
      <c r="GK66" s="16">
        <v>37.72</v>
      </c>
      <c r="GL66" s="16">
        <v>10.28</v>
      </c>
      <c r="GM66" s="16">
        <v>18.22</v>
      </c>
      <c r="GN66" s="16">
        <v>17.667999999999999</v>
      </c>
      <c r="GO66" s="16">
        <v>226.67500000000001</v>
      </c>
      <c r="GP66" s="16">
        <v>124.63</v>
      </c>
      <c r="GQ66" s="16">
        <v>103.815</v>
      </c>
      <c r="GR66" s="16">
        <v>72.16</v>
      </c>
      <c r="GS66" s="16">
        <v>137.22999999999999</v>
      </c>
      <c r="GT66" s="16">
        <v>145.62</v>
      </c>
      <c r="GU66" s="16">
        <v>85.114999999999995</v>
      </c>
      <c r="GV66" s="16">
        <v>13861.368</v>
      </c>
      <c r="GW66" s="16"/>
      <c r="GX66" s="16"/>
      <c r="GY66" s="16"/>
      <c r="GZ66" s="16"/>
      <c r="HA66" s="16"/>
    </row>
    <row r="67" spans="1:209" x14ac:dyDescent="0.35">
      <c r="A67" s="37"/>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c r="CZ67" s="16"/>
      <c r="DA67" s="16"/>
      <c r="DB67" s="16"/>
      <c r="DC67" s="16"/>
      <c r="DD67" s="16"/>
      <c r="DE67" s="16"/>
      <c r="DF67" s="16"/>
      <c r="DG67" s="16"/>
      <c r="DH67" s="16"/>
      <c r="DI67" s="16"/>
      <c r="DJ67" s="16"/>
      <c r="DK67" s="16"/>
      <c r="DL67" s="16"/>
      <c r="DM67" s="16"/>
      <c r="DN67" s="16"/>
      <c r="DO67" s="16"/>
      <c r="DP67" s="16"/>
      <c r="DQ67" s="16"/>
      <c r="DR67" s="16"/>
      <c r="DS67" s="16"/>
      <c r="DT67" s="16"/>
      <c r="DU67" s="16"/>
      <c r="DV67" s="16"/>
      <c r="DW67" s="16"/>
      <c r="DX67" s="16"/>
      <c r="DY67" s="16"/>
      <c r="DZ67" s="16"/>
      <c r="EA67" s="16"/>
      <c r="EB67" s="16"/>
      <c r="EC67" s="16"/>
      <c r="ED67" s="16"/>
      <c r="EE67" s="16"/>
      <c r="EF67" s="16"/>
      <c r="EG67" s="16"/>
      <c r="EH67" s="16"/>
      <c r="EI67" s="16"/>
      <c r="EJ67" s="16"/>
      <c r="EK67" s="16"/>
      <c r="EL67" s="16"/>
      <c r="EM67" s="16"/>
      <c r="EN67" s="16"/>
      <c r="EO67" s="16"/>
      <c r="EP67" s="16"/>
      <c r="EQ67" s="16"/>
      <c r="ER67" s="16"/>
      <c r="ES67" s="16"/>
      <c r="ET67" s="16"/>
      <c r="EU67" s="16"/>
      <c r="EV67" s="16"/>
      <c r="EW67" s="16"/>
      <c r="EX67" s="16"/>
      <c r="EY67" s="16"/>
      <c r="EZ67" s="16"/>
      <c r="FA67" s="16"/>
      <c r="FB67" s="16"/>
      <c r="FC67" s="16"/>
      <c r="FD67" s="16"/>
      <c r="FE67" s="16"/>
      <c r="FF67" s="16"/>
      <c r="FG67" s="16"/>
      <c r="FH67" s="16"/>
      <c r="FI67" s="16"/>
      <c r="FJ67" s="16"/>
      <c r="FK67" s="16"/>
      <c r="FL67" s="16"/>
      <c r="FM67" s="16"/>
      <c r="FN67" s="16"/>
      <c r="FO67" s="16"/>
      <c r="FP67" s="16"/>
      <c r="FQ67" s="16"/>
      <c r="FR67" s="16"/>
      <c r="FS67" s="16"/>
      <c r="FT67" s="16"/>
      <c r="FU67" s="16"/>
      <c r="FV67" s="16"/>
      <c r="FW67" s="16"/>
      <c r="FX67" s="16"/>
      <c r="FY67" s="16"/>
      <c r="FZ67" s="16"/>
      <c r="GA67" s="16"/>
      <c r="GB67" s="16"/>
      <c r="GC67" s="16"/>
      <c r="GE67" s="37">
        <v>62</v>
      </c>
      <c r="GF67" s="12">
        <v>3071</v>
      </c>
      <c r="GG67" s="16">
        <v>45.174999999999997</v>
      </c>
      <c r="GH67" s="16">
        <v>37.630000000000003</v>
      </c>
      <c r="GI67" s="16">
        <v>6</v>
      </c>
      <c r="GJ67" s="16">
        <v>17</v>
      </c>
      <c r="GK67" s="16">
        <v>4.5999999999999996</v>
      </c>
      <c r="GL67" s="16">
        <v>8.58</v>
      </c>
      <c r="GM67" s="16">
        <v>16.55</v>
      </c>
      <c r="GN67" s="16">
        <v>7.52</v>
      </c>
      <c r="GO67" s="16">
        <v>224.34</v>
      </c>
      <c r="GP67" s="16">
        <v>123.98</v>
      </c>
      <c r="GQ67" s="16">
        <v>119.9</v>
      </c>
      <c r="GR67" s="16">
        <v>49.84</v>
      </c>
      <c r="GS67" s="16">
        <v>59.57</v>
      </c>
      <c r="GT67" s="16">
        <v>50.674999999999997</v>
      </c>
      <c r="GU67" s="16">
        <v>75.77</v>
      </c>
      <c r="GV67" s="16">
        <v>9564.0170000000016</v>
      </c>
      <c r="GW67" s="16"/>
      <c r="GX67" s="16"/>
      <c r="GY67" s="16"/>
      <c r="GZ67" s="16"/>
      <c r="HA67" s="16"/>
    </row>
    <row r="68" spans="1:209" x14ac:dyDescent="0.35">
      <c r="A68" s="37"/>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c r="DA68" s="16"/>
      <c r="DB68" s="16"/>
      <c r="DC68" s="16"/>
      <c r="DD68" s="16"/>
      <c r="DE68" s="16"/>
      <c r="DF68" s="16"/>
      <c r="DG68" s="16"/>
      <c r="DH68" s="16"/>
      <c r="DI68" s="16"/>
      <c r="DJ68" s="16"/>
      <c r="DK68" s="16"/>
      <c r="DL68" s="16"/>
      <c r="DM68" s="16"/>
      <c r="DN68" s="16"/>
      <c r="DO68" s="16"/>
      <c r="DP68" s="16"/>
      <c r="DQ68" s="16"/>
      <c r="DR68" s="16"/>
      <c r="DS68" s="16"/>
      <c r="DT68" s="16"/>
      <c r="DU68" s="16"/>
      <c r="DV68" s="16"/>
      <c r="DW68" s="16"/>
      <c r="DX68" s="16"/>
      <c r="DY68" s="16"/>
      <c r="DZ68" s="16"/>
      <c r="EA68" s="16"/>
      <c r="EB68" s="16"/>
      <c r="EC68" s="16"/>
      <c r="ED68" s="16"/>
      <c r="EE68" s="16"/>
      <c r="EF68" s="16"/>
      <c r="EG68" s="16"/>
      <c r="EH68" s="16"/>
      <c r="EI68" s="16"/>
      <c r="EJ68" s="16"/>
      <c r="EK68" s="16"/>
      <c r="EL68" s="16"/>
      <c r="EM68" s="16"/>
      <c r="EN68" s="16"/>
      <c r="EO68" s="16"/>
      <c r="EP68" s="16"/>
      <c r="EQ68" s="16"/>
      <c r="ER68" s="16"/>
      <c r="ES68" s="16"/>
      <c r="ET68" s="16"/>
      <c r="EU68" s="16"/>
      <c r="EV68" s="16"/>
      <c r="EW68" s="16"/>
      <c r="EX68" s="16"/>
      <c r="EY68" s="16"/>
      <c r="EZ68" s="16"/>
      <c r="FA68" s="16"/>
      <c r="FB68" s="16"/>
      <c r="FC68" s="16"/>
      <c r="FD68" s="16"/>
      <c r="FE68" s="16"/>
      <c r="FF68" s="16"/>
      <c r="FG68" s="16"/>
      <c r="FH68" s="16"/>
      <c r="FI68" s="16"/>
      <c r="FJ68" s="16"/>
      <c r="FK68" s="16"/>
      <c r="FL68" s="16"/>
      <c r="FM68" s="16"/>
      <c r="FN68" s="16"/>
      <c r="FO68" s="16"/>
      <c r="FP68" s="16"/>
      <c r="FQ68" s="16"/>
      <c r="FR68" s="16"/>
      <c r="FS68" s="16"/>
      <c r="FT68" s="16"/>
      <c r="FU68" s="16"/>
      <c r="FV68" s="16"/>
      <c r="FW68" s="16"/>
      <c r="FX68" s="16"/>
      <c r="FY68" s="16"/>
      <c r="FZ68" s="16"/>
      <c r="GA68" s="16"/>
      <c r="GB68" s="16"/>
      <c r="GC68" s="16"/>
      <c r="GE68" s="37">
        <v>63</v>
      </c>
      <c r="GF68" s="12">
        <v>3072</v>
      </c>
      <c r="GG68" s="16">
        <v>125.52500000000001</v>
      </c>
      <c r="GH68" s="16">
        <v>137.48500000000001</v>
      </c>
      <c r="GI68" s="16">
        <v>35.53</v>
      </c>
      <c r="GJ68" s="16">
        <v>36.25</v>
      </c>
      <c r="GK68" s="16">
        <v>19.38</v>
      </c>
      <c r="GL68" s="16">
        <v>53.32</v>
      </c>
      <c r="GM68" s="16">
        <v>28.26</v>
      </c>
      <c r="GN68" s="16">
        <v>35.494999999999997</v>
      </c>
      <c r="GO68" s="16">
        <v>169.86600000000001</v>
      </c>
      <c r="GP68" s="16">
        <v>122.245</v>
      </c>
      <c r="GQ68" s="16">
        <v>203.04</v>
      </c>
      <c r="GR68" s="16">
        <v>266.185</v>
      </c>
      <c r="GS68" s="16">
        <v>433.99</v>
      </c>
      <c r="GT68" s="16">
        <v>193.85</v>
      </c>
      <c r="GU68" s="16">
        <v>195.755</v>
      </c>
      <c r="GV68" s="16">
        <v>19354.047999999999</v>
      </c>
      <c r="GW68" s="16"/>
      <c r="GX68" s="16"/>
      <c r="GY68" s="16"/>
      <c r="GZ68" s="16"/>
      <c r="HA68" s="16"/>
    </row>
    <row r="69" spans="1:209" x14ac:dyDescent="0.35">
      <c r="A69" s="37"/>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c r="CI69" s="16"/>
      <c r="CJ69" s="16"/>
      <c r="CK69" s="16"/>
      <c r="CL69" s="16"/>
      <c r="CM69" s="16"/>
      <c r="CN69" s="16"/>
      <c r="CO69" s="16"/>
      <c r="CP69" s="16"/>
      <c r="CQ69" s="16"/>
      <c r="CR69" s="16"/>
      <c r="CS69" s="16"/>
      <c r="CT69" s="16"/>
      <c r="CU69" s="16"/>
      <c r="CV69" s="16"/>
      <c r="CW69" s="16"/>
      <c r="CX69" s="16"/>
      <c r="CY69" s="16"/>
      <c r="CZ69" s="16"/>
      <c r="DA69" s="16"/>
      <c r="DB69" s="16"/>
      <c r="DC69" s="16"/>
      <c r="DD69" s="16"/>
      <c r="DE69" s="16"/>
      <c r="DF69" s="16"/>
      <c r="DG69" s="16"/>
      <c r="DH69" s="16"/>
      <c r="DI69" s="16"/>
      <c r="DJ69" s="16"/>
      <c r="DK69" s="16"/>
      <c r="DL69" s="16"/>
      <c r="DM69" s="16"/>
      <c r="DN69" s="16"/>
      <c r="DO69" s="16"/>
      <c r="DP69" s="16"/>
      <c r="DQ69" s="16"/>
      <c r="DR69" s="16"/>
      <c r="DS69" s="16"/>
      <c r="DT69" s="16"/>
      <c r="DU69" s="16"/>
      <c r="DV69" s="16"/>
      <c r="DW69" s="16"/>
      <c r="DX69" s="16"/>
      <c r="DY69" s="16"/>
      <c r="DZ69" s="16"/>
      <c r="EA69" s="16"/>
      <c r="EB69" s="16"/>
      <c r="EC69" s="16"/>
      <c r="ED69" s="16"/>
      <c r="EE69" s="16"/>
      <c r="EF69" s="16"/>
      <c r="EG69" s="16"/>
      <c r="EH69" s="16"/>
      <c r="EI69" s="16"/>
      <c r="EJ69" s="16"/>
      <c r="EK69" s="16"/>
      <c r="EL69" s="16"/>
      <c r="EM69" s="16"/>
      <c r="EN69" s="16"/>
      <c r="EO69" s="16"/>
      <c r="EP69" s="16"/>
      <c r="EQ69" s="16"/>
      <c r="ER69" s="16"/>
      <c r="ES69" s="16"/>
      <c r="ET69" s="16"/>
      <c r="EU69" s="16"/>
      <c r="EV69" s="16"/>
      <c r="EW69" s="16"/>
      <c r="EX69" s="16"/>
      <c r="EY69" s="16"/>
      <c r="EZ69" s="16"/>
      <c r="FA69" s="16"/>
      <c r="FB69" s="16"/>
      <c r="FC69" s="16"/>
      <c r="FD69" s="16"/>
      <c r="FE69" s="16"/>
      <c r="FF69" s="16"/>
      <c r="FG69" s="16"/>
      <c r="FH69" s="16"/>
      <c r="FI69" s="16"/>
      <c r="FJ69" s="16"/>
      <c r="FK69" s="16"/>
      <c r="FL69" s="16"/>
      <c r="FM69" s="16"/>
      <c r="FN69" s="16"/>
      <c r="FO69" s="16"/>
      <c r="FP69" s="16"/>
      <c r="FQ69" s="16"/>
      <c r="FR69" s="16"/>
      <c r="FS69" s="16"/>
      <c r="FT69" s="16"/>
      <c r="FU69" s="16"/>
      <c r="FV69" s="16"/>
      <c r="FW69" s="16"/>
      <c r="FX69" s="16"/>
      <c r="FY69" s="16"/>
      <c r="FZ69" s="16"/>
      <c r="GA69" s="16"/>
      <c r="GB69" s="16"/>
      <c r="GC69" s="16"/>
      <c r="GE69" s="37">
        <v>64</v>
      </c>
      <c r="GF69" s="12">
        <v>3073</v>
      </c>
      <c r="GG69" s="16">
        <v>133.33000000000001</v>
      </c>
      <c r="GH69" s="16">
        <v>103.83</v>
      </c>
      <c r="GI69" s="16">
        <v>49.43</v>
      </c>
      <c r="GJ69" s="16">
        <v>76.25</v>
      </c>
      <c r="GK69" s="16">
        <v>20.81</v>
      </c>
      <c r="GL69" s="16">
        <v>23.54</v>
      </c>
      <c r="GM69" s="16">
        <v>118.19499999999999</v>
      </c>
      <c r="GN69" s="16">
        <v>39.975000000000001</v>
      </c>
      <c r="GO69" s="16">
        <v>249.125</v>
      </c>
      <c r="GP69" s="16">
        <v>190.255</v>
      </c>
      <c r="GQ69" s="16">
        <v>147.31</v>
      </c>
      <c r="GR69" s="16">
        <v>149.07499999999999</v>
      </c>
      <c r="GS69" s="16">
        <v>236.63</v>
      </c>
      <c r="GT69" s="16">
        <v>195.42</v>
      </c>
      <c r="GU69" s="16">
        <v>109.43</v>
      </c>
      <c r="GV69" s="16">
        <v>23495.419000000009</v>
      </c>
      <c r="GW69" s="16"/>
      <c r="GX69" s="16"/>
      <c r="GY69" s="16"/>
      <c r="GZ69" s="16"/>
      <c r="HA69" s="16"/>
    </row>
    <row r="70" spans="1:209" x14ac:dyDescent="0.35">
      <c r="A70" s="37"/>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c r="CB70" s="16"/>
      <c r="CC70" s="16"/>
      <c r="CD70" s="16"/>
      <c r="CE70" s="16"/>
      <c r="CF70" s="16"/>
      <c r="CG70" s="16"/>
      <c r="CH70" s="16"/>
      <c r="CI70" s="16"/>
      <c r="CJ70" s="16"/>
      <c r="CK70" s="16"/>
      <c r="CL70" s="16"/>
      <c r="CM70" s="16"/>
      <c r="CN70" s="16"/>
      <c r="CO70" s="16"/>
      <c r="CP70" s="16"/>
      <c r="CQ70" s="16"/>
      <c r="CR70" s="16"/>
      <c r="CS70" s="16"/>
      <c r="CT70" s="16"/>
      <c r="CU70" s="16"/>
      <c r="CV70" s="16"/>
      <c r="CW70" s="16"/>
      <c r="CX70" s="16"/>
      <c r="CY70" s="16"/>
      <c r="CZ70" s="16"/>
      <c r="DA70" s="16"/>
      <c r="DB70" s="16"/>
      <c r="DC70" s="16"/>
      <c r="DD70" s="16"/>
      <c r="DE70" s="16"/>
      <c r="DF70" s="16"/>
      <c r="DG70" s="16"/>
      <c r="DH70" s="16"/>
      <c r="DI70" s="16"/>
      <c r="DJ70" s="16"/>
      <c r="DK70" s="16"/>
      <c r="DL70" s="16"/>
      <c r="DM70" s="16"/>
      <c r="DN70" s="16"/>
      <c r="DO70" s="16"/>
      <c r="DP70" s="16"/>
      <c r="DQ70" s="16"/>
      <c r="DR70" s="16"/>
      <c r="DS70" s="16"/>
      <c r="DT70" s="16"/>
      <c r="DU70" s="16"/>
      <c r="DV70" s="16"/>
      <c r="DW70" s="16"/>
      <c r="DX70" s="16"/>
      <c r="DY70" s="16"/>
      <c r="DZ70" s="16"/>
      <c r="EA70" s="16"/>
      <c r="EB70" s="16"/>
      <c r="EC70" s="16"/>
      <c r="ED70" s="16"/>
      <c r="EE70" s="16"/>
      <c r="EF70" s="16"/>
      <c r="EG70" s="16"/>
      <c r="EH70" s="16"/>
      <c r="EI70" s="16"/>
      <c r="EJ70" s="16"/>
      <c r="EK70" s="16"/>
      <c r="EL70" s="16"/>
      <c r="EM70" s="16"/>
      <c r="EN70" s="16"/>
      <c r="EO70" s="16"/>
      <c r="EP70" s="16"/>
      <c r="EQ70" s="16"/>
      <c r="ER70" s="16"/>
      <c r="ES70" s="16"/>
      <c r="ET70" s="16"/>
      <c r="EU70" s="16"/>
      <c r="EV70" s="16"/>
      <c r="EW70" s="16"/>
      <c r="EX70" s="16"/>
      <c r="EY70" s="16"/>
      <c r="EZ70" s="16"/>
      <c r="FA70" s="16"/>
      <c r="FB70" s="16"/>
      <c r="FC70" s="16"/>
      <c r="FD70" s="16"/>
      <c r="FE70" s="16"/>
      <c r="FF70" s="16"/>
      <c r="FG70" s="16"/>
      <c r="FH70" s="16"/>
      <c r="FI70" s="16"/>
      <c r="FJ70" s="16"/>
      <c r="FK70" s="16"/>
      <c r="FL70" s="16"/>
      <c r="FM70" s="16"/>
      <c r="FN70" s="16"/>
      <c r="FO70" s="16"/>
      <c r="FP70" s="16"/>
      <c r="FQ70" s="16"/>
      <c r="FR70" s="16"/>
      <c r="FS70" s="16"/>
      <c r="FT70" s="16"/>
      <c r="FU70" s="16"/>
      <c r="FV70" s="16"/>
      <c r="FW70" s="16"/>
      <c r="FX70" s="16"/>
      <c r="FY70" s="16"/>
      <c r="FZ70" s="16"/>
      <c r="GA70" s="16"/>
      <c r="GB70" s="16"/>
      <c r="GC70" s="16"/>
      <c r="GE70" s="37">
        <v>65</v>
      </c>
      <c r="GF70" s="12">
        <v>3074</v>
      </c>
      <c r="GG70" s="16">
        <v>41.97</v>
      </c>
      <c r="GH70" s="16">
        <v>114.678</v>
      </c>
      <c r="GI70" s="16">
        <v>20.5</v>
      </c>
      <c r="GJ70" s="16">
        <v>28.94</v>
      </c>
      <c r="GK70" s="16">
        <v>82.765000000000001</v>
      </c>
      <c r="GL70" s="16">
        <v>132.30000000000001</v>
      </c>
      <c r="GM70" s="16">
        <v>116.52500000000001</v>
      </c>
      <c r="GN70" s="16">
        <v>219.39</v>
      </c>
      <c r="GO70" s="16">
        <v>88.44</v>
      </c>
      <c r="GP70" s="16">
        <v>191.42</v>
      </c>
      <c r="GQ70" s="16">
        <v>338.91500000000002</v>
      </c>
      <c r="GR70" s="16">
        <v>39.854999999999997</v>
      </c>
      <c r="GS70" s="16">
        <v>159.5</v>
      </c>
      <c r="GT70" s="16">
        <v>179.83</v>
      </c>
      <c r="GU70" s="16">
        <v>127.74</v>
      </c>
      <c r="GV70" s="16">
        <v>18949.218000000004</v>
      </c>
      <c r="GW70" s="16"/>
      <c r="GX70" s="16"/>
      <c r="GY70" s="16"/>
      <c r="GZ70" s="16"/>
      <c r="HA70" s="16"/>
    </row>
    <row r="71" spans="1:209" x14ac:dyDescent="0.35">
      <c r="A71" s="37"/>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c r="CY71" s="16"/>
      <c r="CZ71" s="16"/>
      <c r="DA71" s="16"/>
      <c r="DB71" s="16"/>
      <c r="DC71" s="16"/>
      <c r="DD71" s="16"/>
      <c r="DE71" s="16"/>
      <c r="DF71" s="16"/>
      <c r="DG71" s="16"/>
      <c r="DH71" s="16"/>
      <c r="DI71" s="16"/>
      <c r="DJ71" s="16"/>
      <c r="DK71" s="16"/>
      <c r="DL71" s="16"/>
      <c r="DM71" s="16"/>
      <c r="DN71" s="16"/>
      <c r="DO71" s="16"/>
      <c r="DP71" s="16"/>
      <c r="DQ71" s="16"/>
      <c r="DR71" s="16"/>
      <c r="DS71" s="16"/>
      <c r="DT71" s="16"/>
      <c r="DU71" s="16"/>
      <c r="DV71" s="16"/>
      <c r="DW71" s="16"/>
      <c r="DX71" s="16"/>
      <c r="DY71" s="16"/>
      <c r="DZ71" s="16"/>
      <c r="EA71" s="16"/>
      <c r="EB71" s="16"/>
      <c r="EC71" s="16"/>
      <c r="ED71" s="16"/>
      <c r="EE71" s="16"/>
      <c r="EF71" s="16"/>
      <c r="EG71" s="16"/>
      <c r="EH71" s="16"/>
      <c r="EI71" s="16"/>
      <c r="EJ71" s="16"/>
      <c r="EK71" s="16"/>
      <c r="EL71" s="16"/>
      <c r="EM71" s="16"/>
      <c r="EN71" s="16"/>
      <c r="EO71" s="16"/>
      <c r="EP71" s="16"/>
      <c r="EQ71" s="16"/>
      <c r="ER71" s="16"/>
      <c r="ES71" s="16"/>
      <c r="ET71" s="16"/>
      <c r="EU71" s="16"/>
      <c r="EV71" s="16"/>
      <c r="EW71" s="16"/>
      <c r="EX71" s="16"/>
      <c r="EY71" s="16"/>
      <c r="EZ71" s="16"/>
      <c r="FA71" s="16"/>
      <c r="FB71" s="16"/>
      <c r="FC71" s="16"/>
      <c r="FD71" s="16"/>
      <c r="FE71" s="16"/>
      <c r="FF71" s="16"/>
      <c r="FG71" s="16"/>
      <c r="FH71" s="16"/>
      <c r="FI71" s="16"/>
      <c r="FJ71" s="16"/>
      <c r="FK71" s="16"/>
      <c r="FL71" s="16"/>
      <c r="FM71" s="16"/>
      <c r="FN71" s="16"/>
      <c r="FO71" s="16"/>
      <c r="FP71" s="16"/>
      <c r="FQ71" s="16"/>
      <c r="FR71" s="16"/>
      <c r="FS71" s="16"/>
      <c r="FT71" s="16"/>
      <c r="FU71" s="16"/>
      <c r="FV71" s="16"/>
      <c r="FW71" s="16"/>
      <c r="FX71" s="16"/>
      <c r="FY71" s="16"/>
      <c r="FZ71" s="16"/>
      <c r="GA71" s="16"/>
      <c r="GB71" s="16"/>
      <c r="GC71" s="16"/>
      <c r="GE71" s="37">
        <v>66</v>
      </c>
      <c r="GF71" s="12">
        <v>3075</v>
      </c>
      <c r="GG71" s="16">
        <v>55.21</v>
      </c>
      <c r="GH71" s="16">
        <v>146.29499999999999</v>
      </c>
      <c r="GI71" s="16">
        <v>39.76</v>
      </c>
      <c r="GJ71" s="16">
        <v>43.5</v>
      </c>
      <c r="GK71" s="16">
        <v>27.5</v>
      </c>
      <c r="GL71" s="16">
        <v>4.7699999999999996</v>
      </c>
      <c r="GM71" s="16">
        <v>18.5</v>
      </c>
      <c r="GN71" s="16">
        <v>25.79</v>
      </c>
      <c r="GO71" s="16">
        <v>19.02</v>
      </c>
      <c r="GP71" s="16">
        <v>134.12</v>
      </c>
      <c r="GQ71" s="16">
        <v>127.8</v>
      </c>
      <c r="GR71" s="16">
        <v>76.47</v>
      </c>
      <c r="GS71" s="16">
        <v>149.24</v>
      </c>
      <c r="GT71" s="16">
        <v>97.424999999999997</v>
      </c>
      <c r="GU71" s="16">
        <v>238.56</v>
      </c>
      <c r="GV71" s="16">
        <v>13080.750000000004</v>
      </c>
      <c r="GW71" s="16"/>
      <c r="GX71" s="16"/>
      <c r="GY71" s="16"/>
      <c r="GZ71" s="16"/>
      <c r="HA71" s="16"/>
    </row>
    <row r="72" spans="1:209" x14ac:dyDescent="0.35">
      <c r="A72" s="37"/>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c r="CY72" s="16"/>
      <c r="CZ72" s="16"/>
      <c r="DA72" s="16"/>
      <c r="DB72" s="16"/>
      <c r="DC72" s="16"/>
      <c r="DD72" s="16"/>
      <c r="DE72" s="16"/>
      <c r="DF72" s="16"/>
      <c r="DG72" s="16"/>
      <c r="DH72" s="16"/>
      <c r="DI72" s="16"/>
      <c r="DJ72" s="16"/>
      <c r="DK72" s="16"/>
      <c r="DL72" s="16"/>
      <c r="DM72" s="16"/>
      <c r="DN72" s="16"/>
      <c r="DO72" s="16"/>
      <c r="DP72" s="16"/>
      <c r="DQ72" s="16"/>
      <c r="DR72" s="16"/>
      <c r="DS72" s="16"/>
      <c r="DT72" s="16"/>
      <c r="DU72" s="16"/>
      <c r="DV72" s="16"/>
      <c r="DW72" s="16"/>
      <c r="DX72" s="16"/>
      <c r="DY72" s="16"/>
      <c r="DZ72" s="16"/>
      <c r="EA72" s="16"/>
      <c r="EB72" s="16"/>
      <c r="EC72" s="16"/>
      <c r="ED72" s="16"/>
      <c r="EE72" s="16"/>
      <c r="EF72" s="16"/>
      <c r="EG72" s="16"/>
      <c r="EH72" s="16"/>
      <c r="EI72" s="16"/>
      <c r="EJ72" s="16"/>
      <c r="EK72" s="16"/>
      <c r="EL72" s="16"/>
      <c r="EM72" s="16"/>
      <c r="EN72" s="16"/>
      <c r="EO72" s="16"/>
      <c r="EP72" s="16"/>
      <c r="EQ72" s="16"/>
      <c r="ER72" s="16"/>
      <c r="ES72" s="16"/>
      <c r="ET72" s="16"/>
      <c r="EU72" s="16"/>
      <c r="EV72" s="16"/>
      <c r="EW72" s="16"/>
      <c r="EX72" s="16"/>
      <c r="EY72" s="16"/>
      <c r="EZ72" s="16"/>
      <c r="FA72" s="16"/>
      <c r="FB72" s="16"/>
      <c r="FC72" s="16"/>
      <c r="FD72" s="16"/>
      <c r="FE72" s="16"/>
      <c r="FF72" s="16"/>
      <c r="FG72" s="16"/>
      <c r="FH72" s="16"/>
      <c r="FI72" s="16"/>
      <c r="FJ72" s="16"/>
      <c r="FK72" s="16"/>
      <c r="FL72" s="16"/>
      <c r="FM72" s="16"/>
      <c r="FN72" s="16"/>
      <c r="FO72" s="16"/>
      <c r="FP72" s="16"/>
      <c r="FQ72" s="16"/>
      <c r="FR72" s="16"/>
      <c r="FS72" s="16"/>
      <c r="FT72" s="16"/>
      <c r="FU72" s="16"/>
      <c r="FV72" s="16"/>
      <c r="FW72" s="16"/>
      <c r="FX72" s="16"/>
      <c r="FY72" s="16"/>
      <c r="FZ72" s="16"/>
      <c r="GA72" s="16"/>
      <c r="GB72" s="16"/>
      <c r="GC72" s="16"/>
      <c r="GE72" s="37">
        <v>67</v>
      </c>
      <c r="GF72" s="12">
        <v>3076</v>
      </c>
      <c r="GG72" s="16">
        <v>120.053</v>
      </c>
      <c r="GH72" s="16">
        <v>154.54</v>
      </c>
      <c r="GI72" s="16">
        <v>50.26</v>
      </c>
      <c r="GJ72" s="16">
        <v>61.5</v>
      </c>
      <c r="GK72" s="16">
        <v>70.819999999999993</v>
      </c>
      <c r="GL72" s="16">
        <v>22.92</v>
      </c>
      <c r="GM72" s="16">
        <v>59.43</v>
      </c>
      <c r="GN72" s="16">
        <v>23.1</v>
      </c>
      <c r="GO72" s="16">
        <v>30.2</v>
      </c>
      <c r="GP72" s="16">
        <v>363.81</v>
      </c>
      <c r="GQ72" s="16">
        <v>392.55</v>
      </c>
      <c r="GR72" s="16">
        <v>231.83500000000001</v>
      </c>
      <c r="GS72" s="16">
        <v>227.52500000000001</v>
      </c>
      <c r="GT72" s="16">
        <v>132.92500000000001</v>
      </c>
      <c r="GU72" s="16">
        <v>205.27500000000001</v>
      </c>
      <c r="GV72" s="16">
        <v>29114.089000000018</v>
      </c>
      <c r="GW72" s="16"/>
      <c r="GX72" s="16"/>
      <c r="GY72" s="16"/>
      <c r="GZ72" s="16"/>
      <c r="HA72" s="16"/>
    </row>
    <row r="73" spans="1:209" x14ac:dyDescent="0.35">
      <c r="A73" s="37"/>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c r="CZ73" s="16"/>
      <c r="DA73" s="16"/>
      <c r="DB73" s="16"/>
      <c r="DC73" s="16"/>
      <c r="DD73" s="16"/>
      <c r="DE73" s="16"/>
      <c r="DF73" s="16"/>
      <c r="DG73" s="16"/>
      <c r="DH73" s="16"/>
      <c r="DI73" s="16"/>
      <c r="DJ73" s="16"/>
      <c r="DK73" s="16"/>
      <c r="DL73" s="16"/>
      <c r="DM73" s="16"/>
      <c r="DN73" s="16"/>
      <c r="DO73" s="16"/>
      <c r="DP73" s="16"/>
      <c r="DQ73" s="16"/>
      <c r="DR73" s="16"/>
      <c r="DS73" s="16"/>
      <c r="DT73" s="16"/>
      <c r="DU73" s="16"/>
      <c r="DV73" s="16"/>
      <c r="DW73" s="16"/>
      <c r="DX73" s="16"/>
      <c r="DY73" s="16"/>
      <c r="DZ73" s="16"/>
      <c r="EA73" s="16"/>
      <c r="EB73" s="16"/>
      <c r="EC73" s="16"/>
      <c r="ED73" s="16"/>
      <c r="EE73" s="16"/>
      <c r="EF73" s="16"/>
      <c r="EG73" s="16"/>
      <c r="EH73" s="16"/>
      <c r="EI73" s="16"/>
      <c r="EJ73" s="16"/>
      <c r="EK73" s="16"/>
      <c r="EL73" s="16"/>
      <c r="EM73" s="16"/>
      <c r="EN73" s="16"/>
      <c r="EO73" s="16"/>
      <c r="EP73" s="16"/>
      <c r="EQ73" s="16"/>
      <c r="ER73" s="16"/>
      <c r="ES73" s="16"/>
      <c r="ET73" s="16"/>
      <c r="EU73" s="16"/>
      <c r="EV73" s="16"/>
      <c r="EW73" s="16"/>
      <c r="EX73" s="16"/>
      <c r="EY73" s="16"/>
      <c r="EZ73" s="16"/>
      <c r="FA73" s="16"/>
      <c r="FB73" s="16"/>
      <c r="FC73" s="16"/>
      <c r="FD73" s="16"/>
      <c r="FE73" s="16"/>
      <c r="FF73" s="16"/>
      <c r="FG73" s="16"/>
      <c r="FH73" s="16"/>
      <c r="FI73" s="16"/>
      <c r="FJ73" s="16"/>
      <c r="FK73" s="16"/>
      <c r="FL73" s="16"/>
      <c r="FM73" s="16"/>
      <c r="FN73" s="16"/>
      <c r="FO73" s="16"/>
      <c r="FP73" s="16"/>
      <c r="FQ73" s="16"/>
      <c r="FR73" s="16"/>
      <c r="FS73" s="16"/>
      <c r="FT73" s="16"/>
      <c r="FU73" s="16"/>
      <c r="FV73" s="16"/>
      <c r="FW73" s="16"/>
      <c r="FX73" s="16"/>
      <c r="FY73" s="16"/>
      <c r="FZ73" s="16"/>
      <c r="GA73" s="16"/>
      <c r="GB73" s="16"/>
      <c r="GC73" s="16"/>
      <c r="GE73" s="37">
        <v>68</v>
      </c>
      <c r="GF73" s="12">
        <v>3078</v>
      </c>
      <c r="GG73" s="16">
        <v>41.695</v>
      </c>
      <c r="GH73" s="16">
        <v>27.5</v>
      </c>
      <c r="GI73" s="16">
        <v>0</v>
      </c>
      <c r="GJ73" s="16">
        <v>21.45</v>
      </c>
      <c r="GK73" s="16">
        <v>94.605000000000004</v>
      </c>
      <c r="GL73" s="16">
        <v>3</v>
      </c>
      <c r="GM73" s="16">
        <v>22.54</v>
      </c>
      <c r="GN73" s="16">
        <v>16.655000000000001</v>
      </c>
      <c r="GO73" s="16">
        <v>27.125</v>
      </c>
      <c r="GP73" s="16">
        <v>16.559999999999999</v>
      </c>
      <c r="GQ73" s="16">
        <v>29</v>
      </c>
      <c r="GR73" s="16">
        <v>120.18</v>
      </c>
      <c r="GS73" s="16">
        <v>46.734999999999999</v>
      </c>
      <c r="GT73" s="16">
        <v>32.56</v>
      </c>
      <c r="GU73" s="16">
        <v>39.89</v>
      </c>
      <c r="GV73" s="16">
        <v>8278.3320000000003</v>
      </c>
      <c r="GW73" s="16"/>
      <c r="GX73" s="16"/>
      <c r="GY73" s="16"/>
      <c r="GZ73" s="16"/>
      <c r="HA73" s="16"/>
    </row>
    <row r="74" spans="1:209" x14ac:dyDescent="0.35">
      <c r="A74" s="37"/>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O74" s="16"/>
      <c r="BP74" s="16"/>
      <c r="BQ74" s="16"/>
      <c r="BR74" s="16"/>
      <c r="BS74" s="16"/>
      <c r="BT74" s="16"/>
      <c r="BU74" s="16"/>
      <c r="BV74" s="16"/>
      <c r="BW74" s="16"/>
      <c r="BX74" s="16"/>
      <c r="BY74" s="16"/>
      <c r="BZ74" s="16"/>
      <c r="CA74" s="16"/>
      <c r="CB74" s="16"/>
      <c r="CC74" s="16"/>
      <c r="CD74" s="16"/>
      <c r="CE74" s="16"/>
      <c r="CF74" s="16"/>
      <c r="CG74" s="16"/>
      <c r="CH74" s="16"/>
      <c r="CI74" s="16"/>
      <c r="CJ74" s="16"/>
      <c r="CK74" s="16"/>
      <c r="CL74" s="16"/>
      <c r="CM74" s="16"/>
      <c r="CN74" s="16"/>
      <c r="CO74" s="16"/>
      <c r="CP74" s="16"/>
      <c r="CQ74" s="16"/>
      <c r="CR74" s="16"/>
      <c r="CS74" s="16"/>
      <c r="CT74" s="16"/>
      <c r="CU74" s="16"/>
      <c r="CV74" s="16"/>
      <c r="CW74" s="16"/>
      <c r="CX74" s="16"/>
      <c r="CY74" s="16"/>
      <c r="CZ74" s="16"/>
      <c r="DA74" s="16"/>
      <c r="DB74" s="16"/>
      <c r="DC74" s="16"/>
      <c r="DD74" s="16"/>
      <c r="DE74" s="16"/>
      <c r="DF74" s="16"/>
      <c r="DG74" s="16"/>
      <c r="DH74" s="16"/>
      <c r="DI74" s="16"/>
      <c r="DJ74" s="16"/>
      <c r="DK74" s="16"/>
      <c r="DL74" s="16"/>
      <c r="DM74" s="16"/>
      <c r="DN74" s="16"/>
      <c r="DO74" s="16"/>
      <c r="DP74" s="16"/>
      <c r="DQ74" s="16"/>
      <c r="DR74" s="16"/>
      <c r="DS74" s="16"/>
      <c r="DT74" s="16"/>
      <c r="DU74" s="16"/>
      <c r="DV74" s="16"/>
      <c r="DW74" s="16"/>
      <c r="DX74" s="16"/>
      <c r="DY74" s="16"/>
      <c r="DZ74" s="16"/>
      <c r="EA74" s="16"/>
      <c r="EB74" s="16"/>
      <c r="EC74" s="16"/>
      <c r="ED74" s="16"/>
      <c r="EE74" s="16"/>
      <c r="EF74" s="16"/>
      <c r="EG74" s="16"/>
      <c r="EH74" s="16"/>
      <c r="EI74" s="16"/>
      <c r="EJ74" s="16"/>
      <c r="EK74" s="16"/>
      <c r="EL74" s="16"/>
      <c r="EM74" s="16"/>
      <c r="EN74" s="16"/>
      <c r="EO74" s="16"/>
      <c r="EP74" s="16"/>
      <c r="EQ74" s="16"/>
      <c r="ER74" s="16"/>
      <c r="ES74" s="16"/>
      <c r="ET74" s="16"/>
      <c r="EU74" s="16"/>
      <c r="EV74" s="16"/>
      <c r="EW74" s="16"/>
      <c r="EX74" s="16"/>
      <c r="EY74" s="16"/>
      <c r="EZ74" s="16"/>
      <c r="FA74" s="16"/>
      <c r="FB74" s="16"/>
      <c r="FC74" s="16"/>
      <c r="FD74" s="16"/>
      <c r="FE74" s="16"/>
      <c r="FF74" s="16"/>
      <c r="FG74" s="16"/>
      <c r="FH74" s="16"/>
      <c r="FI74" s="16"/>
      <c r="FJ74" s="16"/>
      <c r="FK74" s="16"/>
      <c r="FL74" s="16"/>
      <c r="FM74" s="16"/>
      <c r="FN74" s="16"/>
      <c r="FO74" s="16"/>
      <c r="FP74" s="16"/>
      <c r="FQ74" s="16"/>
      <c r="FR74" s="16"/>
      <c r="FS74" s="16"/>
      <c r="FT74" s="16"/>
      <c r="FU74" s="16"/>
      <c r="FV74" s="16"/>
      <c r="FW74" s="16"/>
      <c r="FX74" s="16"/>
      <c r="FY74" s="16"/>
      <c r="FZ74" s="16"/>
      <c r="GA74" s="16"/>
      <c r="GB74" s="16"/>
      <c r="GC74" s="16"/>
      <c r="GE74" s="37">
        <v>69</v>
      </c>
      <c r="GF74" s="12">
        <v>3079</v>
      </c>
      <c r="GG74" s="16">
        <v>58.41</v>
      </c>
      <c r="GH74" s="16">
        <v>37.15</v>
      </c>
      <c r="GI74" s="16">
        <v>14.5</v>
      </c>
      <c r="GJ74" s="16">
        <v>15.1</v>
      </c>
      <c r="GK74" s="16">
        <v>37.979999999999997</v>
      </c>
      <c r="GL74" s="16">
        <v>0</v>
      </c>
      <c r="GM74" s="16">
        <v>20.72</v>
      </c>
      <c r="GN74" s="16">
        <v>12.255000000000001</v>
      </c>
      <c r="GO74" s="16">
        <v>10.5</v>
      </c>
      <c r="GP74" s="16">
        <v>78.674999999999997</v>
      </c>
      <c r="GQ74" s="16">
        <v>113.545</v>
      </c>
      <c r="GR74" s="16">
        <v>80.55</v>
      </c>
      <c r="GS74" s="16">
        <v>98.954999999999998</v>
      </c>
      <c r="GT74" s="16">
        <v>44</v>
      </c>
      <c r="GU74" s="16">
        <v>57.2</v>
      </c>
      <c r="GV74" s="16">
        <v>9778.3319999999967</v>
      </c>
      <c r="GW74" s="16"/>
      <c r="GX74" s="16"/>
      <c r="GY74" s="16"/>
      <c r="GZ74" s="16"/>
      <c r="HA74" s="16"/>
    </row>
    <row r="75" spans="1:209" x14ac:dyDescent="0.35">
      <c r="A75" s="37"/>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c r="CY75" s="16"/>
      <c r="CZ75" s="16"/>
      <c r="DA75" s="16"/>
      <c r="DB75" s="16"/>
      <c r="DC75" s="16"/>
      <c r="DD75" s="16"/>
      <c r="DE75" s="16"/>
      <c r="DF75" s="16"/>
      <c r="DG75" s="16"/>
      <c r="DH75" s="16"/>
      <c r="DI75" s="16"/>
      <c r="DJ75" s="16"/>
      <c r="DK75" s="16"/>
      <c r="DL75" s="16"/>
      <c r="DM75" s="16"/>
      <c r="DN75" s="16"/>
      <c r="DO75" s="16"/>
      <c r="DP75" s="16"/>
      <c r="DQ75" s="16"/>
      <c r="DR75" s="16"/>
      <c r="DS75" s="16"/>
      <c r="DT75" s="16"/>
      <c r="DU75" s="16"/>
      <c r="DV75" s="16"/>
      <c r="DW75" s="16"/>
      <c r="DX75" s="16"/>
      <c r="DY75" s="16"/>
      <c r="DZ75" s="16"/>
      <c r="EA75" s="16"/>
      <c r="EB75" s="16"/>
      <c r="EC75" s="16"/>
      <c r="ED75" s="16"/>
      <c r="EE75" s="16"/>
      <c r="EF75" s="16"/>
      <c r="EG75" s="16"/>
      <c r="EH75" s="16"/>
      <c r="EI75" s="16"/>
      <c r="EJ75" s="16"/>
      <c r="EK75" s="16"/>
      <c r="EL75" s="16"/>
      <c r="EM75" s="16"/>
      <c r="EN75" s="16"/>
      <c r="EO75" s="16"/>
      <c r="EP75" s="16"/>
      <c r="EQ75" s="16"/>
      <c r="ER75" s="16"/>
      <c r="ES75" s="16"/>
      <c r="ET75" s="16"/>
      <c r="EU75" s="16"/>
      <c r="EV75" s="16"/>
      <c r="EW75" s="16"/>
      <c r="EX75" s="16"/>
      <c r="EY75" s="16"/>
      <c r="EZ75" s="16"/>
      <c r="FA75" s="16"/>
      <c r="FB75" s="16"/>
      <c r="FC75" s="16"/>
      <c r="FD75" s="16"/>
      <c r="FE75" s="16"/>
      <c r="FF75" s="16"/>
      <c r="FG75" s="16"/>
      <c r="FH75" s="16"/>
      <c r="FI75" s="16"/>
      <c r="FJ75" s="16"/>
      <c r="FK75" s="16"/>
      <c r="FL75" s="16"/>
      <c r="FM75" s="16"/>
      <c r="FN75" s="16"/>
      <c r="FO75" s="16"/>
      <c r="FP75" s="16"/>
      <c r="FQ75" s="16"/>
      <c r="FR75" s="16"/>
      <c r="FS75" s="16"/>
      <c r="FT75" s="16"/>
      <c r="FU75" s="16"/>
      <c r="FV75" s="16"/>
      <c r="FW75" s="16"/>
      <c r="FX75" s="16"/>
      <c r="FY75" s="16"/>
      <c r="FZ75" s="16"/>
      <c r="GA75" s="16"/>
      <c r="GB75" s="16"/>
      <c r="GC75" s="16"/>
      <c r="GE75" s="37">
        <v>70</v>
      </c>
      <c r="GF75" s="12">
        <v>3081</v>
      </c>
      <c r="GG75" s="16">
        <v>26.414000000000001</v>
      </c>
      <c r="GH75" s="16">
        <v>36.549999999999997</v>
      </c>
      <c r="GI75" s="16">
        <v>8.5</v>
      </c>
      <c r="GJ75" s="16">
        <v>16.940000000000001</v>
      </c>
      <c r="GK75" s="16">
        <v>15.25</v>
      </c>
      <c r="GL75" s="16">
        <v>3</v>
      </c>
      <c r="GM75" s="16">
        <v>81.284999999999997</v>
      </c>
      <c r="GN75" s="16">
        <v>112.285</v>
      </c>
      <c r="GO75" s="16">
        <v>14.27</v>
      </c>
      <c r="GP75" s="16">
        <v>52.555</v>
      </c>
      <c r="GQ75" s="16">
        <v>51.98</v>
      </c>
      <c r="GR75" s="16">
        <v>6.63</v>
      </c>
      <c r="GS75" s="16">
        <v>49.965000000000003</v>
      </c>
      <c r="GT75" s="16">
        <v>174.91499999999999</v>
      </c>
      <c r="GU75" s="16">
        <v>143.56</v>
      </c>
      <c r="GV75" s="16">
        <v>8777.4040000000005</v>
      </c>
      <c r="GW75" s="16"/>
      <c r="GX75" s="16"/>
      <c r="GY75" s="16"/>
      <c r="GZ75" s="16"/>
      <c r="HA75" s="16"/>
    </row>
    <row r="76" spans="1:209" x14ac:dyDescent="0.35">
      <c r="A76" s="37"/>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c r="CY76" s="16"/>
      <c r="CZ76" s="16"/>
      <c r="DA76" s="16"/>
      <c r="DB76" s="16"/>
      <c r="DC76" s="16"/>
      <c r="DD76" s="16"/>
      <c r="DE76" s="16"/>
      <c r="DF76" s="16"/>
      <c r="DG76" s="16"/>
      <c r="DH76" s="16"/>
      <c r="DI76" s="16"/>
      <c r="DJ76" s="16"/>
      <c r="DK76" s="16"/>
      <c r="DL76" s="16"/>
      <c r="DM76" s="16"/>
      <c r="DN76" s="16"/>
      <c r="DO76" s="16"/>
      <c r="DP76" s="16"/>
      <c r="DQ76" s="16"/>
      <c r="DR76" s="16"/>
      <c r="DS76" s="16"/>
      <c r="DT76" s="16"/>
      <c r="DU76" s="16"/>
      <c r="DV76" s="16"/>
      <c r="DW76" s="16"/>
      <c r="DX76" s="16"/>
      <c r="DY76" s="16"/>
      <c r="DZ76" s="16"/>
      <c r="EA76" s="16"/>
      <c r="EB76" s="16"/>
      <c r="EC76" s="16"/>
      <c r="ED76" s="16"/>
      <c r="EE76" s="16"/>
      <c r="EF76" s="16"/>
      <c r="EG76" s="16"/>
      <c r="EH76" s="16"/>
      <c r="EI76" s="16"/>
      <c r="EJ76" s="16"/>
      <c r="EK76" s="16"/>
      <c r="EL76" s="16"/>
      <c r="EM76" s="16"/>
      <c r="EN76" s="16"/>
      <c r="EO76" s="16"/>
      <c r="EP76" s="16"/>
      <c r="EQ76" s="16"/>
      <c r="ER76" s="16"/>
      <c r="ES76" s="16"/>
      <c r="ET76" s="16"/>
      <c r="EU76" s="16"/>
      <c r="EV76" s="16"/>
      <c r="EW76" s="16"/>
      <c r="EX76" s="16"/>
      <c r="EY76" s="16"/>
      <c r="EZ76" s="16"/>
      <c r="FA76" s="16"/>
      <c r="FB76" s="16"/>
      <c r="FC76" s="16"/>
      <c r="FD76" s="16"/>
      <c r="FE76" s="16"/>
      <c r="FF76" s="16"/>
      <c r="FG76" s="16"/>
      <c r="FH76" s="16"/>
      <c r="FI76" s="16"/>
      <c r="FJ76" s="16"/>
      <c r="FK76" s="16"/>
      <c r="FL76" s="16"/>
      <c r="FM76" s="16"/>
      <c r="FN76" s="16"/>
      <c r="FO76" s="16"/>
      <c r="FP76" s="16"/>
      <c r="FQ76" s="16"/>
      <c r="FR76" s="16"/>
      <c r="FS76" s="16"/>
      <c r="FT76" s="16"/>
      <c r="FU76" s="16"/>
      <c r="FV76" s="16"/>
      <c r="FW76" s="16"/>
      <c r="FX76" s="16"/>
      <c r="FY76" s="16"/>
      <c r="FZ76" s="16"/>
      <c r="GA76" s="16"/>
      <c r="GB76" s="16"/>
      <c r="GC76" s="16"/>
      <c r="GE76" s="37">
        <v>71</v>
      </c>
      <c r="GF76" s="12">
        <v>3082</v>
      </c>
      <c r="GG76" s="16">
        <v>110.926</v>
      </c>
      <c r="GH76" s="16">
        <v>167.715</v>
      </c>
      <c r="GI76" s="16">
        <v>59.85</v>
      </c>
      <c r="GJ76" s="16">
        <v>59.08</v>
      </c>
      <c r="GK76" s="16">
        <v>23.42</v>
      </c>
      <c r="GL76" s="16">
        <v>46.325000000000003</v>
      </c>
      <c r="GM76" s="16">
        <v>39.79</v>
      </c>
      <c r="GN76" s="16">
        <v>42.79</v>
      </c>
      <c r="GO76" s="16">
        <v>22.68</v>
      </c>
      <c r="GP76" s="16">
        <v>158.63</v>
      </c>
      <c r="GQ76" s="16">
        <v>179.52</v>
      </c>
      <c r="GR76" s="16">
        <v>142.52000000000001</v>
      </c>
      <c r="GS76" s="16">
        <v>214.43</v>
      </c>
      <c r="GT76" s="16">
        <v>118.285</v>
      </c>
      <c r="GU76" s="16">
        <v>91.27</v>
      </c>
      <c r="GV76" s="16">
        <v>17392.409000000003</v>
      </c>
      <c r="GW76" s="16"/>
      <c r="GX76" s="16"/>
      <c r="GY76" s="16"/>
      <c r="GZ76" s="16"/>
      <c r="HA76" s="16"/>
    </row>
    <row r="77" spans="1:209" x14ac:dyDescent="0.35">
      <c r="A77" s="37"/>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c r="CU77" s="16"/>
      <c r="CV77" s="16"/>
      <c r="CW77" s="16"/>
      <c r="CX77" s="16"/>
      <c r="CY77" s="16"/>
      <c r="CZ77" s="16"/>
      <c r="DA77" s="16"/>
      <c r="DB77" s="16"/>
      <c r="DC77" s="16"/>
      <c r="DD77" s="16"/>
      <c r="DE77" s="16"/>
      <c r="DF77" s="16"/>
      <c r="DG77" s="16"/>
      <c r="DH77" s="16"/>
      <c r="DI77" s="16"/>
      <c r="DJ77" s="16"/>
      <c r="DK77" s="16"/>
      <c r="DL77" s="16"/>
      <c r="DM77" s="16"/>
      <c r="DN77" s="16"/>
      <c r="DO77" s="16"/>
      <c r="DP77" s="16"/>
      <c r="DQ77" s="16"/>
      <c r="DR77" s="16"/>
      <c r="DS77" s="16"/>
      <c r="DT77" s="16"/>
      <c r="DU77" s="16"/>
      <c r="DV77" s="16"/>
      <c r="DW77" s="16"/>
      <c r="DX77" s="16"/>
      <c r="DY77" s="16"/>
      <c r="DZ77" s="16"/>
      <c r="EA77" s="16"/>
      <c r="EB77" s="16"/>
      <c r="EC77" s="16"/>
      <c r="ED77" s="16"/>
      <c r="EE77" s="16"/>
      <c r="EF77" s="16"/>
      <c r="EG77" s="16"/>
      <c r="EH77" s="16"/>
      <c r="EI77" s="16"/>
      <c r="EJ77" s="16"/>
      <c r="EK77" s="16"/>
      <c r="EL77" s="16"/>
      <c r="EM77" s="16"/>
      <c r="EN77" s="16"/>
      <c r="EO77" s="16"/>
      <c r="EP77" s="16"/>
      <c r="EQ77" s="16"/>
      <c r="ER77" s="16"/>
      <c r="ES77" s="16"/>
      <c r="ET77" s="16"/>
      <c r="EU77" s="16"/>
      <c r="EV77" s="16"/>
      <c r="EW77" s="16"/>
      <c r="EX77" s="16"/>
      <c r="EY77" s="16"/>
      <c r="EZ77" s="16"/>
      <c r="FA77" s="16"/>
      <c r="FB77" s="16"/>
      <c r="FC77" s="16"/>
      <c r="FD77" s="16"/>
      <c r="FE77" s="16"/>
      <c r="FF77" s="16"/>
      <c r="FG77" s="16"/>
      <c r="FH77" s="16"/>
      <c r="FI77" s="16"/>
      <c r="FJ77" s="16"/>
      <c r="FK77" s="16"/>
      <c r="FL77" s="16"/>
      <c r="FM77" s="16"/>
      <c r="FN77" s="16"/>
      <c r="FO77" s="16"/>
      <c r="FP77" s="16"/>
      <c r="FQ77" s="16"/>
      <c r="FR77" s="16"/>
      <c r="FS77" s="16"/>
      <c r="FT77" s="16"/>
      <c r="FU77" s="16"/>
      <c r="FV77" s="16"/>
      <c r="FW77" s="16"/>
      <c r="FX77" s="16"/>
      <c r="FY77" s="16"/>
      <c r="FZ77" s="16"/>
      <c r="GA77" s="16"/>
      <c r="GB77" s="16"/>
      <c r="GC77" s="16"/>
      <c r="GE77" s="37">
        <v>72</v>
      </c>
      <c r="GF77" s="12">
        <v>3083</v>
      </c>
      <c r="GG77" s="16">
        <v>116.63500000000001</v>
      </c>
      <c r="GH77" s="16">
        <v>180.71</v>
      </c>
      <c r="GI77" s="16">
        <v>53.85</v>
      </c>
      <c r="GJ77" s="16">
        <v>34.5</v>
      </c>
      <c r="GK77" s="16">
        <v>40.26</v>
      </c>
      <c r="GL77" s="16">
        <v>13.32</v>
      </c>
      <c r="GM77" s="16">
        <v>92.83</v>
      </c>
      <c r="GN77" s="16">
        <v>139.4</v>
      </c>
      <c r="GO77" s="16">
        <v>110.57</v>
      </c>
      <c r="GP77" s="16">
        <v>195.67</v>
      </c>
      <c r="GQ77" s="16">
        <v>204.685</v>
      </c>
      <c r="GR77" s="16">
        <v>190.685</v>
      </c>
      <c r="GS77" s="16">
        <v>131.315</v>
      </c>
      <c r="GT77" s="16">
        <v>196.815</v>
      </c>
      <c r="GU77" s="16">
        <v>45.07</v>
      </c>
      <c r="GV77" s="16">
        <v>19321.120999999996</v>
      </c>
      <c r="GW77" s="16"/>
      <c r="GX77" s="16"/>
      <c r="GY77" s="16"/>
      <c r="GZ77" s="16"/>
      <c r="HA77" s="16"/>
    </row>
    <row r="78" spans="1:209" x14ac:dyDescent="0.35">
      <c r="A78" s="37"/>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c r="CA78" s="16"/>
      <c r="CB78" s="16"/>
      <c r="CC78" s="16"/>
      <c r="CD78" s="16"/>
      <c r="CE78" s="16"/>
      <c r="CF78" s="16"/>
      <c r="CG78" s="16"/>
      <c r="CH78" s="16"/>
      <c r="CI78" s="16"/>
      <c r="CJ78" s="16"/>
      <c r="CK78" s="16"/>
      <c r="CL78" s="16"/>
      <c r="CM78" s="16"/>
      <c r="CN78" s="16"/>
      <c r="CO78" s="16"/>
      <c r="CP78" s="16"/>
      <c r="CQ78" s="16"/>
      <c r="CR78" s="16"/>
      <c r="CS78" s="16"/>
      <c r="CT78" s="16"/>
      <c r="CU78" s="16"/>
      <c r="CV78" s="16"/>
      <c r="CW78" s="16"/>
      <c r="CX78" s="16"/>
      <c r="CY78" s="16"/>
      <c r="CZ78" s="16"/>
      <c r="DA78" s="16"/>
      <c r="DB78" s="16"/>
      <c r="DC78" s="16"/>
      <c r="DD78" s="16"/>
      <c r="DE78" s="16"/>
      <c r="DF78" s="16"/>
      <c r="DG78" s="16"/>
      <c r="DH78" s="16"/>
      <c r="DI78" s="16"/>
      <c r="DJ78" s="16"/>
      <c r="DK78" s="16"/>
      <c r="DL78" s="16"/>
      <c r="DM78" s="16"/>
      <c r="DN78" s="16"/>
      <c r="DO78" s="16"/>
      <c r="DP78" s="16"/>
      <c r="DQ78" s="16"/>
      <c r="DR78" s="16"/>
      <c r="DS78" s="16"/>
      <c r="DT78" s="16"/>
      <c r="DU78" s="16"/>
      <c r="DV78" s="16"/>
      <c r="DW78" s="16"/>
      <c r="DX78" s="16"/>
      <c r="DY78" s="16"/>
      <c r="DZ78" s="16"/>
      <c r="EA78" s="16"/>
      <c r="EB78" s="16"/>
      <c r="EC78" s="16"/>
      <c r="ED78" s="16"/>
      <c r="EE78" s="16"/>
      <c r="EF78" s="16"/>
      <c r="EG78" s="16"/>
      <c r="EH78" s="16"/>
      <c r="EI78" s="16"/>
      <c r="EJ78" s="16"/>
      <c r="EK78" s="16"/>
      <c r="EL78" s="16"/>
      <c r="EM78" s="16"/>
      <c r="EN78" s="16"/>
      <c r="EO78" s="16"/>
      <c r="EP78" s="16"/>
      <c r="EQ78" s="16"/>
      <c r="ER78" s="16"/>
      <c r="ES78" s="16"/>
      <c r="ET78" s="16"/>
      <c r="EU78" s="16"/>
      <c r="EV78" s="16"/>
      <c r="EW78" s="16"/>
      <c r="EX78" s="16"/>
      <c r="EY78" s="16"/>
      <c r="EZ78" s="16"/>
      <c r="FA78" s="16"/>
      <c r="FB78" s="16"/>
      <c r="FC78" s="16"/>
      <c r="FD78" s="16"/>
      <c r="FE78" s="16"/>
      <c r="FF78" s="16"/>
      <c r="FG78" s="16"/>
      <c r="FH78" s="16"/>
      <c r="FI78" s="16"/>
      <c r="FJ78" s="16"/>
      <c r="FK78" s="16"/>
      <c r="FL78" s="16"/>
      <c r="FM78" s="16"/>
      <c r="FN78" s="16"/>
      <c r="FO78" s="16"/>
      <c r="FP78" s="16"/>
      <c r="FQ78" s="16"/>
      <c r="FR78" s="16"/>
      <c r="FS78" s="16"/>
      <c r="FT78" s="16"/>
      <c r="FU78" s="16"/>
      <c r="FV78" s="16"/>
      <c r="FW78" s="16"/>
      <c r="FX78" s="16"/>
      <c r="FY78" s="16"/>
      <c r="FZ78" s="16"/>
      <c r="GA78" s="16"/>
      <c r="GB78" s="16"/>
      <c r="GC78" s="16"/>
      <c r="GE78" s="37">
        <v>73</v>
      </c>
      <c r="GF78" s="12">
        <v>3084</v>
      </c>
      <c r="GG78" s="16">
        <v>107.83199999999999</v>
      </c>
      <c r="GH78" s="16">
        <v>94.16</v>
      </c>
      <c r="GI78" s="16">
        <v>0</v>
      </c>
      <c r="GJ78" s="16">
        <v>12</v>
      </c>
      <c r="GK78" s="16">
        <v>57.75</v>
      </c>
      <c r="GL78" s="16">
        <v>14.39</v>
      </c>
      <c r="GM78" s="16">
        <v>11.58</v>
      </c>
      <c r="GN78" s="16">
        <v>23.114999999999998</v>
      </c>
      <c r="GO78" s="16">
        <v>75.715000000000003</v>
      </c>
      <c r="GP78" s="16">
        <v>100.08</v>
      </c>
      <c r="GQ78" s="16">
        <v>183.13499999999999</v>
      </c>
      <c r="GR78" s="16">
        <v>148.36000000000001</v>
      </c>
      <c r="GS78" s="16">
        <v>132.82499999999999</v>
      </c>
      <c r="GT78" s="16">
        <v>165.67500000000001</v>
      </c>
      <c r="GU78" s="16">
        <v>63.1</v>
      </c>
      <c r="GV78" s="16">
        <v>14202.218000000001</v>
      </c>
      <c r="GW78" s="16"/>
      <c r="GX78" s="16"/>
      <c r="GY78" s="16"/>
      <c r="GZ78" s="16"/>
      <c r="HA78" s="16"/>
    </row>
    <row r="79" spans="1:209" x14ac:dyDescent="0.35">
      <c r="A79" s="37"/>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c r="DA79" s="16"/>
      <c r="DB79" s="16"/>
      <c r="DC79" s="16"/>
      <c r="DD79" s="16"/>
      <c r="DE79" s="16"/>
      <c r="DF79" s="16"/>
      <c r="DG79" s="16"/>
      <c r="DH79" s="16"/>
      <c r="DI79" s="16"/>
      <c r="DJ79" s="16"/>
      <c r="DK79" s="16"/>
      <c r="DL79" s="16"/>
      <c r="DM79" s="16"/>
      <c r="DN79" s="16"/>
      <c r="DO79" s="16"/>
      <c r="DP79" s="16"/>
      <c r="DQ79" s="16"/>
      <c r="DR79" s="16"/>
      <c r="DS79" s="16"/>
      <c r="DT79" s="16"/>
      <c r="DU79" s="16"/>
      <c r="DV79" s="16"/>
      <c r="DW79" s="16"/>
      <c r="DX79" s="16"/>
      <c r="DY79" s="16"/>
      <c r="DZ79" s="16"/>
      <c r="EA79" s="16"/>
      <c r="EB79" s="16"/>
      <c r="EC79" s="16"/>
      <c r="ED79" s="16"/>
      <c r="EE79" s="16"/>
      <c r="EF79" s="16"/>
      <c r="EG79" s="16"/>
      <c r="EH79" s="16"/>
      <c r="EI79" s="16"/>
      <c r="EJ79" s="16"/>
      <c r="EK79" s="16"/>
      <c r="EL79" s="16"/>
      <c r="EM79" s="16"/>
      <c r="EN79" s="16"/>
      <c r="EO79" s="16"/>
      <c r="EP79" s="16"/>
      <c r="EQ79" s="16"/>
      <c r="ER79" s="16"/>
      <c r="ES79" s="16"/>
      <c r="ET79" s="16"/>
      <c r="EU79" s="16"/>
      <c r="EV79" s="16"/>
      <c r="EW79" s="16"/>
      <c r="EX79" s="16"/>
      <c r="EY79" s="16"/>
      <c r="EZ79" s="16"/>
      <c r="FA79" s="16"/>
      <c r="FB79" s="16"/>
      <c r="FC79" s="16"/>
      <c r="FD79" s="16"/>
      <c r="FE79" s="16"/>
      <c r="FF79" s="16"/>
      <c r="FG79" s="16"/>
      <c r="FH79" s="16"/>
      <c r="FI79" s="16"/>
      <c r="FJ79" s="16"/>
      <c r="FK79" s="16"/>
      <c r="FL79" s="16"/>
      <c r="FM79" s="16"/>
      <c r="FN79" s="16"/>
      <c r="FO79" s="16"/>
      <c r="FP79" s="16"/>
      <c r="FQ79" s="16"/>
      <c r="FR79" s="16"/>
      <c r="FS79" s="16"/>
      <c r="FT79" s="16"/>
      <c r="FU79" s="16"/>
      <c r="FV79" s="16"/>
      <c r="FW79" s="16"/>
      <c r="FX79" s="16"/>
      <c r="FY79" s="16"/>
      <c r="FZ79" s="16"/>
      <c r="GA79" s="16"/>
      <c r="GB79" s="16"/>
      <c r="GC79" s="16"/>
      <c r="GE79" s="37">
        <v>74</v>
      </c>
      <c r="GF79" s="12">
        <v>3085</v>
      </c>
      <c r="GG79" s="16">
        <v>53.424999999999997</v>
      </c>
      <c r="GH79" s="16">
        <v>58.91</v>
      </c>
      <c r="GI79" s="16">
        <v>12.9</v>
      </c>
      <c r="GJ79" s="16">
        <v>29.5</v>
      </c>
      <c r="GK79" s="16">
        <v>31.84</v>
      </c>
      <c r="GL79" s="16">
        <v>18.79</v>
      </c>
      <c r="GM79" s="16">
        <v>13.88</v>
      </c>
      <c r="GN79" s="16">
        <v>11.26</v>
      </c>
      <c r="GO79" s="16">
        <v>6.3250000000000002</v>
      </c>
      <c r="GP79" s="16">
        <v>46.875</v>
      </c>
      <c r="GQ79" s="16">
        <v>69.180000000000007</v>
      </c>
      <c r="GR79" s="16">
        <v>84.82</v>
      </c>
      <c r="GS79" s="16">
        <v>73.739999999999995</v>
      </c>
      <c r="GT79" s="16">
        <v>35.130000000000003</v>
      </c>
      <c r="GU79" s="16">
        <v>52.83</v>
      </c>
      <c r="GV79" s="16">
        <v>7491.4119999999966</v>
      </c>
      <c r="GW79" s="16"/>
      <c r="GX79" s="16"/>
      <c r="GY79" s="16"/>
      <c r="GZ79" s="16"/>
      <c r="HA79" s="16"/>
    </row>
    <row r="80" spans="1:209" x14ac:dyDescent="0.35">
      <c r="A80" s="37"/>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c r="DA80" s="16"/>
      <c r="DB80" s="16"/>
      <c r="DC80" s="16"/>
      <c r="DD80" s="16"/>
      <c r="DE80" s="16"/>
      <c r="DF80" s="16"/>
      <c r="DG80" s="16"/>
      <c r="DH80" s="16"/>
      <c r="DI80" s="16"/>
      <c r="DJ80" s="16"/>
      <c r="DK80" s="16"/>
      <c r="DL80" s="16"/>
      <c r="DM80" s="16"/>
      <c r="DN80" s="16"/>
      <c r="DO80" s="16"/>
      <c r="DP80" s="16"/>
      <c r="DQ80" s="16"/>
      <c r="DR80" s="16"/>
      <c r="DS80" s="16"/>
      <c r="DT80" s="16"/>
      <c r="DU80" s="16"/>
      <c r="DV80" s="16"/>
      <c r="DW80" s="16"/>
      <c r="DX80" s="16"/>
      <c r="DY80" s="16"/>
      <c r="DZ80" s="16"/>
      <c r="EA80" s="16"/>
      <c r="EB80" s="16"/>
      <c r="EC80" s="16"/>
      <c r="ED80" s="16"/>
      <c r="EE80" s="16"/>
      <c r="EF80" s="16"/>
      <c r="EG80" s="16"/>
      <c r="EH80" s="16"/>
      <c r="EI80" s="16"/>
      <c r="EJ80" s="16"/>
      <c r="EK80" s="16"/>
      <c r="EL80" s="16"/>
      <c r="EM80" s="16"/>
      <c r="EN80" s="16"/>
      <c r="EO80" s="16"/>
      <c r="EP80" s="16"/>
      <c r="EQ80" s="16"/>
      <c r="ER80" s="16"/>
      <c r="ES80" s="16"/>
      <c r="ET80" s="16"/>
      <c r="EU80" s="16"/>
      <c r="EV80" s="16"/>
      <c r="EW80" s="16"/>
      <c r="EX80" s="16"/>
      <c r="EY80" s="16"/>
      <c r="EZ80" s="16"/>
      <c r="FA80" s="16"/>
      <c r="FB80" s="16"/>
      <c r="FC80" s="16"/>
      <c r="FD80" s="16"/>
      <c r="FE80" s="16"/>
      <c r="FF80" s="16"/>
      <c r="FG80" s="16"/>
      <c r="FH80" s="16"/>
      <c r="FI80" s="16"/>
      <c r="FJ80" s="16"/>
      <c r="FK80" s="16"/>
      <c r="FL80" s="16"/>
      <c r="FM80" s="16"/>
      <c r="FN80" s="16"/>
      <c r="FO80" s="16"/>
      <c r="FP80" s="16"/>
      <c r="FQ80" s="16"/>
      <c r="FR80" s="16"/>
      <c r="FS80" s="16"/>
      <c r="FT80" s="16"/>
      <c r="FU80" s="16"/>
      <c r="FV80" s="16"/>
      <c r="FW80" s="16"/>
      <c r="FX80" s="16"/>
      <c r="FY80" s="16"/>
      <c r="FZ80" s="16"/>
      <c r="GA80" s="16"/>
      <c r="GB80" s="16"/>
      <c r="GC80" s="16"/>
      <c r="GE80" s="37">
        <v>75</v>
      </c>
      <c r="GF80" s="12">
        <v>3087</v>
      </c>
      <c r="GG80" s="16">
        <v>18.97</v>
      </c>
      <c r="GH80" s="16">
        <v>31.61</v>
      </c>
      <c r="GI80" s="16">
        <v>4</v>
      </c>
      <c r="GJ80" s="16">
        <v>27.46</v>
      </c>
      <c r="GK80" s="16">
        <v>4.5</v>
      </c>
      <c r="GL80" s="16">
        <v>4</v>
      </c>
      <c r="GM80" s="16">
        <v>6.81</v>
      </c>
      <c r="GN80" s="16">
        <v>0</v>
      </c>
      <c r="GO80" s="16">
        <v>0</v>
      </c>
      <c r="GP80" s="16">
        <v>40.590000000000003</v>
      </c>
      <c r="GQ80" s="16">
        <v>51.06</v>
      </c>
      <c r="GR80" s="16">
        <v>27.54</v>
      </c>
      <c r="GS80" s="16">
        <v>59.37</v>
      </c>
      <c r="GT80" s="16">
        <v>53</v>
      </c>
      <c r="GU80" s="16">
        <v>30.914999999999999</v>
      </c>
      <c r="GV80" s="16">
        <v>5231.8070000000025</v>
      </c>
      <c r="GW80" s="16"/>
      <c r="GX80" s="16"/>
      <c r="GY80" s="16"/>
      <c r="GZ80" s="16"/>
      <c r="HA80" s="16"/>
    </row>
    <row r="81" spans="1:209" x14ac:dyDescent="0.35">
      <c r="A81" s="37"/>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c r="CZ81" s="16"/>
      <c r="DA81" s="16"/>
      <c r="DB81" s="16"/>
      <c r="DC81" s="16"/>
      <c r="DD81" s="16"/>
      <c r="DE81" s="16"/>
      <c r="DF81" s="16"/>
      <c r="DG81" s="16"/>
      <c r="DH81" s="16"/>
      <c r="DI81" s="16"/>
      <c r="DJ81" s="16"/>
      <c r="DK81" s="16"/>
      <c r="DL81" s="16"/>
      <c r="DM81" s="16"/>
      <c r="DN81" s="16"/>
      <c r="DO81" s="16"/>
      <c r="DP81" s="16"/>
      <c r="DQ81" s="16"/>
      <c r="DR81" s="16"/>
      <c r="DS81" s="16"/>
      <c r="DT81" s="16"/>
      <c r="DU81" s="16"/>
      <c r="DV81" s="16"/>
      <c r="DW81" s="16"/>
      <c r="DX81" s="16"/>
      <c r="DY81" s="16"/>
      <c r="DZ81" s="16"/>
      <c r="EA81" s="16"/>
      <c r="EB81" s="16"/>
      <c r="EC81" s="16"/>
      <c r="ED81" s="16"/>
      <c r="EE81" s="16"/>
      <c r="EF81" s="16"/>
      <c r="EG81" s="16"/>
      <c r="EH81" s="16"/>
      <c r="EI81" s="16"/>
      <c r="EJ81" s="16"/>
      <c r="EK81" s="16"/>
      <c r="EL81" s="16"/>
      <c r="EM81" s="16"/>
      <c r="EN81" s="16"/>
      <c r="EO81" s="16"/>
      <c r="EP81" s="16"/>
      <c r="EQ81" s="16"/>
      <c r="ER81" s="16"/>
      <c r="ES81" s="16"/>
      <c r="ET81" s="16"/>
      <c r="EU81" s="16"/>
      <c r="EV81" s="16"/>
      <c r="EW81" s="16"/>
      <c r="EX81" s="16"/>
      <c r="EY81" s="16"/>
      <c r="EZ81" s="16"/>
      <c r="FA81" s="16"/>
      <c r="FB81" s="16"/>
      <c r="FC81" s="16"/>
      <c r="FD81" s="16"/>
      <c r="FE81" s="16"/>
      <c r="FF81" s="16"/>
      <c r="FG81" s="16"/>
      <c r="FH81" s="16"/>
      <c r="FI81" s="16"/>
      <c r="FJ81" s="16"/>
      <c r="FK81" s="16"/>
      <c r="FL81" s="16"/>
      <c r="FM81" s="16"/>
      <c r="FN81" s="16"/>
      <c r="FO81" s="16"/>
      <c r="FP81" s="16"/>
      <c r="FQ81" s="16"/>
      <c r="FR81" s="16"/>
      <c r="FS81" s="16"/>
      <c r="FT81" s="16"/>
      <c r="FU81" s="16"/>
      <c r="FV81" s="16"/>
      <c r="FW81" s="16"/>
      <c r="FX81" s="16"/>
      <c r="FY81" s="16"/>
      <c r="FZ81" s="16"/>
      <c r="GA81" s="16"/>
      <c r="GB81" s="16"/>
      <c r="GC81" s="16"/>
      <c r="GE81" s="37">
        <v>76</v>
      </c>
      <c r="GF81" s="12">
        <v>3088</v>
      </c>
      <c r="GG81" s="16">
        <v>75.150000000000006</v>
      </c>
      <c r="GH81" s="16">
        <v>137.215</v>
      </c>
      <c r="GI81" s="16">
        <v>8.5</v>
      </c>
      <c r="GJ81" s="16">
        <v>56</v>
      </c>
      <c r="GK81" s="16">
        <v>31.74</v>
      </c>
      <c r="GL81" s="16">
        <v>4.42</v>
      </c>
      <c r="GM81" s="16">
        <v>28.38</v>
      </c>
      <c r="GN81" s="16">
        <v>43.674999999999997</v>
      </c>
      <c r="GO81" s="16">
        <v>45.365000000000002</v>
      </c>
      <c r="GP81" s="16">
        <v>115.735</v>
      </c>
      <c r="GQ81" s="16">
        <v>189.75</v>
      </c>
      <c r="GR81" s="16">
        <v>141.56</v>
      </c>
      <c r="GS81" s="16">
        <v>285.08</v>
      </c>
      <c r="GT81" s="16">
        <v>116.345</v>
      </c>
      <c r="GU81" s="16">
        <v>84.6</v>
      </c>
      <c r="GV81" s="16">
        <v>16744.555999999993</v>
      </c>
      <c r="GW81" s="16"/>
      <c r="GX81" s="16"/>
      <c r="GY81" s="16"/>
      <c r="GZ81" s="16"/>
      <c r="HA81" s="16"/>
    </row>
    <row r="82" spans="1:209" x14ac:dyDescent="0.35">
      <c r="A82" s="37"/>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c r="DA82" s="16"/>
      <c r="DB82" s="16"/>
      <c r="DC82" s="16"/>
      <c r="DD82" s="16"/>
      <c r="DE82" s="16"/>
      <c r="DF82" s="16"/>
      <c r="DG82" s="16"/>
      <c r="DH82" s="16"/>
      <c r="DI82" s="16"/>
      <c r="DJ82" s="16"/>
      <c r="DK82" s="16"/>
      <c r="DL82" s="16"/>
      <c r="DM82" s="16"/>
      <c r="DN82" s="16"/>
      <c r="DO82" s="16"/>
      <c r="DP82" s="16"/>
      <c r="DQ82" s="16"/>
      <c r="DR82" s="16"/>
      <c r="DS82" s="16"/>
      <c r="DT82" s="16"/>
      <c r="DU82" s="16"/>
      <c r="DV82" s="16"/>
      <c r="DW82" s="16"/>
      <c r="DX82" s="16"/>
      <c r="DY82" s="16"/>
      <c r="DZ82" s="16"/>
      <c r="EA82" s="16"/>
      <c r="EB82" s="16"/>
      <c r="EC82" s="16"/>
      <c r="ED82" s="16"/>
      <c r="EE82" s="16"/>
      <c r="EF82" s="16"/>
      <c r="EG82" s="16"/>
      <c r="EH82" s="16"/>
      <c r="EI82" s="16"/>
      <c r="EJ82" s="16"/>
      <c r="EK82" s="16"/>
      <c r="EL82" s="16"/>
      <c r="EM82" s="16"/>
      <c r="EN82" s="16"/>
      <c r="EO82" s="16"/>
      <c r="EP82" s="16"/>
      <c r="EQ82" s="16"/>
      <c r="ER82" s="16"/>
      <c r="ES82" s="16"/>
      <c r="ET82" s="16"/>
      <c r="EU82" s="16"/>
      <c r="EV82" s="16"/>
      <c r="EW82" s="16"/>
      <c r="EX82" s="16"/>
      <c r="EY82" s="16"/>
      <c r="EZ82" s="16"/>
      <c r="FA82" s="16"/>
      <c r="FB82" s="16"/>
      <c r="FC82" s="16"/>
      <c r="FD82" s="16"/>
      <c r="FE82" s="16"/>
      <c r="FF82" s="16"/>
      <c r="FG82" s="16"/>
      <c r="FH82" s="16"/>
      <c r="FI82" s="16"/>
      <c r="FJ82" s="16"/>
      <c r="FK82" s="16"/>
      <c r="FL82" s="16"/>
      <c r="FM82" s="16"/>
      <c r="FN82" s="16"/>
      <c r="FO82" s="16"/>
      <c r="FP82" s="16"/>
      <c r="FQ82" s="16"/>
      <c r="FR82" s="16"/>
      <c r="FS82" s="16"/>
      <c r="FT82" s="16"/>
      <c r="FU82" s="16"/>
      <c r="FV82" s="16"/>
      <c r="FW82" s="16"/>
      <c r="FX82" s="16"/>
      <c r="FY82" s="16"/>
      <c r="FZ82" s="16"/>
      <c r="GA82" s="16"/>
      <c r="GB82" s="16"/>
      <c r="GC82" s="16"/>
      <c r="GE82" s="37">
        <v>77</v>
      </c>
      <c r="GF82" s="12">
        <v>3089</v>
      </c>
      <c r="GG82" s="16">
        <v>84.108000000000004</v>
      </c>
      <c r="GH82" s="16">
        <v>79.239999999999995</v>
      </c>
      <c r="GI82" s="16">
        <v>8.35</v>
      </c>
      <c r="GJ82" s="16">
        <v>26.06</v>
      </c>
      <c r="GK82" s="16">
        <v>24.43</v>
      </c>
      <c r="GL82" s="16">
        <v>19.46</v>
      </c>
      <c r="GM82" s="16">
        <v>11.27</v>
      </c>
      <c r="GN82" s="16">
        <v>35.625</v>
      </c>
      <c r="GO82" s="16">
        <v>10.4</v>
      </c>
      <c r="GP82" s="16">
        <v>52.73</v>
      </c>
      <c r="GQ82" s="16">
        <v>92.76</v>
      </c>
      <c r="GR82" s="16">
        <v>152.93</v>
      </c>
      <c r="GS82" s="16">
        <v>80.900000000000006</v>
      </c>
      <c r="GT82" s="16">
        <v>78.760000000000005</v>
      </c>
      <c r="GU82" s="16">
        <v>28.21</v>
      </c>
      <c r="GV82" s="16">
        <v>9874.4289999999983</v>
      </c>
      <c r="GW82" s="16"/>
      <c r="GX82" s="16"/>
      <c r="GY82" s="16"/>
      <c r="GZ82" s="16"/>
      <c r="HA82" s="16"/>
    </row>
    <row r="83" spans="1:209" x14ac:dyDescent="0.35">
      <c r="A83" s="37"/>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c r="DA83" s="16"/>
      <c r="DB83" s="16"/>
      <c r="DC83" s="16"/>
      <c r="DD83" s="16"/>
      <c r="DE83" s="16"/>
      <c r="DF83" s="16"/>
      <c r="DG83" s="16"/>
      <c r="DH83" s="16"/>
      <c r="DI83" s="16"/>
      <c r="DJ83" s="16"/>
      <c r="DK83" s="16"/>
      <c r="DL83" s="16"/>
      <c r="DM83" s="16"/>
      <c r="DN83" s="16"/>
      <c r="DO83" s="16"/>
      <c r="DP83" s="16"/>
      <c r="DQ83" s="16"/>
      <c r="DR83" s="16"/>
      <c r="DS83" s="16"/>
      <c r="DT83" s="16"/>
      <c r="DU83" s="16"/>
      <c r="DV83" s="16"/>
      <c r="DW83" s="16"/>
      <c r="DX83" s="16"/>
      <c r="DY83" s="16"/>
      <c r="DZ83" s="16"/>
      <c r="EA83" s="16"/>
      <c r="EB83" s="16"/>
      <c r="EC83" s="16"/>
      <c r="ED83" s="16"/>
      <c r="EE83" s="16"/>
      <c r="EF83" s="16"/>
      <c r="EG83" s="16"/>
      <c r="EH83" s="16"/>
      <c r="EI83" s="16"/>
      <c r="EJ83" s="16"/>
      <c r="EK83" s="16"/>
      <c r="EL83" s="16"/>
      <c r="EM83" s="16"/>
      <c r="EN83" s="16"/>
      <c r="EO83" s="16"/>
      <c r="EP83" s="16"/>
      <c r="EQ83" s="16"/>
      <c r="ER83" s="16"/>
      <c r="ES83" s="16"/>
      <c r="ET83" s="16"/>
      <c r="EU83" s="16"/>
      <c r="EV83" s="16"/>
      <c r="EW83" s="16"/>
      <c r="EX83" s="16"/>
      <c r="EY83" s="16"/>
      <c r="EZ83" s="16"/>
      <c r="FA83" s="16"/>
      <c r="FB83" s="16"/>
      <c r="FC83" s="16"/>
      <c r="FD83" s="16"/>
      <c r="FE83" s="16"/>
      <c r="FF83" s="16"/>
      <c r="FG83" s="16"/>
      <c r="FH83" s="16"/>
      <c r="FI83" s="16"/>
      <c r="FJ83" s="16"/>
      <c r="FK83" s="16"/>
      <c r="FL83" s="16"/>
      <c r="FM83" s="16"/>
      <c r="FN83" s="16"/>
      <c r="FO83" s="16"/>
      <c r="FP83" s="16"/>
      <c r="FQ83" s="16"/>
      <c r="FR83" s="16"/>
      <c r="FS83" s="16"/>
      <c r="FT83" s="16"/>
      <c r="FU83" s="16"/>
      <c r="FV83" s="16"/>
      <c r="FW83" s="16"/>
      <c r="FX83" s="16"/>
      <c r="FY83" s="16"/>
      <c r="FZ83" s="16"/>
      <c r="GA83" s="16"/>
      <c r="GB83" s="16"/>
      <c r="GC83" s="16"/>
      <c r="GE83" s="37">
        <v>78</v>
      </c>
      <c r="GF83" s="12">
        <v>3090</v>
      </c>
      <c r="GG83" s="16">
        <v>26.745000000000001</v>
      </c>
      <c r="GH83" s="16">
        <v>9.5299999999999994</v>
      </c>
      <c r="GI83" s="16">
        <v>0</v>
      </c>
      <c r="GJ83" s="16">
        <v>4.8</v>
      </c>
      <c r="GK83" s="16">
        <v>0</v>
      </c>
      <c r="GL83" s="16">
        <v>0</v>
      </c>
      <c r="GM83" s="16">
        <v>4.59</v>
      </c>
      <c r="GN83" s="16">
        <v>9.9</v>
      </c>
      <c r="GO83" s="16">
        <v>18.8</v>
      </c>
      <c r="GP83" s="16">
        <v>6.6</v>
      </c>
      <c r="GQ83" s="16">
        <v>29.62</v>
      </c>
      <c r="GR83" s="16">
        <v>36.11</v>
      </c>
      <c r="GS83" s="16">
        <v>72.584999999999994</v>
      </c>
      <c r="GT83" s="16">
        <v>35</v>
      </c>
      <c r="GU83" s="16">
        <v>0</v>
      </c>
      <c r="GV83" s="16">
        <v>3035.0929999999985</v>
      </c>
      <c r="GW83" s="16"/>
      <c r="GX83" s="16"/>
      <c r="GY83" s="16"/>
      <c r="GZ83" s="16"/>
      <c r="HA83" s="16"/>
    </row>
    <row r="84" spans="1:209" x14ac:dyDescent="0.35">
      <c r="A84" s="37"/>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c r="CY84" s="16"/>
      <c r="CZ84" s="16"/>
      <c r="DA84" s="16"/>
      <c r="DB84" s="16"/>
      <c r="DC84" s="16"/>
      <c r="DD84" s="16"/>
      <c r="DE84" s="16"/>
      <c r="DF84" s="16"/>
      <c r="DG84" s="16"/>
      <c r="DH84" s="16"/>
      <c r="DI84" s="16"/>
      <c r="DJ84" s="16"/>
      <c r="DK84" s="16"/>
      <c r="DL84" s="16"/>
      <c r="DM84" s="16"/>
      <c r="DN84" s="16"/>
      <c r="DO84" s="16"/>
      <c r="DP84" s="16"/>
      <c r="DQ84" s="16"/>
      <c r="DR84" s="16"/>
      <c r="DS84" s="16"/>
      <c r="DT84" s="16"/>
      <c r="DU84" s="16"/>
      <c r="DV84" s="16"/>
      <c r="DW84" s="16"/>
      <c r="DX84" s="16"/>
      <c r="DY84" s="16"/>
      <c r="DZ84" s="16"/>
      <c r="EA84" s="16"/>
      <c r="EB84" s="16"/>
      <c r="EC84" s="16"/>
      <c r="ED84" s="16"/>
      <c r="EE84" s="16"/>
      <c r="EF84" s="16"/>
      <c r="EG84" s="16"/>
      <c r="EH84" s="16"/>
      <c r="EI84" s="16"/>
      <c r="EJ84" s="16"/>
      <c r="EK84" s="16"/>
      <c r="EL84" s="16"/>
      <c r="EM84" s="16"/>
      <c r="EN84" s="16"/>
      <c r="EO84" s="16"/>
      <c r="EP84" s="16"/>
      <c r="EQ84" s="16"/>
      <c r="ER84" s="16"/>
      <c r="ES84" s="16"/>
      <c r="ET84" s="16"/>
      <c r="EU84" s="16"/>
      <c r="EV84" s="16"/>
      <c r="EW84" s="16"/>
      <c r="EX84" s="16"/>
      <c r="EY84" s="16"/>
      <c r="EZ84" s="16"/>
      <c r="FA84" s="16"/>
      <c r="FB84" s="16"/>
      <c r="FC84" s="16"/>
      <c r="FD84" s="16"/>
      <c r="FE84" s="16"/>
      <c r="FF84" s="16"/>
      <c r="FG84" s="16"/>
      <c r="FH84" s="16"/>
      <c r="FI84" s="16"/>
      <c r="FJ84" s="16"/>
      <c r="FK84" s="16"/>
      <c r="FL84" s="16"/>
      <c r="FM84" s="16"/>
      <c r="FN84" s="16"/>
      <c r="FO84" s="16"/>
      <c r="FP84" s="16"/>
      <c r="FQ84" s="16"/>
      <c r="FR84" s="16"/>
      <c r="FS84" s="16"/>
      <c r="FT84" s="16"/>
      <c r="FU84" s="16"/>
      <c r="FV84" s="16"/>
      <c r="FW84" s="16"/>
      <c r="FX84" s="16"/>
      <c r="FY84" s="16"/>
      <c r="FZ84" s="16"/>
      <c r="GA84" s="16"/>
      <c r="GB84" s="16"/>
      <c r="GC84" s="16"/>
      <c r="GE84" s="37">
        <v>79</v>
      </c>
      <c r="GF84" s="12">
        <v>3091</v>
      </c>
      <c r="GG84" s="16">
        <v>5.51</v>
      </c>
      <c r="GH84" s="16">
        <v>23.17</v>
      </c>
      <c r="GI84" s="16">
        <v>2</v>
      </c>
      <c r="GJ84" s="16">
        <v>7.5</v>
      </c>
      <c r="GK84" s="16">
        <v>6</v>
      </c>
      <c r="GL84" s="16">
        <v>0</v>
      </c>
      <c r="GM84" s="16">
        <v>11.23</v>
      </c>
      <c r="GN84" s="16">
        <v>10.199999999999999</v>
      </c>
      <c r="GO84" s="16">
        <v>12.6</v>
      </c>
      <c r="GP84" s="16">
        <v>17.079999999999998</v>
      </c>
      <c r="GQ84" s="16">
        <v>16.62</v>
      </c>
      <c r="GR84" s="16">
        <v>51.93</v>
      </c>
      <c r="GS84" s="16">
        <v>37.35</v>
      </c>
      <c r="GT84" s="16">
        <v>7.92</v>
      </c>
      <c r="GU84" s="16">
        <v>6.6</v>
      </c>
      <c r="GV84" s="16">
        <v>2618.7799999999997</v>
      </c>
      <c r="GW84" s="16"/>
      <c r="GX84" s="16"/>
      <c r="GY84" s="16"/>
      <c r="GZ84" s="16"/>
      <c r="HA84" s="16"/>
    </row>
    <row r="85" spans="1:209" x14ac:dyDescent="0.35">
      <c r="A85" s="37"/>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c r="CY85" s="16"/>
      <c r="CZ85" s="16"/>
      <c r="DA85" s="16"/>
      <c r="DB85" s="16"/>
      <c r="DC85" s="16"/>
      <c r="DD85" s="16"/>
      <c r="DE85" s="16"/>
      <c r="DF85" s="16"/>
      <c r="DG85" s="16"/>
      <c r="DH85" s="16"/>
      <c r="DI85" s="16"/>
      <c r="DJ85" s="16"/>
      <c r="DK85" s="16"/>
      <c r="DL85" s="16"/>
      <c r="DM85" s="16"/>
      <c r="DN85" s="16"/>
      <c r="DO85" s="16"/>
      <c r="DP85" s="16"/>
      <c r="DQ85" s="16"/>
      <c r="DR85" s="16"/>
      <c r="DS85" s="16"/>
      <c r="DT85" s="16"/>
      <c r="DU85" s="16"/>
      <c r="DV85" s="16"/>
      <c r="DW85" s="16"/>
      <c r="DX85" s="16"/>
      <c r="DY85" s="16"/>
      <c r="DZ85" s="16"/>
      <c r="EA85" s="16"/>
      <c r="EB85" s="16"/>
      <c r="EC85" s="16"/>
      <c r="ED85" s="16"/>
      <c r="EE85" s="16"/>
      <c r="EF85" s="16"/>
      <c r="EG85" s="16"/>
      <c r="EH85" s="16"/>
      <c r="EI85" s="16"/>
      <c r="EJ85" s="16"/>
      <c r="EK85" s="16"/>
      <c r="EL85" s="16"/>
      <c r="EM85" s="16"/>
      <c r="EN85" s="16"/>
      <c r="EO85" s="16"/>
      <c r="EP85" s="16"/>
      <c r="EQ85" s="16"/>
      <c r="ER85" s="16"/>
      <c r="ES85" s="16"/>
      <c r="ET85" s="16"/>
      <c r="EU85" s="16"/>
      <c r="EV85" s="16"/>
      <c r="EW85" s="16"/>
      <c r="EX85" s="16"/>
      <c r="EY85" s="16"/>
      <c r="EZ85" s="16"/>
      <c r="FA85" s="16"/>
      <c r="FB85" s="16"/>
      <c r="FC85" s="16"/>
      <c r="FD85" s="16"/>
      <c r="FE85" s="16"/>
      <c r="FF85" s="16"/>
      <c r="FG85" s="16"/>
      <c r="FH85" s="16"/>
      <c r="FI85" s="16"/>
      <c r="FJ85" s="16"/>
      <c r="FK85" s="16"/>
      <c r="FL85" s="16"/>
      <c r="FM85" s="16"/>
      <c r="FN85" s="16"/>
      <c r="FO85" s="16"/>
      <c r="FP85" s="16"/>
      <c r="FQ85" s="16"/>
      <c r="FR85" s="16"/>
      <c r="FS85" s="16"/>
      <c r="FT85" s="16"/>
      <c r="FU85" s="16"/>
      <c r="FV85" s="16"/>
      <c r="FW85" s="16"/>
      <c r="FX85" s="16"/>
      <c r="FY85" s="16"/>
      <c r="FZ85" s="16"/>
      <c r="GA85" s="16"/>
      <c r="GB85" s="16"/>
      <c r="GC85" s="16"/>
      <c r="GE85" s="37">
        <v>80</v>
      </c>
      <c r="GF85" s="12">
        <v>3093</v>
      </c>
      <c r="GG85" s="16">
        <v>19.48</v>
      </c>
      <c r="GH85" s="16">
        <v>30.4</v>
      </c>
      <c r="GI85" s="16">
        <v>0</v>
      </c>
      <c r="GJ85" s="16">
        <v>5</v>
      </c>
      <c r="GK85" s="16">
        <v>1</v>
      </c>
      <c r="GL85" s="16">
        <v>0</v>
      </c>
      <c r="GM85" s="16">
        <v>9.3800000000000008</v>
      </c>
      <c r="GN85" s="16">
        <v>45.875</v>
      </c>
      <c r="GO85" s="16">
        <v>118.845</v>
      </c>
      <c r="GP85" s="16">
        <v>26.7</v>
      </c>
      <c r="GQ85" s="16">
        <v>16.66</v>
      </c>
      <c r="GR85" s="16">
        <v>62.62</v>
      </c>
      <c r="GS85" s="16">
        <v>28.4</v>
      </c>
      <c r="GT85" s="16">
        <v>39.369999999999997</v>
      </c>
      <c r="GU85" s="16">
        <v>19.8</v>
      </c>
      <c r="GV85" s="16">
        <v>3412.2870000000007</v>
      </c>
      <c r="GW85" s="16"/>
      <c r="GX85" s="16"/>
      <c r="GY85" s="16"/>
      <c r="GZ85" s="16"/>
      <c r="HA85" s="16"/>
    </row>
    <row r="86" spans="1:209" x14ac:dyDescent="0.35">
      <c r="A86" s="37"/>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c r="CW86" s="16"/>
      <c r="CX86" s="16"/>
      <c r="CY86" s="16"/>
      <c r="CZ86" s="16"/>
      <c r="DA86" s="16"/>
      <c r="DB86" s="16"/>
      <c r="DC86" s="16"/>
      <c r="DD86" s="16"/>
      <c r="DE86" s="16"/>
      <c r="DF86" s="16"/>
      <c r="DG86" s="16"/>
      <c r="DH86" s="16"/>
      <c r="DI86" s="16"/>
      <c r="DJ86" s="16"/>
      <c r="DK86" s="16"/>
      <c r="DL86" s="16"/>
      <c r="DM86" s="16"/>
      <c r="DN86" s="16"/>
      <c r="DO86" s="16"/>
      <c r="DP86" s="16"/>
      <c r="DQ86" s="16"/>
      <c r="DR86" s="16"/>
      <c r="DS86" s="16"/>
      <c r="DT86" s="16"/>
      <c r="DU86" s="16"/>
      <c r="DV86" s="16"/>
      <c r="DW86" s="16"/>
      <c r="DX86" s="16"/>
      <c r="DY86" s="16"/>
      <c r="DZ86" s="16"/>
      <c r="EA86" s="16"/>
      <c r="EB86" s="16"/>
      <c r="EC86" s="16"/>
      <c r="ED86" s="16"/>
      <c r="EE86" s="16"/>
      <c r="EF86" s="16"/>
      <c r="EG86" s="16"/>
      <c r="EH86" s="16"/>
      <c r="EI86" s="16"/>
      <c r="EJ86" s="16"/>
      <c r="EK86" s="16"/>
      <c r="EL86" s="16"/>
      <c r="EM86" s="16"/>
      <c r="EN86" s="16"/>
      <c r="EO86" s="16"/>
      <c r="EP86" s="16"/>
      <c r="EQ86" s="16"/>
      <c r="ER86" s="16"/>
      <c r="ES86" s="16"/>
      <c r="ET86" s="16"/>
      <c r="EU86" s="16"/>
      <c r="EV86" s="16"/>
      <c r="EW86" s="16"/>
      <c r="EX86" s="16"/>
      <c r="EY86" s="16"/>
      <c r="EZ86" s="16"/>
      <c r="FA86" s="16"/>
      <c r="FB86" s="16"/>
      <c r="FC86" s="16"/>
      <c r="FD86" s="16"/>
      <c r="FE86" s="16"/>
      <c r="FF86" s="16"/>
      <c r="FG86" s="16"/>
      <c r="FH86" s="16"/>
      <c r="FI86" s="16"/>
      <c r="FJ86" s="16"/>
      <c r="FK86" s="16"/>
      <c r="FL86" s="16"/>
      <c r="FM86" s="16"/>
      <c r="FN86" s="16"/>
      <c r="FO86" s="16"/>
      <c r="FP86" s="16"/>
      <c r="FQ86" s="16"/>
      <c r="FR86" s="16"/>
      <c r="FS86" s="16"/>
      <c r="FT86" s="16"/>
      <c r="FU86" s="16"/>
      <c r="FV86" s="16"/>
      <c r="FW86" s="16"/>
      <c r="FX86" s="16"/>
      <c r="FY86" s="16"/>
      <c r="FZ86" s="16"/>
      <c r="GA86" s="16"/>
      <c r="GB86" s="16"/>
      <c r="GC86" s="16"/>
      <c r="GE86" s="37">
        <v>81</v>
      </c>
      <c r="GF86" s="12">
        <v>3094</v>
      </c>
      <c r="GG86" s="16">
        <v>14.24</v>
      </c>
      <c r="GH86" s="16">
        <v>24.64</v>
      </c>
      <c r="GI86" s="16">
        <v>15.08</v>
      </c>
      <c r="GJ86" s="16">
        <v>7</v>
      </c>
      <c r="GK86" s="16">
        <v>5.0999999999999996</v>
      </c>
      <c r="GL86" s="16">
        <v>5.7</v>
      </c>
      <c r="GM86" s="16">
        <v>5.12</v>
      </c>
      <c r="GN86" s="16">
        <v>9.18</v>
      </c>
      <c r="GO86" s="16">
        <v>34.33</v>
      </c>
      <c r="GP86" s="16">
        <v>27.36</v>
      </c>
      <c r="GQ86" s="16">
        <v>48.84</v>
      </c>
      <c r="GR86" s="16">
        <v>57.26</v>
      </c>
      <c r="GS86" s="16">
        <v>65.66</v>
      </c>
      <c r="GT86" s="16">
        <v>76.94</v>
      </c>
      <c r="GU86" s="16">
        <v>32.54</v>
      </c>
      <c r="GV86" s="16">
        <v>5488.337999999997</v>
      </c>
      <c r="GW86" s="16"/>
      <c r="GX86" s="16"/>
      <c r="GY86" s="16"/>
      <c r="GZ86" s="16"/>
      <c r="HA86" s="16"/>
    </row>
    <row r="87" spans="1:209" x14ac:dyDescent="0.35">
      <c r="A87" s="37"/>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c r="CY87" s="16"/>
      <c r="CZ87" s="16"/>
      <c r="DA87" s="16"/>
      <c r="DB87" s="16"/>
      <c r="DC87" s="16"/>
      <c r="DD87" s="16"/>
      <c r="DE87" s="16"/>
      <c r="DF87" s="16"/>
      <c r="DG87" s="16"/>
      <c r="DH87" s="16"/>
      <c r="DI87" s="16"/>
      <c r="DJ87" s="16"/>
      <c r="DK87" s="16"/>
      <c r="DL87" s="16"/>
      <c r="DM87" s="16"/>
      <c r="DN87" s="16"/>
      <c r="DO87" s="16"/>
      <c r="DP87" s="16"/>
      <c r="DQ87" s="16"/>
      <c r="DR87" s="16"/>
      <c r="DS87" s="16"/>
      <c r="DT87" s="16"/>
      <c r="DU87" s="16"/>
      <c r="DV87" s="16"/>
      <c r="DW87" s="16"/>
      <c r="DX87" s="16"/>
      <c r="DY87" s="16"/>
      <c r="DZ87" s="16"/>
      <c r="EA87" s="16"/>
      <c r="EB87" s="16"/>
      <c r="EC87" s="16"/>
      <c r="ED87" s="16"/>
      <c r="EE87" s="16"/>
      <c r="EF87" s="16"/>
      <c r="EG87" s="16"/>
      <c r="EH87" s="16"/>
      <c r="EI87" s="16"/>
      <c r="EJ87" s="16"/>
      <c r="EK87" s="16"/>
      <c r="EL87" s="16"/>
      <c r="EM87" s="16"/>
      <c r="EN87" s="16"/>
      <c r="EO87" s="16"/>
      <c r="EP87" s="16"/>
      <c r="EQ87" s="16"/>
      <c r="ER87" s="16"/>
      <c r="ES87" s="16"/>
      <c r="ET87" s="16"/>
      <c r="EU87" s="16"/>
      <c r="EV87" s="16"/>
      <c r="EW87" s="16"/>
      <c r="EX87" s="16"/>
      <c r="EY87" s="16"/>
      <c r="EZ87" s="16"/>
      <c r="FA87" s="16"/>
      <c r="FB87" s="16"/>
      <c r="FC87" s="16"/>
      <c r="FD87" s="16"/>
      <c r="FE87" s="16"/>
      <c r="FF87" s="16"/>
      <c r="FG87" s="16"/>
      <c r="FH87" s="16"/>
      <c r="FI87" s="16"/>
      <c r="FJ87" s="16"/>
      <c r="FK87" s="16"/>
      <c r="FL87" s="16"/>
      <c r="FM87" s="16"/>
      <c r="FN87" s="16"/>
      <c r="FO87" s="16"/>
      <c r="FP87" s="16"/>
      <c r="FQ87" s="16"/>
      <c r="FR87" s="16"/>
      <c r="FS87" s="16"/>
      <c r="FT87" s="16"/>
      <c r="FU87" s="16"/>
      <c r="FV87" s="16"/>
      <c r="FW87" s="16"/>
      <c r="FX87" s="16"/>
      <c r="FY87" s="16"/>
      <c r="FZ87" s="16"/>
      <c r="GA87" s="16"/>
      <c r="GB87" s="16"/>
      <c r="GC87" s="16"/>
      <c r="GE87" s="37">
        <v>82</v>
      </c>
      <c r="GF87" s="12">
        <v>3095</v>
      </c>
      <c r="GG87" s="16">
        <v>112.601</v>
      </c>
      <c r="GH87" s="16">
        <v>117.414</v>
      </c>
      <c r="GI87" s="16">
        <v>6.5</v>
      </c>
      <c r="GJ87" s="16">
        <v>49.64</v>
      </c>
      <c r="GK87" s="16">
        <v>49.21</v>
      </c>
      <c r="GL87" s="16">
        <v>23.484999999999999</v>
      </c>
      <c r="GM87" s="16">
        <v>109.44</v>
      </c>
      <c r="GN87" s="16">
        <v>90.545000000000002</v>
      </c>
      <c r="GO87" s="16">
        <v>133.16499999999999</v>
      </c>
      <c r="GP87" s="16">
        <v>162.76499999999999</v>
      </c>
      <c r="GQ87" s="16">
        <v>155.19499999999999</v>
      </c>
      <c r="GR87" s="16">
        <v>147.685</v>
      </c>
      <c r="GS87" s="16">
        <v>143.47999999999999</v>
      </c>
      <c r="GT87" s="16">
        <v>157.57</v>
      </c>
      <c r="GU87" s="16">
        <v>86.86</v>
      </c>
      <c r="GV87" s="16">
        <v>20262.439000000009</v>
      </c>
      <c r="GW87" s="16"/>
      <c r="GX87" s="16"/>
      <c r="GY87" s="16"/>
      <c r="GZ87" s="16"/>
      <c r="HA87" s="16"/>
    </row>
    <row r="88" spans="1:209" x14ac:dyDescent="0.35">
      <c r="A88" s="37"/>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c r="CA88" s="16"/>
      <c r="CB88" s="16"/>
      <c r="CC88" s="16"/>
      <c r="CD88" s="16"/>
      <c r="CE88" s="16"/>
      <c r="CF88" s="16"/>
      <c r="CG88" s="16"/>
      <c r="CH88" s="16"/>
      <c r="CI88" s="16"/>
      <c r="CJ88" s="16"/>
      <c r="CK88" s="16"/>
      <c r="CL88" s="16"/>
      <c r="CM88" s="16"/>
      <c r="CN88" s="16"/>
      <c r="CO88" s="16"/>
      <c r="CP88" s="16"/>
      <c r="CQ88" s="16"/>
      <c r="CR88" s="16"/>
      <c r="CS88" s="16"/>
      <c r="CT88" s="16"/>
      <c r="CU88" s="16"/>
      <c r="CV88" s="16"/>
      <c r="CW88" s="16"/>
      <c r="CX88" s="16"/>
      <c r="CY88" s="16"/>
      <c r="CZ88" s="16"/>
      <c r="DA88" s="16"/>
      <c r="DB88" s="16"/>
      <c r="DC88" s="16"/>
      <c r="DD88" s="16"/>
      <c r="DE88" s="16"/>
      <c r="DF88" s="16"/>
      <c r="DG88" s="16"/>
      <c r="DH88" s="16"/>
      <c r="DI88" s="16"/>
      <c r="DJ88" s="16"/>
      <c r="DK88" s="16"/>
      <c r="DL88" s="16"/>
      <c r="DM88" s="16"/>
      <c r="DN88" s="16"/>
      <c r="DO88" s="16"/>
      <c r="DP88" s="16"/>
      <c r="DQ88" s="16"/>
      <c r="DR88" s="16"/>
      <c r="DS88" s="16"/>
      <c r="DT88" s="16"/>
      <c r="DU88" s="16"/>
      <c r="DV88" s="16"/>
      <c r="DW88" s="16"/>
      <c r="DX88" s="16"/>
      <c r="DY88" s="16"/>
      <c r="DZ88" s="16"/>
      <c r="EA88" s="16"/>
      <c r="EB88" s="16"/>
      <c r="EC88" s="16"/>
      <c r="ED88" s="16"/>
      <c r="EE88" s="16"/>
      <c r="EF88" s="16"/>
      <c r="EG88" s="16"/>
      <c r="EH88" s="16"/>
      <c r="EI88" s="16"/>
      <c r="EJ88" s="16"/>
      <c r="EK88" s="16"/>
      <c r="EL88" s="16"/>
      <c r="EM88" s="16"/>
      <c r="EN88" s="16"/>
      <c r="EO88" s="16"/>
      <c r="EP88" s="16"/>
      <c r="EQ88" s="16"/>
      <c r="ER88" s="16"/>
      <c r="ES88" s="16"/>
      <c r="ET88" s="16"/>
      <c r="EU88" s="16"/>
      <c r="EV88" s="16"/>
      <c r="EW88" s="16"/>
      <c r="EX88" s="16"/>
      <c r="EY88" s="16"/>
      <c r="EZ88" s="16"/>
      <c r="FA88" s="16"/>
      <c r="FB88" s="16"/>
      <c r="FC88" s="16"/>
      <c r="FD88" s="16"/>
      <c r="FE88" s="16"/>
      <c r="FF88" s="16"/>
      <c r="FG88" s="16"/>
      <c r="FH88" s="16"/>
      <c r="FI88" s="16"/>
      <c r="FJ88" s="16"/>
      <c r="FK88" s="16"/>
      <c r="FL88" s="16"/>
      <c r="FM88" s="16"/>
      <c r="FN88" s="16"/>
      <c r="FO88" s="16"/>
      <c r="FP88" s="16"/>
      <c r="FQ88" s="16"/>
      <c r="FR88" s="16"/>
      <c r="FS88" s="16"/>
      <c r="FT88" s="16"/>
      <c r="FU88" s="16"/>
      <c r="FV88" s="16"/>
      <c r="FW88" s="16"/>
      <c r="FX88" s="16"/>
      <c r="FY88" s="16"/>
      <c r="FZ88" s="16"/>
      <c r="GA88" s="16"/>
      <c r="GB88" s="16"/>
      <c r="GC88" s="16"/>
      <c r="GE88" s="37">
        <v>83</v>
      </c>
      <c r="GF88" s="12">
        <v>3096</v>
      </c>
      <c r="GG88" s="16">
        <v>9.125</v>
      </c>
      <c r="GH88" s="16">
        <v>18.45</v>
      </c>
      <c r="GI88" s="16">
        <v>1.9650000000000001</v>
      </c>
      <c r="GJ88" s="16">
        <v>8.1</v>
      </c>
      <c r="GK88" s="16">
        <v>0.5</v>
      </c>
      <c r="GL88" s="16">
        <v>0</v>
      </c>
      <c r="GM88" s="16">
        <v>2.7</v>
      </c>
      <c r="GN88" s="16">
        <v>13.2</v>
      </c>
      <c r="GO88" s="16">
        <v>6.6</v>
      </c>
      <c r="GP88" s="16">
        <v>6.6</v>
      </c>
      <c r="GQ88" s="16">
        <v>24.62</v>
      </c>
      <c r="GR88" s="16">
        <v>12.52</v>
      </c>
      <c r="GS88" s="16">
        <v>0</v>
      </c>
      <c r="GT88" s="16">
        <v>14.96</v>
      </c>
      <c r="GU88" s="16">
        <v>0</v>
      </c>
      <c r="GV88" s="16">
        <v>1563.2849999999999</v>
      </c>
      <c r="GW88" s="16"/>
      <c r="GX88" s="16"/>
      <c r="GY88" s="16"/>
      <c r="GZ88" s="16"/>
      <c r="HA88" s="16"/>
    </row>
    <row r="89" spans="1:209" x14ac:dyDescent="0.35">
      <c r="A89" s="37"/>
      <c r="C89" s="16"/>
      <c r="D89" s="16"/>
      <c r="E89" s="16"/>
      <c r="F89" s="16"/>
      <c r="G89" s="16"/>
      <c r="H89" s="16"/>
      <c r="I89" s="16"/>
      <c r="J89" s="16"/>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c r="CY89" s="16"/>
      <c r="CZ89" s="16"/>
      <c r="DA89" s="16"/>
      <c r="DB89" s="16"/>
      <c r="DC89" s="16"/>
      <c r="DD89" s="16"/>
      <c r="DE89" s="16"/>
      <c r="DF89" s="16"/>
      <c r="DG89" s="16"/>
      <c r="DH89" s="16"/>
      <c r="DI89" s="16"/>
      <c r="DJ89" s="16"/>
      <c r="DK89" s="16"/>
      <c r="DL89" s="16"/>
      <c r="DM89" s="16"/>
      <c r="DN89" s="16"/>
      <c r="DO89" s="16"/>
      <c r="DP89" s="16"/>
      <c r="DQ89" s="16"/>
      <c r="DR89" s="16"/>
      <c r="DS89" s="16"/>
      <c r="DT89" s="16"/>
      <c r="DU89" s="16"/>
      <c r="DV89" s="16"/>
      <c r="DW89" s="16"/>
      <c r="DX89" s="16"/>
      <c r="DY89" s="16"/>
      <c r="DZ89" s="16"/>
      <c r="EA89" s="16"/>
      <c r="EB89" s="16"/>
      <c r="EC89" s="16"/>
      <c r="ED89" s="16"/>
      <c r="EE89" s="16"/>
      <c r="EF89" s="16"/>
      <c r="EG89" s="16"/>
      <c r="EH89" s="16"/>
      <c r="EI89" s="16"/>
      <c r="EJ89" s="16"/>
      <c r="EK89" s="16"/>
      <c r="EL89" s="16"/>
      <c r="EM89" s="16"/>
      <c r="EN89" s="16"/>
      <c r="EO89" s="16"/>
      <c r="EP89" s="16"/>
      <c r="EQ89" s="16"/>
      <c r="ER89" s="16"/>
      <c r="ES89" s="16"/>
      <c r="ET89" s="16"/>
      <c r="EU89" s="16"/>
      <c r="EV89" s="16"/>
      <c r="EW89" s="16"/>
      <c r="EX89" s="16"/>
      <c r="EY89" s="16"/>
      <c r="EZ89" s="16"/>
      <c r="FA89" s="16"/>
      <c r="FB89" s="16"/>
      <c r="FC89" s="16"/>
      <c r="FD89" s="16"/>
      <c r="FE89" s="16"/>
      <c r="FF89" s="16"/>
      <c r="FG89" s="16"/>
      <c r="FH89" s="16"/>
      <c r="FI89" s="16"/>
      <c r="FJ89" s="16"/>
      <c r="FK89" s="16"/>
      <c r="FL89" s="16"/>
      <c r="FM89" s="16"/>
      <c r="FN89" s="16"/>
      <c r="FO89" s="16"/>
      <c r="FP89" s="16"/>
      <c r="FQ89" s="16"/>
      <c r="FR89" s="16"/>
      <c r="FS89" s="16"/>
      <c r="FT89" s="16"/>
      <c r="FU89" s="16"/>
      <c r="FV89" s="16"/>
      <c r="FW89" s="16"/>
      <c r="FX89" s="16"/>
      <c r="FY89" s="16"/>
      <c r="FZ89" s="16"/>
      <c r="GA89" s="16"/>
      <c r="GB89" s="16"/>
      <c r="GC89" s="16"/>
      <c r="GE89" s="37">
        <v>84</v>
      </c>
      <c r="GF89" s="12">
        <v>3097</v>
      </c>
      <c r="GG89" s="16">
        <v>25.18</v>
      </c>
      <c r="GH89" s="16">
        <v>6.8</v>
      </c>
      <c r="GI89" s="16">
        <v>0</v>
      </c>
      <c r="GJ89" s="16">
        <v>4.5</v>
      </c>
      <c r="GK89" s="16">
        <v>4</v>
      </c>
      <c r="GL89" s="16">
        <v>9.1</v>
      </c>
      <c r="GM89" s="16">
        <v>12.96</v>
      </c>
      <c r="GN89" s="16">
        <v>0</v>
      </c>
      <c r="GO89" s="16">
        <v>1.925</v>
      </c>
      <c r="GP89" s="16">
        <v>38.64</v>
      </c>
      <c r="GQ89" s="16">
        <v>11.22</v>
      </c>
      <c r="GR89" s="16">
        <v>48.68</v>
      </c>
      <c r="GS89" s="16">
        <v>21.92</v>
      </c>
      <c r="GT89" s="16">
        <v>0</v>
      </c>
      <c r="GU89" s="16">
        <v>0</v>
      </c>
      <c r="GV89" s="16">
        <v>2141.3890000000001</v>
      </c>
      <c r="GW89" s="16"/>
      <c r="GX89" s="16"/>
      <c r="GY89" s="16"/>
      <c r="GZ89" s="16"/>
      <c r="HA89" s="16"/>
    </row>
    <row r="90" spans="1:209" x14ac:dyDescent="0.35">
      <c r="A90" s="37"/>
      <c r="C90" s="16"/>
      <c r="D90" s="16"/>
      <c r="E90" s="16"/>
      <c r="F90" s="16"/>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c r="CY90" s="16"/>
      <c r="CZ90" s="16"/>
      <c r="DA90" s="16"/>
      <c r="DB90" s="16"/>
      <c r="DC90" s="16"/>
      <c r="DD90" s="16"/>
      <c r="DE90" s="16"/>
      <c r="DF90" s="16"/>
      <c r="DG90" s="16"/>
      <c r="DH90" s="16"/>
      <c r="DI90" s="16"/>
      <c r="DJ90" s="16"/>
      <c r="DK90" s="16"/>
      <c r="DL90" s="16"/>
      <c r="DM90" s="16"/>
      <c r="DN90" s="16"/>
      <c r="DO90" s="16"/>
      <c r="DP90" s="16"/>
      <c r="DQ90" s="16"/>
      <c r="DR90" s="16"/>
      <c r="DS90" s="16"/>
      <c r="DT90" s="16"/>
      <c r="DU90" s="16"/>
      <c r="DV90" s="16"/>
      <c r="DW90" s="16"/>
      <c r="DX90" s="16"/>
      <c r="DY90" s="16"/>
      <c r="DZ90" s="16"/>
      <c r="EA90" s="16"/>
      <c r="EB90" s="16"/>
      <c r="EC90" s="16"/>
      <c r="ED90" s="16"/>
      <c r="EE90" s="16"/>
      <c r="EF90" s="16"/>
      <c r="EG90" s="16"/>
      <c r="EH90" s="16"/>
      <c r="EI90" s="16"/>
      <c r="EJ90" s="16"/>
      <c r="EK90" s="16"/>
      <c r="EL90" s="16"/>
      <c r="EM90" s="16"/>
      <c r="EN90" s="16"/>
      <c r="EO90" s="16"/>
      <c r="EP90" s="16"/>
      <c r="EQ90" s="16"/>
      <c r="ER90" s="16"/>
      <c r="ES90" s="16"/>
      <c r="ET90" s="16"/>
      <c r="EU90" s="16"/>
      <c r="EV90" s="16"/>
      <c r="EW90" s="16"/>
      <c r="EX90" s="16"/>
      <c r="EY90" s="16"/>
      <c r="EZ90" s="16"/>
      <c r="FA90" s="16"/>
      <c r="FB90" s="16"/>
      <c r="FC90" s="16"/>
      <c r="FD90" s="16"/>
      <c r="FE90" s="16"/>
      <c r="FF90" s="16"/>
      <c r="FG90" s="16"/>
      <c r="FH90" s="16"/>
      <c r="FI90" s="16"/>
      <c r="FJ90" s="16"/>
      <c r="FK90" s="16"/>
      <c r="FL90" s="16"/>
      <c r="FM90" s="16"/>
      <c r="FN90" s="16"/>
      <c r="FO90" s="16"/>
      <c r="FP90" s="16"/>
      <c r="FQ90" s="16"/>
      <c r="FR90" s="16"/>
      <c r="FS90" s="16"/>
      <c r="FT90" s="16"/>
      <c r="FU90" s="16"/>
      <c r="FV90" s="16"/>
      <c r="FW90" s="16"/>
      <c r="FX90" s="16"/>
      <c r="FY90" s="16"/>
      <c r="FZ90" s="16"/>
      <c r="GA90" s="16"/>
      <c r="GB90" s="16"/>
      <c r="GC90" s="16"/>
      <c r="GE90" s="37">
        <v>85</v>
      </c>
      <c r="GF90" s="12">
        <v>3099</v>
      </c>
      <c r="GG90" s="16">
        <v>28.84</v>
      </c>
      <c r="GH90" s="16">
        <v>17.245000000000001</v>
      </c>
      <c r="GI90" s="16">
        <v>5.0999999999999996</v>
      </c>
      <c r="GJ90" s="16">
        <v>14.125</v>
      </c>
      <c r="GK90" s="16">
        <v>13.6</v>
      </c>
      <c r="GL90" s="16">
        <v>0</v>
      </c>
      <c r="GM90" s="16">
        <v>24.49</v>
      </c>
      <c r="GN90" s="16">
        <v>4.05</v>
      </c>
      <c r="GO90" s="16">
        <v>6.6</v>
      </c>
      <c r="GP90" s="16">
        <v>17.399999999999999</v>
      </c>
      <c r="GQ90" s="16">
        <v>34.81</v>
      </c>
      <c r="GR90" s="16">
        <v>42.42</v>
      </c>
      <c r="GS90" s="16">
        <v>19.504999999999999</v>
      </c>
      <c r="GT90" s="16">
        <v>9.24</v>
      </c>
      <c r="GU90" s="16">
        <v>6.16</v>
      </c>
      <c r="GV90" s="16">
        <v>4405.3639999999996</v>
      </c>
      <c r="GW90" s="16"/>
      <c r="GX90" s="16"/>
      <c r="GY90" s="16"/>
      <c r="GZ90" s="16"/>
      <c r="HA90" s="16"/>
    </row>
    <row r="91" spans="1:209" x14ac:dyDescent="0.35">
      <c r="A91" s="37"/>
      <c r="C91" s="16"/>
      <c r="D91" s="16"/>
      <c r="E91" s="16"/>
      <c r="F91" s="16"/>
      <c r="G91" s="16"/>
      <c r="H91" s="16"/>
      <c r="I91" s="16"/>
      <c r="J91" s="16"/>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c r="CB91" s="16"/>
      <c r="CC91" s="16"/>
      <c r="CD91" s="16"/>
      <c r="CE91" s="16"/>
      <c r="CF91" s="16"/>
      <c r="CG91" s="16"/>
      <c r="CH91" s="16"/>
      <c r="CI91" s="16"/>
      <c r="CJ91" s="16"/>
      <c r="CK91" s="16"/>
      <c r="CL91" s="16"/>
      <c r="CM91" s="16"/>
      <c r="CN91" s="16"/>
      <c r="CO91" s="16"/>
      <c r="CP91" s="16"/>
      <c r="CQ91" s="16"/>
      <c r="CR91" s="16"/>
      <c r="CS91" s="16"/>
      <c r="CT91" s="16"/>
      <c r="CU91" s="16"/>
      <c r="CV91" s="16"/>
      <c r="CW91" s="16"/>
      <c r="CX91" s="16"/>
      <c r="CY91" s="16"/>
      <c r="CZ91" s="16"/>
      <c r="DA91" s="16"/>
      <c r="DB91" s="16"/>
      <c r="DC91" s="16"/>
      <c r="DD91" s="16"/>
      <c r="DE91" s="16"/>
      <c r="DF91" s="16"/>
      <c r="DG91" s="16"/>
      <c r="DH91" s="16"/>
      <c r="DI91" s="16"/>
      <c r="DJ91" s="16"/>
      <c r="DK91" s="16"/>
      <c r="DL91" s="16"/>
      <c r="DM91" s="16"/>
      <c r="DN91" s="16"/>
      <c r="DO91" s="16"/>
      <c r="DP91" s="16"/>
      <c r="DQ91" s="16"/>
      <c r="DR91" s="16"/>
      <c r="DS91" s="16"/>
      <c r="DT91" s="16"/>
      <c r="DU91" s="16"/>
      <c r="DV91" s="16"/>
      <c r="DW91" s="16"/>
      <c r="DX91" s="16"/>
      <c r="DY91" s="16"/>
      <c r="DZ91" s="16"/>
      <c r="EA91" s="16"/>
      <c r="EB91" s="16"/>
      <c r="EC91" s="16"/>
      <c r="ED91" s="16"/>
      <c r="EE91" s="16"/>
      <c r="EF91" s="16"/>
      <c r="EG91" s="16"/>
      <c r="EH91" s="16"/>
      <c r="EI91" s="16"/>
      <c r="EJ91" s="16"/>
      <c r="EK91" s="16"/>
      <c r="EL91" s="16"/>
      <c r="EM91" s="16"/>
      <c r="EN91" s="16"/>
      <c r="EO91" s="16"/>
      <c r="EP91" s="16"/>
      <c r="EQ91" s="16"/>
      <c r="ER91" s="16"/>
      <c r="ES91" s="16"/>
      <c r="ET91" s="16"/>
      <c r="EU91" s="16"/>
      <c r="EV91" s="16"/>
      <c r="EW91" s="16"/>
      <c r="EX91" s="16"/>
      <c r="EY91" s="16"/>
      <c r="EZ91" s="16"/>
      <c r="FA91" s="16"/>
      <c r="FB91" s="16"/>
      <c r="FC91" s="16"/>
      <c r="FD91" s="16"/>
      <c r="FE91" s="16"/>
      <c r="FF91" s="16"/>
      <c r="FG91" s="16"/>
      <c r="FH91" s="16"/>
      <c r="FI91" s="16"/>
      <c r="FJ91" s="16"/>
      <c r="FK91" s="16"/>
      <c r="FL91" s="16"/>
      <c r="FM91" s="16"/>
      <c r="FN91" s="16"/>
      <c r="FO91" s="16"/>
      <c r="FP91" s="16"/>
      <c r="FQ91" s="16"/>
      <c r="FR91" s="16"/>
      <c r="FS91" s="16"/>
      <c r="FT91" s="16"/>
      <c r="FU91" s="16"/>
      <c r="FV91" s="16"/>
      <c r="FW91" s="16"/>
      <c r="FX91" s="16"/>
      <c r="FY91" s="16"/>
      <c r="FZ91" s="16"/>
      <c r="GA91" s="16"/>
      <c r="GB91" s="16"/>
      <c r="GC91" s="16"/>
      <c r="GE91" s="37">
        <v>86</v>
      </c>
      <c r="GF91" s="12">
        <v>3101</v>
      </c>
      <c r="GG91" s="16">
        <v>62.761000000000003</v>
      </c>
      <c r="GH91" s="16">
        <v>51.104999999999997</v>
      </c>
      <c r="GI91" s="16">
        <v>8.1</v>
      </c>
      <c r="GJ91" s="16">
        <v>13.66</v>
      </c>
      <c r="GK91" s="16">
        <v>112.8</v>
      </c>
      <c r="GL91" s="16">
        <v>21.14</v>
      </c>
      <c r="GM91" s="16">
        <v>16.28</v>
      </c>
      <c r="GN91" s="16">
        <v>33.07</v>
      </c>
      <c r="GO91" s="16">
        <v>158.73500000000001</v>
      </c>
      <c r="GP91" s="16">
        <v>83.784999999999997</v>
      </c>
      <c r="GQ91" s="16">
        <v>120.94</v>
      </c>
      <c r="GR91" s="16">
        <v>42.49</v>
      </c>
      <c r="GS91" s="16">
        <v>72.790000000000006</v>
      </c>
      <c r="GT91" s="16">
        <v>117.52</v>
      </c>
      <c r="GU91" s="16">
        <v>59.744999999999997</v>
      </c>
      <c r="GV91" s="16">
        <v>12293.346000000001</v>
      </c>
      <c r="GW91" s="16"/>
      <c r="GX91" s="16"/>
      <c r="GY91" s="16"/>
      <c r="GZ91" s="16"/>
      <c r="HA91" s="16"/>
    </row>
    <row r="92" spans="1:209" x14ac:dyDescent="0.35">
      <c r="A92" s="37"/>
      <c r="C92" s="16"/>
      <c r="D92" s="16"/>
      <c r="E92" s="16"/>
      <c r="F92" s="16"/>
      <c r="G92" s="16"/>
      <c r="H92" s="16"/>
      <c r="I92" s="16"/>
      <c r="J92" s="16"/>
      <c r="K92" s="16"/>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c r="CA92" s="16"/>
      <c r="CB92" s="16"/>
      <c r="CC92" s="16"/>
      <c r="CD92" s="16"/>
      <c r="CE92" s="16"/>
      <c r="CF92" s="16"/>
      <c r="CG92" s="16"/>
      <c r="CH92" s="16"/>
      <c r="CI92" s="16"/>
      <c r="CJ92" s="16"/>
      <c r="CK92" s="16"/>
      <c r="CL92" s="16"/>
      <c r="CM92" s="16"/>
      <c r="CN92" s="16"/>
      <c r="CO92" s="16"/>
      <c r="CP92" s="16"/>
      <c r="CQ92" s="16"/>
      <c r="CR92" s="16"/>
      <c r="CS92" s="16"/>
      <c r="CT92" s="16"/>
      <c r="CU92" s="16"/>
      <c r="CV92" s="16"/>
      <c r="CW92" s="16"/>
      <c r="CX92" s="16"/>
      <c r="CY92" s="16"/>
      <c r="CZ92" s="16"/>
      <c r="DA92" s="16"/>
      <c r="DB92" s="16"/>
      <c r="DC92" s="16"/>
      <c r="DD92" s="16"/>
      <c r="DE92" s="16"/>
      <c r="DF92" s="16"/>
      <c r="DG92" s="16"/>
      <c r="DH92" s="16"/>
      <c r="DI92" s="16"/>
      <c r="DJ92" s="16"/>
      <c r="DK92" s="16"/>
      <c r="DL92" s="16"/>
      <c r="DM92" s="16"/>
      <c r="DN92" s="16"/>
      <c r="DO92" s="16"/>
      <c r="DP92" s="16"/>
      <c r="DQ92" s="16"/>
      <c r="DR92" s="16"/>
      <c r="DS92" s="16"/>
      <c r="DT92" s="16"/>
      <c r="DU92" s="16"/>
      <c r="DV92" s="16"/>
      <c r="DW92" s="16"/>
      <c r="DX92" s="16"/>
      <c r="DY92" s="16"/>
      <c r="DZ92" s="16"/>
      <c r="EA92" s="16"/>
      <c r="EB92" s="16"/>
      <c r="EC92" s="16"/>
      <c r="ED92" s="16"/>
      <c r="EE92" s="16"/>
      <c r="EF92" s="16"/>
      <c r="EG92" s="16"/>
      <c r="EH92" s="16"/>
      <c r="EI92" s="16"/>
      <c r="EJ92" s="16"/>
      <c r="EK92" s="16"/>
      <c r="EL92" s="16"/>
      <c r="EM92" s="16"/>
      <c r="EN92" s="16"/>
      <c r="EO92" s="16"/>
      <c r="EP92" s="16"/>
      <c r="EQ92" s="16"/>
      <c r="ER92" s="16"/>
      <c r="ES92" s="16"/>
      <c r="ET92" s="16"/>
      <c r="EU92" s="16"/>
      <c r="EV92" s="16"/>
      <c r="EW92" s="16"/>
      <c r="EX92" s="16"/>
      <c r="EY92" s="16"/>
      <c r="EZ92" s="16"/>
      <c r="FA92" s="16"/>
      <c r="FB92" s="16"/>
      <c r="FC92" s="16"/>
      <c r="FD92" s="16"/>
      <c r="FE92" s="16"/>
      <c r="FF92" s="16"/>
      <c r="FG92" s="16"/>
      <c r="FH92" s="16"/>
      <c r="FI92" s="16"/>
      <c r="FJ92" s="16"/>
      <c r="FK92" s="16"/>
      <c r="FL92" s="16"/>
      <c r="FM92" s="16"/>
      <c r="FN92" s="16"/>
      <c r="FO92" s="16"/>
      <c r="FP92" s="16"/>
      <c r="FQ92" s="16"/>
      <c r="FR92" s="16"/>
      <c r="FS92" s="16"/>
      <c r="FT92" s="16"/>
      <c r="FU92" s="16"/>
      <c r="FV92" s="16"/>
      <c r="FW92" s="16"/>
      <c r="FX92" s="16"/>
      <c r="FY92" s="16"/>
      <c r="FZ92" s="16"/>
      <c r="GA92" s="16"/>
      <c r="GB92" s="16"/>
      <c r="GC92" s="16"/>
      <c r="GE92" s="37">
        <v>87</v>
      </c>
      <c r="GF92" s="12">
        <v>3102</v>
      </c>
      <c r="GG92" s="16">
        <v>25.736000000000001</v>
      </c>
      <c r="GH92" s="16">
        <v>41.05</v>
      </c>
      <c r="GI92" s="16">
        <v>6</v>
      </c>
      <c r="GJ92" s="16">
        <v>6.48</v>
      </c>
      <c r="GK92" s="16">
        <v>2.5499999999999998</v>
      </c>
      <c r="GL92" s="16">
        <v>2.5499999999999998</v>
      </c>
      <c r="GM92" s="16">
        <v>5.3</v>
      </c>
      <c r="GN92" s="16">
        <v>0</v>
      </c>
      <c r="GO92" s="16">
        <v>6.3250000000000002</v>
      </c>
      <c r="GP92" s="16">
        <v>62.1</v>
      </c>
      <c r="GQ92" s="16">
        <v>0</v>
      </c>
      <c r="GR92" s="16">
        <v>46.604999999999997</v>
      </c>
      <c r="GS92" s="16">
        <v>34.25</v>
      </c>
      <c r="GT92" s="16">
        <v>24.2</v>
      </c>
      <c r="GU92" s="16">
        <v>8.8000000000000007</v>
      </c>
      <c r="GV92" s="16">
        <v>3786.2130000000006</v>
      </c>
      <c r="GW92" s="16"/>
      <c r="GX92" s="16"/>
      <c r="GY92" s="16"/>
      <c r="GZ92" s="16"/>
      <c r="HA92" s="16"/>
    </row>
    <row r="93" spans="1:209" x14ac:dyDescent="0.35">
      <c r="A93" s="37"/>
      <c r="C93" s="16"/>
      <c r="D93" s="16"/>
      <c r="E93" s="16"/>
      <c r="F93" s="16"/>
      <c r="G93" s="16"/>
      <c r="H93" s="16"/>
      <c r="I93" s="16"/>
      <c r="J93" s="16"/>
      <c r="K93" s="16"/>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c r="CZ93" s="16"/>
      <c r="DA93" s="16"/>
      <c r="DB93" s="16"/>
      <c r="DC93" s="16"/>
      <c r="DD93" s="16"/>
      <c r="DE93" s="16"/>
      <c r="DF93" s="16"/>
      <c r="DG93" s="16"/>
      <c r="DH93" s="16"/>
      <c r="DI93" s="16"/>
      <c r="DJ93" s="16"/>
      <c r="DK93" s="16"/>
      <c r="DL93" s="16"/>
      <c r="DM93" s="16"/>
      <c r="DN93" s="16"/>
      <c r="DO93" s="16"/>
      <c r="DP93" s="16"/>
      <c r="DQ93" s="16"/>
      <c r="DR93" s="16"/>
      <c r="DS93" s="16"/>
      <c r="DT93" s="16"/>
      <c r="DU93" s="16"/>
      <c r="DV93" s="16"/>
      <c r="DW93" s="16"/>
      <c r="DX93" s="16"/>
      <c r="DY93" s="16"/>
      <c r="DZ93" s="16"/>
      <c r="EA93" s="16"/>
      <c r="EB93" s="16"/>
      <c r="EC93" s="16"/>
      <c r="ED93" s="16"/>
      <c r="EE93" s="16"/>
      <c r="EF93" s="16"/>
      <c r="EG93" s="16"/>
      <c r="EH93" s="16"/>
      <c r="EI93" s="16"/>
      <c r="EJ93" s="16"/>
      <c r="EK93" s="16"/>
      <c r="EL93" s="16"/>
      <c r="EM93" s="16"/>
      <c r="EN93" s="16"/>
      <c r="EO93" s="16"/>
      <c r="EP93" s="16"/>
      <c r="EQ93" s="16"/>
      <c r="ER93" s="16"/>
      <c r="ES93" s="16"/>
      <c r="ET93" s="16"/>
      <c r="EU93" s="16"/>
      <c r="EV93" s="16"/>
      <c r="EW93" s="16"/>
      <c r="EX93" s="16"/>
      <c r="EY93" s="16"/>
      <c r="EZ93" s="16"/>
      <c r="FA93" s="16"/>
      <c r="FB93" s="16"/>
      <c r="FC93" s="16"/>
      <c r="FD93" s="16"/>
      <c r="FE93" s="16"/>
      <c r="FF93" s="16"/>
      <c r="FG93" s="16"/>
      <c r="FH93" s="16"/>
      <c r="FI93" s="16"/>
      <c r="FJ93" s="16"/>
      <c r="FK93" s="16"/>
      <c r="FL93" s="16"/>
      <c r="FM93" s="16"/>
      <c r="FN93" s="16"/>
      <c r="FO93" s="16"/>
      <c r="FP93" s="16"/>
      <c r="FQ93" s="16"/>
      <c r="FR93" s="16"/>
      <c r="FS93" s="16"/>
      <c r="FT93" s="16"/>
      <c r="FU93" s="16"/>
      <c r="FV93" s="16"/>
      <c r="FW93" s="16"/>
      <c r="FX93" s="16"/>
      <c r="FY93" s="16"/>
      <c r="FZ93" s="16"/>
      <c r="GA93" s="16"/>
      <c r="GB93" s="16"/>
      <c r="GC93" s="16"/>
      <c r="GE93" s="37">
        <v>88</v>
      </c>
      <c r="GF93" s="12">
        <v>3103</v>
      </c>
      <c r="GG93" s="16">
        <v>38.619999999999997</v>
      </c>
      <c r="GH93" s="16">
        <v>17.239999999999998</v>
      </c>
      <c r="GI93" s="16">
        <v>19.600000000000001</v>
      </c>
      <c r="GJ93" s="16">
        <v>21</v>
      </c>
      <c r="GK93" s="16">
        <v>10</v>
      </c>
      <c r="GL93" s="16">
        <v>17.39</v>
      </c>
      <c r="GM93" s="16">
        <v>6.54</v>
      </c>
      <c r="GN93" s="16">
        <v>11.82</v>
      </c>
      <c r="GO93" s="16">
        <v>19.975000000000001</v>
      </c>
      <c r="GP93" s="16">
        <v>47.37</v>
      </c>
      <c r="GQ93" s="16">
        <v>74.25</v>
      </c>
      <c r="GR93" s="16">
        <v>22.57</v>
      </c>
      <c r="GS93" s="16">
        <v>38.524999999999999</v>
      </c>
      <c r="GT93" s="16">
        <v>26.4</v>
      </c>
      <c r="GU93" s="16">
        <v>45.76</v>
      </c>
      <c r="GV93" s="16">
        <v>7877.7019999999966</v>
      </c>
      <c r="GW93" s="16"/>
      <c r="GX93" s="16"/>
      <c r="GY93" s="16"/>
      <c r="GZ93" s="16"/>
      <c r="HA93" s="16"/>
    </row>
    <row r="94" spans="1:209" x14ac:dyDescent="0.35">
      <c r="A94" s="37"/>
      <c r="C94" s="16"/>
      <c r="D94" s="16"/>
      <c r="E94" s="16"/>
      <c r="F94" s="16"/>
      <c r="G94" s="16"/>
      <c r="H94" s="16"/>
      <c r="I94" s="16"/>
      <c r="J94" s="16"/>
      <c r="K94" s="16"/>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c r="CW94" s="16"/>
      <c r="CX94" s="16"/>
      <c r="CY94" s="16"/>
      <c r="CZ94" s="16"/>
      <c r="DA94" s="16"/>
      <c r="DB94" s="16"/>
      <c r="DC94" s="16"/>
      <c r="DD94" s="16"/>
      <c r="DE94" s="16"/>
      <c r="DF94" s="16"/>
      <c r="DG94" s="16"/>
      <c r="DH94" s="16"/>
      <c r="DI94" s="16"/>
      <c r="DJ94" s="16"/>
      <c r="DK94" s="16"/>
      <c r="DL94" s="16"/>
      <c r="DM94" s="16"/>
      <c r="DN94" s="16"/>
      <c r="DO94" s="16"/>
      <c r="DP94" s="16"/>
      <c r="DQ94" s="16"/>
      <c r="DR94" s="16"/>
      <c r="DS94" s="16"/>
      <c r="DT94" s="16"/>
      <c r="DU94" s="16"/>
      <c r="DV94" s="16"/>
      <c r="DW94" s="16"/>
      <c r="DX94" s="16"/>
      <c r="DY94" s="16"/>
      <c r="DZ94" s="16"/>
      <c r="EA94" s="16"/>
      <c r="EB94" s="16"/>
      <c r="EC94" s="16"/>
      <c r="ED94" s="16"/>
      <c r="EE94" s="16"/>
      <c r="EF94" s="16"/>
      <c r="EG94" s="16"/>
      <c r="EH94" s="16"/>
      <c r="EI94" s="16"/>
      <c r="EJ94" s="16"/>
      <c r="EK94" s="16"/>
      <c r="EL94" s="16"/>
      <c r="EM94" s="16"/>
      <c r="EN94" s="16"/>
      <c r="EO94" s="16"/>
      <c r="EP94" s="16"/>
      <c r="EQ94" s="16"/>
      <c r="ER94" s="16"/>
      <c r="ES94" s="16"/>
      <c r="ET94" s="16"/>
      <c r="EU94" s="16"/>
      <c r="EV94" s="16"/>
      <c r="EW94" s="16"/>
      <c r="EX94" s="16"/>
      <c r="EY94" s="16"/>
      <c r="EZ94" s="16"/>
      <c r="FA94" s="16"/>
      <c r="FB94" s="16"/>
      <c r="FC94" s="16"/>
      <c r="FD94" s="16"/>
      <c r="FE94" s="16"/>
      <c r="FF94" s="16"/>
      <c r="FG94" s="16"/>
      <c r="FH94" s="16"/>
      <c r="FI94" s="16"/>
      <c r="FJ94" s="16"/>
      <c r="FK94" s="16"/>
      <c r="FL94" s="16"/>
      <c r="FM94" s="16"/>
      <c r="FN94" s="16"/>
      <c r="FO94" s="16"/>
      <c r="FP94" s="16"/>
      <c r="FQ94" s="16"/>
      <c r="FR94" s="16"/>
      <c r="FS94" s="16"/>
      <c r="FT94" s="16"/>
      <c r="FU94" s="16"/>
      <c r="FV94" s="16"/>
      <c r="FW94" s="16"/>
      <c r="FX94" s="16"/>
      <c r="FY94" s="16"/>
      <c r="FZ94" s="16"/>
      <c r="GA94" s="16"/>
      <c r="GB94" s="16"/>
      <c r="GC94" s="16"/>
      <c r="GE94" s="37">
        <v>89</v>
      </c>
      <c r="GF94" s="12">
        <v>3104</v>
      </c>
      <c r="GG94" s="16">
        <v>46.65</v>
      </c>
      <c r="GH94" s="16">
        <v>59.615000000000002</v>
      </c>
      <c r="GI94" s="16">
        <v>16</v>
      </c>
      <c r="GJ94" s="16">
        <v>38.380000000000003</v>
      </c>
      <c r="GK94" s="16">
        <v>5.5</v>
      </c>
      <c r="GL94" s="16">
        <v>5.55</v>
      </c>
      <c r="GM94" s="16">
        <v>36.44</v>
      </c>
      <c r="GN94" s="16">
        <v>59.505000000000003</v>
      </c>
      <c r="GO94" s="16">
        <v>10.84</v>
      </c>
      <c r="GP94" s="16">
        <v>46.32</v>
      </c>
      <c r="GQ94" s="16">
        <v>116.38</v>
      </c>
      <c r="GR94" s="16">
        <v>69.185000000000002</v>
      </c>
      <c r="GS94" s="16">
        <v>159.29</v>
      </c>
      <c r="GT94" s="16">
        <v>89.905000000000001</v>
      </c>
      <c r="GU94" s="16">
        <v>36.520000000000003</v>
      </c>
      <c r="GV94" s="16">
        <v>12868.769000000002</v>
      </c>
      <c r="GW94" s="16"/>
      <c r="GX94" s="16"/>
      <c r="GY94" s="16"/>
      <c r="GZ94" s="16"/>
      <c r="HA94" s="16"/>
    </row>
    <row r="95" spans="1:209" x14ac:dyDescent="0.35">
      <c r="A95" s="37"/>
      <c r="C95" s="16"/>
      <c r="D95" s="16"/>
      <c r="E95" s="16"/>
      <c r="F95" s="16"/>
      <c r="G95" s="16"/>
      <c r="H95" s="16"/>
      <c r="I95" s="16"/>
      <c r="J95" s="16"/>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6"/>
      <c r="CD95" s="16"/>
      <c r="CE95" s="16"/>
      <c r="CF95" s="16"/>
      <c r="CG95" s="16"/>
      <c r="CH95" s="16"/>
      <c r="CI95" s="16"/>
      <c r="CJ95" s="16"/>
      <c r="CK95" s="16"/>
      <c r="CL95" s="16"/>
      <c r="CM95" s="16"/>
      <c r="CN95" s="16"/>
      <c r="CO95" s="16"/>
      <c r="CP95" s="16"/>
      <c r="CQ95" s="16"/>
      <c r="CR95" s="16"/>
      <c r="CS95" s="16"/>
      <c r="CT95" s="16"/>
      <c r="CU95" s="16"/>
      <c r="CV95" s="16"/>
      <c r="CW95" s="16"/>
      <c r="CX95" s="16"/>
      <c r="CY95" s="16"/>
      <c r="CZ95" s="16"/>
      <c r="DA95" s="16"/>
      <c r="DB95" s="16"/>
      <c r="DC95" s="16"/>
      <c r="DD95" s="16"/>
      <c r="DE95" s="16"/>
      <c r="DF95" s="16"/>
      <c r="DG95" s="16"/>
      <c r="DH95" s="16"/>
      <c r="DI95" s="16"/>
      <c r="DJ95" s="16"/>
      <c r="DK95" s="16"/>
      <c r="DL95" s="16"/>
      <c r="DM95" s="16"/>
      <c r="DN95" s="16"/>
      <c r="DO95" s="16"/>
      <c r="DP95" s="16"/>
      <c r="DQ95" s="16"/>
      <c r="DR95" s="16"/>
      <c r="DS95" s="16"/>
      <c r="DT95" s="16"/>
      <c r="DU95" s="16"/>
      <c r="DV95" s="16"/>
      <c r="DW95" s="16"/>
      <c r="DX95" s="16"/>
      <c r="DY95" s="16"/>
      <c r="DZ95" s="16"/>
      <c r="EA95" s="16"/>
      <c r="EB95" s="16"/>
      <c r="EC95" s="16"/>
      <c r="ED95" s="16"/>
      <c r="EE95" s="16"/>
      <c r="EF95" s="16"/>
      <c r="EG95" s="16"/>
      <c r="EH95" s="16"/>
      <c r="EI95" s="16"/>
      <c r="EJ95" s="16"/>
      <c r="EK95" s="16"/>
      <c r="EL95" s="16"/>
      <c r="EM95" s="16"/>
      <c r="EN95" s="16"/>
      <c r="EO95" s="16"/>
      <c r="EP95" s="16"/>
      <c r="EQ95" s="16"/>
      <c r="ER95" s="16"/>
      <c r="ES95" s="16"/>
      <c r="ET95" s="16"/>
      <c r="EU95" s="16"/>
      <c r="EV95" s="16"/>
      <c r="EW95" s="16"/>
      <c r="EX95" s="16"/>
      <c r="EY95" s="16"/>
      <c r="EZ95" s="16"/>
      <c r="FA95" s="16"/>
      <c r="FB95" s="16"/>
      <c r="FC95" s="16"/>
      <c r="FD95" s="16"/>
      <c r="FE95" s="16"/>
      <c r="FF95" s="16"/>
      <c r="FG95" s="16"/>
      <c r="FH95" s="16"/>
      <c r="FI95" s="16"/>
      <c r="FJ95" s="16"/>
      <c r="FK95" s="16"/>
      <c r="FL95" s="16"/>
      <c r="FM95" s="16"/>
      <c r="FN95" s="16"/>
      <c r="FO95" s="16"/>
      <c r="FP95" s="16"/>
      <c r="FQ95" s="16"/>
      <c r="FR95" s="16"/>
      <c r="FS95" s="16"/>
      <c r="FT95" s="16"/>
      <c r="FU95" s="16"/>
      <c r="FV95" s="16"/>
      <c r="FW95" s="16"/>
      <c r="FX95" s="16"/>
      <c r="FY95" s="16"/>
      <c r="FZ95" s="16"/>
      <c r="GA95" s="16"/>
      <c r="GB95" s="16"/>
      <c r="GC95" s="16"/>
      <c r="GE95" s="37">
        <v>90</v>
      </c>
      <c r="GF95" s="12">
        <v>3105</v>
      </c>
      <c r="GG95" s="16">
        <v>64.674999999999997</v>
      </c>
      <c r="GH95" s="16">
        <v>30.08</v>
      </c>
      <c r="GI95" s="16">
        <v>9</v>
      </c>
      <c r="GJ95" s="16">
        <v>16.5</v>
      </c>
      <c r="GK95" s="16">
        <v>27.5</v>
      </c>
      <c r="GL95" s="16">
        <v>0</v>
      </c>
      <c r="GM95" s="16">
        <v>0</v>
      </c>
      <c r="GN95" s="16">
        <v>15.335000000000001</v>
      </c>
      <c r="GO95" s="16">
        <v>15.13</v>
      </c>
      <c r="GP95" s="16">
        <v>52.91</v>
      </c>
      <c r="GQ95" s="16">
        <v>32.19</v>
      </c>
      <c r="GR95" s="16">
        <v>39.29</v>
      </c>
      <c r="GS95" s="16">
        <v>37.615000000000002</v>
      </c>
      <c r="GT95" s="16">
        <v>67.36</v>
      </c>
      <c r="GU95" s="16">
        <v>16.75</v>
      </c>
      <c r="GV95" s="16">
        <v>6060.4490000000033</v>
      </c>
      <c r="GW95" s="16"/>
      <c r="GX95" s="16"/>
      <c r="GY95" s="16"/>
      <c r="GZ95" s="16"/>
      <c r="HA95" s="16"/>
    </row>
    <row r="96" spans="1:209" x14ac:dyDescent="0.35">
      <c r="A96" s="37"/>
      <c r="C96" s="16"/>
      <c r="D96" s="16"/>
      <c r="E96" s="16"/>
      <c r="F96" s="16"/>
      <c r="G96" s="16"/>
      <c r="H96" s="16"/>
      <c r="I96" s="16"/>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c r="CA96" s="16"/>
      <c r="CB96" s="16"/>
      <c r="CC96" s="16"/>
      <c r="CD96" s="16"/>
      <c r="CE96" s="16"/>
      <c r="CF96" s="16"/>
      <c r="CG96" s="16"/>
      <c r="CH96" s="16"/>
      <c r="CI96" s="16"/>
      <c r="CJ96" s="16"/>
      <c r="CK96" s="16"/>
      <c r="CL96" s="16"/>
      <c r="CM96" s="16"/>
      <c r="CN96" s="16"/>
      <c r="CO96" s="16"/>
      <c r="CP96" s="16"/>
      <c r="CQ96" s="16"/>
      <c r="CR96" s="16"/>
      <c r="CS96" s="16"/>
      <c r="CT96" s="16"/>
      <c r="CU96" s="16"/>
      <c r="CV96" s="16"/>
      <c r="CW96" s="16"/>
      <c r="CX96" s="16"/>
      <c r="CY96" s="16"/>
      <c r="CZ96" s="16"/>
      <c r="DA96" s="16"/>
      <c r="DB96" s="16"/>
      <c r="DC96" s="16"/>
      <c r="DD96" s="16"/>
      <c r="DE96" s="16"/>
      <c r="DF96" s="16"/>
      <c r="DG96" s="16"/>
      <c r="DH96" s="16"/>
      <c r="DI96" s="16"/>
      <c r="DJ96" s="16"/>
      <c r="DK96" s="16"/>
      <c r="DL96" s="16"/>
      <c r="DM96" s="16"/>
      <c r="DN96" s="16"/>
      <c r="DO96" s="16"/>
      <c r="DP96" s="16"/>
      <c r="DQ96" s="16"/>
      <c r="DR96" s="16"/>
      <c r="DS96" s="16"/>
      <c r="DT96" s="16"/>
      <c r="DU96" s="16"/>
      <c r="DV96" s="16"/>
      <c r="DW96" s="16"/>
      <c r="DX96" s="16"/>
      <c r="DY96" s="16"/>
      <c r="DZ96" s="16"/>
      <c r="EA96" s="16"/>
      <c r="EB96" s="16"/>
      <c r="EC96" s="16"/>
      <c r="ED96" s="16"/>
      <c r="EE96" s="16"/>
      <c r="EF96" s="16"/>
      <c r="EG96" s="16"/>
      <c r="EH96" s="16"/>
      <c r="EI96" s="16"/>
      <c r="EJ96" s="16"/>
      <c r="EK96" s="16"/>
      <c r="EL96" s="16"/>
      <c r="EM96" s="16"/>
      <c r="EN96" s="16"/>
      <c r="EO96" s="16"/>
      <c r="EP96" s="16"/>
      <c r="EQ96" s="16"/>
      <c r="ER96" s="16"/>
      <c r="ES96" s="16"/>
      <c r="ET96" s="16"/>
      <c r="EU96" s="16"/>
      <c r="EV96" s="16"/>
      <c r="EW96" s="16"/>
      <c r="EX96" s="16"/>
      <c r="EY96" s="16"/>
      <c r="EZ96" s="16"/>
      <c r="FA96" s="16"/>
      <c r="FB96" s="16"/>
      <c r="FC96" s="16"/>
      <c r="FD96" s="16"/>
      <c r="FE96" s="16"/>
      <c r="FF96" s="16"/>
      <c r="FG96" s="16"/>
      <c r="FH96" s="16"/>
      <c r="FI96" s="16"/>
      <c r="FJ96" s="16"/>
      <c r="FK96" s="16"/>
      <c r="FL96" s="16"/>
      <c r="FM96" s="16"/>
      <c r="FN96" s="16"/>
      <c r="FO96" s="16"/>
      <c r="FP96" s="16"/>
      <c r="FQ96" s="16"/>
      <c r="FR96" s="16"/>
      <c r="FS96" s="16"/>
      <c r="FT96" s="16"/>
      <c r="FU96" s="16"/>
      <c r="FV96" s="16"/>
      <c r="FW96" s="16"/>
      <c r="FX96" s="16"/>
      <c r="FY96" s="16"/>
      <c r="FZ96" s="16"/>
      <c r="GA96" s="16"/>
      <c r="GB96" s="16"/>
      <c r="GC96" s="16"/>
      <c r="GE96" s="37">
        <v>91</v>
      </c>
      <c r="GF96" s="12">
        <v>3106</v>
      </c>
      <c r="GG96" s="16">
        <v>82.504999999999995</v>
      </c>
      <c r="GH96" s="16">
        <v>47.643999999999998</v>
      </c>
      <c r="GI96" s="16">
        <v>15</v>
      </c>
      <c r="GJ96" s="16">
        <v>34.31</v>
      </c>
      <c r="GK96" s="16">
        <v>10.14</v>
      </c>
      <c r="GL96" s="16">
        <v>22.45</v>
      </c>
      <c r="GM96" s="16">
        <v>25.43</v>
      </c>
      <c r="GN96" s="16">
        <v>34.81</v>
      </c>
      <c r="GO96" s="16">
        <v>139.34</v>
      </c>
      <c r="GP96" s="16">
        <v>103.57</v>
      </c>
      <c r="GQ96" s="16">
        <v>113.23</v>
      </c>
      <c r="GR96" s="16">
        <v>141.79499999999999</v>
      </c>
      <c r="GS96" s="16">
        <v>82.76</v>
      </c>
      <c r="GT96" s="16">
        <v>94.555000000000007</v>
      </c>
      <c r="GU96" s="16">
        <v>68.790000000000006</v>
      </c>
      <c r="GV96" s="16">
        <v>12439.592000000001</v>
      </c>
      <c r="GW96" s="16"/>
      <c r="GX96" s="16"/>
      <c r="GY96" s="16"/>
      <c r="GZ96" s="16"/>
      <c r="HA96" s="16"/>
    </row>
    <row r="97" spans="1:209" x14ac:dyDescent="0.35">
      <c r="A97" s="37"/>
      <c r="C97" s="16"/>
      <c r="D97" s="16"/>
      <c r="E97" s="16"/>
      <c r="F97" s="16"/>
      <c r="G97" s="16"/>
      <c r="H97" s="16"/>
      <c r="I97" s="16"/>
      <c r="J97" s="16"/>
      <c r="K97" s="16"/>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c r="CZ97" s="16"/>
      <c r="DA97" s="16"/>
      <c r="DB97" s="16"/>
      <c r="DC97" s="16"/>
      <c r="DD97" s="16"/>
      <c r="DE97" s="16"/>
      <c r="DF97" s="16"/>
      <c r="DG97" s="16"/>
      <c r="DH97" s="16"/>
      <c r="DI97" s="16"/>
      <c r="DJ97" s="16"/>
      <c r="DK97" s="16"/>
      <c r="DL97" s="16"/>
      <c r="DM97" s="16"/>
      <c r="DN97" s="16"/>
      <c r="DO97" s="16"/>
      <c r="DP97" s="16"/>
      <c r="DQ97" s="16"/>
      <c r="DR97" s="16"/>
      <c r="DS97" s="16"/>
      <c r="DT97" s="16"/>
      <c r="DU97" s="16"/>
      <c r="DV97" s="16"/>
      <c r="DW97" s="16"/>
      <c r="DX97" s="16"/>
      <c r="DY97" s="16"/>
      <c r="DZ97" s="16"/>
      <c r="EA97" s="16"/>
      <c r="EB97" s="16"/>
      <c r="EC97" s="16"/>
      <c r="ED97" s="16"/>
      <c r="EE97" s="16"/>
      <c r="EF97" s="16"/>
      <c r="EG97" s="16"/>
      <c r="EH97" s="16"/>
      <c r="EI97" s="16"/>
      <c r="EJ97" s="16"/>
      <c r="EK97" s="16"/>
      <c r="EL97" s="16"/>
      <c r="EM97" s="16"/>
      <c r="EN97" s="16"/>
      <c r="EO97" s="16"/>
      <c r="EP97" s="16"/>
      <c r="EQ97" s="16"/>
      <c r="ER97" s="16"/>
      <c r="ES97" s="16"/>
      <c r="ET97" s="16"/>
      <c r="EU97" s="16"/>
      <c r="EV97" s="16"/>
      <c r="EW97" s="16"/>
      <c r="EX97" s="16"/>
      <c r="EY97" s="16"/>
      <c r="EZ97" s="16"/>
      <c r="FA97" s="16"/>
      <c r="FB97" s="16"/>
      <c r="FC97" s="16"/>
      <c r="FD97" s="16"/>
      <c r="FE97" s="16"/>
      <c r="FF97" s="16"/>
      <c r="FG97" s="16"/>
      <c r="FH97" s="16"/>
      <c r="FI97" s="16"/>
      <c r="FJ97" s="16"/>
      <c r="FK97" s="16"/>
      <c r="FL97" s="16"/>
      <c r="FM97" s="16"/>
      <c r="FN97" s="16"/>
      <c r="FO97" s="16"/>
      <c r="FP97" s="16"/>
      <c r="FQ97" s="16"/>
      <c r="FR97" s="16"/>
      <c r="FS97" s="16"/>
      <c r="FT97" s="16"/>
      <c r="FU97" s="16"/>
      <c r="FV97" s="16"/>
      <c r="FW97" s="16"/>
      <c r="FX97" s="16"/>
      <c r="FY97" s="16"/>
      <c r="FZ97" s="16"/>
      <c r="GA97" s="16"/>
      <c r="GB97" s="16"/>
      <c r="GC97" s="16"/>
      <c r="GE97" s="37">
        <v>92</v>
      </c>
      <c r="GF97" s="12">
        <v>3107</v>
      </c>
      <c r="GG97" s="16">
        <v>42.86</v>
      </c>
      <c r="GH97" s="16">
        <v>42.13</v>
      </c>
      <c r="GI97" s="16">
        <v>10</v>
      </c>
      <c r="GJ97" s="16">
        <v>20</v>
      </c>
      <c r="GK97" s="16">
        <v>3</v>
      </c>
      <c r="GL97" s="16">
        <v>6.2</v>
      </c>
      <c r="GM97" s="16">
        <v>9.2100000000000009</v>
      </c>
      <c r="GN97" s="16">
        <v>24.895</v>
      </c>
      <c r="GO97" s="16">
        <v>11.26</v>
      </c>
      <c r="GP97" s="16">
        <v>43.575000000000003</v>
      </c>
      <c r="GQ97" s="16">
        <v>61.01</v>
      </c>
      <c r="GR97" s="16">
        <v>40.435000000000002</v>
      </c>
      <c r="GS97" s="16">
        <v>179.465</v>
      </c>
      <c r="GT97" s="16">
        <v>96.36</v>
      </c>
      <c r="GU97" s="16">
        <v>3.52</v>
      </c>
      <c r="GV97" s="16">
        <v>8082.3230000000003</v>
      </c>
      <c r="GW97" s="16"/>
      <c r="GX97" s="16"/>
      <c r="GY97" s="16"/>
      <c r="GZ97" s="16"/>
      <c r="HA97" s="16"/>
    </row>
    <row r="98" spans="1:209" x14ac:dyDescent="0.35">
      <c r="A98" s="37"/>
      <c r="C98" s="16"/>
      <c r="D98" s="16"/>
      <c r="E98" s="16"/>
      <c r="F98" s="16"/>
      <c r="G98" s="16"/>
      <c r="H98" s="16"/>
      <c r="I98" s="16"/>
      <c r="J98" s="16"/>
      <c r="K98" s="16"/>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c r="CW98" s="16"/>
      <c r="CX98" s="16"/>
      <c r="CY98" s="16"/>
      <c r="CZ98" s="16"/>
      <c r="DA98" s="16"/>
      <c r="DB98" s="16"/>
      <c r="DC98" s="16"/>
      <c r="DD98" s="16"/>
      <c r="DE98" s="16"/>
      <c r="DF98" s="16"/>
      <c r="DG98" s="16"/>
      <c r="DH98" s="16"/>
      <c r="DI98" s="16"/>
      <c r="DJ98" s="16"/>
      <c r="DK98" s="16"/>
      <c r="DL98" s="16"/>
      <c r="DM98" s="16"/>
      <c r="DN98" s="16"/>
      <c r="DO98" s="16"/>
      <c r="DP98" s="16"/>
      <c r="DQ98" s="16"/>
      <c r="DR98" s="16"/>
      <c r="DS98" s="16"/>
      <c r="DT98" s="16"/>
      <c r="DU98" s="16"/>
      <c r="DV98" s="16"/>
      <c r="DW98" s="16"/>
      <c r="DX98" s="16"/>
      <c r="DY98" s="16"/>
      <c r="DZ98" s="16"/>
      <c r="EA98" s="16"/>
      <c r="EB98" s="16"/>
      <c r="EC98" s="16"/>
      <c r="ED98" s="16"/>
      <c r="EE98" s="16"/>
      <c r="EF98" s="16"/>
      <c r="EG98" s="16"/>
      <c r="EH98" s="16"/>
      <c r="EI98" s="16"/>
      <c r="EJ98" s="16"/>
      <c r="EK98" s="16"/>
      <c r="EL98" s="16"/>
      <c r="EM98" s="16"/>
      <c r="EN98" s="16"/>
      <c r="EO98" s="16"/>
      <c r="EP98" s="16"/>
      <c r="EQ98" s="16"/>
      <c r="ER98" s="16"/>
      <c r="ES98" s="16"/>
      <c r="ET98" s="16"/>
      <c r="EU98" s="16"/>
      <c r="EV98" s="16"/>
      <c r="EW98" s="16"/>
      <c r="EX98" s="16"/>
      <c r="EY98" s="16"/>
      <c r="EZ98" s="16"/>
      <c r="FA98" s="16"/>
      <c r="FB98" s="16"/>
      <c r="FC98" s="16"/>
      <c r="FD98" s="16"/>
      <c r="FE98" s="16"/>
      <c r="FF98" s="16"/>
      <c r="FG98" s="16"/>
      <c r="FH98" s="16"/>
      <c r="FI98" s="16"/>
      <c r="FJ98" s="16"/>
      <c r="FK98" s="16"/>
      <c r="FL98" s="16"/>
      <c r="FM98" s="16"/>
      <c r="FN98" s="16"/>
      <c r="FO98" s="16"/>
      <c r="FP98" s="16"/>
      <c r="FQ98" s="16"/>
      <c r="FR98" s="16"/>
      <c r="FS98" s="16"/>
      <c r="FT98" s="16"/>
      <c r="FU98" s="16"/>
      <c r="FV98" s="16"/>
      <c r="FW98" s="16"/>
      <c r="FX98" s="16"/>
      <c r="FY98" s="16"/>
      <c r="FZ98" s="16"/>
      <c r="GA98" s="16"/>
      <c r="GB98" s="16"/>
      <c r="GC98" s="16"/>
      <c r="GE98" s="37">
        <v>93</v>
      </c>
      <c r="GF98" s="12">
        <v>3108</v>
      </c>
      <c r="GG98" s="16">
        <v>72.290000000000006</v>
      </c>
      <c r="GH98" s="16">
        <v>66.52</v>
      </c>
      <c r="GI98" s="16">
        <v>4</v>
      </c>
      <c r="GJ98" s="16">
        <v>31.577999999999999</v>
      </c>
      <c r="GK98" s="16">
        <v>16.5</v>
      </c>
      <c r="GL98" s="16">
        <v>10.84</v>
      </c>
      <c r="GM98" s="16">
        <v>6.36</v>
      </c>
      <c r="GN98" s="16">
        <v>32.200000000000003</v>
      </c>
      <c r="GO98" s="16">
        <v>57.48</v>
      </c>
      <c r="GP98" s="16">
        <v>88.435000000000002</v>
      </c>
      <c r="GQ98" s="16">
        <v>133.22499999999999</v>
      </c>
      <c r="GR98" s="16">
        <v>110.26</v>
      </c>
      <c r="GS98" s="16">
        <v>103.71</v>
      </c>
      <c r="GT98" s="16">
        <v>147.48500000000001</v>
      </c>
      <c r="GU98" s="16">
        <v>27.22</v>
      </c>
      <c r="GV98" s="16">
        <v>12610.910000000003</v>
      </c>
      <c r="GW98" s="16"/>
      <c r="GX98" s="16"/>
      <c r="GY98" s="16"/>
      <c r="GZ98" s="16"/>
      <c r="HA98" s="16"/>
    </row>
    <row r="99" spans="1:209" x14ac:dyDescent="0.35">
      <c r="A99" s="37"/>
      <c r="C99" s="16"/>
      <c r="D99" s="16"/>
      <c r="E99" s="16"/>
      <c r="F99" s="16"/>
      <c r="G99" s="16"/>
      <c r="H99" s="16"/>
      <c r="I99" s="16"/>
      <c r="J99" s="16"/>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c r="CY99" s="16"/>
      <c r="CZ99" s="16"/>
      <c r="DA99" s="16"/>
      <c r="DB99" s="16"/>
      <c r="DC99" s="16"/>
      <c r="DD99" s="16"/>
      <c r="DE99" s="16"/>
      <c r="DF99" s="16"/>
      <c r="DG99" s="16"/>
      <c r="DH99" s="16"/>
      <c r="DI99" s="16"/>
      <c r="DJ99" s="16"/>
      <c r="DK99" s="16"/>
      <c r="DL99" s="16"/>
      <c r="DM99" s="16"/>
      <c r="DN99" s="16"/>
      <c r="DO99" s="16"/>
      <c r="DP99" s="16"/>
      <c r="DQ99" s="16"/>
      <c r="DR99" s="16"/>
      <c r="DS99" s="16"/>
      <c r="DT99" s="16"/>
      <c r="DU99" s="16"/>
      <c r="DV99" s="16"/>
      <c r="DW99" s="16"/>
      <c r="DX99" s="16"/>
      <c r="DY99" s="16"/>
      <c r="DZ99" s="16"/>
      <c r="EA99" s="16"/>
      <c r="EB99" s="16"/>
      <c r="EC99" s="16"/>
      <c r="ED99" s="16"/>
      <c r="EE99" s="16"/>
      <c r="EF99" s="16"/>
      <c r="EG99" s="16"/>
      <c r="EH99" s="16"/>
      <c r="EI99" s="16"/>
      <c r="EJ99" s="16"/>
      <c r="EK99" s="16"/>
      <c r="EL99" s="16"/>
      <c r="EM99" s="16"/>
      <c r="EN99" s="16"/>
      <c r="EO99" s="16"/>
      <c r="EP99" s="16"/>
      <c r="EQ99" s="16"/>
      <c r="ER99" s="16"/>
      <c r="ES99" s="16"/>
      <c r="ET99" s="16"/>
      <c r="EU99" s="16"/>
      <c r="EV99" s="16"/>
      <c r="EW99" s="16"/>
      <c r="EX99" s="16"/>
      <c r="EY99" s="16"/>
      <c r="EZ99" s="16"/>
      <c r="FA99" s="16"/>
      <c r="FB99" s="16"/>
      <c r="FC99" s="16"/>
      <c r="FD99" s="16"/>
      <c r="FE99" s="16"/>
      <c r="FF99" s="16"/>
      <c r="FG99" s="16"/>
      <c r="FH99" s="16"/>
      <c r="FI99" s="16"/>
      <c r="FJ99" s="16"/>
      <c r="FK99" s="16"/>
      <c r="FL99" s="16"/>
      <c r="FM99" s="16"/>
      <c r="FN99" s="16"/>
      <c r="FO99" s="16"/>
      <c r="FP99" s="16"/>
      <c r="FQ99" s="16"/>
      <c r="FR99" s="16"/>
      <c r="FS99" s="16"/>
      <c r="FT99" s="16"/>
      <c r="FU99" s="16"/>
      <c r="FV99" s="16"/>
      <c r="FW99" s="16"/>
      <c r="FX99" s="16"/>
      <c r="FY99" s="16"/>
      <c r="FZ99" s="16"/>
      <c r="GA99" s="16"/>
      <c r="GB99" s="16"/>
      <c r="GC99" s="16"/>
      <c r="GE99" s="37">
        <v>94</v>
      </c>
      <c r="GF99" s="12">
        <v>3109</v>
      </c>
      <c r="GG99" s="16">
        <v>71.168999999999997</v>
      </c>
      <c r="GH99" s="16">
        <v>69.599999999999994</v>
      </c>
      <c r="GI99" s="16">
        <v>22.54</v>
      </c>
      <c r="GJ99" s="16">
        <v>57.94</v>
      </c>
      <c r="GK99" s="16">
        <v>111.07</v>
      </c>
      <c r="GL99" s="16">
        <v>4.5999999999999996</v>
      </c>
      <c r="GM99" s="16">
        <v>6.3</v>
      </c>
      <c r="GN99" s="16">
        <v>30.54</v>
      </c>
      <c r="GO99" s="16">
        <v>48.005000000000003</v>
      </c>
      <c r="GP99" s="16">
        <v>167.85</v>
      </c>
      <c r="GQ99" s="16">
        <v>180.26</v>
      </c>
      <c r="GR99" s="16">
        <v>107.31</v>
      </c>
      <c r="GS99" s="16">
        <v>82.215000000000003</v>
      </c>
      <c r="GT99" s="16">
        <v>198.74</v>
      </c>
      <c r="GU99" s="16">
        <v>57.545000000000002</v>
      </c>
      <c r="GV99" s="16">
        <v>16841.660999999996</v>
      </c>
      <c r="GW99" s="16"/>
      <c r="GX99" s="16"/>
      <c r="GY99" s="16"/>
      <c r="GZ99" s="16"/>
      <c r="HA99" s="16"/>
    </row>
    <row r="100" spans="1:209" x14ac:dyDescent="0.35">
      <c r="A100" s="37"/>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16"/>
      <c r="CZ100" s="16"/>
      <c r="DA100" s="16"/>
      <c r="DB100" s="16"/>
      <c r="DC100" s="16"/>
      <c r="DD100" s="16"/>
      <c r="DE100" s="16"/>
      <c r="DF100" s="16"/>
      <c r="DG100" s="16"/>
      <c r="DH100" s="16"/>
      <c r="DI100" s="16"/>
      <c r="DJ100" s="16"/>
      <c r="DK100" s="16"/>
      <c r="DL100" s="16"/>
      <c r="DM100" s="16"/>
      <c r="DN100" s="16"/>
      <c r="DO100" s="16"/>
      <c r="DP100" s="16"/>
      <c r="DQ100" s="16"/>
      <c r="DR100" s="16"/>
      <c r="DS100" s="16"/>
      <c r="DT100" s="16"/>
      <c r="DU100" s="16"/>
      <c r="DV100" s="16"/>
      <c r="DW100" s="16"/>
      <c r="DX100" s="16"/>
      <c r="DY100" s="16"/>
      <c r="DZ100" s="16"/>
      <c r="EA100" s="16"/>
      <c r="EB100" s="16"/>
      <c r="EC100" s="16"/>
      <c r="ED100" s="16"/>
      <c r="EE100" s="16"/>
      <c r="EF100" s="16"/>
      <c r="EG100" s="16"/>
      <c r="EH100" s="16"/>
      <c r="EI100" s="16"/>
      <c r="EJ100" s="16"/>
      <c r="EK100" s="16"/>
      <c r="EL100" s="16"/>
      <c r="EM100" s="16"/>
      <c r="EN100" s="16"/>
      <c r="EO100" s="16"/>
      <c r="EP100" s="16"/>
      <c r="EQ100" s="16"/>
      <c r="ER100" s="16"/>
      <c r="ES100" s="16"/>
      <c r="ET100" s="16"/>
      <c r="EU100" s="16"/>
      <c r="EV100" s="16"/>
      <c r="EW100" s="16"/>
      <c r="EX100" s="16"/>
      <c r="EY100" s="16"/>
      <c r="EZ100" s="16"/>
      <c r="FA100" s="16"/>
      <c r="FB100" s="16"/>
      <c r="FC100" s="16"/>
      <c r="FD100" s="16"/>
      <c r="FE100" s="16"/>
      <c r="FF100" s="16"/>
      <c r="FG100" s="16"/>
      <c r="FH100" s="16"/>
      <c r="FI100" s="16"/>
      <c r="FJ100" s="16"/>
      <c r="FK100" s="16"/>
      <c r="FL100" s="16"/>
      <c r="FM100" s="16"/>
      <c r="FN100" s="16"/>
      <c r="FO100" s="16"/>
      <c r="FP100" s="16"/>
      <c r="FQ100" s="16"/>
      <c r="FR100" s="16"/>
      <c r="FS100" s="16"/>
      <c r="FT100" s="16"/>
      <c r="FU100" s="16"/>
      <c r="FV100" s="16"/>
      <c r="FW100" s="16"/>
      <c r="FX100" s="16"/>
      <c r="FY100" s="16"/>
      <c r="FZ100" s="16"/>
      <c r="GA100" s="16"/>
      <c r="GB100" s="16"/>
      <c r="GC100" s="16"/>
      <c r="GE100" s="37">
        <v>95</v>
      </c>
      <c r="GF100" s="12">
        <v>3111</v>
      </c>
      <c r="GG100" s="16">
        <v>28.57</v>
      </c>
      <c r="GH100" s="16">
        <v>48.965000000000003</v>
      </c>
      <c r="GI100" s="16">
        <v>13.5</v>
      </c>
      <c r="GJ100" s="16">
        <v>32.795000000000002</v>
      </c>
      <c r="GK100" s="16">
        <v>9</v>
      </c>
      <c r="GL100" s="16">
        <v>3</v>
      </c>
      <c r="GM100" s="16">
        <v>19.54</v>
      </c>
      <c r="GN100" s="16">
        <v>107.79</v>
      </c>
      <c r="GO100" s="16">
        <v>26.7</v>
      </c>
      <c r="GP100" s="16">
        <v>142.63</v>
      </c>
      <c r="GQ100" s="16">
        <v>38.71</v>
      </c>
      <c r="GR100" s="16">
        <v>52.05</v>
      </c>
      <c r="GS100" s="16">
        <v>96.405000000000001</v>
      </c>
      <c r="GT100" s="16">
        <v>135.095</v>
      </c>
      <c r="GU100" s="16">
        <v>51.04</v>
      </c>
      <c r="GV100" s="16">
        <v>10143.531999999999</v>
      </c>
      <c r="GW100" s="16"/>
      <c r="GX100" s="16"/>
      <c r="GY100" s="16"/>
      <c r="GZ100" s="16"/>
      <c r="HA100" s="16"/>
    </row>
    <row r="101" spans="1:209" x14ac:dyDescent="0.35">
      <c r="A101" s="37"/>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c r="CY101" s="16"/>
      <c r="CZ101" s="16"/>
      <c r="DA101" s="16"/>
      <c r="DB101" s="16"/>
      <c r="DC101" s="16"/>
      <c r="DD101" s="16"/>
      <c r="DE101" s="16"/>
      <c r="DF101" s="16"/>
      <c r="DG101" s="16"/>
      <c r="DH101" s="16"/>
      <c r="DI101" s="16"/>
      <c r="DJ101" s="16"/>
      <c r="DK101" s="16"/>
      <c r="DL101" s="16"/>
      <c r="DM101" s="16"/>
      <c r="DN101" s="16"/>
      <c r="DO101" s="16"/>
      <c r="DP101" s="16"/>
      <c r="DQ101" s="16"/>
      <c r="DR101" s="16"/>
      <c r="DS101" s="16"/>
      <c r="DT101" s="16"/>
      <c r="DU101" s="16"/>
      <c r="DV101" s="16"/>
      <c r="DW101" s="16"/>
      <c r="DX101" s="16"/>
      <c r="DY101" s="16"/>
      <c r="DZ101" s="16"/>
      <c r="EA101" s="16"/>
      <c r="EB101" s="16"/>
      <c r="EC101" s="16"/>
      <c r="ED101" s="16"/>
      <c r="EE101" s="16"/>
      <c r="EF101" s="16"/>
      <c r="EG101" s="16"/>
      <c r="EH101" s="16"/>
      <c r="EI101" s="16"/>
      <c r="EJ101" s="16"/>
      <c r="EK101" s="16"/>
      <c r="EL101" s="16"/>
      <c r="EM101" s="16"/>
      <c r="EN101" s="16"/>
      <c r="EO101" s="16"/>
      <c r="EP101" s="16"/>
      <c r="EQ101" s="16"/>
      <c r="ER101" s="16"/>
      <c r="ES101" s="16"/>
      <c r="ET101" s="16"/>
      <c r="EU101" s="16"/>
      <c r="EV101" s="16"/>
      <c r="EW101" s="16"/>
      <c r="EX101" s="16"/>
      <c r="EY101" s="16"/>
      <c r="EZ101" s="16"/>
      <c r="FA101" s="16"/>
      <c r="FB101" s="16"/>
      <c r="FC101" s="16"/>
      <c r="FD101" s="16"/>
      <c r="FE101" s="16"/>
      <c r="FF101" s="16"/>
      <c r="FG101" s="16"/>
      <c r="FH101" s="16"/>
      <c r="FI101" s="16"/>
      <c r="FJ101" s="16"/>
      <c r="FK101" s="16"/>
      <c r="FL101" s="16"/>
      <c r="FM101" s="16"/>
      <c r="FN101" s="16"/>
      <c r="FO101" s="16"/>
      <c r="FP101" s="16"/>
      <c r="FQ101" s="16"/>
      <c r="FR101" s="16"/>
      <c r="FS101" s="16"/>
      <c r="FT101" s="16"/>
      <c r="FU101" s="16"/>
      <c r="FV101" s="16"/>
      <c r="FW101" s="16"/>
      <c r="FX101" s="16"/>
      <c r="FY101" s="16"/>
      <c r="FZ101" s="16"/>
      <c r="GA101" s="16"/>
      <c r="GB101" s="16"/>
      <c r="GC101" s="16"/>
      <c r="GE101" s="37">
        <v>96</v>
      </c>
      <c r="GF101" s="12">
        <v>3113</v>
      </c>
      <c r="GG101" s="16">
        <v>52.612000000000002</v>
      </c>
      <c r="GH101" s="16">
        <v>49.25</v>
      </c>
      <c r="GI101" s="16">
        <v>22.34</v>
      </c>
      <c r="GJ101" s="16">
        <v>23.934999999999999</v>
      </c>
      <c r="GK101" s="16">
        <v>26</v>
      </c>
      <c r="GL101" s="16">
        <v>29.45</v>
      </c>
      <c r="GM101" s="16">
        <v>25.82</v>
      </c>
      <c r="GN101" s="16">
        <v>8.5500000000000007</v>
      </c>
      <c r="GO101" s="16">
        <v>33.715000000000003</v>
      </c>
      <c r="GP101" s="16">
        <v>80.05</v>
      </c>
      <c r="GQ101" s="16">
        <v>69.31</v>
      </c>
      <c r="GR101" s="16">
        <v>98.215000000000003</v>
      </c>
      <c r="GS101" s="16">
        <v>86.144999999999996</v>
      </c>
      <c r="GT101" s="16">
        <v>109.71</v>
      </c>
      <c r="GU101" s="16">
        <v>33.04</v>
      </c>
      <c r="GV101" s="16">
        <v>8451.7340000000022</v>
      </c>
      <c r="GW101" s="16"/>
      <c r="GX101" s="16"/>
      <c r="GY101" s="16"/>
      <c r="GZ101" s="16"/>
      <c r="HA101" s="16"/>
    </row>
    <row r="102" spans="1:209" x14ac:dyDescent="0.35">
      <c r="A102" s="37"/>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c r="CO102" s="16"/>
      <c r="CP102" s="16"/>
      <c r="CQ102" s="16"/>
      <c r="CR102" s="16"/>
      <c r="CS102" s="16"/>
      <c r="CT102" s="16"/>
      <c r="CU102" s="16"/>
      <c r="CV102" s="16"/>
      <c r="CW102" s="16"/>
      <c r="CX102" s="16"/>
      <c r="CY102" s="16"/>
      <c r="CZ102" s="16"/>
      <c r="DA102" s="16"/>
      <c r="DB102" s="16"/>
      <c r="DC102" s="16"/>
      <c r="DD102" s="16"/>
      <c r="DE102" s="16"/>
      <c r="DF102" s="16"/>
      <c r="DG102" s="16"/>
      <c r="DH102" s="16"/>
      <c r="DI102" s="16"/>
      <c r="DJ102" s="16"/>
      <c r="DK102" s="16"/>
      <c r="DL102" s="16"/>
      <c r="DM102" s="16"/>
      <c r="DN102" s="16"/>
      <c r="DO102" s="16"/>
      <c r="DP102" s="16"/>
      <c r="DQ102" s="16"/>
      <c r="DR102" s="16"/>
      <c r="DS102" s="16"/>
      <c r="DT102" s="16"/>
      <c r="DU102" s="16"/>
      <c r="DV102" s="16"/>
      <c r="DW102" s="16"/>
      <c r="DX102" s="16"/>
      <c r="DY102" s="16"/>
      <c r="DZ102" s="16"/>
      <c r="EA102" s="16"/>
      <c r="EB102" s="16"/>
      <c r="EC102" s="16"/>
      <c r="ED102" s="16"/>
      <c r="EE102" s="16"/>
      <c r="EF102" s="16"/>
      <c r="EG102" s="16"/>
      <c r="EH102" s="16"/>
      <c r="EI102" s="16"/>
      <c r="EJ102" s="16"/>
      <c r="EK102" s="16"/>
      <c r="EL102" s="16"/>
      <c r="EM102" s="16"/>
      <c r="EN102" s="16"/>
      <c r="EO102" s="16"/>
      <c r="EP102" s="16"/>
      <c r="EQ102" s="16"/>
      <c r="ER102" s="16"/>
      <c r="ES102" s="16"/>
      <c r="ET102" s="16"/>
      <c r="EU102" s="16"/>
      <c r="EV102" s="16"/>
      <c r="EW102" s="16"/>
      <c r="EX102" s="16"/>
      <c r="EY102" s="16"/>
      <c r="EZ102" s="16"/>
      <c r="FA102" s="16"/>
      <c r="FB102" s="16"/>
      <c r="FC102" s="16"/>
      <c r="FD102" s="16"/>
      <c r="FE102" s="16"/>
      <c r="FF102" s="16"/>
      <c r="FG102" s="16"/>
      <c r="FH102" s="16"/>
      <c r="FI102" s="16"/>
      <c r="FJ102" s="16"/>
      <c r="FK102" s="16"/>
      <c r="FL102" s="16"/>
      <c r="FM102" s="16"/>
      <c r="FN102" s="16"/>
      <c r="FO102" s="16"/>
      <c r="FP102" s="16"/>
      <c r="FQ102" s="16"/>
      <c r="FR102" s="16"/>
      <c r="FS102" s="16"/>
      <c r="FT102" s="16"/>
      <c r="FU102" s="16"/>
      <c r="FV102" s="16"/>
      <c r="FW102" s="16"/>
      <c r="FX102" s="16"/>
      <c r="FY102" s="16"/>
      <c r="FZ102" s="16"/>
      <c r="GA102" s="16"/>
      <c r="GB102" s="16"/>
      <c r="GC102" s="16"/>
      <c r="GE102" s="37">
        <v>97</v>
      </c>
      <c r="GF102" s="12">
        <v>3114</v>
      </c>
      <c r="GG102" s="16">
        <v>49.21</v>
      </c>
      <c r="GH102" s="16">
        <v>14.31</v>
      </c>
      <c r="GI102" s="16">
        <v>19.52</v>
      </c>
      <c r="GJ102" s="16">
        <v>11.5</v>
      </c>
      <c r="GK102" s="16">
        <v>12.66</v>
      </c>
      <c r="GL102" s="16">
        <v>27.925000000000001</v>
      </c>
      <c r="GM102" s="16">
        <v>24.15</v>
      </c>
      <c r="GN102" s="16">
        <v>11.37</v>
      </c>
      <c r="GO102" s="16">
        <v>0</v>
      </c>
      <c r="GP102" s="16">
        <v>19.8</v>
      </c>
      <c r="GQ102" s="16">
        <v>64.930000000000007</v>
      </c>
      <c r="GR102" s="16">
        <v>9.9600000000000009</v>
      </c>
      <c r="GS102" s="16">
        <v>8.8000000000000007</v>
      </c>
      <c r="GT102" s="16">
        <v>60.72</v>
      </c>
      <c r="GU102" s="16">
        <v>24.64</v>
      </c>
      <c r="GV102" s="16">
        <v>4219.507999999998</v>
      </c>
      <c r="GW102" s="16"/>
      <c r="GX102" s="16"/>
      <c r="GY102" s="16"/>
      <c r="GZ102" s="16"/>
      <c r="HA102" s="16"/>
    </row>
    <row r="103" spans="1:209" x14ac:dyDescent="0.35">
      <c r="A103" s="37"/>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c r="CC103" s="16"/>
      <c r="CD103" s="16"/>
      <c r="CE103" s="16"/>
      <c r="CF103" s="16"/>
      <c r="CG103" s="16"/>
      <c r="CH103" s="16"/>
      <c r="CI103" s="16"/>
      <c r="CJ103" s="16"/>
      <c r="CK103" s="16"/>
      <c r="CL103" s="16"/>
      <c r="CM103" s="16"/>
      <c r="CN103" s="16"/>
      <c r="CO103" s="16"/>
      <c r="CP103" s="16"/>
      <c r="CQ103" s="16"/>
      <c r="CR103" s="16"/>
      <c r="CS103" s="16"/>
      <c r="CT103" s="16"/>
      <c r="CU103" s="16"/>
      <c r="CV103" s="16"/>
      <c r="CW103" s="16"/>
      <c r="CX103" s="16"/>
      <c r="CY103" s="16"/>
      <c r="CZ103" s="16"/>
      <c r="DA103" s="16"/>
      <c r="DB103" s="16"/>
      <c r="DC103" s="16"/>
      <c r="DD103" s="16"/>
      <c r="DE103" s="16"/>
      <c r="DF103" s="16"/>
      <c r="DG103" s="16"/>
      <c r="DH103" s="16"/>
      <c r="DI103" s="16"/>
      <c r="DJ103" s="16"/>
      <c r="DK103" s="16"/>
      <c r="DL103" s="16"/>
      <c r="DM103" s="16"/>
      <c r="DN103" s="16"/>
      <c r="DO103" s="16"/>
      <c r="DP103" s="16"/>
      <c r="DQ103" s="16"/>
      <c r="DR103" s="16"/>
      <c r="DS103" s="16"/>
      <c r="DT103" s="16"/>
      <c r="DU103" s="16"/>
      <c r="DV103" s="16"/>
      <c r="DW103" s="16"/>
      <c r="DX103" s="16"/>
      <c r="DY103" s="16"/>
      <c r="DZ103" s="16"/>
      <c r="EA103" s="16"/>
      <c r="EB103" s="16"/>
      <c r="EC103" s="16"/>
      <c r="ED103" s="16"/>
      <c r="EE103" s="16"/>
      <c r="EF103" s="16"/>
      <c r="EG103" s="16"/>
      <c r="EH103" s="16"/>
      <c r="EI103" s="16"/>
      <c r="EJ103" s="16"/>
      <c r="EK103" s="16"/>
      <c r="EL103" s="16"/>
      <c r="EM103" s="16"/>
      <c r="EN103" s="16"/>
      <c r="EO103" s="16"/>
      <c r="EP103" s="16"/>
      <c r="EQ103" s="16"/>
      <c r="ER103" s="16"/>
      <c r="ES103" s="16"/>
      <c r="ET103" s="16"/>
      <c r="EU103" s="16"/>
      <c r="EV103" s="16"/>
      <c r="EW103" s="16"/>
      <c r="EX103" s="16"/>
      <c r="EY103" s="16"/>
      <c r="EZ103" s="16"/>
      <c r="FA103" s="16"/>
      <c r="FB103" s="16"/>
      <c r="FC103" s="16"/>
      <c r="FD103" s="16"/>
      <c r="FE103" s="16"/>
      <c r="FF103" s="16"/>
      <c r="FG103" s="16"/>
      <c r="FH103" s="16"/>
      <c r="FI103" s="16"/>
      <c r="FJ103" s="16"/>
      <c r="FK103" s="16"/>
      <c r="FL103" s="16"/>
      <c r="FM103" s="16"/>
      <c r="FN103" s="16"/>
      <c r="FO103" s="16"/>
      <c r="FP103" s="16"/>
      <c r="FQ103" s="16"/>
      <c r="FR103" s="16"/>
      <c r="FS103" s="16"/>
      <c r="FT103" s="16"/>
      <c r="FU103" s="16"/>
      <c r="FV103" s="16"/>
      <c r="FW103" s="16"/>
      <c r="FX103" s="16"/>
      <c r="FY103" s="16"/>
      <c r="FZ103" s="16"/>
      <c r="GA103" s="16"/>
      <c r="GB103" s="16"/>
      <c r="GC103" s="16"/>
      <c r="GE103" s="37">
        <v>98</v>
      </c>
      <c r="GF103" s="12">
        <v>3115</v>
      </c>
      <c r="GG103" s="16">
        <v>7.7649999999999997</v>
      </c>
      <c r="GH103" s="16">
        <v>26.31</v>
      </c>
      <c r="GI103" s="16">
        <v>14</v>
      </c>
      <c r="GJ103" s="16">
        <v>4.5</v>
      </c>
      <c r="GK103" s="16">
        <v>8.75</v>
      </c>
      <c r="GL103" s="16">
        <v>9</v>
      </c>
      <c r="GM103" s="16">
        <v>9.0950000000000006</v>
      </c>
      <c r="GN103" s="16">
        <v>18.329999999999998</v>
      </c>
      <c r="GO103" s="16">
        <v>6.82</v>
      </c>
      <c r="GP103" s="16">
        <v>6.6</v>
      </c>
      <c r="GQ103" s="16">
        <v>81.849999999999994</v>
      </c>
      <c r="GR103" s="16">
        <v>16.649999999999999</v>
      </c>
      <c r="GS103" s="16">
        <v>32.82</v>
      </c>
      <c r="GT103" s="16">
        <v>0</v>
      </c>
      <c r="GU103" s="16">
        <v>22</v>
      </c>
      <c r="GV103" s="16">
        <v>4277.061999999999</v>
      </c>
      <c r="GW103" s="16"/>
      <c r="GX103" s="16"/>
      <c r="GY103" s="16"/>
      <c r="GZ103" s="16"/>
      <c r="HA103" s="16"/>
    </row>
    <row r="104" spans="1:209" x14ac:dyDescent="0.35">
      <c r="A104" s="37"/>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c r="CJ104" s="16"/>
      <c r="CK104" s="16"/>
      <c r="CL104" s="16"/>
      <c r="CM104" s="16"/>
      <c r="CN104" s="16"/>
      <c r="CO104" s="16"/>
      <c r="CP104" s="16"/>
      <c r="CQ104" s="16"/>
      <c r="CR104" s="16"/>
      <c r="CS104" s="16"/>
      <c r="CT104" s="16"/>
      <c r="CU104" s="16"/>
      <c r="CV104" s="16"/>
      <c r="CW104" s="16"/>
      <c r="CX104" s="16"/>
      <c r="CY104" s="16"/>
      <c r="CZ104" s="16"/>
      <c r="DA104" s="16"/>
      <c r="DB104" s="16"/>
      <c r="DC104" s="16"/>
      <c r="DD104" s="16"/>
      <c r="DE104" s="16"/>
      <c r="DF104" s="16"/>
      <c r="DG104" s="16"/>
      <c r="DH104" s="16"/>
      <c r="DI104" s="16"/>
      <c r="DJ104" s="16"/>
      <c r="DK104" s="16"/>
      <c r="DL104" s="16"/>
      <c r="DM104" s="16"/>
      <c r="DN104" s="16"/>
      <c r="DO104" s="16"/>
      <c r="DP104" s="16"/>
      <c r="DQ104" s="16"/>
      <c r="DR104" s="16"/>
      <c r="DS104" s="16"/>
      <c r="DT104" s="16"/>
      <c r="DU104" s="16"/>
      <c r="DV104" s="16"/>
      <c r="DW104" s="16"/>
      <c r="DX104" s="16"/>
      <c r="DY104" s="16"/>
      <c r="DZ104" s="16"/>
      <c r="EA104" s="16"/>
      <c r="EB104" s="16"/>
      <c r="EC104" s="16"/>
      <c r="ED104" s="16"/>
      <c r="EE104" s="16"/>
      <c r="EF104" s="16"/>
      <c r="EG104" s="16"/>
      <c r="EH104" s="16"/>
      <c r="EI104" s="16"/>
      <c r="EJ104" s="16"/>
      <c r="EK104" s="16"/>
      <c r="EL104" s="16"/>
      <c r="EM104" s="16"/>
      <c r="EN104" s="16"/>
      <c r="EO104" s="16"/>
      <c r="EP104" s="16"/>
      <c r="EQ104" s="16"/>
      <c r="ER104" s="16"/>
      <c r="ES104" s="16"/>
      <c r="ET104" s="16"/>
      <c r="EU104" s="16"/>
      <c r="EV104" s="16"/>
      <c r="EW104" s="16"/>
      <c r="EX104" s="16"/>
      <c r="EY104" s="16"/>
      <c r="EZ104" s="16"/>
      <c r="FA104" s="16"/>
      <c r="FB104" s="16"/>
      <c r="FC104" s="16"/>
      <c r="FD104" s="16"/>
      <c r="FE104" s="16"/>
      <c r="FF104" s="16"/>
      <c r="FG104" s="16"/>
      <c r="FH104" s="16"/>
      <c r="FI104" s="16"/>
      <c r="FJ104" s="16"/>
      <c r="FK104" s="16"/>
      <c r="FL104" s="16"/>
      <c r="FM104" s="16"/>
      <c r="FN104" s="16"/>
      <c r="FO104" s="16"/>
      <c r="FP104" s="16"/>
      <c r="FQ104" s="16"/>
      <c r="FR104" s="16"/>
      <c r="FS104" s="16"/>
      <c r="FT104" s="16"/>
      <c r="FU104" s="16"/>
      <c r="FV104" s="16"/>
      <c r="FW104" s="16"/>
      <c r="FX104" s="16"/>
      <c r="FY104" s="16"/>
      <c r="FZ104" s="16"/>
      <c r="GA104" s="16"/>
      <c r="GB104" s="16"/>
      <c r="GC104" s="16"/>
      <c r="GE104" s="37">
        <v>99</v>
      </c>
      <c r="GF104" s="12">
        <v>3116</v>
      </c>
      <c r="GG104" s="16">
        <v>38.265000000000001</v>
      </c>
      <c r="GH104" s="16">
        <v>79.94</v>
      </c>
      <c r="GI104" s="16">
        <v>20.89</v>
      </c>
      <c r="GJ104" s="16">
        <v>21.6</v>
      </c>
      <c r="GK104" s="16">
        <v>27.86</v>
      </c>
      <c r="GL104" s="16">
        <v>3.5</v>
      </c>
      <c r="GM104" s="16">
        <v>21.35</v>
      </c>
      <c r="GN104" s="16">
        <v>56.5</v>
      </c>
      <c r="GO104" s="16">
        <v>37.104999999999997</v>
      </c>
      <c r="GP104" s="16">
        <v>61.83</v>
      </c>
      <c r="GQ104" s="16">
        <v>53.75</v>
      </c>
      <c r="GR104" s="16">
        <v>42.88</v>
      </c>
      <c r="GS104" s="16">
        <v>69.185000000000002</v>
      </c>
      <c r="GT104" s="16">
        <v>55.204999999999998</v>
      </c>
      <c r="GU104" s="16">
        <v>25.33</v>
      </c>
      <c r="GV104" s="16">
        <v>9619.6760000000031</v>
      </c>
      <c r="GW104" s="16"/>
      <c r="GX104" s="16"/>
      <c r="GY104" s="16"/>
      <c r="GZ104" s="16"/>
      <c r="HA104" s="16"/>
    </row>
    <row r="105" spans="1:209" x14ac:dyDescent="0.35">
      <c r="A105" s="37"/>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c r="CU105" s="16"/>
      <c r="CV105" s="16"/>
      <c r="CW105" s="16"/>
      <c r="CX105" s="16"/>
      <c r="CY105" s="16"/>
      <c r="CZ105" s="16"/>
      <c r="DA105" s="16"/>
      <c r="DB105" s="16"/>
      <c r="DC105" s="16"/>
      <c r="DD105" s="16"/>
      <c r="DE105" s="16"/>
      <c r="DF105" s="16"/>
      <c r="DG105" s="16"/>
      <c r="DH105" s="16"/>
      <c r="DI105" s="16"/>
      <c r="DJ105" s="16"/>
      <c r="DK105" s="16"/>
      <c r="DL105" s="16"/>
      <c r="DM105" s="16"/>
      <c r="DN105" s="16"/>
      <c r="DO105" s="16"/>
      <c r="DP105" s="16"/>
      <c r="DQ105" s="16"/>
      <c r="DR105" s="16"/>
      <c r="DS105" s="16"/>
      <c r="DT105" s="16"/>
      <c r="DU105" s="16"/>
      <c r="DV105" s="16"/>
      <c r="DW105" s="16"/>
      <c r="DX105" s="16"/>
      <c r="DY105" s="16"/>
      <c r="DZ105" s="16"/>
      <c r="EA105" s="16"/>
      <c r="EB105" s="16"/>
      <c r="EC105" s="16"/>
      <c r="ED105" s="16"/>
      <c r="EE105" s="16"/>
      <c r="EF105" s="16"/>
      <c r="EG105" s="16"/>
      <c r="EH105" s="16"/>
      <c r="EI105" s="16"/>
      <c r="EJ105" s="16"/>
      <c r="EK105" s="16"/>
      <c r="EL105" s="16"/>
      <c r="EM105" s="16"/>
      <c r="EN105" s="16"/>
      <c r="EO105" s="16"/>
      <c r="EP105" s="16"/>
      <c r="EQ105" s="16"/>
      <c r="ER105" s="16"/>
      <c r="ES105" s="16"/>
      <c r="ET105" s="16"/>
      <c r="EU105" s="16"/>
      <c r="EV105" s="16"/>
      <c r="EW105" s="16"/>
      <c r="EX105" s="16"/>
      <c r="EY105" s="16"/>
      <c r="EZ105" s="16"/>
      <c r="FA105" s="16"/>
      <c r="FB105" s="16"/>
      <c r="FC105" s="16"/>
      <c r="FD105" s="16"/>
      <c r="FE105" s="16"/>
      <c r="FF105" s="16"/>
      <c r="FG105" s="16"/>
      <c r="FH105" s="16"/>
      <c r="FI105" s="16"/>
      <c r="FJ105" s="16"/>
      <c r="FK105" s="16"/>
      <c r="FL105" s="16"/>
      <c r="FM105" s="16"/>
      <c r="FN105" s="16"/>
      <c r="FO105" s="16"/>
      <c r="FP105" s="16"/>
      <c r="FQ105" s="16"/>
      <c r="FR105" s="16"/>
      <c r="FS105" s="16"/>
      <c r="FT105" s="16"/>
      <c r="FU105" s="16"/>
      <c r="FV105" s="16"/>
      <c r="FW105" s="16"/>
      <c r="FX105" s="16"/>
      <c r="FY105" s="16"/>
      <c r="FZ105" s="16"/>
      <c r="GA105" s="16"/>
      <c r="GB105" s="16"/>
      <c r="GC105" s="16"/>
      <c r="GE105" s="37">
        <v>100</v>
      </c>
      <c r="GF105" s="12">
        <v>3121</v>
      </c>
      <c r="GG105" s="16">
        <v>53.94</v>
      </c>
      <c r="GH105" s="16">
        <v>32.646000000000001</v>
      </c>
      <c r="GI105" s="16">
        <v>13.93</v>
      </c>
      <c r="GJ105" s="16">
        <v>11</v>
      </c>
      <c r="GK105" s="16">
        <v>23.5</v>
      </c>
      <c r="GL105" s="16">
        <v>87.44</v>
      </c>
      <c r="GM105" s="16">
        <v>55.14</v>
      </c>
      <c r="GN105" s="16">
        <v>15.24</v>
      </c>
      <c r="GO105" s="16">
        <v>15.65</v>
      </c>
      <c r="GP105" s="16">
        <v>65.739999999999995</v>
      </c>
      <c r="GQ105" s="16">
        <v>194.58</v>
      </c>
      <c r="GR105" s="16">
        <v>34.555</v>
      </c>
      <c r="GS105" s="16">
        <v>132.88999999999999</v>
      </c>
      <c r="GT105" s="16">
        <v>38.134999999999998</v>
      </c>
      <c r="GU105" s="16">
        <v>25.77</v>
      </c>
      <c r="GV105" s="16">
        <v>8344.9240000000027</v>
      </c>
      <c r="GW105" s="16"/>
      <c r="GX105" s="16"/>
      <c r="GY105" s="16"/>
      <c r="GZ105" s="16"/>
      <c r="HA105" s="16"/>
    </row>
    <row r="106" spans="1:209" x14ac:dyDescent="0.35">
      <c r="A106" s="37"/>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c r="CW106" s="16"/>
      <c r="CX106" s="16"/>
      <c r="CY106" s="16"/>
      <c r="CZ106" s="16"/>
      <c r="DA106" s="16"/>
      <c r="DB106" s="16"/>
      <c r="DC106" s="16"/>
      <c r="DD106" s="16"/>
      <c r="DE106" s="16"/>
      <c r="DF106" s="16"/>
      <c r="DG106" s="16"/>
      <c r="DH106" s="16"/>
      <c r="DI106" s="16"/>
      <c r="DJ106" s="16"/>
      <c r="DK106" s="16"/>
      <c r="DL106" s="16"/>
      <c r="DM106" s="16"/>
      <c r="DN106" s="16"/>
      <c r="DO106" s="16"/>
      <c r="DP106" s="16"/>
      <c r="DQ106" s="16"/>
      <c r="DR106" s="16"/>
      <c r="DS106" s="16"/>
      <c r="DT106" s="16"/>
      <c r="DU106" s="16"/>
      <c r="DV106" s="16"/>
      <c r="DW106" s="16"/>
      <c r="DX106" s="16"/>
      <c r="DY106" s="16"/>
      <c r="DZ106" s="16"/>
      <c r="EA106" s="16"/>
      <c r="EB106" s="16"/>
      <c r="EC106" s="16"/>
      <c r="ED106" s="16"/>
      <c r="EE106" s="16"/>
      <c r="EF106" s="16"/>
      <c r="EG106" s="16"/>
      <c r="EH106" s="16"/>
      <c r="EI106" s="16"/>
      <c r="EJ106" s="16"/>
      <c r="EK106" s="16"/>
      <c r="EL106" s="16"/>
      <c r="EM106" s="16"/>
      <c r="EN106" s="16"/>
      <c r="EO106" s="16"/>
      <c r="EP106" s="16"/>
      <c r="EQ106" s="16"/>
      <c r="ER106" s="16"/>
      <c r="ES106" s="16"/>
      <c r="ET106" s="16"/>
      <c r="EU106" s="16"/>
      <c r="EV106" s="16"/>
      <c r="EW106" s="16"/>
      <c r="EX106" s="16"/>
      <c r="EY106" s="16"/>
      <c r="EZ106" s="16"/>
      <c r="FA106" s="16"/>
      <c r="FB106" s="16"/>
      <c r="FC106" s="16"/>
      <c r="FD106" s="16"/>
      <c r="FE106" s="16"/>
      <c r="FF106" s="16"/>
      <c r="FG106" s="16"/>
      <c r="FH106" s="16"/>
      <c r="FI106" s="16"/>
      <c r="FJ106" s="16"/>
      <c r="FK106" s="16"/>
      <c r="FL106" s="16"/>
      <c r="FM106" s="16"/>
      <c r="FN106" s="16"/>
      <c r="FO106" s="16"/>
      <c r="FP106" s="16"/>
      <c r="FQ106" s="16"/>
      <c r="FR106" s="16"/>
      <c r="FS106" s="16"/>
      <c r="FT106" s="16"/>
      <c r="FU106" s="16"/>
      <c r="FV106" s="16"/>
      <c r="FW106" s="16"/>
      <c r="FX106" s="16"/>
      <c r="FY106" s="16"/>
      <c r="FZ106" s="16"/>
      <c r="GA106" s="16"/>
      <c r="GB106" s="16"/>
      <c r="GC106" s="16"/>
      <c r="GE106" s="37">
        <v>101</v>
      </c>
      <c r="GF106" s="12">
        <v>3122</v>
      </c>
      <c r="GG106" s="16">
        <v>18.748000000000001</v>
      </c>
      <c r="GH106" s="16">
        <v>24.69</v>
      </c>
      <c r="GI106" s="16">
        <v>15.923999999999999</v>
      </c>
      <c r="GJ106" s="16">
        <v>20</v>
      </c>
      <c r="GK106" s="16">
        <v>25.03</v>
      </c>
      <c r="GL106" s="16">
        <v>14.69</v>
      </c>
      <c r="GM106" s="16">
        <v>4.55</v>
      </c>
      <c r="GN106" s="16">
        <v>15.66</v>
      </c>
      <c r="GO106" s="16">
        <v>38.534999999999997</v>
      </c>
      <c r="GP106" s="16">
        <v>23.2</v>
      </c>
      <c r="GQ106" s="16">
        <v>21.8</v>
      </c>
      <c r="GR106" s="16">
        <v>50</v>
      </c>
      <c r="GS106" s="16">
        <v>114.89</v>
      </c>
      <c r="GT106" s="16">
        <v>70.05</v>
      </c>
      <c r="GU106" s="16">
        <v>27.094999999999999</v>
      </c>
      <c r="GV106" s="16">
        <v>6970.8190000000022</v>
      </c>
      <c r="GW106" s="16"/>
      <c r="GX106" s="16"/>
      <c r="GY106" s="16"/>
      <c r="GZ106" s="16"/>
      <c r="HA106" s="16"/>
    </row>
    <row r="107" spans="1:209" x14ac:dyDescent="0.35">
      <c r="A107" s="37"/>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c r="CY107" s="16"/>
      <c r="CZ107" s="16"/>
      <c r="DA107" s="16"/>
      <c r="DB107" s="16"/>
      <c r="DC107" s="16"/>
      <c r="DD107" s="16"/>
      <c r="DE107" s="16"/>
      <c r="DF107" s="16"/>
      <c r="DG107" s="16"/>
      <c r="DH107" s="16"/>
      <c r="DI107" s="16"/>
      <c r="DJ107" s="16"/>
      <c r="DK107" s="16"/>
      <c r="DL107" s="16"/>
      <c r="DM107" s="16"/>
      <c r="DN107" s="16"/>
      <c r="DO107" s="16"/>
      <c r="DP107" s="16"/>
      <c r="DQ107" s="16"/>
      <c r="DR107" s="16"/>
      <c r="DS107" s="16"/>
      <c r="DT107" s="16"/>
      <c r="DU107" s="16"/>
      <c r="DV107" s="16"/>
      <c r="DW107" s="16"/>
      <c r="DX107" s="16"/>
      <c r="DY107" s="16"/>
      <c r="DZ107" s="16"/>
      <c r="EA107" s="16"/>
      <c r="EB107" s="16"/>
      <c r="EC107" s="16"/>
      <c r="ED107" s="16"/>
      <c r="EE107" s="16"/>
      <c r="EF107" s="16"/>
      <c r="EG107" s="16"/>
      <c r="EH107" s="16"/>
      <c r="EI107" s="16"/>
      <c r="EJ107" s="16"/>
      <c r="EK107" s="16"/>
      <c r="EL107" s="16"/>
      <c r="EM107" s="16"/>
      <c r="EN107" s="16"/>
      <c r="EO107" s="16"/>
      <c r="EP107" s="16"/>
      <c r="EQ107" s="16"/>
      <c r="ER107" s="16"/>
      <c r="ES107" s="16"/>
      <c r="ET107" s="16"/>
      <c r="EU107" s="16"/>
      <c r="EV107" s="16"/>
      <c r="EW107" s="16"/>
      <c r="EX107" s="16"/>
      <c r="EY107" s="16"/>
      <c r="EZ107" s="16"/>
      <c r="FA107" s="16"/>
      <c r="FB107" s="16"/>
      <c r="FC107" s="16"/>
      <c r="FD107" s="16"/>
      <c r="FE107" s="16"/>
      <c r="FF107" s="16"/>
      <c r="FG107" s="16"/>
      <c r="FH107" s="16"/>
      <c r="FI107" s="16"/>
      <c r="FJ107" s="16"/>
      <c r="FK107" s="16"/>
      <c r="FL107" s="16"/>
      <c r="FM107" s="16"/>
      <c r="FN107" s="16"/>
      <c r="FO107" s="16"/>
      <c r="FP107" s="16"/>
      <c r="FQ107" s="16"/>
      <c r="FR107" s="16"/>
      <c r="FS107" s="16"/>
      <c r="FT107" s="16"/>
      <c r="FU107" s="16"/>
      <c r="FV107" s="16"/>
      <c r="FW107" s="16"/>
      <c r="FX107" s="16"/>
      <c r="FY107" s="16"/>
      <c r="FZ107" s="16"/>
      <c r="GA107" s="16"/>
      <c r="GB107" s="16"/>
      <c r="GC107" s="16"/>
      <c r="GE107" s="37">
        <v>102</v>
      </c>
      <c r="GF107" s="12">
        <v>3123</v>
      </c>
      <c r="GG107" s="16">
        <v>16.79</v>
      </c>
      <c r="GH107" s="16">
        <v>10.4</v>
      </c>
      <c r="GI107" s="16">
        <v>27.12</v>
      </c>
      <c r="GJ107" s="16">
        <v>10.97</v>
      </c>
      <c r="GK107" s="16">
        <v>17.3</v>
      </c>
      <c r="GL107" s="16">
        <v>46.16</v>
      </c>
      <c r="GM107" s="16">
        <v>0</v>
      </c>
      <c r="GN107" s="16">
        <v>15.275</v>
      </c>
      <c r="GO107" s="16">
        <v>19.25</v>
      </c>
      <c r="GP107" s="16">
        <v>52.9</v>
      </c>
      <c r="GQ107" s="16">
        <v>0</v>
      </c>
      <c r="GR107" s="16">
        <v>59.8</v>
      </c>
      <c r="GS107" s="16">
        <v>57.18</v>
      </c>
      <c r="GT107" s="16">
        <v>33.625</v>
      </c>
      <c r="GU107" s="16">
        <v>32.56</v>
      </c>
      <c r="GV107" s="16">
        <v>5292.6900000000014</v>
      </c>
      <c r="GW107" s="16"/>
      <c r="GX107" s="16"/>
      <c r="GY107" s="16"/>
      <c r="GZ107" s="16"/>
      <c r="HA107" s="16"/>
    </row>
    <row r="108" spans="1:209" x14ac:dyDescent="0.35">
      <c r="A108" s="37"/>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c r="CB108" s="16"/>
      <c r="CC108" s="16"/>
      <c r="CD108" s="16"/>
      <c r="CE108" s="16"/>
      <c r="CF108" s="16"/>
      <c r="CG108" s="16"/>
      <c r="CH108" s="16"/>
      <c r="CI108" s="16"/>
      <c r="CJ108" s="16"/>
      <c r="CK108" s="16"/>
      <c r="CL108" s="16"/>
      <c r="CM108" s="16"/>
      <c r="CN108" s="16"/>
      <c r="CO108" s="16"/>
      <c r="CP108" s="16"/>
      <c r="CQ108" s="16"/>
      <c r="CR108" s="16"/>
      <c r="CS108" s="16"/>
      <c r="CT108" s="16"/>
      <c r="CU108" s="16"/>
      <c r="CV108" s="16"/>
      <c r="CW108" s="16"/>
      <c r="CX108" s="16"/>
      <c r="CY108" s="16"/>
      <c r="CZ108" s="16"/>
      <c r="DA108" s="16"/>
      <c r="DB108" s="16"/>
      <c r="DC108" s="16"/>
      <c r="DD108" s="16"/>
      <c r="DE108" s="16"/>
      <c r="DF108" s="16"/>
      <c r="DG108" s="16"/>
      <c r="DH108" s="16"/>
      <c r="DI108" s="16"/>
      <c r="DJ108" s="16"/>
      <c r="DK108" s="16"/>
      <c r="DL108" s="16"/>
      <c r="DM108" s="16"/>
      <c r="DN108" s="16"/>
      <c r="DO108" s="16"/>
      <c r="DP108" s="16"/>
      <c r="DQ108" s="16"/>
      <c r="DR108" s="16"/>
      <c r="DS108" s="16"/>
      <c r="DT108" s="16"/>
      <c r="DU108" s="16"/>
      <c r="DV108" s="16"/>
      <c r="DW108" s="16"/>
      <c r="DX108" s="16"/>
      <c r="DY108" s="16"/>
      <c r="DZ108" s="16"/>
      <c r="EA108" s="16"/>
      <c r="EB108" s="16"/>
      <c r="EC108" s="16"/>
      <c r="ED108" s="16"/>
      <c r="EE108" s="16"/>
      <c r="EF108" s="16"/>
      <c r="EG108" s="16"/>
      <c r="EH108" s="16"/>
      <c r="EI108" s="16"/>
      <c r="EJ108" s="16"/>
      <c r="EK108" s="16"/>
      <c r="EL108" s="16"/>
      <c r="EM108" s="16"/>
      <c r="EN108" s="16"/>
      <c r="EO108" s="16"/>
      <c r="EP108" s="16"/>
      <c r="EQ108" s="16"/>
      <c r="ER108" s="16"/>
      <c r="ES108" s="16"/>
      <c r="ET108" s="16"/>
      <c r="EU108" s="16"/>
      <c r="EV108" s="16"/>
      <c r="EW108" s="16"/>
      <c r="EX108" s="16"/>
      <c r="EY108" s="16"/>
      <c r="EZ108" s="16"/>
      <c r="FA108" s="16"/>
      <c r="FB108" s="16"/>
      <c r="FC108" s="16"/>
      <c r="FD108" s="16"/>
      <c r="FE108" s="16"/>
      <c r="FF108" s="16"/>
      <c r="FG108" s="16"/>
      <c r="FH108" s="16"/>
      <c r="FI108" s="16"/>
      <c r="FJ108" s="16"/>
      <c r="FK108" s="16"/>
      <c r="FL108" s="16"/>
      <c r="FM108" s="16"/>
      <c r="FN108" s="16"/>
      <c r="FO108" s="16"/>
      <c r="FP108" s="16"/>
      <c r="FQ108" s="16"/>
      <c r="FR108" s="16"/>
      <c r="FS108" s="16"/>
      <c r="FT108" s="16"/>
      <c r="FU108" s="16"/>
      <c r="FV108" s="16"/>
      <c r="FW108" s="16"/>
      <c r="FX108" s="16"/>
      <c r="FY108" s="16"/>
      <c r="FZ108" s="16"/>
      <c r="GA108" s="16"/>
      <c r="GB108" s="16"/>
      <c r="GC108" s="16"/>
      <c r="GE108" s="37">
        <v>103</v>
      </c>
      <c r="GF108" s="12">
        <v>3124</v>
      </c>
      <c r="GG108" s="16">
        <v>51.731000000000002</v>
      </c>
      <c r="GH108" s="16">
        <v>51.55</v>
      </c>
      <c r="GI108" s="16">
        <v>26.73</v>
      </c>
      <c r="GJ108" s="16">
        <v>25.7</v>
      </c>
      <c r="GK108" s="16">
        <v>31.26</v>
      </c>
      <c r="GL108" s="16">
        <v>40.130000000000003</v>
      </c>
      <c r="GM108" s="16">
        <v>107.58</v>
      </c>
      <c r="GN108" s="16">
        <v>20.079999999999998</v>
      </c>
      <c r="GO108" s="16">
        <v>75.484999999999999</v>
      </c>
      <c r="GP108" s="16">
        <v>90.784999999999997</v>
      </c>
      <c r="GQ108" s="16">
        <v>57.99</v>
      </c>
      <c r="GR108" s="16">
        <v>43.1</v>
      </c>
      <c r="GS108" s="16">
        <v>162.02500000000001</v>
      </c>
      <c r="GT108" s="16">
        <v>116.07</v>
      </c>
      <c r="GU108" s="16">
        <v>100.63</v>
      </c>
      <c r="GV108" s="16">
        <v>11312.851999999999</v>
      </c>
      <c r="GW108" s="16"/>
      <c r="GX108" s="16"/>
      <c r="GY108" s="16"/>
      <c r="GZ108" s="16"/>
      <c r="HA108" s="16"/>
    </row>
    <row r="109" spans="1:209" x14ac:dyDescent="0.35">
      <c r="A109" s="37"/>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c r="CB109" s="16"/>
      <c r="CC109" s="16"/>
      <c r="CD109" s="16"/>
      <c r="CE109" s="16"/>
      <c r="CF109" s="16"/>
      <c r="CG109" s="16"/>
      <c r="CH109" s="16"/>
      <c r="CI109" s="16"/>
      <c r="CJ109" s="16"/>
      <c r="CK109" s="16"/>
      <c r="CL109" s="16"/>
      <c r="CM109" s="16"/>
      <c r="CN109" s="16"/>
      <c r="CO109" s="16"/>
      <c r="CP109" s="16"/>
      <c r="CQ109" s="16"/>
      <c r="CR109" s="16"/>
      <c r="CS109" s="16"/>
      <c r="CT109" s="16"/>
      <c r="CU109" s="16"/>
      <c r="CV109" s="16"/>
      <c r="CW109" s="16"/>
      <c r="CX109" s="16"/>
      <c r="CY109" s="16"/>
      <c r="CZ109" s="16"/>
      <c r="DA109" s="16"/>
      <c r="DB109" s="16"/>
      <c r="DC109" s="16"/>
      <c r="DD109" s="16"/>
      <c r="DE109" s="16"/>
      <c r="DF109" s="16"/>
      <c r="DG109" s="16"/>
      <c r="DH109" s="16"/>
      <c r="DI109" s="16"/>
      <c r="DJ109" s="16"/>
      <c r="DK109" s="16"/>
      <c r="DL109" s="16"/>
      <c r="DM109" s="16"/>
      <c r="DN109" s="16"/>
      <c r="DO109" s="16"/>
      <c r="DP109" s="16"/>
      <c r="DQ109" s="16"/>
      <c r="DR109" s="16"/>
      <c r="DS109" s="16"/>
      <c r="DT109" s="16"/>
      <c r="DU109" s="16"/>
      <c r="DV109" s="16"/>
      <c r="DW109" s="16"/>
      <c r="DX109" s="16"/>
      <c r="DY109" s="16"/>
      <c r="DZ109" s="16"/>
      <c r="EA109" s="16"/>
      <c r="EB109" s="16"/>
      <c r="EC109" s="16"/>
      <c r="ED109" s="16"/>
      <c r="EE109" s="16"/>
      <c r="EF109" s="16"/>
      <c r="EG109" s="16"/>
      <c r="EH109" s="16"/>
      <c r="EI109" s="16"/>
      <c r="EJ109" s="16"/>
      <c r="EK109" s="16"/>
      <c r="EL109" s="16"/>
      <c r="EM109" s="16"/>
      <c r="EN109" s="16"/>
      <c r="EO109" s="16"/>
      <c r="EP109" s="16"/>
      <c r="EQ109" s="16"/>
      <c r="ER109" s="16"/>
      <c r="ES109" s="16"/>
      <c r="ET109" s="16"/>
      <c r="EU109" s="16"/>
      <c r="EV109" s="16"/>
      <c r="EW109" s="16"/>
      <c r="EX109" s="16"/>
      <c r="EY109" s="16"/>
      <c r="EZ109" s="16"/>
      <c r="FA109" s="16"/>
      <c r="FB109" s="16"/>
      <c r="FC109" s="16"/>
      <c r="FD109" s="16"/>
      <c r="FE109" s="16"/>
      <c r="FF109" s="16"/>
      <c r="FG109" s="16"/>
      <c r="FH109" s="16"/>
      <c r="FI109" s="16"/>
      <c r="FJ109" s="16"/>
      <c r="FK109" s="16"/>
      <c r="FL109" s="16"/>
      <c r="FM109" s="16"/>
      <c r="FN109" s="16"/>
      <c r="FO109" s="16"/>
      <c r="FP109" s="16"/>
      <c r="FQ109" s="16"/>
      <c r="FR109" s="16"/>
      <c r="FS109" s="16"/>
      <c r="FT109" s="16"/>
      <c r="FU109" s="16"/>
      <c r="FV109" s="16"/>
      <c r="FW109" s="16"/>
      <c r="FX109" s="16"/>
      <c r="FY109" s="16"/>
      <c r="FZ109" s="16"/>
      <c r="GA109" s="16"/>
      <c r="GB109" s="16"/>
      <c r="GC109" s="16"/>
      <c r="GE109" s="37">
        <v>104</v>
      </c>
      <c r="GF109" s="12">
        <v>3125</v>
      </c>
      <c r="GG109" s="16">
        <v>43.896000000000001</v>
      </c>
      <c r="GH109" s="16">
        <v>50.1</v>
      </c>
      <c r="GI109" s="16">
        <v>6.9</v>
      </c>
      <c r="GJ109" s="16">
        <v>0</v>
      </c>
      <c r="GK109" s="16">
        <v>24.805</v>
      </c>
      <c r="GL109" s="16">
        <v>4.9400000000000004</v>
      </c>
      <c r="GM109" s="16">
        <v>27.15</v>
      </c>
      <c r="GN109" s="16">
        <v>26.484999999999999</v>
      </c>
      <c r="GO109" s="16">
        <v>12.3</v>
      </c>
      <c r="GP109" s="16">
        <v>56.865000000000002</v>
      </c>
      <c r="GQ109" s="16">
        <v>42.49</v>
      </c>
      <c r="GR109" s="16">
        <v>32.700000000000003</v>
      </c>
      <c r="GS109" s="16">
        <v>240.63499999999999</v>
      </c>
      <c r="GT109" s="16">
        <v>47.95</v>
      </c>
      <c r="GU109" s="16">
        <v>35.64</v>
      </c>
      <c r="GV109" s="16">
        <v>7721.8330000000014</v>
      </c>
      <c r="GW109" s="16"/>
      <c r="GX109" s="16"/>
      <c r="GY109" s="16"/>
      <c r="GZ109" s="16"/>
      <c r="HA109" s="16"/>
    </row>
    <row r="110" spans="1:209" x14ac:dyDescent="0.35">
      <c r="A110" s="37"/>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c r="CH110" s="16"/>
      <c r="CI110" s="16"/>
      <c r="CJ110" s="16"/>
      <c r="CK110" s="16"/>
      <c r="CL110" s="16"/>
      <c r="CM110" s="16"/>
      <c r="CN110" s="16"/>
      <c r="CO110" s="16"/>
      <c r="CP110" s="16"/>
      <c r="CQ110" s="16"/>
      <c r="CR110" s="16"/>
      <c r="CS110" s="16"/>
      <c r="CT110" s="16"/>
      <c r="CU110" s="16"/>
      <c r="CV110" s="16"/>
      <c r="CW110" s="16"/>
      <c r="CX110" s="16"/>
      <c r="CY110" s="16"/>
      <c r="CZ110" s="16"/>
      <c r="DA110" s="16"/>
      <c r="DB110" s="16"/>
      <c r="DC110" s="16"/>
      <c r="DD110" s="16"/>
      <c r="DE110" s="16"/>
      <c r="DF110" s="16"/>
      <c r="DG110" s="16"/>
      <c r="DH110" s="16"/>
      <c r="DI110" s="16"/>
      <c r="DJ110" s="16"/>
      <c r="DK110" s="16"/>
      <c r="DL110" s="16"/>
      <c r="DM110" s="16"/>
      <c r="DN110" s="16"/>
      <c r="DO110" s="16"/>
      <c r="DP110" s="16"/>
      <c r="DQ110" s="16"/>
      <c r="DR110" s="16"/>
      <c r="DS110" s="16"/>
      <c r="DT110" s="16"/>
      <c r="DU110" s="16"/>
      <c r="DV110" s="16"/>
      <c r="DW110" s="16"/>
      <c r="DX110" s="16"/>
      <c r="DY110" s="16"/>
      <c r="DZ110" s="16"/>
      <c r="EA110" s="16"/>
      <c r="EB110" s="16"/>
      <c r="EC110" s="16"/>
      <c r="ED110" s="16"/>
      <c r="EE110" s="16"/>
      <c r="EF110" s="16"/>
      <c r="EG110" s="16"/>
      <c r="EH110" s="16"/>
      <c r="EI110" s="16"/>
      <c r="EJ110" s="16"/>
      <c r="EK110" s="16"/>
      <c r="EL110" s="16"/>
      <c r="EM110" s="16"/>
      <c r="EN110" s="16"/>
      <c r="EO110" s="16"/>
      <c r="EP110" s="16"/>
      <c r="EQ110" s="16"/>
      <c r="ER110" s="16"/>
      <c r="ES110" s="16"/>
      <c r="ET110" s="16"/>
      <c r="EU110" s="16"/>
      <c r="EV110" s="16"/>
      <c r="EW110" s="16"/>
      <c r="EX110" s="16"/>
      <c r="EY110" s="16"/>
      <c r="EZ110" s="16"/>
      <c r="FA110" s="16"/>
      <c r="FB110" s="16"/>
      <c r="FC110" s="16"/>
      <c r="FD110" s="16"/>
      <c r="FE110" s="16"/>
      <c r="FF110" s="16"/>
      <c r="FG110" s="16"/>
      <c r="FH110" s="16"/>
      <c r="FI110" s="16"/>
      <c r="FJ110" s="16"/>
      <c r="FK110" s="16"/>
      <c r="FL110" s="16"/>
      <c r="FM110" s="16"/>
      <c r="FN110" s="16"/>
      <c r="FO110" s="16"/>
      <c r="FP110" s="16"/>
      <c r="FQ110" s="16"/>
      <c r="FR110" s="16"/>
      <c r="FS110" s="16"/>
      <c r="FT110" s="16"/>
      <c r="FU110" s="16"/>
      <c r="FV110" s="16"/>
      <c r="FW110" s="16"/>
      <c r="FX110" s="16"/>
      <c r="FY110" s="16"/>
      <c r="FZ110" s="16"/>
      <c r="GA110" s="16"/>
      <c r="GB110" s="16"/>
      <c r="GC110" s="16"/>
      <c r="GE110" s="37">
        <v>105</v>
      </c>
      <c r="GF110" s="12">
        <v>3126</v>
      </c>
      <c r="GG110" s="16">
        <v>12.505000000000001</v>
      </c>
      <c r="GH110" s="16">
        <v>9.58</v>
      </c>
      <c r="GI110" s="16">
        <v>3</v>
      </c>
      <c r="GJ110" s="16">
        <v>5</v>
      </c>
      <c r="GK110" s="16">
        <v>3</v>
      </c>
      <c r="GL110" s="16">
        <v>3.18</v>
      </c>
      <c r="GM110" s="16">
        <v>14.78</v>
      </c>
      <c r="GN110" s="16">
        <v>14.7</v>
      </c>
      <c r="GO110" s="16">
        <v>0</v>
      </c>
      <c r="GP110" s="16">
        <v>33.619999999999997</v>
      </c>
      <c r="GQ110" s="16">
        <v>30.364999999999998</v>
      </c>
      <c r="GR110" s="16">
        <v>33.64</v>
      </c>
      <c r="GS110" s="16">
        <v>43.89</v>
      </c>
      <c r="GT110" s="16">
        <v>23.574999999999999</v>
      </c>
      <c r="GU110" s="16">
        <v>16.28</v>
      </c>
      <c r="GV110" s="16">
        <v>4242.8299999999972</v>
      </c>
      <c r="GW110" s="16"/>
      <c r="GX110" s="16"/>
      <c r="GY110" s="16"/>
      <c r="GZ110" s="16"/>
      <c r="HA110" s="16"/>
    </row>
    <row r="111" spans="1:209" x14ac:dyDescent="0.35">
      <c r="A111" s="37"/>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c r="CY111" s="16"/>
      <c r="CZ111" s="16"/>
      <c r="DA111" s="16"/>
      <c r="DB111" s="16"/>
      <c r="DC111" s="16"/>
      <c r="DD111" s="16"/>
      <c r="DE111" s="16"/>
      <c r="DF111" s="16"/>
      <c r="DG111" s="16"/>
      <c r="DH111" s="16"/>
      <c r="DI111" s="16"/>
      <c r="DJ111" s="16"/>
      <c r="DK111" s="16"/>
      <c r="DL111" s="16"/>
      <c r="DM111" s="16"/>
      <c r="DN111" s="16"/>
      <c r="DO111" s="16"/>
      <c r="DP111" s="16"/>
      <c r="DQ111" s="16"/>
      <c r="DR111" s="16"/>
      <c r="DS111" s="16"/>
      <c r="DT111" s="16"/>
      <c r="DU111" s="16"/>
      <c r="DV111" s="16"/>
      <c r="DW111" s="16"/>
      <c r="DX111" s="16"/>
      <c r="DY111" s="16"/>
      <c r="DZ111" s="16"/>
      <c r="EA111" s="16"/>
      <c r="EB111" s="16"/>
      <c r="EC111" s="16"/>
      <c r="ED111" s="16"/>
      <c r="EE111" s="16"/>
      <c r="EF111" s="16"/>
      <c r="EG111" s="16"/>
      <c r="EH111" s="16"/>
      <c r="EI111" s="16"/>
      <c r="EJ111" s="16"/>
      <c r="EK111" s="16"/>
      <c r="EL111" s="16"/>
      <c r="EM111" s="16"/>
      <c r="EN111" s="16"/>
      <c r="EO111" s="16"/>
      <c r="EP111" s="16"/>
      <c r="EQ111" s="16"/>
      <c r="ER111" s="16"/>
      <c r="ES111" s="16"/>
      <c r="ET111" s="16"/>
      <c r="EU111" s="16"/>
      <c r="EV111" s="16"/>
      <c r="EW111" s="16"/>
      <c r="EX111" s="16"/>
      <c r="EY111" s="16"/>
      <c r="EZ111" s="16"/>
      <c r="FA111" s="16"/>
      <c r="FB111" s="16"/>
      <c r="FC111" s="16"/>
      <c r="FD111" s="16"/>
      <c r="FE111" s="16"/>
      <c r="FF111" s="16"/>
      <c r="FG111" s="16"/>
      <c r="FH111" s="16"/>
      <c r="FI111" s="16"/>
      <c r="FJ111" s="16"/>
      <c r="FK111" s="16"/>
      <c r="FL111" s="16"/>
      <c r="FM111" s="16"/>
      <c r="FN111" s="16"/>
      <c r="FO111" s="16"/>
      <c r="FP111" s="16"/>
      <c r="FQ111" s="16"/>
      <c r="FR111" s="16"/>
      <c r="FS111" s="16"/>
      <c r="FT111" s="16"/>
      <c r="FU111" s="16"/>
      <c r="FV111" s="16"/>
      <c r="FW111" s="16"/>
      <c r="FX111" s="16"/>
      <c r="FY111" s="16"/>
      <c r="FZ111" s="16"/>
      <c r="GA111" s="16"/>
      <c r="GB111" s="16"/>
      <c r="GC111" s="16"/>
      <c r="GE111" s="37">
        <v>106</v>
      </c>
      <c r="GF111" s="12">
        <v>3127</v>
      </c>
      <c r="GG111" s="16">
        <v>48.2</v>
      </c>
      <c r="GH111" s="16">
        <v>42.255000000000003</v>
      </c>
      <c r="GI111" s="16">
        <v>5.88</v>
      </c>
      <c r="GJ111" s="16">
        <v>5.3650000000000002</v>
      </c>
      <c r="GK111" s="16">
        <v>28.44</v>
      </c>
      <c r="GL111" s="16">
        <v>6</v>
      </c>
      <c r="GM111" s="16">
        <v>17.254999999999999</v>
      </c>
      <c r="GN111" s="16">
        <v>43.185000000000002</v>
      </c>
      <c r="GO111" s="16">
        <v>51.11</v>
      </c>
      <c r="GP111" s="16">
        <v>38.15</v>
      </c>
      <c r="GQ111" s="16">
        <v>57.79</v>
      </c>
      <c r="GR111" s="16">
        <v>66.75</v>
      </c>
      <c r="GS111" s="16">
        <v>100.675</v>
      </c>
      <c r="GT111" s="16">
        <v>40.92</v>
      </c>
      <c r="GU111" s="16">
        <v>65.715000000000003</v>
      </c>
      <c r="GV111" s="16">
        <v>9608.7970000000005</v>
      </c>
      <c r="GW111" s="16"/>
      <c r="GX111" s="16"/>
      <c r="GY111" s="16"/>
      <c r="GZ111" s="16"/>
      <c r="HA111" s="16"/>
    </row>
    <row r="112" spans="1:209" x14ac:dyDescent="0.35">
      <c r="A112" s="37"/>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c r="CC112" s="16"/>
      <c r="CD112" s="16"/>
      <c r="CE112" s="16"/>
      <c r="CF112" s="16"/>
      <c r="CG112" s="16"/>
      <c r="CH112" s="16"/>
      <c r="CI112" s="16"/>
      <c r="CJ112" s="16"/>
      <c r="CK112" s="16"/>
      <c r="CL112" s="16"/>
      <c r="CM112" s="16"/>
      <c r="CN112" s="16"/>
      <c r="CO112" s="16"/>
      <c r="CP112" s="16"/>
      <c r="CQ112" s="16"/>
      <c r="CR112" s="16"/>
      <c r="CS112" s="16"/>
      <c r="CT112" s="16"/>
      <c r="CU112" s="16"/>
      <c r="CV112" s="16"/>
      <c r="CW112" s="16"/>
      <c r="CX112" s="16"/>
      <c r="CY112" s="16"/>
      <c r="CZ112" s="16"/>
      <c r="DA112" s="16"/>
      <c r="DB112" s="16"/>
      <c r="DC112" s="16"/>
      <c r="DD112" s="16"/>
      <c r="DE112" s="16"/>
      <c r="DF112" s="16"/>
      <c r="DG112" s="16"/>
      <c r="DH112" s="16"/>
      <c r="DI112" s="16"/>
      <c r="DJ112" s="16"/>
      <c r="DK112" s="16"/>
      <c r="DL112" s="16"/>
      <c r="DM112" s="16"/>
      <c r="DN112" s="16"/>
      <c r="DO112" s="16"/>
      <c r="DP112" s="16"/>
      <c r="DQ112" s="16"/>
      <c r="DR112" s="16"/>
      <c r="DS112" s="16"/>
      <c r="DT112" s="16"/>
      <c r="DU112" s="16"/>
      <c r="DV112" s="16"/>
      <c r="DW112" s="16"/>
      <c r="DX112" s="16"/>
      <c r="DY112" s="16"/>
      <c r="DZ112" s="16"/>
      <c r="EA112" s="16"/>
      <c r="EB112" s="16"/>
      <c r="EC112" s="16"/>
      <c r="ED112" s="16"/>
      <c r="EE112" s="16"/>
      <c r="EF112" s="16"/>
      <c r="EG112" s="16"/>
      <c r="EH112" s="16"/>
      <c r="EI112" s="16"/>
      <c r="EJ112" s="16"/>
      <c r="EK112" s="16"/>
      <c r="EL112" s="16"/>
      <c r="EM112" s="16"/>
      <c r="EN112" s="16"/>
      <c r="EO112" s="16"/>
      <c r="EP112" s="16"/>
      <c r="EQ112" s="16"/>
      <c r="ER112" s="16"/>
      <c r="ES112" s="16"/>
      <c r="ET112" s="16"/>
      <c r="EU112" s="16"/>
      <c r="EV112" s="16"/>
      <c r="EW112" s="16"/>
      <c r="EX112" s="16"/>
      <c r="EY112" s="16"/>
      <c r="EZ112" s="16"/>
      <c r="FA112" s="16"/>
      <c r="FB112" s="16"/>
      <c r="FC112" s="16"/>
      <c r="FD112" s="16"/>
      <c r="FE112" s="16"/>
      <c r="FF112" s="16"/>
      <c r="FG112" s="16"/>
      <c r="FH112" s="16"/>
      <c r="FI112" s="16"/>
      <c r="FJ112" s="16"/>
      <c r="FK112" s="16"/>
      <c r="FL112" s="16"/>
      <c r="FM112" s="16"/>
      <c r="FN112" s="16"/>
      <c r="FO112" s="16"/>
      <c r="FP112" s="16"/>
      <c r="FQ112" s="16"/>
      <c r="FR112" s="16"/>
      <c r="FS112" s="16"/>
      <c r="FT112" s="16"/>
      <c r="FU112" s="16"/>
      <c r="FV112" s="16"/>
      <c r="FW112" s="16"/>
      <c r="FX112" s="16"/>
      <c r="FY112" s="16"/>
      <c r="FZ112" s="16"/>
      <c r="GA112" s="16"/>
      <c r="GB112" s="16"/>
      <c r="GC112" s="16"/>
      <c r="GE112" s="37">
        <v>107</v>
      </c>
      <c r="GF112" s="12">
        <v>3128</v>
      </c>
      <c r="GG112" s="16">
        <v>47.738</v>
      </c>
      <c r="GH112" s="16">
        <v>51.29</v>
      </c>
      <c r="GI112" s="16">
        <v>10.5</v>
      </c>
      <c r="GJ112" s="16">
        <v>17.577999999999999</v>
      </c>
      <c r="GK112" s="16">
        <v>9</v>
      </c>
      <c r="GL112" s="16">
        <v>4</v>
      </c>
      <c r="GM112" s="16">
        <v>14.72</v>
      </c>
      <c r="GN112" s="16">
        <v>16.024999999999999</v>
      </c>
      <c r="GO112" s="16">
        <v>37.68</v>
      </c>
      <c r="GP112" s="16">
        <v>48.99</v>
      </c>
      <c r="GQ112" s="16">
        <v>89.58</v>
      </c>
      <c r="GR112" s="16">
        <v>12.74</v>
      </c>
      <c r="GS112" s="16">
        <v>114.38</v>
      </c>
      <c r="GT112" s="16">
        <v>50.63</v>
      </c>
      <c r="GU112" s="16">
        <v>47.54</v>
      </c>
      <c r="GV112" s="16">
        <v>9798.8960000000061</v>
      </c>
      <c r="GW112" s="16"/>
      <c r="GX112" s="16"/>
      <c r="GY112" s="16"/>
      <c r="GZ112" s="16"/>
      <c r="HA112" s="16"/>
    </row>
    <row r="113" spans="1:209" x14ac:dyDescent="0.35">
      <c r="A113" s="37"/>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c r="CU113" s="16"/>
      <c r="CV113" s="16"/>
      <c r="CW113" s="16"/>
      <c r="CX113" s="16"/>
      <c r="CY113" s="16"/>
      <c r="CZ113" s="16"/>
      <c r="DA113" s="16"/>
      <c r="DB113" s="16"/>
      <c r="DC113" s="16"/>
      <c r="DD113" s="16"/>
      <c r="DE113" s="16"/>
      <c r="DF113" s="16"/>
      <c r="DG113" s="16"/>
      <c r="DH113" s="16"/>
      <c r="DI113" s="16"/>
      <c r="DJ113" s="16"/>
      <c r="DK113" s="16"/>
      <c r="DL113" s="16"/>
      <c r="DM113" s="16"/>
      <c r="DN113" s="16"/>
      <c r="DO113" s="16"/>
      <c r="DP113" s="16"/>
      <c r="DQ113" s="16"/>
      <c r="DR113" s="16"/>
      <c r="DS113" s="16"/>
      <c r="DT113" s="16"/>
      <c r="DU113" s="16"/>
      <c r="DV113" s="16"/>
      <c r="DW113" s="16"/>
      <c r="DX113" s="16"/>
      <c r="DY113" s="16"/>
      <c r="DZ113" s="16"/>
      <c r="EA113" s="16"/>
      <c r="EB113" s="16"/>
      <c r="EC113" s="16"/>
      <c r="ED113" s="16"/>
      <c r="EE113" s="16"/>
      <c r="EF113" s="16"/>
      <c r="EG113" s="16"/>
      <c r="EH113" s="16"/>
      <c r="EI113" s="16"/>
      <c r="EJ113" s="16"/>
      <c r="EK113" s="16"/>
      <c r="EL113" s="16"/>
      <c r="EM113" s="16"/>
      <c r="EN113" s="16"/>
      <c r="EO113" s="16"/>
      <c r="EP113" s="16"/>
      <c r="EQ113" s="16"/>
      <c r="ER113" s="16"/>
      <c r="ES113" s="16"/>
      <c r="ET113" s="16"/>
      <c r="EU113" s="16"/>
      <c r="EV113" s="16"/>
      <c r="EW113" s="16"/>
      <c r="EX113" s="16"/>
      <c r="EY113" s="16"/>
      <c r="EZ113" s="16"/>
      <c r="FA113" s="16"/>
      <c r="FB113" s="16"/>
      <c r="FC113" s="16"/>
      <c r="FD113" s="16"/>
      <c r="FE113" s="16"/>
      <c r="FF113" s="16"/>
      <c r="FG113" s="16"/>
      <c r="FH113" s="16"/>
      <c r="FI113" s="16"/>
      <c r="FJ113" s="16"/>
      <c r="FK113" s="16"/>
      <c r="FL113" s="16"/>
      <c r="FM113" s="16"/>
      <c r="FN113" s="16"/>
      <c r="FO113" s="16"/>
      <c r="FP113" s="16"/>
      <c r="FQ113" s="16"/>
      <c r="FR113" s="16"/>
      <c r="FS113" s="16"/>
      <c r="FT113" s="16"/>
      <c r="FU113" s="16"/>
      <c r="FV113" s="16"/>
      <c r="FW113" s="16"/>
      <c r="FX113" s="16"/>
      <c r="FY113" s="16"/>
      <c r="FZ113" s="16"/>
      <c r="GA113" s="16"/>
      <c r="GB113" s="16"/>
      <c r="GC113" s="16"/>
      <c r="GE113" s="37">
        <v>108</v>
      </c>
      <c r="GF113" s="12">
        <v>3129</v>
      </c>
      <c r="GG113" s="16">
        <v>49.71</v>
      </c>
      <c r="GH113" s="16">
        <v>23.765000000000001</v>
      </c>
      <c r="GI113" s="16">
        <v>7.55</v>
      </c>
      <c r="GJ113" s="16">
        <v>14.25</v>
      </c>
      <c r="GK113" s="16">
        <v>7</v>
      </c>
      <c r="GL113" s="16">
        <v>3.12</v>
      </c>
      <c r="GM113" s="16">
        <v>7.9950000000000001</v>
      </c>
      <c r="GN113" s="16">
        <v>60.59</v>
      </c>
      <c r="GO113" s="16">
        <v>32.725000000000001</v>
      </c>
      <c r="GP113" s="16">
        <v>41.6</v>
      </c>
      <c r="GQ113" s="16">
        <v>65.86</v>
      </c>
      <c r="GR113" s="16">
        <v>89.63</v>
      </c>
      <c r="GS113" s="16">
        <v>60.634999999999998</v>
      </c>
      <c r="GT113" s="16">
        <v>104.5</v>
      </c>
      <c r="GU113" s="16">
        <v>75.989999999999995</v>
      </c>
      <c r="GV113" s="16">
        <v>8951.0389999999952</v>
      </c>
      <c r="GW113" s="16"/>
      <c r="GX113" s="16"/>
      <c r="GY113" s="16"/>
      <c r="GZ113" s="16"/>
      <c r="HA113" s="16"/>
    </row>
    <row r="114" spans="1:209" x14ac:dyDescent="0.35">
      <c r="A114" s="37"/>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c r="CC114" s="16"/>
      <c r="CD114" s="16"/>
      <c r="CE114" s="16"/>
      <c r="CF114" s="16"/>
      <c r="CG114" s="16"/>
      <c r="CH114" s="16"/>
      <c r="CI114" s="16"/>
      <c r="CJ114" s="16"/>
      <c r="CK114" s="16"/>
      <c r="CL114" s="16"/>
      <c r="CM114" s="16"/>
      <c r="CN114" s="16"/>
      <c r="CO114" s="16"/>
      <c r="CP114" s="16"/>
      <c r="CQ114" s="16"/>
      <c r="CR114" s="16"/>
      <c r="CS114" s="16"/>
      <c r="CT114" s="16"/>
      <c r="CU114" s="16"/>
      <c r="CV114" s="16"/>
      <c r="CW114" s="16"/>
      <c r="CX114" s="16"/>
      <c r="CY114" s="16"/>
      <c r="CZ114" s="16"/>
      <c r="DA114" s="16"/>
      <c r="DB114" s="16"/>
      <c r="DC114" s="16"/>
      <c r="DD114" s="16"/>
      <c r="DE114" s="16"/>
      <c r="DF114" s="16"/>
      <c r="DG114" s="16"/>
      <c r="DH114" s="16"/>
      <c r="DI114" s="16"/>
      <c r="DJ114" s="16"/>
      <c r="DK114" s="16"/>
      <c r="DL114" s="16"/>
      <c r="DM114" s="16"/>
      <c r="DN114" s="16"/>
      <c r="DO114" s="16"/>
      <c r="DP114" s="16"/>
      <c r="DQ114" s="16"/>
      <c r="DR114" s="16"/>
      <c r="DS114" s="16"/>
      <c r="DT114" s="16"/>
      <c r="DU114" s="16"/>
      <c r="DV114" s="16"/>
      <c r="DW114" s="16"/>
      <c r="DX114" s="16"/>
      <c r="DY114" s="16"/>
      <c r="DZ114" s="16"/>
      <c r="EA114" s="16"/>
      <c r="EB114" s="16"/>
      <c r="EC114" s="16"/>
      <c r="ED114" s="16"/>
      <c r="EE114" s="16"/>
      <c r="EF114" s="16"/>
      <c r="EG114" s="16"/>
      <c r="EH114" s="16"/>
      <c r="EI114" s="16"/>
      <c r="EJ114" s="16"/>
      <c r="EK114" s="16"/>
      <c r="EL114" s="16"/>
      <c r="EM114" s="16"/>
      <c r="EN114" s="16"/>
      <c r="EO114" s="16"/>
      <c r="EP114" s="16"/>
      <c r="EQ114" s="16"/>
      <c r="ER114" s="16"/>
      <c r="ES114" s="16"/>
      <c r="ET114" s="16"/>
      <c r="EU114" s="16"/>
      <c r="EV114" s="16"/>
      <c r="EW114" s="16"/>
      <c r="EX114" s="16"/>
      <c r="EY114" s="16"/>
      <c r="EZ114" s="16"/>
      <c r="FA114" s="16"/>
      <c r="FB114" s="16"/>
      <c r="FC114" s="16"/>
      <c r="FD114" s="16"/>
      <c r="FE114" s="16"/>
      <c r="FF114" s="16"/>
      <c r="FG114" s="16"/>
      <c r="FH114" s="16"/>
      <c r="FI114" s="16"/>
      <c r="FJ114" s="16"/>
      <c r="FK114" s="16"/>
      <c r="FL114" s="16"/>
      <c r="FM114" s="16"/>
      <c r="FN114" s="16"/>
      <c r="FO114" s="16"/>
      <c r="FP114" s="16"/>
      <c r="FQ114" s="16"/>
      <c r="FR114" s="16"/>
      <c r="FS114" s="16"/>
      <c r="FT114" s="16"/>
      <c r="FU114" s="16"/>
      <c r="FV114" s="16"/>
      <c r="FW114" s="16"/>
      <c r="FX114" s="16"/>
      <c r="FY114" s="16"/>
      <c r="FZ114" s="16"/>
      <c r="GA114" s="16"/>
      <c r="GB114" s="16"/>
      <c r="GC114" s="16"/>
      <c r="GE114" s="37">
        <v>109</v>
      </c>
      <c r="GF114" s="12">
        <v>3130</v>
      </c>
      <c r="GG114" s="16">
        <v>107.30500000000001</v>
      </c>
      <c r="GH114" s="16">
        <v>65.23</v>
      </c>
      <c r="GI114" s="16">
        <v>19.84</v>
      </c>
      <c r="GJ114" s="16">
        <v>37.25</v>
      </c>
      <c r="GK114" s="16">
        <v>34.47</v>
      </c>
      <c r="GL114" s="16">
        <v>16.954999999999998</v>
      </c>
      <c r="GM114" s="16">
        <v>86.31</v>
      </c>
      <c r="GN114" s="16">
        <v>38.325000000000003</v>
      </c>
      <c r="GO114" s="16">
        <v>80.963999999999999</v>
      </c>
      <c r="GP114" s="16">
        <v>129.52000000000001</v>
      </c>
      <c r="GQ114" s="16">
        <v>128.13</v>
      </c>
      <c r="GR114" s="16">
        <v>192.72</v>
      </c>
      <c r="GS114" s="16">
        <v>192.7</v>
      </c>
      <c r="GT114" s="16">
        <v>264.21499999999997</v>
      </c>
      <c r="GU114" s="16">
        <v>45.05</v>
      </c>
      <c r="GV114" s="16">
        <v>20420.326999999997</v>
      </c>
      <c r="GW114" s="16"/>
      <c r="GX114" s="16"/>
      <c r="GY114" s="16"/>
      <c r="GZ114" s="16"/>
      <c r="HA114" s="16"/>
    </row>
    <row r="115" spans="1:209" x14ac:dyDescent="0.35">
      <c r="A115" s="37"/>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c r="CS115" s="16"/>
      <c r="CT115" s="16"/>
      <c r="CU115" s="16"/>
      <c r="CV115" s="16"/>
      <c r="CW115" s="16"/>
      <c r="CX115" s="16"/>
      <c r="CY115" s="16"/>
      <c r="CZ115" s="16"/>
      <c r="DA115" s="16"/>
      <c r="DB115" s="16"/>
      <c r="DC115" s="16"/>
      <c r="DD115" s="16"/>
      <c r="DE115" s="16"/>
      <c r="DF115" s="16"/>
      <c r="DG115" s="16"/>
      <c r="DH115" s="16"/>
      <c r="DI115" s="16"/>
      <c r="DJ115" s="16"/>
      <c r="DK115" s="16"/>
      <c r="DL115" s="16"/>
      <c r="DM115" s="16"/>
      <c r="DN115" s="16"/>
      <c r="DO115" s="16"/>
      <c r="DP115" s="16"/>
      <c r="DQ115" s="16"/>
      <c r="DR115" s="16"/>
      <c r="DS115" s="16"/>
      <c r="DT115" s="16"/>
      <c r="DU115" s="16"/>
      <c r="DV115" s="16"/>
      <c r="DW115" s="16"/>
      <c r="DX115" s="16"/>
      <c r="DY115" s="16"/>
      <c r="DZ115" s="16"/>
      <c r="EA115" s="16"/>
      <c r="EB115" s="16"/>
      <c r="EC115" s="16"/>
      <c r="ED115" s="16"/>
      <c r="EE115" s="16"/>
      <c r="EF115" s="16"/>
      <c r="EG115" s="16"/>
      <c r="EH115" s="16"/>
      <c r="EI115" s="16"/>
      <c r="EJ115" s="16"/>
      <c r="EK115" s="16"/>
      <c r="EL115" s="16"/>
      <c r="EM115" s="16"/>
      <c r="EN115" s="16"/>
      <c r="EO115" s="16"/>
      <c r="EP115" s="16"/>
      <c r="EQ115" s="16"/>
      <c r="ER115" s="16"/>
      <c r="ES115" s="16"/>
      <c r="ET115" s="16"/>
      <c r="EU115" s="16"/>
      <c r="EV115" s="16"/>
      <c r="EW115" s="16"/>
      <c r="EX115" s="16"/>
      <c r="EY115" s="16"/>
      <c r="EZ115" s="16"/>
      <c r="FA115" s="16"/>
      <c r="FB115" s="16"/>
      <c r="FC115" s="16"/>
      <c r="FD115" s="16"/>
      <c r="FE115" s="16"/>
      <c r="FF115" s="16"/>
      <c r="FG115" s="16"/>
      <c r="FH115" s="16"/>
      <c r="FI115" s="16"/>
      <c r="FJ115" s="16"/>
      <c r="FK115" s="16"/>
      <c r="FL115" s="16"/>
      <c r="FM115" s="16"/>
      <c r="FN115" s="16"/>
      <c r="FO115" s="16"/>
      <c r="FP115" s="16"/>
      <c r="FQ115" s="16"/>
      <c r="FR115" s="16"/>
      <c r="FS115" s="16"/>
      <c r="FT115" s="16"/>
      <c r="FU115" s="16"/>
      <c r="FV115" s="16"/>
      <c r="FW115" s="16"/>
      <c r="FX115" s="16"/>
      <c r="FY115" s="16"/>
      <c r="FZ115" s="16"/>
      <c r="GA115" s="16"/>
      <c r="GB115" s="16"/>
      <c r="GC115" s="16"/>
      <c r="GE115" s="37">
        <v>110</v>
      </c>
      <c r="GF115" s="12">
        <v>3131</v>
      </c>
      <c r="GG115" s="16">
        <v>98.097999999999999</v>
      </c>
      <c r="GH115" s="16">
        <v>75.015000000000001</v>
      </c>
      <c r="GI115" s="16">
        <v>34.5</v>
      </c>
      <c r="GJ115" s="16">
        <v>26.754000000000001</v>
      </c>
      <c r="GK115" s="16">
        <v>69.42</v>
      </c>
      <c r="GL115" s="16">
        <v>17.495000000000001</v>
      </c>
      <c r="GM115" s="16">
        <v>21.06</v>
      </c>
      <c r="GN115" s="16">
        <v>78.95</v>
      </c>
      <c r="GO115" s="16">
        <v>62.545000000000002</v>
      </c>
      <c r="GP115" s="16">
        <v>110.82</v>
      </c>
      <c r="GQ115" s="16">
        <v>152.72</v>
      </c>
      <c r="GR115" s="16">
        <v>158.35499999999999</v>
      </c>
      <c r="GS115" s="16">
        <v>99.254999999999995</v>
      </c>
      <c r="GT115" s="16">
        <v>95.545000000000002</v>
      </c>
      <c r="GU115" s="16">
        <v>58.22</v>
      </c>
      <c r="GV115" s="16">
        <v>15942.113000000007</v>
      </c>
      <c r="GW115" s="16"/>
      <c r="GX115" s="16"/>
      <c r="GY115" s="16"/>
      <c r="GZ115" s="16"/>
      <c r="HA115" s="16"/>
    </row>
    <row r="116" spans="1:209" x14ac:dyDescent="0.35">
      <c r="A116" s="37"/>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c r="CD116" s="16"/>
      <c r="CE116" s="16"/>
      <c r="CF116" s="16"/>
      <c r="CG116" s="16"/>
      <c r="CH116" s="16"/>
      <c r="CI116" s="16"/>
      <c r="CJ116" s="16"/>
      <c r="CK116" s="16"/>
      <c r="CL116" s="16"/>
      <c r="CM116" s="16"/>
      <c r="CN116" s="16"/>
      <c r="CO116" s="16"/>
      <c r="CP116" s="16"/>
      <c r="CQ116" s="16"/>
      <c r="CR116" s="16"/>
      <c r="CS116" s="16"/>
      <c r="CT116" s="16"/>
      <c r="CU116" s="16"/>
      <c r="CV116" s="16"/>
      <c r="CW116" s="16"/>
      <c r="CX116" s="16"/>
      <c r="CY116" s="16"/>
      <c r="CZ116" s="16"/>
      <c r="DA116" s="16"/>
      <c r="DB116" s="16"/>
      <c r="DC116" s="16"/>
      <c r="DD116" s="16"/>
      <c r="DE116" s="16"/>
      <c r="DF116" s="16"/>
      <c r="DG116" s="16"/>
      <c r="DH116" s="16"/>
      <c r="DI116" s="16"/>
      <c r="DJ116" s="16"/>
      <c r="DK116" s="16"/>
      <c r="DL116" s="16"/>
      <c r="DM116" s="16"/>
      <c r="DN116" s="16"/>
      <c r="DO116" s="16"/>
      <c r="DP116" s="16"/>
      <c r="DQ116" s="16"/>
      <c r="DR116" s="16"/>
      <c r="DS116" s="16"/>
      <c r="DT116" s="16"/>
      <c r="DU116" s="16"/>
      <c r="DV116" s="16"/>
      <c r="DW116" s="16"/>
      <c r="DX116" s="16"/>
      <c r="DY116" s="16"/>
      <c r="DZ116" s="16"/>
      <c r="EA116" s="16"/>
      <c r="EB116" s="16"/>
      <c r="EC116" s="16"/>
      <c r="ED116" s="16"/>
      <c r="EE116" s="16"/>
      <c r="EF116" s="16"/>
      <c r="EG116" s="16"/>
      <c r="EH116" s="16"/>
      <c r="EI116" s="16"/>
      <c r="EJ116" s="16"/>
      <c r="EK116" s="16"/>
      <c r="EL116" s="16"/>
      <c r="EM116" s="16"/>
      <c r="EN116" s="16"/>
      <c r="EO116" s="16"/>
      <c r="EP116" s="16"/>
      <c r="EQ116" s="16"/>
      <c r="ER116" s="16"/>
      <c r="ES116" s="16"/>
      <c r="ET116" s="16"/>
      <c r="EU116" s="16"/>
      <c r="EV116" s="16"/>
      <c r="EW116" s="16"/>
      <c r="EX116" s="16"/>
      <c r="EY116" s="16"/>
      <c r="EZ116" s="16"/>
      <c r="FA116" s="16"/>
      <c r="FB116" s="16"/>
      <c r="FC116" s="16"/>
      <c r="FD116" s="16"/>
      <c r="FE116" s="16"/>
      <c r="FF116" s="16"/>
      <c r="FG116" s="16"/>
      <c r="FH116" s="16"/>
      <c r="FI116" s="16"/>
      <c r="FJ116" s="16"/>
      <c r="FK116" s="16"/>
      <c r="FL116" s="16"/>
      <c r="FM116" s="16"/>
      <c r="FN116" s="16"/>
      <c r="FO116" s="16"/>
      <c r="FP116" s="16"/>
      <c r="FQ116" s="16"/>
      <c r="FR116" s="16"/>
      <c r="FS116" s="16"/>
      <c r="FT116" s="16"/>
      <c r="FU116" s="16"/>
      <c r="FV116" s="16"/>
      <c r="FW116" s="16"/>
      <c r="FX116" s="16"/>
      <c r="FY116" s="16"/>
      <c r="FZ116" s="16"/>
      <c r="GA116" s="16"/>
      <c r="GB116" s="16"/>
      <c r="GC116" s="16"/>
      <c r="GE116" s="37">
        <v>111</v>
      </c>
      <c r="GF116" s="12">
        <v>3132</v>
      </c>
      <c r="GG116" s="16">
        <v>38.53</v>
      </c>
      <c r="GH116" s="16">
        <v>66.805000000000007</v>
      </c>
      <c r="GI116" s="16">
        <v>22.16</v>
      </c>
      <c r="GJ116" s="16">
        <v>31.24</v>
      </c>
      <c r="GK116" s="16">
        <v>12</v>
      </c>
      <c r="GL116" s="16">
        <v>11.68</v>
      </c>
      <c r="GM116" s="16">
        <v>15.72</v>
      </c>
      <c r="GN116" s="16">
        <v>29.83</v>
      </c>
      <c r="GO116" s="16">
        <v>48.19</v>
      </c>
      <c r="GP116" s="16">
        <v>81.724999999999994</v>
      </c>
      <c r="GQ116" s="16">
        <v>84.48</v>
      </c>
      <c r="GR116" s="16">
        <v>74.655000000000001</v>
      </c>
      <c r="GS116" s="16">
        <v>87.415000000000006</v>
      </c>
      <c r="GT116" s="16">
        <v>47.95</v>
      </c>
      <c r="GU116" s="16">
        <v>46.72</v>
      </c>
      <c r="GV116" s="16">
        <v>10050.671999999995</v>
      </c>
      <c r="GW116" s="16"/>
      <c r="GX116" s="16"/>
      <c r="GY116" s="16"/>
      <c r="GZ116" s="16"/>
      <c r="HA116" s="16"/>
    </row>
    <row r="117" spans="1:209" x14ac:dyDescent="0.35">
      <c r="A117" s="37"/>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c r="EV117" s="16"/>
      <c r="EW117" s="16"/>
      <c r="EX117" s="16"/>
      <c r="EY117" s="16"/>
      <c r="EZ117" s="16"/>
      <c r="FA117" s="16"/>
      <c r="FB117" s="16"/>
      <c r="FC117" s="16"/>
      <c r="FD117" s="16"/>
      <c r="FE117" s="16"/>
      <c r="FF117" s="16"/>
      <c r="FG117" s="16"/>
      <c r="FH117" s="16"/>
      <c r="FI117" s="16"/>
      <c r="FJ117" s="16"/>
      <c r="FK117" s="16"/>
      <c r="FL117" s="16"/>
      <c r="FM117" s="16"/>
      <c r="FN117" s="16"/>
      <c r="FO117" s="16"/>
      <c r="FP117" s="16"/>
      <c r="FQ117" s="16"/>
      <c r="FR117" s="16"/>
      <c r="FS117" s="16"/>
      <c r="FT117" s="16"/>
      <c r="FU117" s="16"/>
      <c r="FV117" s="16"/>
      <c r="FW117" s="16"/>
      <c r="FX117" s="16"/>
      <c r="FY117" s="16"/>
      <c r="FZ117" s="16"/>
      <c r="GA117" s="16"/>
      <c r="GB117" s="16"/>
      <c r="GC117" s="16"/>
      <c r="GE117" s="37">
        <v>112</v>
      </c>
      <c r="GF117" s="12">
        <v>3133</v>
      </c>
      <c r="GG117" s="16">
        <v>75.900000000000006</v>
      </c>
      <c r="GH117" s="16">
        <v>80.314999999999998</v>
      </c>
      <c r="GI117" s="16">
        <v>14.84</v>
      </c>
      <c r="GJ117" s="16">
        <v>54</v>
      </c>
      <c r="GK117" s="16">
        <v>34.200000000000003</v>
      </c>
      <c r="GL117" s="16">
        <v>31.574999999999999</v>
      </c>
      <c r="GM117" s="16">
        <v>129.595</v>
      </c>
      <c r="GN117" s="16">
        <v>27.54</v>
      </c>
      <c r="GO117" s="16">
        <v>52.72</v>
      </c>
      <c r="GP117" s="16">
        <v>169.48</v>
      </c>
      <c r="GQ117" s="16">
        <v>162.9</v>
      </c>
      <c r="GR117" s="16">
        <v>75.73</v>
      </c>
      <c r="GS117" s="16">
        <v>151.94499999999999</v>
      </c>
      <c r="GT117" s="16">
        <v>269.55</v>
      </c>
      <c r="GU117" s="16">
        <v>66.31</v>
      </c>
      <c r="GV117" s="16">
        <v>17252.994999999995</v>
      </c>
      <c r="GW117" s="16"/>
      <c r="GX117" s="16"/>
      <c r="GY117" s="16"/>
      <c r="GZ117" s="16"/>
      <c r="HA117" s="16"/>
    </row>
    <row r="118" spans="1:209" x14ac:dyDescent="0.35">
      <c r="A118" s="37"/>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c r="CC118" s="16"/>
      <c r="CD118" s="16"/>
      <c r="CE118" s="16"/>
      <c r="CF118" s="16"/>
      <c r="CG118" s="16"/>
      <c r="CH118" s="16"/>
      <c r="CI118" s="16"/>
      <c r="CJ118" s="16"/>
      <c r="CK118" s="16"/>
      <c r="CL118" s="16"/>
      <c r="CM118" s="16"/>
      <c r="CN118" s="16"/>
      <c r="CO118" s="16"/>
      <c r="CP118" s="16"/>
      <c r="CQ118" s="16"/>
      <c r="CR118" s="16"/>
      <c r="CS118" s="16"/>
      <c r="CT118" s="16"/>
      <c r="CU118" s="16"/>
      <c r="CV118" s="16"/>
      <c r="CW118" s="16"/>
      <c r="CX118" s="16"/>
      <c r="CY118" s="16"/>
      <c r="CZ118" s="16"/>
      <c r="DA118" s="16"/>
      <c r="DB118" s="16"/>
      <c r="DC118" s="16"/>
      <c r="DD118" s="16"/>
      <c r="DE118" s="16"/>
      <c r="DF118" s="16"/>
      <c r="DG118" s="16"/>
      <c r="DH118" s="16"/>
      <c r="DI118" s="16"/>
      <c r="DJ118" s="16"/>
      <c r="DK118" s="16"/>
      <c r="DL118" s="16"/>
      <c r="DM118" s="16"/>
      <c r="DN118" s="16"/>
      <c r="DO118" s="16"/>
      <c r="DP118" s="16"/>
      <c r="DQ118" s="16"/>
      <c r="DR118" s="16"/>
      <c r="DS118" s="16"/>
      <c r="DT118" s="16"/>
      <c r="DU118" s="16"/>
      <c r="DV118" s="16"/>
      <c r="DW118" s="16"/>
      <c r="DX118" s="16"/>
      <c r="DY118" s="16"/>
      <c r="DZ118" s="16"/>
      <c r="EA118" s="16"/>
      <c r="EB118" s="16"/>
      <c r="EC118" s="16"/>
      <c r="ED118" s="16"/>
      <c r="EE118" s="16"/>
      <c r="EF118" s="16"/>
      <c r="EG118" s="16"/>
      <c r="EH118" s="16"/>
      <c r="EI118" s="16"/>
      <c r="EJ118" s="16"/>
      <c r="EK118" s="16"/>
      <c r="EL118" s="16"/>
      <c r="EM118" s="16"/>
      <c r="EN118" s="16"/>
      <c r="EO118" s="16"/>
      <c r="EP118" s="16"/>
      <c r="EQ118" s="16"/>
      <c r="ER118" s="16"/>
      <c r="ES118" s="16"/>
      <c r="ET118" s="16"/>
      <c r="EU118" s="16"/>
      <c r="EV118" s="16"/>
      <c r="EW118" s="16"/>
      <c r="EX118" s="16"/>
      <c r="EY118" s="16"/>
      <c r="EZ118" s="16"/>
      <c r="FA118" s="16"/>
      <c r="FB118" s="16"/>
      <c r="FC118" s="16"/>
      <c r="FD118" s="16"/>
      <c r="FE118" s="16"/>
      <c r="FF118" s="16"/>
      <c r="FG118" s="16"/>
      <c r="FH118" s="16"/>
      <c r="FI118" s="16"/>
      <c r="FJ118" s="16"/>
      <c r="FK118" s="16"/>
      <c r="FL118" s="16"/>
      <c r="FM118" s="16"/>
      <c r="FN118" s="16"/>
      <c r="FO118" s="16"/>
      <c r="FP118" s="16"/>
      <c r="FQ118" s="16"/>
      <c r="FR118" s="16"/>
      <c r="FS118" s="16"/>
      <c r="FT118" s="16"/>
      <c r="FU118" s="16"/>
      <c r="FV118" s="16"/>
      <c r="FW118" s="16"/>
      <c r="FX118" s="16"/>
      <c r="FY118" s="16"/>
      <c r="FZ118" s="16"/>
      <c r="GA118" s="16"/>
      <c r="GB118" s="16"/>
      <c r="GC118" s="16"/>
      <c r="GE118" s="37">
        <v>113</v>
      </c>
      <c r="GF118" s="12">
        <v>3134</v>
      </c>
      <c r="GG118" s="16">
        <v>113.959</v>
      </c>
      <c r="GH118" s="16">
        <v>141.46199999999999</v>
      </c>
      <c r="GI118" s="16">
        <v>76.19</v>
      </c>
      <c r="GJ118" s="16">
        <v>27.6</v>
      </c>
      <c r="GK118" s="16">
        <v>53.95</v>
      </c>
      <c r="GL118" s="16">
        <v>55.54</v>
      </c>
      <c r="GM118" s="16">
        <v>84.51</v>
      </c>
      <c r="GN118" s="16">
        <v>53.704999999999998</v>
      </c>
      <c r="GO118" s="16">
        <v>86.814999999999998</v>
      </c>
      <c r="GP118" s="16">
        <v>271.57</v>
      </c>
      <c r="GQ118" s="16">
        <v>208.375</v>
      </c>
      <c r="GR118" s="16">
        <v>171.39</v>
      </c>
      <c r="GS118" s="16">
        <v>230.84</v>
      </c>
      <c r="GT118" s="16">
        <v>304.565</v>
      </c>
      <c r="GU118" s="16">
        <v>147.79499999999999</v>
      </c>
      <c r="GV118" s="16">
        <v>24592.11699999998</v>
      </c>
      <c r="GW118" s="16"/>
      <c r="GX118" s="16"/>
      <c r="GY118" s="16"/>
      <c r="GZ118" s="16"/>
      <c r="HA118" s="16"/>
    </row>
    <row r="119" spans="1:209" x14ac:dyDescent="0.35">
      <c r="A119" s="37"/>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c r="CO119" s="16"/>
      <c r="CP119" s="16"/>
      <c r="CQ119" s="16"/>
      <c r="CR119" s="16"/>
      <c r="CS119" s="16"/>
      <c r="CT119" s="16"/>
      <c r="CU119" s="16"/>
      <c r="CV119" s="16"/>
      <c r="CW119" s="16"/>
      <c r="CX119" s="16"/>
      <c r="CY119" s="16"/>
      <c r="CZ119" s="16"/>
      <c r="DA119" s="16"/>
      <c r="DB119" s="16"/>
      <c r="DC119" s="16"/>
      <c r="DD119" s="16"/>
      <c r="DE119" s="16"/>
      <c r="DF119" s="16"/>
      <c r="DG119" s="16"/>
      <c r="DH119" s="16"/>
      <c r="DI119" s="16"/>
      <c r="DJ119" s="16"/>
      <c r="DK119" s="16"/>
      <c r="DL119" s="16"/>
      <c r="DM119" s="16"/>
      <c r="DN119" s="16"/>
      <c r="DO119" s="16"/>
      <c r="DP119" s="16"/>
      <c r="DQ119" s="16"/>
      <c r="DR119" s="16"/>
      <c r="DS119" s="16"/>
      <c r="DT119" s="16"/>
      <c r="DU119" s="16"/>
      <c r="DV119" s="16"/>
      <c r="DW119" s="16"/>
      <c r="DX119" s="16"/>
      <c r="DY119" s="16"/>
      <c r="DZ119" s="16"/>
      <c r="EA119" s="16"/>
      <c r="EB119" s="16"/>
      <c r="EC119" s="16"/>
      <c r="ED119" s="16"/>
      <c r="EE119" s="16"/>
      <c r="EF119" s="16"/>
      <c r="EG119" s="16"/>
      <c r="EH119" s="16"/>
      <c r="EI119" s="16"/>
      <c r="EJ119" s="16"/>
      <c r="EK119" s="16"/>
      <c r="EL119" s="16"/>
      <c r="EM119" s="16"/>
      <c r="EN119" s="16"/>
      <c r="EO119" s="16"/>
      <c r="EP119" s="16"/>
      <c r="EQ119" s="16"/>
      <c r="ER119" s="16"/>
      <c r="ES119" s="16"/>
      <c r="ET119" s="16"/>
      <c r="EU119" s="16"/>
      <c r="EV119" s="16"/>
      <c r="EW119" s="16"/>
      <c r="EX119" s="16"/>
      <c r="EY119" s="16"/>
      <c r="EZ119" s="16"/>
      <c r="FA119" s="16"/>
      <c r="FB119" s="16"/>
      <c r="FC119" s="16"/>
      <c r="FD119" s="16"/>
      <c r="FE119" s="16"/>
      <c r="FF119" s="16"/>
      <c r="FG119" s="16"/>
      <c r="FH119" s="16"/>
      <c r="FI119" s="16"/>
      <c r="FJ119" s="16"/>
      <c r="FK119" s="16"/>
      <c r="FL119" s="16"/>
      <c r="FM119" s="16"/>
      <c r="FN119" s="16"/>
      <c r="FO119" s="16"/>
      <c r="FP119" s="16"/>
      <c r="FQ119" s="16"/>
      <c r="FR119" s="16"/>
      <c r="FS119" s="16"/>
      <c r="FT119" s="16"/>
      <c r="FU119" s="16"/>
      <c r="FV119" s="16"/>
      <c r="FW119" s="16"/>
      <c r="FX119" s="16"/>
      <c r="FY119" s="16"/>
      <c r="FZ119" s="16"/>
      <c r="GA119" s="16"/>
      <c r="GB119" s="16"/>
      <c r="GC119" s="16"/>
      <c r="GE119" s="37">
        <v>114</v>
      </c>
      <c r="GF119" s="12">
        <v>3135</v>
      </c>
      <c r="GG119" s="16">
        <v>72.930000000000007</v>
      </c>
      <c r="GH119" s="16">
        <v>82.94</v>
      </c>
      <c r="GI119" s="16">
        <v>14.895</v>
      </c>
      <c r="GJ119" s="16">
        <v>24.94</v>
      </c>
      <c r="GK119" s="16">
        <v>16.899999999999999</v>
      </c>
      <c r="GL119" s="16">
        <v>15.1</v>
      </c>
      <c r="GM119" s="16">
        <v>27.138000000000002</v>
      </c>
      <c r="GN119" s="16">
        <v>132.245</v>
      </c>
      <c r="GO119" s="16">
        <v>24.538</v>
      </c>
      <c r="GP119" s="16">
        <v>88.572000000000003</v>
      </c>
      <c r="GQ119" s="16">
        <v>108.9</v>
      </c>
      <c r="GR119" s="16">
        <v>99.57</v>
      </c>
      <c r="GS119" s="16">
        <v>87.454999999999998</v>
      </c>
      <c r="GT119" s="16">
        <v>70.775000000000006</v>
      </c>
      <c r="GU119" s="16">
        <v>76.795000000000002</v>
      </c>
      <c r="GV119" s="16">
        <v>13503.394999999999</v>
      </c>
      <c r="GW119" s="16"/>
      <c r="GX119" s="16"/>
      <c r="GY119" s="16"/>
      <c r="GZ119" s="16"/>
      <c r="HA119" s="16"/>
    </row>
    <row r="120" spans="1:209" x14ac:dyDescent="0.35">
      <c r="A120" s="37"/>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c r="CA120" s="16"/>
      <c r="CB120" s="16"/>
      <c r="CC120" s="16"/>
      <c r="CD120" s="16"/>
      <c r="CE120" s="16"/>
      <c r="CF120" s="16"/>
      <c r="CG120" s="16"/>
      <c r="CH120" s="16"/>
      <c r="CI120" s="16"/>
      <c r="CJ120" s="16"/>
      <c r="CK120" s="16"/>
      <c r="CL120" s="16"/>
      <c r="CM120" s="16"/>
      <c r="CN120" s="16"/>
      <c r="CO120" s="16"/>
      <c r="CP120" s="16"/>
      <c r="CQ120" s="16"/>
      <c r="CR120" s="16"/>
      <c r="CS120" s="16"/>
      <c r="CT120" s="16"/>
      <c r="CU120" s="16"/>
      <c r="CV120" s="16"/>
      <c r="CW120" s="16"/>
      <c r="CX120" s="16"/>
      <c r="CY120" s="16"/>
      <c r="CZ120" s="16"/>
      <c r="DA120" s="16"/>
      <c r="DB120" s="16"/>
      <c r="DC120" s="16"/>
      <c r="DD120" s="16"/>
      <c r="DE120" s="16"/>
      <c r="DF120" s="16"/>
      <c r="DG120" s="16"/>
      <c r="DH120" s="16"/>
      <c r="DI120" s="16"/>
      <c r="DJ120" s="16"/>
      <c r="DK120" s="16"/>
      <c r="DL120" s="16"/>
      <c r="DM120" s="16"/>
      <c r="DN120" s="16"/>
      <c r="DO120" s="16"/>
      <c r="DP120" s="16"/>
      <c r="DQ120" s="16"/>
      <c r="DR120" s="16"/>
      <c r="DS120" s="16"/>
      <c r="DT120" s="16"/>
      <c r="DU120" s="16"/>
      <c r="DV120" s="16"/>
      <c r="DW120" s="16"/>
      <c r="DX120" s="16"/>
      <c r="DY120" s="16"/>
      <c r="DZ120" s="16"/>
      <c r="EA120" s="16"/>
      <c r="EB120" s="16"/>
      <c r="EC120" s="16"/>
      <c r="ED120" s="16"/>
      <c r="EE120" s="16"/>
      <c r="EF120" s="16"/>
      <c r="EG120" s="16"/>
      <c r="EH120" s="16"/>
      <c r="EI120" s="16"/>
      <c r="EJ120" s="16"/>
      <c r="EK120" s="16"/>
      <c r="EL120" s="16"/>
      <c r="EM120" s="16"/>
      <c r="EN120" s="16"/>
      <c r="EO120" s="16"/>
      <c r="EP120" s="16"/>
      <c r="EQ120" s="16"/>
      <c r="ER120" s="16"/>
      <c r="ES120" s="16"/>
      <c r="ET120" s="16"/>
      <c r="EU120" s="16"/>
      <c r="EV120" s="16"/>
      <c r="EW120" s="16"/>
      <c r="EX120" s="16"/>
      <c r="EY120" s="16"/>
      <c r="EZ120" s="16"/>
      <c r="FA120" s="16"/>
      <c r="FB120" s="16"/>
      <c r="FC120" s="16"/>
      <c r="FD120" s="16"/>
      <c r="FE120" s="16"/>
      <c r="FF120" s="16"/>
      <c r="FG120" s="16"/>
      <c r="FH120" s="16"/>
      <c r="FI120" s="16"/>
      <c r="FJ120" s="16"/>
      <c r="FK120" s="16"/>
      <c r="FL120" s="16"/>
      <c r="FM120" s="16"/>
      <c r="FN120" s="16"/>
      <c r="FO120" s="16"/>
      <c r="FP120" s="16"/>
      <c r="FQ120" s="16"/>
      <c r="FR120" s="16"/>
      <c r="FS120" s="16"/>
      <c r="FT120" s="16"/>
      <c r="FU120" s="16"/>
      <c r="FV120" s="16"/>
      <c r="FW120" s="16"/>
      <c r="FX120" s="16"/>
      <c r="FY120" s="16"/>
      <c r="FZ120" s="16"/>
      <c r="GA120" s="16"/>
      <c r="GB120" s="16"/>
      <c r="GC120" s="16"/>
      <c r="GE120" s="37">
        <v>115</v>
      </c>
      <c r="GF120" s="12">
        <v>3136</v>
      </c>
      <c r="GG120" s="16">
        <v>166.23500000000001</v>
      </c>
      <c r="GH120" s="16">
        <v>163.38</v>
      </c>
      <c r="GI120" s="16">
        <v>71.899000000000001</v>
      </c>
      <c r="GJ120" s="16">
        <v>65.959999999999994</v>
      </c>
      <c r="GK120" s="16">
        <v>100.405</v>
      </c>
      <c r="GL120" s="16">
        <v>68.125</v>
      </c>
      <c r="GM120" s="16">
        <v>103.06</v>
      </c>
      <c r="GN120" s="16">
        <v>86.204999999999998</v>
      </c>
      <c r="GO120" s="16">
        <v>122.66500000000001</v>
      </c>
      <c r="GP120" s="16">
        <v>190.85499999999999</v>
      </c>
      <c r="GQ120" s="16">
        <v>270.91500000000002</v>
      </c>
      <c r="GR120" s="16">
        <v>216.47499999999999</v>
      </c>
      <c r="GS120" s="16">
        <v>221.74</v>
      </c>
      <c r="GT120" s="16">
        <v>268.71499999999997</v>
      </c>
      <c r="GU120" s="16">
        <v>320.565</v>
      </c>
      <c r="GV120" s="16">
        <v>30054.891000000007</v>
      </c>
      <c r="GW120" s="16"/>
      <c r="GX120" s="16"/>
      <c r="GY120" s="16"/>
      <c r="GZ120" s="16"/>
      <c r="HA120" s="16"/>
    </row>
    <row r="121" spans="1:209" x14ac:dyDescent="0.35">
      <c r="A121" s="37"/>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c r="CJ121" s="16"/>
      <c r="CK121" s="16"/>
      <c r="CL121" s="16"/>
      <c r="CM121" s="16"/>
      <c r="CN121" s="16"/>
      <c r="CO121" s="16"/>
      <c r="CP121" s="16"/>
      <c r="CQ121" s="16"/>
      <c r="CR121" s="16"/>
      <c r="CS121" s="16"/>
      <c r="CT121" s="16"/>
      <c r="CU121" s="16"/>
      <c r="CV121" s="16"/>
      <c r="CW121" s="16"/>
      <c r="CX121" s="16"/>
      <c r="CY121" s="16"/>
      <c r="CZ121" s="16"/>
      <c r="DA121" s="16"/>
      <c r="DB121" s="16"/>
      <c r="DC121" s="16"/>
      <c r="DD121" s="16"/>
      <c r="DE121" s="16"/>
      <c r="DF121" s="16"/>
      <c r="DG121" s="16"/>
      <c r="DH121" s="16"/>
      <c r="DI121" s="16"/>
      <c r="DJ121" s="16"/>
      <c r="DK121" s="16"/>
      <c r="DL121" s="16"/>
      <c r="DM121" s="16"/>
      <c r="DN121" s="16"/>
      <c r="DO121" s="16"/>
      <c r="DP121" s="16"/>
      <c r="DQ121" s="16"/>
      <c r="DR121" s="16"/>
      <c r="DS121" s="16"/>
      <c r="DT121" s="16"/>
      <c r="DU121" s="16"/>
      <c r="DV121" s="16"/>
      <c r="DW121" s="16"/>
      <c r="DX121" s="16"/>
      <c r="DY121" s="16"/>
      <c r="DZ121" s="16"/>
      <c r="EA121" s="16"/>
      <c r="EB121" s="16"/>
      <c r="EC121" s="16"/>
      <c r="ED121" s="16"/>
      <c r="EE121" s="16"/>
      <c r="EF121" s="16"/>
      <c r="EG121" s="16"/>
      <c r="EH121" s="16"/>
      <c r="EI121" s="16"/>
      <c r="EJ121" s="16"/>
      <c r="EK121" s="16"/>
      <c r="EL121" s="16"/>
      <c r="EM121" s="16"/>
      <c r="EN121" s="16"/>
      <c r="EO121" s="16"/>
      <c r="EP121" s="16"/>
      <c r="EQ121" s="16"/>
      <c r="ER121" s="16"/>
      <c r="ES121" s="16"/>
      <c r="ET121" s="16"/>
      <c r="EU121" s="16"/>
      <c r="EV121" s="16"/>
      <c r="EW121" s="16"/>
      <c r="EX121" s="16"/>
      <c r="EY121" s="16"/>
      <c r="EZ121" s="16"/>
      <c r="FA121" s="16"/>
      <c r="FB121" s="16"/>
      <c r="FC121" s="16"/>
      <c r="FD121" s="16"/>
      <c r="FE121" s="16"/>
      <c r="FF121" s="16"/>
      <c r="FG121" s="16"/>
      <c r="FH121" s="16"/>
      <c r="FI121" s="16"/>
      <c r="FJ121" s="16"/>
      <c r="FK121" s="16"/>
      <c r="FL121" s="16"/>
      <c r="FM121" s="16"/>
      <c r="FN121" s="16"/>
      <c r="FO121" s="16"/>
      <c r="FP121" s="16"/>
      <c r="FQ121" s="16"/>
      <c r="FR121" s="16"/>
      <c r="FS121" s="16"/>
      <c r="FT121" s="16"/>
      <c r="FU121" s="16"/>
      <c r="FV121" s="16"/>
      <c r="FW121" s="16"/>
      <c r="FX121" s="16"/>
      <c r="FY121" s="16"/>
      <c r="FZ121" s="16"/>
      <c r="GA121" s="16"/>
      <c r="GB121" s="16"/>
      <c r="GC121" s="16"/>
      <c r="GE121" s="37">
        <v>116</v>
      </c>
      <c r="GF121" s="12">
        <v>3137</v>
      </c>
      <c r="GG121" s="16">
        <v>67.853999999999999</v>
      </c>
      <c r="GH121" s="16">
        <v>108.17</v>
      </c>
      <c r="GI121" s="16">
        <v>21.46</v>
      </c>
      <c r="GJ121" s="16">
        <v>19.5</v>
      </c>
      <c r="GK121" s="16">
        <v>12</v>
      </c>
      <c r="GL121" s="16">
        <v>28.62</v>
      </c>
      <c r="GM121" s="16">
        <v>22.335000000000001</v>
      </c>
      <c r="GN121" s="16">
        <v>157.495</v>
      </c>
      <c r="GO121" s="16">
        <v>42.49</v>
      </c>
      <c r="GP121" s="16">
        <v>84.385000000000005</v>
      </c>
      <c r="GQ121" s="16">
        <v>72.13</v>
      </c>
      <c r="GR121" s="16">
        <v>74.995000000000005</v>
      </c>
      <c r="GS121" s="16">
        <v>80.430000000000007</v>
      </c>
      <c r="GT121" s="16">
        <v>91.385000000000005</v>
      </c>
      <c r="GU121" s="16">
        <v>42.8</v>
      </c>
      <c r="GV121" s="16">
        <v>13396.663000000004</v>
      </c>
      <c r="GW121" s="16"/>
      <c r="GX121" s="16"/>
      <c r="GY121" s="16"/>
      <c r="GZ121" s="16"/>
      <c r="HA121" s="16"/>
    </row>
    <row r="122" spans="1:209" x14ac:dyDescent="0.35">
      <c r="A122" s="37"/>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c r="CB122" s="16"/>
      <c r="CC122" s="16"/>
      <c r="CD122" s="16"/>
      <c r="CE122" s="16"/>
      <c r="CF122" s="16"/>
      <c r="CG122" s="16"/>
      <c r="CH122" s="16"/>
      <c r="CI122" s="16"/>
      <c r="CJ122" s="16"/>
      <c r="CK122" s="16"/>
      <c r="CL122" s="16"/>
      <c r="CM122" s="16"/>
      <c r="CN122" s="16"/>
      <c r="CO122" s="16"/>
      <c r="CP122" s="16"/>
      <c r="CQ122" s="16"/>
      <c r="CR122" s="16"/>
      <c r="CS122" s="16"/>
      <c r="CT122" s="16"/>
      <c r="CU122" s="16"/>
      <c r="CV122" s="16"/>
      <c r="CW122" s="16"/>
      <c r="CX122" s="16"/>
      <c r="CY122" s="16"/>
      <c r="CZ122" s="16"/>
      <c r="DA122" s="16"/>
      <c r="DB122" s="16"/>
      <c r="DC122" s="16"/>
      <c r="DD122" s="16"/>
      <c r="DE122" s="16"/>
      <c r="DF122" s="16"/>
      <c r="DG122" s="16"/>
      <c r="DH122" s="16"/>
      <c r="DI122" s="16"/>
      <c r="DJ122" s="16"/>
      <c r="DK122" s="16"/>
      <c r="DL122" s="16"/>
      <c r="DM122" s="16"/>
      <c r="DN122" s="16"/>
      <c r="DO122" s="16"/>
      <c r="DP122" s="16"/>
      <c r="DQ122" s="16"/>
      <c r="DR122" s="16"/>
      <c r="DS122" s="16"/>
      <c r="DT122" s="16"/>
      <c r="DU122" s="16"/>
      <c r="DV122" s="16"/>
      <c r="DW122" s="16"/>
      <c r="DX122" s="16"/>
      <c r="DY122" s="16"/>
      <c r="DZ122" s="16"/>
      <c r="EA122" s="16"/>
      <c r="EB122" s="16"/>
      <c r="EC122" s="16"/>
      <c r="ED122" s="16"/>
      <c r="EE122" s="16"/>
      <c r="EF122" s="16"/>
      <c r="EG122" s="16"/>
      <c r="EH122" s="16"/>
      <c r="EI122" s="16"/>
      <c r="EJ122" s="16"/>
      <c r="EK122" s="16"/>
      <c r="EL122" s="16"/>
      <c r="EM122" s="16"/>
      <c r="EN122" s="16"/>
      <c r="EO122" s="16"/>
      <c r="EP122" s="16"/>
      <c r="EQ122" s="16"/>
      <c r="ER122" s="16"/>
      <c r="ES122" s="16"/>
      <c r="ET122" s="16"/>
      <c r="EU122" s="16"/>
      <c r="EV122" s="16"/>
      <c r="EW122" s="16"/>
      <c r="EX122" s="16"/>
      <c r="EY122" s="16"/>
      <c r="EZ122" s="16"/>
      <c r="FA122" s="16"/>
      <c r="FB122" s="16"/>
      <c r="FC122" s="16"/>
      <c r="FD122" s="16"/>
      <c r="FE122" s="16"/>
      <c r="FF122" s="16"/>
      <c r="FG122" s="16"/>
      <c r="FH122" s="16"/>
      <c r="FI122" s="16"/>
      <c r="FJ122" s="16"/>
      <c r="FK122" s="16"/>
      <c r="FL122" s="16"/>
      <c r="FM122" s="16"/>
      <c r="FN122" s="16"/>
      <c r="FO122" s="16"/>
      <c r="FP122" s="16"/>
      <c r="FQ122" s="16"/>
      <c r="FR122" s="16"/>
      <c r="FS122" s="16"/>
      <c r="FT122" s="16"/>
      <c r="FU122" s="16"/>
      <c r="FV122" s="16"/>
      <c r="FW122" s="16"/>
      <c r="FX122" s="16"/>
      <c r="FY122" s="16"/>
      <c r="FZ122" s="16"/>
      <c r="GA122" s="16"/>
      <c r="GB122" s="16"/>
      <c r="GC122" s="16"/>
      <c r="GE122" s="37">
        <v>117</v>
      </c>
      <c r="GF122" s="12">
        <v>3138</v>
      </c>
      <c r="GG122" s="16">
        <v>68.62</v>
      </c>
      <c r="GH122" s="16">
        <v>148.29</v>
      </c>
      <c r="GI122" s="16">
        <v>40.97</v>
      </c>
      <c r="GJ122" s="16">
        <v>19.25</v>
      </c>
      <c r="GK122" s="16">
        <v>17.350000000000001</v>
      </c>
      <c r="GL122" s="16">
        <v>50.13</v>
      </c>
      <c r="GM122" s="16">
        <v>25.64</v>
      </c>
      <c r="GN122" s="16">
        <v>54.44</v>
      </c>
      <c r="GO122" s="16">
        <v>25.12</v>
      </c>
      <c r="GP122" s="16">
        <v>117.96</v>
      </c>
      <c r="GQ122" s="16">
        <v>231.59</v>
      </c>
      <c r="GR122" s="16">
        <v>33.21</v>
      </c>
      <c r="GS122" s="16">
        <v>123.33</v>
      </c>
      <c r="GT122" s="16">
        <v>173.79</v>
      </c>
      <c r="GU122" s="16">
        <v>24.64</v>
      </c>
      <c r="GV122" s="16">
        <v>15621.606999999998</v>
      </c>
      <c r="GW122" s="16"/>
      <c r="GX122" s="16"/>
      <c r="GY122" s="16"/>
      <c r="GZ122" s="16"/>
      <c r="HA122" s="16"/>
    </row>
    <row r="123" spans="1:209" x14ac:dyDescent="0.35">
      <c r="A123" s="37"/>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c r="CJ123" s="16"/>
      <c r="CK123" s="16"/>
      <c r="CL123" s="16"/>
      <c r="CM123" s="16"/>
      <c r="CN123" s="16"/>
      <c r="CO123" s="16"/>
      <c r="CP123" s="16"/>
      <c r="CQ123" s="16"/>
      <c r="CR123" s="16"/>
      <c r="CS123" s="16"/>
      <c r="CT123" s="16"/>
      <c r="CU123" s="16"/>
      <c r="CV123" s="16"/>
      <c r="CW123" s="16"/>
      <c r="CX123" s="16"/>
      <c r="CY123" s="16"/>
      <c r="CZ123" s="16"/>
      <c r="DA123" s="16"/>
      <c r="DB123" s="16"/>
      <c r="DC123" s="16"/>
      <c r="DD123" s="16"/>
      <c r="DE123" s="16"/>
      <c r="DF123" s="16"/>
      <c r="DG123" s="16"/>
      <c r="DH123" s="16"/>
      <c r="DI123" s="16"/>
      <c r="DJ123" s="16"/>
      <c r="DK123" s="16"/>
      <c r="DL123" s="16"/>
      <c r="DM123" s="16"/>
      <c r="DN123" s="16"/>
      <c r="DO123" s="16"/>
      <c r="DP123" s="16"/>
      <c r="DQ123" s="16"/>
      <c r="DR123" s="16"/>
      <c r="DS123" s="16"/>
      <c r="DT123" s="16"/>
      <c r="DU123" s="16"/>
      <c r="DV123" s="16"/>
      <c r="DW123" s="16"/>
      <c r="DX123" s="16"/>
      <c r="DY123" s="16"/>
      <c r="DZ123" s="16"/>
      <c r="EA123" s="16"/>
      <c r="EB123" s="16"/>
      <c r="EC123" s="16"/>
      <c r="ED123" s="16"/>
      <c r="EE123" s="16"/>
      <c r="EF123" s="16"/>
      <c r="EG123" s="16"/>
      <c r="EH123" s="16"/>
      <c r="EI123" s="16"/>
      <c r="EJ123" s="16"/>
      <c r="EK123" s="16"/>
      <c r="EL123" s="16"/>
      <c r="EM123" s="16"/>
      <c r="EN123" s="16"/>
      <c r="EO123" s="16"/>
      <c r="EP123" s="16"/>
      <c r="EQ123" s="16"/>
      <c r="ER123" s="16"/>
      <c r="ES123" s="16"/>
      <c r="ET123" s="16"/>
      <c r="EU123" s="16"/>
      <c r="EV123" s="16"/>
      <c r="EW123" s="16"/>
      <c r="EX123" s="16"/>
      <c r="EY123" s="16"/>
      <c r="EZ123" s="16"/>
      <c r="FA123" s="16"/>
      <c r="FB123" s="16"/>
      <c r="FC123" s="16"/>
      <c r="FD123" s="16"/>
      <c r="FE123" s="16"/>
      <c r="FF123" s="16"/>
      <c r="FG123" s="16"/>
      <c r="FH123" s="16"/>
      <c r="FI123" s="16"/>
      <c r="FJ123" s="16"/>
      <c r="FK123" s="16"/>
      <c r="FL123" s="16"/>
      <c r="FM123" s="16"/>
      <c r="FN123" s="16"/>
      <c r="FO123" s="16"/>
      <c r="FP123" s="16"/>
      <c r="FQ123" s="16"/>
      <c r="FR123" s="16"/>
      <c r="FS123" s="16"/>
      <c r="FT123" s="16"/>
      <c r="FU123" s="16"/>
      <c r="FV123" s="16"/>
      <c r="FW123" s="16"/>
      <c r="FX123" s="16"/>
      <c r="FY123" s="16"/>
      <c r="FZ123" s="16"/>
      <c r="GA123" s="16"/>
      <c r="GB123" s="16"/>
      <c r="GC123" s="16"/>
      <c r="GE123" s="37">
        <v>118</v>
      </c>
      <c r="GF123" s="12">
        <v>3139</v>
      </c>
      <c r="GG123" s="16">
        <v>90.87</v>
      </c>
      <c r="GH123" s="16">
        <v>100.51</v>
      </c>
      <c r="GI123" s="16">
        <v>70.924999999999997</v>
      </c>
      <c r="GJ123" s="16">
        <v>23.72</v>
      </c>
      <c r="GK123" s="16">
        <v>23.48</v>
      </c>
      <c r="GL123" s="16">
        <v>44.37</v>
      </c>
      <c r="GM123" s="16">
        <v>229.76</v>
      </c>
      <c r="GN123" s="16">
        <v>69.2</v>
      </c>
      <c r="GO123" s="16">
        <v>121.175</v>
      </c>
      <c r="GP123" s="16">
        <v>277.77999999999997</v>
      </c>
      <c r="GQ123" s="16">
        <v>129.99</v>
      </c>
      <c r="GR123" s="16">
        <v>88.87</v>
      </c>
      <c r="GS123" s="16">
        <v>72.040000000000006</v>
      </c>
      <c r="GT123" s="16">
        <v>91.25</v>
      </c>
      <c r="GU123" s="16">
        <v>18.46</v>
      </c>
      <c r="GV123" s="16">
        <v>15179.21899999999</v>
      </c>
      <c r="GW123" s="16"/>
      <c r="GX123" s="16"/>
      <c r="GY123" s="16"/>
      <c r="GZ123" s="16"/>
      <c r="HA123" s="16"/>
    </row>
    <row r="124" spans="1:209" x14ac:dyDescent="0.35">
      <c r="A124" s="37"/>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c r="CB124" s="16"/>
      <c r="CC124" s="16"/>
      <c r="CD124" s="16"/>
      <c r="CE124" s="16"/>
      <c r="CF124" s="16"/>
      <c r="CG124" s="16"/>
      <c r="CH124" s="16"/>
      <c r="CI124" s="16"/>
      <c r="CJ124" s="16"/>
      <c r="CK124" s="16"/>
      <c r="CL124" s="16"/>
      <c r="CM124" s="16"/>
      <c r="CN124" s="16"/>
      <c r="CO124" s="16"/>
      <c r="CP124" s="16"/>
      <c r="CQ124" s="16"/>
      <c r="CR124" s="16"/>
      <c r="CS124" s="16"/>
      <c r="CT124" s="16"/>
      <c r="CU124" s="16"/>
      <c r="CV124" s="16"/>
      <c r="CW124" s="16"/>
      <c r="CX124" s="16"/>
      <c r="CY124" s="16"/>
      <c r="CZ124" s="16"/>
      <c r="DA124" s="16"/>
      <c r="DB124" s="16"/>
      <c r="DC124" s="16"/>
      <c r="DD124" s="16"/>
      <c r="DE124" s="16"/>
      <c r="DF124" s="16"/>
      <c r="DG124" s="16"/>
      <c r="DH124" s="16"/>
      <c r="DI124" s="16"/>
      <c r="DJ124" s="16"/>
      <c r="DK124" s="16"/>
      <c r="DL124" s="16"/>
      <c r="DM124" s="16"/>
      <c r="DN124" s="16"/>
      <c r="DO124" s="16"/>
      <c r="DP124" s="16"/>
      <c r="DQ124" s="16"/>
      <c r="DR124" s="16"/>
      <c r="DS124" s="16"/>
      <c r="DT124" s="16"/>
      <c r="DU124" s="16"/>
      <c r="DV124" s="16"/>
      <c r="DW124" s="16"/>
      <c r="DX124" s="16"/>
      <c r="DY124" s="16"/>
      <c r="DZ124" s="16"/>
      <c r="EA124" s="16"/>
      <c r="EB124" s="16"/>
      <c r="EC124" s="16"/>
      <c r="ED124" s="16"/>
      <c r="EE124" s="16"/>
      <c r="EF124" s="16"/>
      <c r="EG124" s="16"/>
      <c r="EH124" s="16"/>
      <c r="EI124" s="16"/>
      <c r="EJ124" s="16"/>
      <c r="EK124" s="16"/>
      <c r="EL124" s="16"/>
      <c r="EM124" s="16"/>
      <c r="EN124" s="16"/>
      <c r="EO124" s="16"/>
      <c r="EP124" s="16"/>
      <c r="EQ124" s="16"/>
      <c r="ER124" s="16"/>
      <c r="ES124" s="16"/>
      <c r="ET124" s="16"/>
      <c r="EU124" s="16"/>
      <c r="EV124" s="16"/>
      <c r="EW124" s="16"/>
      <c r="EX124" s="16"/>
      <c r="EY124" s="16"/>
      <c r="EZ124" s="16"/>
      <c r="FA124" s="16"/>
      <c r="FB124" s="16"/>
      <c r="FC124" s="16"/>
      <c r="FD124" s="16"/>
      <c r="FE124" s="16"/>
      <c r="FF124" s="16"/>
      <c r="FG124" s="16"/>
      <c r="FH124" s="16"/>
      <c r="FI124" s="16"/>
      <c r="FJ124" s="16"/>
      <c r="FK124" s="16"/>
      <c r="FL124" s="16"/>
      <c r="FM124" s="16"/>
      <c r="FN124" s="16"/>
      <c r="FO124" s="16"/>
      <c r="FP124" s="16"/>
      <c r="FQ124" s="16"/>
      <c r="FR124" s="16"/>
      <c r="FS124" s="16"/>
      <c r="FT124" s="16"/>
      <c r="FU124" s="16"/>
      <c r="FV124" s="16"/>
      <c r="FW124" s="16"/>
      <c r="FX124" s="16"/>
      <c r="FY124" s="16"/>
      <c r="FZ124" s="16"/>
      <c r="GA124" s="16"/>
      <c r="GB124" s="16"/>
      <c r="GC124" s="16"/>
      <c r="GE124" s="37">
        <v>119</v>
      </c>
      <c r="GF124" s="12">
        <v>3140</v>
      </c>
      <c r="GG124" s="16">
        <v>48.99</v>
      </c>
      <c r="GH124" s="16">
        <v>123.33</v>
      </c>
      <c r="GI124" s="16">
        <v>42.465000000000003</v>
      </c>
      <c r="GJ124" s="16">
        <v>36.93</v>
      </c>
      <c r="GK124" s="16">
        <v>36.44</v>
      </c>
      <c r="GL124" s="16">
        <v>5.75</v>
      </c>
      <c r="GM124" s="16">
        <v>60.72</v>
      </c>
      <c r="GN124" s="16">
        <v>148.48500000000001</v>
      </c>
      <c r="GO124" s="16">
        <v>63.414999999999999</v>
      </c>
      <c r="GP124" s="16">
        <v>152.755</v>
      </c>
      <c r="GQ124" s="16">
        <v>158.79</v>
      </c>
      <c r="GR124" s="16">
        <v>52.09</v>
      </c>
      <c r="GS124" s="16">
        <v>147.31</v>
      </c>
      <c r="GT124" s="16">
        <v>176.71</v>
      </c>
      <c r="GU124" s="16">
        <v>102.85</v>
      </c>
      <c r="GV124" s="16">
        <v>15961.008999999998</v>
      </c>
      <c r="GW124" s="16"/>
      <c r="GX124" s="16"/>
      <c r="GY124" s="16"/>
      <c r="GZ124" s="16"/>
      <c r="HA124" s="16"/>
    </row>
    <row r="125" spans="1:209" x14ac:dyDescent="0.35">
      <c r="A125" s="37"/>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c r="CD125" s="16"/>
      <c r="CE125" s="16"/>
      <c r="CF125" s="16"/>
      <c r="CG125" s="16"/>
      <c r="CH125" s="16"/>
      <c r="CI125" s="16"/>
      <c r="CJ125" s="16"/>
      <c r="CK125" s="16"/>
      <c r="CL125" s="16"/>
      <c r="CM125" s="16"/>
      <c r="CN125" s="16"/>
      <c r="CO125" s="16"/>
      <c r="CP125" s="16"/>
      <c r="CQ125" s="16"/>
      <c r="CR125" s="16"/>
      <c r="CS125" s="16"/>
      <c r="CT125" s="16"/>
      <c r="CU125" s="16"/>
      <c r="CV125" s="16"/>
      <c r="CW125" s="16"/>
      <c r="CX125" s="16"/>
      <c r="CY125" s="16"/>
      <c r="CZ125" s="16"/>
      <c r="DA125" s="16"/>
      <c r="DB125" s="16"/>
      <c r="DC125" s="16"/>
      <c r="DD125" s="16"/>
      <c r="DE125" s="16"/>
      <c r="DF125" s="16"/>
      <c r="DG125" s="16"/>
      <c r="DH125" s="16"/>
      <c r="DI125" s="16"/>
      <c r="DJ125" s="16"/>
      <c r="DK125" s="16"/>
      <c r="DL125" s="16"/>
      <c r="DM125" s="16"/>
      <c r="DN125" s="16"/>
      <c r="DO125" s="16"/>
      <c r="DP125" s="16"/>
      <c r="DQ125" s="16"/>
      <c r="DR125" s="16"/>
      <c r="DS125" s="16"/>
      <c r="DT125" s="16"/>
      <c r="DU125" s="16"/>
      <c r="DV125" s="16"/>
      <c r="DW125" s="16"/>
      <c r="DX125" s="16"/>
      <c r="DY125" s="16"/>
      <c r="DZ125" s="16"/>
      <c r="EA125" s="16"/>
      <c r="EB125" s="16"/>
      <c r="EC125" s="16"/>
      <c r="ED125" s="16"/>
      <c r="EE125" s="16"/>
      <c r="EF125" s="16"/>
      <c r="EG125" s="16"/>
      <c r="EH125" s="16"/>
      <c r="EI125" s="16"/>
      <c r="EJ125" s="16"/>
      <c r="EK125" s="16"/>
      <c r="EL125" s="16"/>
      <c r="EM125" s="16"/>
      <c r="EN125" s="16"/>
      <c r="EO125" s="16"/>
      <c r="EP125" s="16"/>
      <c r="EQ125" s="16"/>
      <c r="ER125" s="16"/>
      <c r="ES125" s="16"/>
      <c r="ET125" s="16"/>
      <c r="EU125" s="16"/>
      <c r="EV125" s="16"/>
      <c r="EW125" s="16"/>
      <c r="EX125" s="16"/>
      <c r="EY125" s="16"/>
      <c r="EZ125" s="16"/>
      <c r="FA125" s="16"/>
      <c r="FB125" s="16"/>
      <c r="FC125" s="16"/>
      <c r="FD125" s="16"/>
      <c r="FE125" s="16"/>
      <c r="FF125" s="16"/>
      <c r="FG125" s="16"/>
      <c r="FH125" s="16"/>
      <c r="FI125" s="16"/>
      <c r="FJ125" s="16"/>
      <c r="FK125" s="16"/>
      <c r="FL125" s="16"/>
      <c r="FM125" s="16"/>
      <c r="FN125" s="16"/>
      <c r="FO125" s="16"/>
      <c r="FP125" s="16"/>
      <c r="FQ125" s="16"/>
      <c r="FR125" s="16"/>
      <c r="FS125" s="16"/>
      <c r="FT125" s="16"/>
      <c r="FU125" s="16"/>
      <c r="FV125" s="16"/>
      <c r="FW125" s="16"/>
      <c r="FX125" s="16"/>
      <c r="FY125" s="16"/>
      <c r="FZ125" s="16"/>
      <c r="GA125" s="16"/>
      <c r="GB125" s="16"/>
      <c r="GC125" s="16"/>
      <c r="GE125" s="37">
        <v>120</v>
      </c>
      <c r="GF125" s="12">
        <v>3141</v>
      </c>
      <c r="GG125" s="16">
        <v>13.04</v>
      </c>
      <c r="GH125" s="16">
        <v>3.56</v>
      </c>
      <c r="GI125" s="16">
        <v>10</v>
      </c>
      <c r="GJ125" s="16">
        <v>4.7699999999999996</v>
      </c>
      <c r="GK125" s="16">
        <v>9.5</v>
      </c>
      <c r="GL125" s="16">
        <v>0</v>
      </c>
      <c r="GM125" s="16">
        <v>41.877000000000002</v>
      </c>
      <c r="GN125" s="16">
        <v>30.89</v>
      </c>
      <c r="GO125" s="16">
        <v>17.420000000000002</v>
      </c>
      <c r="GP125" s="16">
        <v>15.75</v>
      </c>
      <c r="GQ125" s="16">
        <v>49.5</v>
      </c>
      <c r="GR125" s="16">
        <v>14.49</v>
      </c>
      <c r="GS125" s="16">
        <v>15.14</v>
      </c>
      <c r="GT125" s="16">
        <v>22.02</v>
      </c>
      <c r="GU125" s="16">
        <v>0</v>
      </c>
      <c r="GV125" s="16">
        <v>3130.0260000000012</v>
      </c>
      <c r="GW125" s="16"/>
      <c r="GX125" s="16"/>
      <c r="GY125" s="16"/>
      <c r="GZ125" s="16"/>
      <c r="HA125" s="16"/>
    </row>
    <row r="126" spans="1:209" x14ac:dyDescent="0.35">
      <c r="A126" s="37"/>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c r="CA126" s="16"/>
      <c r="CB126" s="16"/>
      <c r="CC126" s="16"/>
      <c r="CD126" s="16"/>
      <c r="CE126" s="16"/>
      <c r="CF126" s="16"/>
      <c r="CG126" s="16"/>
      <c r="CH126" s="16"/>
      <c r="CI126" s="16"/>
      <c r="CJ126" s="16"/>
      <c r="CK126" s="16"/>
      <c r="CL126" s="16"/>
      <c r="CM126" s="16"/>
      <c r="CN126" s="16"/>
      <c r="CO126" s="16"/>
      <c r="CP126" s="16"/>
      <c r="CQ126" s="16"/>
      <c r="CR126" s="16"/>
      <c r="CS126" s="16"/>
      <c r="CT126" s="16"/>
      <c r="CU126" s="16"/>
      <c r="CV126" s="16"/>
      <c r="CW126" s="16"/>
      <c r="CX126" s="16"/>
      <c r="CY126" s="16"/>
      <c r="CZ126" s="16"/>
      <c r="DA126" s="16"/>
      <c r="DB126" s="16"/>
      <c r="DC126" s="16"/>
      <c r="DD126" s="16"/>
      <c r="DE126" s="16"/>
      <c r="DF126" s="16"/>
      <c r="DG126" s="16"/>
      <c r="DH126" s="16"/>
      <c r="DI126" s="16"/>
      <c r="DJ126" s="16"/>
      <c r="DK126" s="16"/>
      <c r="DL126" s="16"/>
      <c r="DM126" s="16"/>
      <c r="DN126" s="16"/>
      <c r="DO126" s="16"/>
      <c r="DP126" s="16"/>
      <c r="DQ126" s="16"/>
      <c r="DR126" s="16"/>
      <c r="DS126" s="16"/>
      <c r="DT126" s="16"/>
      <c r="DU126" s="16"/>
      <c r="DV126" s="16"/>
      <c r="DW126" s="16"/>
      <c r="DX126" s="16"/>
      <c r="DY126" s="16"/>
      <c r="DZ126" s="16"/>
      <c r="EA126" s="16"/>
      <c r="EB126" s="16"/>
      <c r="EC126" s="16"/>
      <c r="ED126" s="16"/>
      <c r="EE126" s="16"/>
      <c r="EF126" s="16"/>
      <c r="EG126" s="16"/>
      <c r="EH126" s="16"/>
      <c r="EI126" s="16"/>
      <c r="EJ126" s="16"/>
      <c r="EK126" s="16"/>
      <c r="EL126" s="16"/>
      <c r="EM126" s="16"/>
      <c r="EN126" s="16"/>
      <c r="EO126" s="16"/>
      <c r="EP126" s="16"/>
      <c r="EQ126" s="16"/>
      <c r="ER126" s="16"/>
      <c r="ES126" s="16"/>
      <c r="ET126" s="16"/>
      <c r="EU126" s="16"/>
      <c r="EV126" s="16"/>
      <c r="EW126" s="16"/>
      <c r="EX126" s="16"/>
      <c r="EY126" s="16"/>
      <c r="EZ126" s="16"/>
      <c r="FA126" s="16"/>
      <c r="FB126" s="16"/>
      <c r="FC126" s="16"/>
      <c r="FD126" s="16"/>
      <c r="FE126" s="16"/>
      <c r="FF126" s="16"/>
      <c r="FG126" s="16"/>
      <c r="FH126" s="16"/>
      <c r="FI126" s="16"/>
      <c r="FJ126" s="16"/>
      <c r="FK126" s="16"/>
      <c r="FL126" s="16"/>
      <c r="FM126" s="16"/>
      <c r="FN126" s="16"/>
      <c r="FO126" s="16"/>
      <c r="FP126" s="16"/>
      <c r="FQ126" s="16"/>
      <c r="FR126" s="16"/>
      <c r="FS126" s="16"/>
      <c r="FT126" s="16"/>
      <c r="FU126" s="16"/>
      <c r="FV126" s="16"/>
      <c r="FW126" s="16"/>
      <c r="FX126" s="16"/>
      <c r="FY126" s="16"/>
      <c r="FZ126" s="16"/>
      <c r="GA126" s="16"/>
      <c r="GB126" s="16"/>
      <c r="GC126" s="16"/>
      <c r="GE126" s="37">
        <v>121</v>
      </c>
      <c r="GF126" s="12">
        <v>3142</v>
      </c>
      <c r="GG126" s="16">
        <v>6.81</v>
      </c>
      <c r="GH126" s="16">
        <v>21.475000000000001</v>
      </c>
      <c r="GI126" s="16">
        <v>10.29</v>
      </c>
      <c r="GJ126" s="16">
        <v>5.5</v>
      </c>
      <c r="GK126" s="16">
        <v>8.85</v>
      </c>
      <c r="GL126" s="16">
        <v>3</v>
      </c>
      <c r="GM126" s="16">
        <v>21.9</v>
      </c>
      <c r="GN126" s="16">
        <v>35.805</v>
      </c>
      <c r="GO126" s="16">
        <v>20.399999999999999</v>
      </c>
      <c r="GP126" s="16">
        <v>9.9</v>
      </c>
      <c r="GQ126" s="16">
        <v>9.9600000000000009</v>
      </c>
      <c r="GR126" s="16">
        <v>22.355</v>
      </c>
      <c r="GS126" s="16">
        <v>8.9250000000000007</v>
      </c>
      <c r="GT126" s="16">
        <v>55.59</v>
      </c>
      <c r="GU126" s="16">
        <v>9.68</v>
      </c>
      <c r="GV126" s="16">
        <v>4189.5809999999992</v>
      </c>
      <c r="GW126" s="16"/>
      <c r="GX126" s="16"/>
      <c r="GY126" s="16"/>
      <c r="GZ126" s="16"/>
      <c r="HA126" s="16"/>
    </row>
    <row r="127" spans="1:209" x14ac:dyDescent="0.35">
      <c r="A127" s="37"/>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c r="CC127" s="16"/>
      <c r="CD127" s="16"/>
      <c r="CE127" s="16"/>
      <c r="CF127" s="16"/>
      <c r="CG127" s="16"/>
      <c r="CH127" s="16"/>
      <c r="CI127" s="16"/>
      <c r="CJ127" s="16"/>
      <c r="CK127" s="16"/>
      <c r="CL127" s="16"/>
      <c r="CM127" s="16"/>
      <c r="CN127" s="16"/>
      <c r="CO127" s="16"/>
      <c r="CP127" s="16"/>
      <c r="CQ127" s="16"/>
      <c r="CR127" s="16"/>
      <c r="CS127" s="16"/>
      <c r="CT127" s="16"/>
      <c r="CU127" s="16"/>
      <c r="CV127" s="16"/>
      <c r="CW127" s="16"/>
      <c r="CX127" s="16"/>
      <c r="CY127" s="16"/>
      <c r="CZ127" s="16"/>
      <c r="DA127" s="16"/>
      <c r="DB127" s="16"/>
      <c r="DC127" s="16"/>
      <c r="DD127" s="16"/>
      <c r="DE127" s="16"/>
      <c r="DF127" s="16"/>
      <c r="DG127" s="16"/>
      <c r="DH127" s="16"/>
      <c r="DI127" s="16"/>
      <c r="DJ127" s="16"/>
      <c r="DK127" s="16"/>
      <c r="DL127" s="16"/>
      <c r="DM127" s="16"/>
      <c r="DN127" s="16"/>
      <c r="DO127" s="16"/>
      <c r="DP127" s="16"/>
      <c r="DQ127" s="16"/>
      <c r="DR127" s="16"/>
      <c r="DS127" s="16"/>
      <c r="DT127" s="16"/>
      <c r="DU127" s="16"/>
      <c r="DV127" s="16"/>
      <c r="DW127" s="16"/>
      <c r="DX127" s="16"/>
      <c r="DY127" s="16"/>
      <c r="DZ127" s="16"/>
      <c r="EA127" s="16"/>
      <c r="EB127" s="16"/>
      <c r="EC127" s="16"/>
      <c r="ED127" s="16"/>
      <c r="EE127" s="16"/>
      <c r="EF127" s="16"/>
      <c r="EG127" s="16"/>
      <c r="EH127" s="16"/>
      <c r="EI127" s="16"/>
      <c r="EJ127" s="16"/>
      <c r="EK127" s="16"/>
      <c r="EL127" s="16"/>
      <c r="EM127" s="16"/>
      <c r="EN127" s="16"/>
      <c r="EO127" s="16"/>
      <c r="EP127" s="16"/>
      <c r="EQ127" s="16"/>
      <c r="ER127" s="16"/>
      <c r="ES127" s="16"/>
      <c r="ET127" s="16"/>
      <c r="EU127" s="16"/>
      <c r="EV127" s="16"/>
      <c r="EW127" s="16"/>
      <c r="EX127" s="16"/>
      <c r="EY127" s="16"/>
      <c r="EZ127" s="16"/>
      <c r="FA127" s="16"/>
      <c r="FB127" s="16"/>
      <c r="FC127" s="16"/>
      <c r="FD127" s="16"/>
      <c r="FE127" s="16"/>
      <c r="FF127" s="16"/>
      <c r="FG127" s="16"/>
      <c r="FH127" s="16"/>
      <c r="FI127" s="16"/>
      <c r="FJ127" s="16"/>
      <c r="FK127" s="16"/>
      <c r="FL127" s="16"/>
      <c r="FM127" s="16"/>
      <c r="FN127" s="16"/>
      <c r="FO127" s="16"/>
      <c r="FP127" s="16"/>
      <c r="FQ127" s="16"/>
      <c r="FR127" s="16"/>
      <c r="FS127" s="16"/>
      <c r="FT127" s="16"/>
      <c r="FU127" s="16"/>
      <c r="FV127" s="16"/>
      <c r="FW127" s="16"/>
      <c r="FX127" s="16"/>
      <c r="FY127" s="16"/>
      <c r="FZ127" s="16"/>
      <c r="GA127" s="16"/>
      <c r="GB127" s="16"/>
      <c r="GC127" s="16"/>
      <c r="GE127" s="37">
        <v>122</v>
      </c>
      <c r="GF127" s="12">
        <v>3143</v>
      </c>
      <c r="GG127" s="16">
        <v>16.145</v>
      </c>
      <c r="GH127" s="16">
        <v>4.5</v>
      </c>
      <c r="GI127" s="16">
        <v>8.27</v>
      </c>
      <c r="GJ127" s="16">
        <v>9.16</v>
      </c>
      <c r="GK127" s="16">
        <v>10</v>
      </c>
      <c r="GL127" s="16">
        <v>5</v>
      </c>
      <c r="GM127" s="16">
        <v>3</v>
      </c>
      <c r="GN127" s="16">
        <v>8.25</v>
      </c>
      <c r="GO127" s="16">
        <v>6.165</v>
      </c>
      <c r="GP127" s="16">
        <v>36.674999999999997</v>
      </c>
      <c r="GQ127" s="16">
        <v>19.32</v>
      </c>
      <c r="GR127" s="16">
        <v>0</v>
      </c>
      <c r="GS127" s="16">
        <v>0</v>
      </c>
      <c r="GT127" s="16">
        <v>6.6</v>
      </c>
      <c r="GU127" s="16">
        <v>5.28</v>
      </c>
      <c r="GV127" s="16">
        <v>2760.6279999999997</v>
      </c>
      <c r="GW127" s="16"/>
      <c r="GX127" s="16"/>
      <c r="GY127" s="16"/>
      <c r="GZ127" s="16"/>
      <c r="HA127" s="16"/>
    </row>
    <row r="128" spans="1:209" x14ac:dyDescent="0.35">
      <c r="A128" s="37"/>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c r="CA128" s="16"/>
      <c r="CB128" s="16"/>
      <c r="CC128" s="16"/>
      <c r="CD128" s="16"/>
      <c r="CE128" s="16"/>
      <c r="CF128" s="16"/>
      <c r="CG128" s="16"/>
      <c r="CH128" s="16"/>
      <c r="CI128" s="16"/>
      <c r="CJ128" s="16"/>
      <c r="CK128" s="16"/>
      <c r="CL128" s="16"/>
      <c r="CM128" s="16"/>
      <c r="CN128" s="16"/>
      <c r="CO128" s="16"/>
      <c r="CP128" s="16"/>
      <c r="CQ128" s="16"/>
      <c r="CR128" s="16"/>
      <c r="CS128" s="16"/>
      <c r="CT128" s="16"/>
      <c r="CU128" s="16"/>
      <c r="CV128" s="16"/>
      <c r="CW128" s="16"/>
      <c r="CX128" s="16"/>
      <c r="CY128" s="16"/>
      <c r="CZ128" s="16"/>
      <c r="DA128" s="16"/>
      <c r="DB128" s="16"/>
      <c r="DC128" s="16"/>
      <c r="DD128" s="16"/>
      <c r="DE128" s="16"/>
      <c r="DF128" s="16"/>
      <c r="DG128" s="16"/>
      <c r="DH128" s="16"/>
      <c r="DI128" s="16"/>
      <c r="DJ128" s="16"/>
      <c r="DK128" s="16"/>
      <c r="DL128" s="16"/>
      <c r="DM128" s="16"/>
      <c r="DN128" s="16"/>
      <c r="DO128" s="16"/>
      <c r="DP128" s="16"/>
      <c r="DQ128" s="16"/>
      <c r="DR128" s="16"/>
      <c r="DS128" s="16"/>
      <c r="DT128" s="16"/>
      <c r="DU128" s="16"/>
      <c r="DV128" s="16"/>
      <c r="DW128" s="16"/>
      <c r="DX128" s="16"/>
      <c r="DY128" s="16"/>
      <c r="DZ128" s="16"/>
      <c r="EA128" s="16"/>
      <c r="EB128" s="16"/>
      <c r="EC128" s="16"/>
      <c r="ED128" s="16"/>
      <c r="EE128" s="16"/>
      <c r="EF128" s="16"/>
      <c r="EG128" s="16"/>
      <c r="EH128" s="16"/>
      <c r="EI128" s="16"/>
      <c r="EJ128" s="16"/>
      <c r="EK128" s="16"/>
      <c r="EL128" s="16"/>
      <c r="EM128" s="16"/>
      <c r="EN128" s="16"/>
      <c r="EO128" s="16"/>
      <c r="EP128" s="16"/>
      <c r="EQ128" s="16"/>
      <c r="ER128" s="16"/>
      <c r="ES128" s="16"/>
      <c r="ET128" s="16"/>
      <c r="EU128" s="16"/>
      <c r="EV128" s="16"/>
      <c r="EW128" s="16"/>
      <c r="EX128" s="16"/>
      <c r="EY128" s="16"/>
      <c r="EZ128" s="16"/>
      <c r="FA128" s="16"/>
      <c r="FB128" s="16"/>
      <c r="FC128" s="16"/>
      <c r="FD128" s="16"/>
      <c r="FE128" s="16"/>
      <c r="FF128" s="16"/>
      <c r="FG128" s="16"/>
      <c r="FH128" s="16"/>
      <c r="FI128" s="16"/>
      <c r="FJ128" s="16"/>
      <c r="FK128" s="16"/>
      <c r="FL128" s="16"/>
      <c r="FM128" s="16"/>
      <c r="FN128" s="16"/>
      <c r="FO128" s="16"/>
      <c r="FP128" s="16"/>
      <c r="FQ128" s="16"/>
      <c r="FR128" s="16"/>
      <c r="FS128" s="16"/>
      <c r="FT128" s="16"/>
      <c r="FU128" s="16"/>
      <c r="FV128" s="16"/>
      <c r="FW128" s="16"/>
      <c r="FX128" s="16"/>
      <c r="FY128" s="16"/>
      <c r="FZ128" s="16"/>
      <c r="GA128" s="16"/>
      <c r="GB128" s="16"/>
      <c r="GC128" s="16"/>
      <c r="GE128" s="37">
        <v>123</v>
      </c>
      <c r="GF128" s="12">
        <v>3144</v>
      </c>
      <c r="GG128" s="16">
        <v>24.545000000000002</v>
      </c>
      <c r="GH128" s="16">
        <v>17.535</v>
      </c>
      <c r="GI128" s="16">
        <v>0</v>
      </c>
      <c r="GJ128" s="16">
        <v>4</v>
      </c>
      <c r="GK128" s="16">
        <v>4.5</v>
      </c>
      <c r="GL128" s="16">
        <v>3.06</v>
      </c>
      <c r="GM128" s="16">
        <v>4.2</v>
      </c>
      <c r="GN128" s="16">
        <v>147.83500000000001</v>
      </c>
      <c r="GO128" s="16">
        <v>15.7</v>
      </c>
      <c r="GP128" s="16">
        <v>65.78</v>
      </c>
      <c r="GQ128" s="16">
        <v>7.665</v>
      </c>
      <c r="GR128" s="16">
        <v>14.89</v>
      </c>
      <c r="GS128" s="16">
        <v>41.22</v>
      </c>
      <c r="GT128" s="16">
        <v>0</v>
      </c>
      <c r="GU128" s="16">
        <v>21.6</v>
      </c>
      <c r="GV128" s="16">
        <v>4966.3630000000021</v>
      </c>
      <c r="GW128" s="16"/>
      <c r="GX128" s="16"/>
      <c r="GY128" s="16"/>
      <c r="GZ128" s="16"/>
      <c r="HA128" s="16"/>
    </row>
    <row r="129" spans="1:209" x14ac:dyDescent="0.35">
      <c r="A129" s="37"/>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c r="CC129" s="16"/>
      <c r="CD129" s="16"/>
      <c r="CE129" s="16"/>
      <c r="CF129" s="16"/>
      <c r="CG129" s="16"/>
      <c r="CH129" s="16"/>
      <c r="CI129" s="16"/>
      <c r="CJ129" s="16"/>
      <c r="CK129" s="16"/>
      <c r="CL129" s="16"/>
      <c r="CM129" s="16"/>
      <c r="CN129" s="16"/>
      <c r="CO129" s="16"/>
      <c r="CP129" s="16"/>
      <c r="CQ129" s="16"/>
      <c r="CR129" s="16"/>
      <c r="CS129" s="16"/>
      <c r="CT129" s="16"/>
      <c r="CU129" s="16"/>
      <c r="CV129" s="16"/>
      <c r="CW129" s="16"/>
      <c r="CX129" s="16"/>
      <c r="CY129" s="16"/>
      <c r="CZ129" s="16"/>
      <c r="DA129" s="16"/>
      <c r="DB129" s="16"/>
      <c r="DC129" s="16"/>
      <c r="DD129" s="16"/>
      <c r="DE129" s="16"/>
      <c r="DF129" s="16"/>
      <c r="DG129" s="16"/>
      <c r="DH129" s="16"/>
      <c r="DI129" s="16"/>
      <c r="DJ129" s="16"/>
      <c r="DK129" s="16"/>
      <c r="DL129" s="16"/>
      <c r="DM129" s="16"/>
      <c r="DN129" s="16"/>
      <c r="DO129" s="16"/>
      <c r="DP129" s="16"/>
      <c r="DQ129" s="16"/>
      <c r="DR129" s="16"/>
      <c r="DS129" s="16"/>
      <c r="DT129" s="16"/>
      <c r="DU129" s="16"/>
      <c r="DV129" s="16"/>
      <c r="DW129" s="16"/>
      <c r="DX129" s="16"/>
      <c r="DY129" s="16"/>
      <c r="DZ129" s="16"/>
      <c r="EA129" s="16"/>
      <c r="EB129" s="16"/>
      <c r="EC129" s="16"/>
      <c r="ED129" s="16"/>
      <c r="EE129" s="16"/>
      <c r="EF129" s="16"/>
      <c r="EG129" s="16"/>
      <c r="EH129" s="16"/>
      <c r="EI129" s="16"/>
      <c r="EJ129" s="16"/>
      <c r="EK129" s="16"/>
      <c r="EL129" s="16"/>
      <c r="EM129" s="16"/>
      <c r="EN129" s="16"/>
      <c r="EO129" s="16"/>
      <c r="EP129" s="16"/>
      <c r="EQ129" s="16"/>
      <c r="ER129" s="16"/>
      <c r="ES129" s="16"/>
      <c r="ET129" s="16"/>
      <c r="EU129" s="16"/>
      <c r="EV129" s="16"/>
      <c r="EW129" s="16"/>
      <c r="EX129" s="16"/>
      <c r="EY129" s="16"/>
      <c r="EZ129" s="16"/>
      <c r="FA129" s="16"/>
      <c r="FB129" s="16"/>
      <c r="FC129" s="16"/>
      <c r="FD129" s="16"/>
      <c r="FE129" s="16"/>
      <c r="FF129" s="16"/>
      <c r="FG129" s="16"/>
      <c r="FH129" s="16"/>
      <c r="FI129" s="16"/>
      <c r="FJ129" s="16"/>
      <c r="FK129" s="16"/>
      <c r="FL129" s="16"/>
      <c r="FM129" s="16"/>
      <c r="FN129" s="16"/>
      <c r="FO129" s="16"/>
      <c r="FP129" s="16"/>
      <c r="FQ129" s="16"/>
      <c r="FR129" s="16"/>
      <c r="FS129" s="16"/>
      <c r="FT129" s="16"/>
      <c r="FU129" s="16"/>
      <c r="FV129" s="16"/>
      <c r="FW129" s="16"/>
      <c r="FX129" s="16"/>
      <c r="FY129" s="16"/>
      <c r="FZ129" s="16"/>
      <c r="GA129" s="16"/>
      <c r="GB129" s="16"/>
      <c r="GC129" s="16"/>
      <c r="GE129" s="37">
        <v>124</v>
      </c>
      <c r="GF129" s="12">
        <v>3145</v>
      </c>
      <c r="GG129" s="16">
        <v>47.279000000000003</v>
      </c>
      <c r="GH129" s="16">
        <v>41.265000000000001</v>
      </c>
      <c r="GI129" s="16">
        <v>61.83</v>
      </c>
      <c r="GJ129" s="16">
        <v>24.2</v>
      </c>
      <c r="GK129" s="16">
        <v>40.9</v>
      </c>
      <c r="GL129" s="16">
        <v>26.6</v>
      </c>
      <c r="GM129" s="16">
        <v>25.8</v>
      </c>
      <c r="GN129" s="16">
        <v>13.86</v>
      </c>
      <c r="GO129" s="16">
        <v>67.31</v>
      </c>
      <c r="GP129" s="16">
        <v>35.96</v>
      </c>
      <c r="GQ129" s="16">
        <v>36.174999999999997</v>
      </c>
      <c r="GR129" s="16">
        <v>53.695</v>
      </c>
      <c r="GS129" s="16">
        <v>34.354999999999997</v>
      </c>
      <c r="GT129" s="16">
        <v>96.24</v>
      </c>
      <c r="GU129" s="16">
        <v>55.524999999999999</v>
      </c>
      <c r="GV129" s="16">
        <v>10357.968999999997</v>
      </c>
      <c r="GW129" s="16"/>
      <c r="GX129" s="16"/>
      <c r="GY129" s="16"/>
      <c r="GZ129" s="16"/>
      <c r="HA129" s="16"/>
    </row>
    <row r="130" spans="1:209" x14ac:dyDescent="0.35">
      <c r="A130" s="37"/>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c r="CA130" s="16"/>
      <c r="CB130" s="16"/>
      <c r="CC130" s="16"/>
      <c r="CD130" s="16"/>
      <c r="CE130" s="16"/>
      <c r="CF130" s="16"/>
      <c r="CG130" s="16"/>
      <c r="CH130" s="16"/>
      <c r="CI130" s="16"/>
      <c r="CJ130" s="16"/>
      <c r="CK130" s="16"/>
      <c r="CL130" s="16"/>
      <c r="CM130" s="16"/>
      <c r="CN130" s="16"/>
      <c r="CO130" s="16"/>
      <c r="CP130" s="16"/>
      <c r="CQ130" s="16"/>
      <c r="CR130" s="16"/>
      <c r="CS130" s="16"/>
      <c r="CT130" s="16"/>
      <c r="CU130" s="16"/>
      <c r="CV130" s="16"/>
      <c r="CW130" s="16"/>
      <c r="CX130" s="16"/>
      <c r="CY130" s="16"/>
      <c r="CZ130" s="16"/>
      <c r="DA130" s="16"/>
      <c r="DB130" s="16"/>
      <c r="DC130" s="16"/>
      <c r="DD130" s="16"/>
      <c r="DE130" s="16"/>
      <c r="DF130" s="16"/>
      <c r="DG130" s="16"/>
      <c r="DH130" s="16"/>
      <c r="DI130" s="16"/>
      <c r="DJ130" s="16"/>
      <c r="DK130" s="16"/>
      <c r="DL130" s="16"/>
      <c r="DM130" s="16"/>
      <c r="DN130" s="16"/>
      <c r="DO130" s="16"/>
      <c r="DP130" s="16"/>
      <c r="DQ130" s="16"/>
      <c r="DR130" s="16"/>
      <c r="DS130" s="16"/>
      <c r="DT130" s="16"/>
      <c r="DU130" s="16"/>
      <c r="DV130" s="16"/>
      <c r="DW130" s="16"/>
      <c r="DX130" s="16"/>
      <c r="DY130" s="16"/>
      <c r="DZ130" s="16"/>
      <c r="EA130" s="16"/>
      <c r="EB130" s="16"/>
      <c r="EC130" s="16"/>
      <c r="ED130" s="16"/>
      <c r="EE130" s="16"/>
      <c r="EF130" s="16"/>
      <c r="EG130" s="16"/>
      <c r="EH130" s="16"/>
      <c r="EI130" s="16"/>
      <c r="EJ130" s="16"/>
      <c r="EK130" s="16"/>
      <c r="EL130" s="16"/>
      <c r="EM130" s="16"/>
      <c r="EN130" s="16"/>
      <c r="EO130" s="16"/>
      <c r="EP130" s="16"/>
      <c r="EQ130" s="16"/>
      <c r="ER130" s="16"/>
      <c r="ES130" s="16"/>
      <c r="ET130" s="16"/>
      <c r="EU130" s="16"/>
      <c r="EV130" s="16"/>
      <c r="EW130" s="16"/>
      <c r="EX130" s="16"/>
      <c r="EY130" s="16"/>
      <c r="EZ130" s="16"/>
      <c r="FA130" s="16"/>
      <c r="FB130" s="16"/>
      <c r="FC130" s="16"/>
      <c r="FD130" s="16"/>
      <c r="FE130" s="16"/>
      <c r="FF130" s="16"/>
      <c r="FG130" s="16"/>
      <c r="FH130" s="16"/>
      <c r="FI130" s="16"/>
      <c r="FJ130" s="16"/>
      <c r="FK130" s="16"/>
      <c r="FL130" s="16"/>
      <c r="FM130" s="16"/>
      <c r="FN130" s="16"/>
      <c r="FO130" s="16"/>
      <c r="FP130" s="16"/>
      <c r="FQ130" s="16"/>
      <c r="FR130" s="16"/>
      <c r="FS130" s="16"/>
      <c r="FT130" s="16"/>
      <c r="FU130" s="16"/>
      <c r="FV130" s="16"/>
      <c r="FW130" s="16"/>
      <c r="FX130" s="16"/>
      <c r="FY130" s="16"/>
      <c r="FZ130" s="16"/>
      <c r="GA130" s="16"/>
      <c r="GB130" s="16"/>
      <c r="GC130" s="16"/>
      <c r="GE130" s="37">
        <v>125</v>
      </c>
      <c r="GF130" s="12">
        <v>3146</v>
      </c>
      <c r="GG130" s="16">
        <v>112.889</v>
      </c>
      <c r="GH130" s="16">
        <v>59.954999999999998</v>
      </c>
      <c r="GI130" s="16">
        <v>8</v>
      </c>
      <c r="GJ130" s="16">
        <v>26.95</v>
      </c>
      <c r="GK130" s="16">
        <v>77.14</v>
      </c>
      <c r="GL130" s="16">
        <v>20.335000000000001</v>
      </c>
      <c r="GM130" s="16">
        <v>60.945</v>
      </c>
      <c r="GN130" s="16">
        <v>31.05</v>
      </c>
      <c r="GO130" s="16">
        <v>44.984999999999999</v>
      </c>
      <c r="GP130" s="16">
        <v>125.44499999999999</v>
      </c>
      <c r="GQ130" s="16">
        <v>94.92</v>
      </c>
      <c r="GR130" s="16">
        <v>115.89</v>
      </c>
      <c r="GS130" s="16">
        <v>98.9</v>
      </c>
      <c r="GT130" s="16">
        <v>109.995</v>
      </c>
      <c r="GU130" s="16">
        <v>53.134999999999998</v>
      </c>
      <c r="GV130" s="16">
        <v>12658.510000000007</v>
      </c>
      <c r="GW130" s="16"/>
      <c r="GX130" s="16"/>
      <c r="GY130" s="16"/>
      <c r="GZ130" s="16"/>
      <c r="HA130" s="16"/>
    </row>
    <row r="131" spans="1:209" x14ac:dyDescent="0.35">
      <c r="A131" s="37"/>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c r="CC131" s="16"/>
      <c r="CD131" s="16"/>
      <c r="CE131" s="16"/>
      <c r="CF131" s="16"/>
      <c r="CG131" s="16"/>
      <c r="CH131" s="16"/>
      <c r="CI131" s="16"/>
      <c r="CJ131" s="16"/>
      <c r="CK131" s="16"/>
      <c r="CL131" s="16"/>
      <c r="CM131" s="16"/>
      <c r="CN131" s="16"/>
      <c r="CO131" s="16"/>
      <c r="CP131" s="16"/>
      <c r="CQ131" s="16"/>
      <c r="CR131" s="16"/>
      <c r="CS131" s="16"/>
      <c r="CT131" s="16"/>
      <c r="CU131" s="16"/>
      <c r="CV131" s="16"/>
      <c r="CW131" s="16"/>
      <c r="CX131" s="16"/>
      <c r="CY131" s="16"/>
      <c r="CZ131" s="16"/>
      <c r="DA131" s="16"/>
      <c r="DB131" s="16"/>
      <c r="DC131" s="16"/>
      <c r="DD131" s="16"/>
      <c r="DE131" s="16"/>
      <c r="DF131" s="16"/>
      <c r="DG131" s="16"/>
      <c r="DH131" s="16"/>
      <c r="DI131" s="16"/>
      <c r="DJ131" s="16"/>
      <c r="DK131" s="16"/>
      <c r="DL131" s="16"/>
      <c r="DM131" s="16"/>
      <c r="DN131" s="16"/>
      <c r="DO131" s="16"/>
      <c r="DP131" s="16"/>
      <c r="DQ131" s="16"/>
      <c r="DR131" s="16"/>
      <c r="DS131" s="16"/>
      <c r="DT131" s="16"/>
      <c r="DU131" s="16"/>
      <c r="DV131" s="16"/>
      <c r="DW131" s="16"/>
      <c r="DX131" s="16"/>
      <c r="DY131" s="16"/>
      <c r="DZ131" s="16"/>
      <c r="EA131" s="16"/>
      <c r="EB131" s="16"/>
      <c r="EC131" s="16"/>
      <c r="ED131" s="16"/>
      <c r="EE131" s="16"/>
      <c r="EF131" s="16"/>
      <c r="EG131" s="16"/>
      <c r="EH131" s="16"/>
      <c r="EI131" s="16"/>
      <c r="EJ131" s="16"/>
      <c r="EK131" s="16"/>
      <c r="EL131" s="16"/>
      <c r="EM131" s="16"/>
      <c r="EN131" s="16"/>
      <c r="EO131" s="16"/>
      <c r="EP131" s="16"/>
      <c r="EQ131" s="16"/>
      <c r="ER131" s="16"/>
      <c r="ES131" s="16"/>
      <c r="ET131" s="16"/>
      <c r="EU131" s="16"/>
      <c r="EV131" s="16"/>
      <c r="EW131" s="16"/>
      <c r="EX131" s="16"/>
      <c r="EY131" s="16"/>
      <c r="EZ131" s="16"/>
      <c r="FA131" s="16"/>
      <c r="FB131" s="16"/>
      <c r="FC131" s="16"/>
      <c r="FD131" s="16"/>
      <c r="FE131" s="16"/>
      <c r="FF131" s="16"/>
      <c r="FG131" s="16"/>
      <c r="FH131" s="16"/>
      <c r="FI131" s="16"/>
      <c r="FJ131" s="16"/>
      <c r="FK131" s="16"/>
      <c r="FL131" s="16"/>
      <c r="FM131" s="16"/>
      <c r="FN131" s="16"/>
      <c r="FO131" s="16"/>
      <c r="FP131" s="16"/>
      <c r="FQ131" s="16"/>
      <c r="FR131" s="16"/>
      <c r="FS131" s="16"/>
      <c r="FT131" s="16"/>
      <c r="FU131" s="16"/>
      <c r="FV131" s="16"/>
      <c r="FW131" s="16"/>
      <c r="FX131" s="16"/>
      <c r="FY131" s="16"/>
      <c r="FZ131" s="16"/>
      <c r="GA131" s="16"/>
      <c r="GB131" s="16"/>
      <c r="GC131" s="16"/>
      <c r="GE131" s="37">
        <v>126</v>
      </c>
      <c r="GF131" s="12">
        <v>3147</v>
      </c>
      <c r="GG131" s="16">
        <v>45.445</v>
      </c>
      <c r="GH131" s="16">
        <v>21.02</v>
      </c>
      <c r="GI131" s="16">
        <v>19.5</v>
      </c>
      <c r="GJ131" s="16">
        <v>12.5</v>
      </c>
      <c r="GK131" s="16">
        <v>12.02</v>
      </c>
      <c r="GL131" s="16">
        <v>37.82</v>
      </c>
      <c r="GM131" s="16">
        <v>33.787999999999997</v>
      </c>
      <c r="GN131" s="16">
        <v>44.215000000000003</v>
      </c>
      <c r="GO131" s="16">
        <v>34.14</v>
      </c>
      <c r="GP131" s="16">
        <v>82.11</v>
      </c>
      <c r="GQ131" s="16">
        <v>68.825000000000003</v>
      </c>
      <c r="GR131" s="16">
        <v>76.67</v>
      </c>
      <c r="GS131" s="16">
        <v>21.66</v>
      </c>
      <c r="GT131" s="16">
        <v>56.41</v>
      </c>
      <c r="GU131" s="16">
        <v>28.56</v>
      </c>
      <c r="GV131" s="16">
        <v>9167.2080000000005</v>
      </c>
      <c r="GW131" s="16"/>
      <c r="GX131" s="16"/>
      <c r="GY131" s="16"/>
      <c r="GZ131" s="16"/>
      <c r="HA131" s="16"/>
    </row>
    <row r="132" spans="1:209" x14ac:dyDescent="0.35">
      <c r="A132" s="37"/>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c r="CB132" s="16"/>
      <c r="CC132" s="16"/>
      <c r="CD132" s="16"/>
      <c r="CE132" s="16"/>
      <c r="CF132" s="16"/>
      <c r="CG132" s="16"/>
      <c r="CH132" s="16"/>
      <c r="CI132" s="16"/>
      <c r="CJ132" s="16"/>
      <c r="CK132" s="16"/>
      <c r="CL132" s="16"/>
      <c r="CM132" s="16"/>
      <c r="CN132" s="16"/>
      <c r="CO132" s="16"/>
      <c r="CP132" s="16"/>
      <c r="CQ132" s="16"/>
      <c r="CR132" s="16"/>
      <c r="CS132" s="16"/>
      <c r="CT132" s="16"/>
      <c r="CU132" s="16"/>
      <c r="CV132" s="16"/>
      <c r="CW132" s="16"/>
      <c r="CX132" s="16"/>
      <c r="CY132" s="16"/>
      <c r="CZ132" s="16"/>
      <c r="DA132" s="16"/>
      <c r="DB132" s="16"/>
      <c r="DC132" s="16"/>
      <c r="DD132" s="16"/>
      <c r="DE132" s="16"/>
      <c r="DF132" s="16"/>
      <c r="DG132" s="16"/>
      <c r="DH132" s="16"/>
      <c r="DI132" s="16"/>
      <c r="DJ132" s="16"/>
      <c r="DK132" s="16"/>
      <c r="DL132" s="16"/>
      <c r="DM132" s="16"/>
      <c r="DN132" s="16"/>
      <c r="DO132" s="16"/>
      <c r="DP132" s="16"/>
      <c r="DQ132" s="16"/>
      <c r="DR132" s="16"/>
      <c r="DS132" s="16"/>
      <c r="DT132" s="16"/>
      <c r="DU132" s="16"/>
      <c r="DV132" s="16"/>
      <c r="DW132" s="16"/>
      <c r="DX132" s="16"/>
      <c r="DY132" s="16"/>
      <c r="DZ132" s="16"/>
      <c r="EA132" s="16"/>
      <c r="EB132" s="16"/>
      <c r="EC132" s="16"/>
      <c r="ED132" s="16"/>
      <c r="EE132" s="16"/>
      <c r="EF132" s="16"/>
      <c r="EG132" s="16"/>
      <c r="EH132" s="16"/>
      <c r="EI132" s="16"/>
      <c r="EJ132" s="16"/>
      <c r="EK132" s="16"/>
      <c r="EL132" s="16"/>
      <c r="EM132" s="16"/>
      <c r="EN132" s="16"/>
      <c r="EO132" s="16"/>
      <c r="EP132" s="16"/>
      <c r="EQ132" s="16"/>
      <c r="ER132" s="16"/>
      <c r="ES132" s="16"/>
      <c r="ET132" s="16"/>
      <c r="EU132" s="16"/>
      <c r="EV132" s="16"/>
      <c r="EW132" s="16"/>
      <c r="EX132" s="16"/>
      <c r="EY132" s="16"/>
      <c r="EZ132" s="16"/>
      <c r="FA132" s="16"/>
      <c r="FB132" s="16"/>
      <c r="FC132" s="16"/>
      <c r="FD132" s="16"/>
      <c r="FE132" s="16"/>
      <c r="FF132" s="16"/>
      <c r="FG132" s="16"/>
      <c r="FH132" s="16"/>
      <c r="FI132" s="16"/>
      <c r="FJ132" s="16"/>
      <c r="FK132" s="16"/>
      <c r="FL132" s="16"/>
      <c r="FM132" s="16"/>
      <c r="FN132" s="16"/>
      <c r="FO132" s="16"/>
      <c r="FP132" s="16"/>
      <c r="FQ132" s="16"/>
      <c r="FR132" s="16"/>
      <c r="FS132" s="16"/>
      <c r="FT132" s="16"/>
      <c r="FU132" s="16"/>
      <c r="FV132" s="16"/>
      <c r="FW132" s="16"/>
      <c r="FX132" s="16"/>
      <c r="FY132" s="16"/>
      <c r="FZ132" s="16"/>
      <c r="GA132" s="16"/>
      <c r="GB132" s="16"/>
      <c r="GC132" s="16"/>
      <c r="GE132" s="37">
        <v>127</v>
      </c>
      <c r="GF132" s="12">
        <v>3148</v>
      </c>
      <c r="GG132" s="16">
        <v>27.18</v>
      </c>
      <c r="GH132" s="16">
        <v>20.84</v>
      </c>
      <c r="GI132" s="16">
        <v>10.35</v>
      </c>
      <c r="GJ132" s="16">
        <v>3.5</v>
      </c>
      <c r="GK132" s="16">
        <v>4.2850000000000001</v>
      </c>
      <c r="GL132" s="16">
        <v>2.34</v>
      </c>
      <c r="GM132" s="16">
        <v>2.5</v>
      </c>
      <c r="GN132" s="16">
        <v>0</v>
      </c>
      <c r="GO132" s="16">
        <v>23.66</v>
      </c>
      <c r="GP132" s="16">
        <v>40.619999999999997</v>
      </c>
      <c r="GQ132" s="16">
        <v>126.06</v>
      </c>
      <c r="GR132" s="16">
        <v>58.125</v>
      </c>
      <c r="GS132" s="16">
        <v>32.979999999999997</v>
      </c>
      <c r="GT132" s="16">
        <v>148.38</v>
      </c>
      <c r="GU132" s="16">
        <v>0</v>
      </c>
      <c r="GV132" s="16">
        <v>4456.7700000000013</v>
      </c>
      <c r="GW132" s="16"/>
      <c r="GX132" s="16"/>
      <c r="GY132" s="16"/>
      <c r="GZ132" s="16"/>
      <c r="HA132" s="16"/>
    </row>
    <row r="133" spans="1:209" x14ac:dyDescent="0.35">
      <c r="A133" s="37"/>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c r="CC133" s="16"/>
      <c r="CD133" s="16"/>
      <c r="CE133" s="16"/>
      <c r="CF133" s="16"/>
      <c r="CG133" s="16"/>
      <c r="CH133" s="16"/>
      <c r="CI133" s="16"/>
      <c r="CJ133" s="16"/>
      <c r="CK133" s="16"/>
      <c r="CL133" s="16"/>
      <c r="CM133" s="16"/>
      <c r="CN133" s="16"/>
      <c r="CO133" s="16"/>
      <c r="CP133" s="16"/>
      <c r="CQ133" s="16"/>
      <c r="CR133" s="16"/>
      <c r="CS133" s="16"/>
      <c r="CT133" s="16"/>
      <c r="CU133" s="16"/>
      <c r="CV133" s="16"/>
      <c r="CW133" s="16"/>
      <c r="CX133" s="16"/>
      <c r="CY133" s="16"/>
      <c r="CZ133" s="16"/>
      <c r="DA133" s="16"/>
      <c r="DB133" s="16"/>
      <c r="DC133" s="16"/>
      <c r="DD133" s="16"/>
      <c r="DE133" s="16"/>
      <c r="DF133" s="16"/>
      <c r="DG133" s="16"/>
      <c r="DH133" s="16"/>
      <c r="DI133" s="16"/>
      <c r="DJ133" s="16"/>
      <c r="DK133" s="16"/>
      <c r="DL133" s="16"/>
      <c r="DM133" s="16"/>
      <c r="DN133" s="16"/>
      <c r="DO133" s="16"/>
      <c r="DP133" s="16"/>
      <c r="DQ133" s="16"/>
      <c r="DR133" s="16"/>
      <c r="DS133" s="16"/>
      <c r="DT133" s="16"/>
      <c r="DU133" s="16"/>
      <c r="DV133" s="16"/>
      <c r="DW133" s="16"/>
      <c r="DX133" s="16"/>
      <c r="DY133" s="16"/>
      <c r="DZ133" s="16"/>
      <c r="EA133" s="16"/>
      <c r="EB133" s="16"/>
      <c r="EC133" s="16"/>
      <c r="ED133" s="16"/>
      <c r="EE133" s="16"/>
      <c r="EF133" s="16"/>
      <c r="EG133" s="16"/>
      <c r="EH133" s="16"/>
      <c r="EI133" s="16"/>
      <c r="EJ133" s="16"/>
      <c r="EK133" s="16"/>
      <c r="EL133" s="16"/>
      <c r="EM133" s="16"/>
      <c r="EN133" s="16"/>
      <c r="EO133" s="16"/>
      <c r="EP133" s="16"/>
      <c r="EQ133" s="16"/>
      <c r="ER133" s="16"/>
      <c r="ES133" s="16"/>
      <c r="ET133" s="16"/>
      <c r="EU133" s="16"/>
      <c r="EV133" s="16"/>
      <c r="EW133" s="16"/>
      <c r="EX133" s="16"/>
      <c r="EY133" s="16"/>
      <c r="EZ133" s="16"/>
      <c r="FA133" s="16"/>
      <c r="FB133" s="16"/>
      <c r="FC133" s="16"/>
      <c r="FD133" s="16"/>
      <c r="FE133" s="16"/>
      <c r="FF133" s="16"/>
      <c r="FG133" s="16"/>
      <c r="FH133" s="16"/>
      <c r="FI133" s="16"/>
      <c r="FJ133" s="16"/>
      <c r="FK133" s="16"/>
      <c r="FL133" s="16"/>
      <c r="FM133" s="16"/>
      <c r="FN133" s="16"/>
      <c r="FO133" s="16"/>
      <c r="FP133" s="16"/>
      <c r="FQ133" s="16"/>
      <c r="FR133" s="16"/>
      <c r="FS133" s="16"/>
      <c r="FT133" s="16"/>
      <c r="FU133" s="16"/>
      <c r="FV133" s="16"/>
      <c r="FW133" s="16"/>
      <c r="FX133" s="16"/>
      <c r="FY133" s="16"/>
      <c r="FZ133" s="16"/>
      <c r="GA133" s="16"/>
      <c r="GB133" s="16"/>
      <c r="GC133" s="16"/>
      <c r="GE133" s="37">
        <v>128</v>
      </c>
      <c r="GF133" s="12">
        <v>3149</v>
      </c>
      <c r="GG133" s="16">
        <v>171.46799999999999</v>
      </c>
      <c r="GH133" s="16">
        <v>85.075000000000003</v>
      </c>
      <c r="GI133" s="16">
        <v>49.924999999999997</v>
      </c>
      <c r="GJ133" s="16">
        <v>10.5</v>
      </c>
      <c r="GK133" s="16">
        <v>55.695</v>
      </c>
      <c r="GL133" s="16">
        <v>19.53</v>
      </c>
      <c r="GM133" s="16">
        <v>63.645000000000003</v>
      </c>
      <c r="GN133" s="16">
        <v>29.97</v>
      </c>
      <c r="GO133" s="16">
        <v>86.334999999999994</v>
      </c>
      <c r="GP133" s="16">
        <v>146.60499999999999</v>
      </c>
      <c r="GQ133" s="16">
        <v>209.01</v>
      </c>
      <c r="GR133" s="16">
        <v>136.875</v>
      </c>
      <c r="GS133" s="16">
        <v>138.715</v>
      </c>
      <c r="GT133" s="16">
        <v>254.68</v>
      </c>
      <c r="GU133" s="16">
        <v>81.55</v>
      </c>
      <c r="GV133" s="16">
        <v>23573.241000000016</v>
      </c>
      <c r="GW133" s="16"/>
      <c r="GX133" s="16"/>
      <c r="GY133" s="16"/>
      <c r="GZ133" s="16"/>
      <c r="HA133" s="16"/>
    </row>
    <row r="134" spans="1:209" x14ac:dyDescent="0.35">
      <c r="A134" s="37"/>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c r="CA134" s="16"/>
      <c r="CB134" s="16"/>
      <c r="CC134" s="16"/>
      <c r="CD134" s="16"/>
      <c r="CE134" s="16"/>
      <c r="CF134" s="16"/>
      <c r="CG134" s="16"/>
      <c r="CH134" s="16"/>
      <c r="CI134" s="16"/>
      <c r="CJ134" s="16"/>
      <c r="CK134" s="16"/>
      <c r="CL134" s="16"/>
      <c r="CM134" s="16"/>
      <c r="CN134" s="16"/>
      <c r="CO134" s="16"/>
      <c r="CP134" s="16"/>
      <c r="CQ134" s="16"/>
      <c r="CR134" s="16"/>
      <c r="CS134" s="16"/>
      <c r="CT134" s="16"/>
      <c r="CU134" s="16"/>
      <c r="CV134" s="16"/>
      <c r="CW134" s="16"/>
      <c r="CX134" s="16"/>
      <c r="CY134" s="16"/>
      <c r="CZ134" s="16"/>
      <c r="DA134" s="16"/>
      <c r="DB134" s="16"/>
      <c r="DC134" s="16"/>
      <c r="DD134" s="16"/>
      <c r="DE134" s="16"/>
      <c r="DF134" s="16"/>
      <c r="DG134" s="16"/>
      <c r="DH134" s="16"/>
      <c r="DI134" s="16"/>
      <c r="DJ134" s="16"/>
      <c r="DK134" s="16"/>
      <c r="DL134" s="16"/>
      <c r="DM134" s="16"/>
      <c r="DN134" s="16"/>
      <c r="DO134" s="16"/>
      <c r="DP134" s="16"/>
      <c r="DQ134" s="16"/>
      <c r="DR134" s="16"/>
      <c r="DS134" s="16"/>
      <c r="DT134" s="16"/>
      <c r="DU134" s="16"/>
      <c r="DV134" s="16"/>
      <c r="DW134" s="16"/>
      <c r="DX134" s="16"/>
      <c r="DY134" s="16"/>
      <c r="DZ134" s="16"/>
      <c r="EA134" s="16"/>
      <c r="EB134" s="16"/>
      <c r="EC134" s="16"/>
      <c r="ED134" s="16"/>
      <c r="EE134" s="16"/>
      <c r="EF134" s="16"/>
      <c r="EG134" s="16"/>
      <c r="EH134" s="16"/>
      <c r="EI134" s="16"/>
      <c r="EJ134" s="16"/>
      <c r="EK134" s="16"/>
      <c r="EL134" s="16"/>
      <c r="EM134" s="16"/>
      <c r="EN134" s="16"/>
      <c r="EO134" s="16"/>
      <c r="EP134" s="16"/>
      <c r="EQ134" s="16"/>
      <c r="ER134" s="16"/>
      <c r="ES134" s="16"/>
      <c r="ET134" s="16"/>
      <c r="EU134" s="16"/>
      <c r="EV134" s="16"/>
      <c r="EW134" s="16"/>
      <c r="EX134" s="16"/>
      <c r="EY134" s="16"/>
      <c r="EZ134" s="16"/>
      <c r="FA134" s="16"/>
      <c r="FB134" s="16"/>
      <c r="FC134" s="16"/>
      <c r="FD134" s="16"/>
      <c r="FE134" s="16"/>
      <c r="FF134" s="16"/>
      <c r="FG134" s="16"/>
      <c r="FH134" s="16"/>
      <c r="FI134" s="16"/>
      <c r="FJ134" s="16"/>
      <c r="FK134" s="16"/>
      <c r="FL134" s="16"/>
      <c r="FM134" s="16"/>
      <c r="FN134" s="16"/>
      <c r="FO134" s="16"/>
      <c r="FP134" s="16"/>
      <c r="FQ134" s="16"/>
      <c r="FR134" s="16"/>
      <c r="FS134" s="16"/>
      <c r="FT134" s="16"/>
      <c r="FU134" s="16"/>
      <c r="FV134" s="16"/>
      <c r="FW134" s="16"/>
      <c r="FX134" s="16"/>
      <c r="FY134" s="16"/>
      <c r="FZ134" s="16"/>
      <c r="GA134" s="16"/>
      <c r="GB134" s="16"/>
      <c r="GC134" s="16"/>
      <c r="GE134" s="37">
        <v>129</v>
      </c>
      <c r="GF134" s="12">
        <v>3150</v>
      </c>
      <c r="GG134" s="16">
        <v>277.55</v>
      </c>
      <c r="GH134" s="16">
        <v>307.70100000000002</v>
      </c>
      <c r="GI134" s="16">
        <v>54.79</v>
      </c>
      <c r="GJ134" s="16">
        <v>46.9</v>
      </c>
      <c r="GK134" s="16">
        <v>92.93</v>
      </c>
      <c r="GL134" s="16">
        <v>70.16</v>
      </c>
      <c r="GM134" s="16">
        <v>40.44</v>
      </c>
      <c r="GN134" s="16">
        <v>88.57</v>
      </c>
      <c r="GO134" s="16">
        <v>190.1</v>
      </c>
      <c r="GP134" s="16">
        <v>375.98500000000001</v>
      </c>
      <c r="GQ134" s="16">
        <v>400.73500000000001</v>
      </c>
      <c r="GR134" s="16">
        <v>249.375</v>
      </c>
      <c r="GS134" s="16">
        <v>315.38</v>
      </c>
      <c r="GT134" s="16">
        <v>399.89</v>
      </c>
      <c r="GU134" s="16">
        <v>303.54000000000002</v>
      </c>
      <c r="GV134" s="16">
        <v>45656.290999999997</v>
      </c>
      <c r="GW134" s="16"/>
      <c r="GX134" s="16"/>
      <c r="GY134" s="16"/>
      <c r="GZ134" s="16"/>
      <c r="HA134" s="16"/>
    </row>
    <row r="135" spans="1:209" x14ac:dyDescent="0.35">
      <c r="A135" s="37"/>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c r="CA135" s="16"/>
      <c r="CB135" s="16"/>
      <c r="CC135" s="16"/>
      <c r="CD135" s="16"/>
      <c r="CE135" s="16"/>
      <c r="CF135" s="16"/>
      <c r="CG135" s="16"/>
      <c r="CH135" s="16"/>
      <c r="CI135" s="16"/>
      <c r="CJ135" s="16"/>
      <c r="CK135" s="16"/>
      <c r="CL135" s="16"/>
      <c r="CM135" s="16"/>
      <c r="CN135" s="16"/>
      <c r="CO135" s="16"/>
      <c r="CP135" s="16"/>
      <c r="CQ135" s="16"/>
      <c r="CR135" s="16"/>
      <c r="CS135" s="16"/>
      <c r="CT135" s="16"/>
      <c r="CU135" s="16"/>
      <c r="CV135" s="16"/>
      <c r="CW135" s="16"/>
      <c r="CX135" s="16"/>
      <c r="CY135" s="16"/>
      <c r="CZ135" s="16"/>
      <c r="DA135" s="16"/>
      <c r="DB135" s="16"/>
      <c r="DC135" s="16"/>
      <c r="DD135" s="16"/>
      <c r="DE135" s="16"/>
      <c r="DF135" s="16"/>
      <c r="DG135" s="16"/>
      <c r="DH135" s="16"/>
      <c r="DI135" s="16"/>
      <c r="DJ135" s="16"/>
      <c r="DK135" s="16"/>
      <c r="DL135" s="16"/>
      <c r="DM135" s="16"/>
      <c r="DN135" s="16"/>
      <c r="DO135" s="16"/>
      <c r="DP135" s="16"/>
      <c r="DQ135" s="16"/>
      <c r="DR135" s="16"/>
      <c r="DS135" s="16"/>
      <c r="DT135" s="16"/>
      <c r="DU135" s="16"/>
      <c r="DV135" s="16"/>
      <c r="DW135" s="16"/>
      <c r="DX135" s="16"/>
      <c r="DY135" s="16"/>
      <c r="DZ135" s="16"/>
      <c r="EA135" s="16"/>
      <c r="EB135" s="16"/>
      <c r="EC135" s="16"/>
      <c r="ED135" s="16"/>
      <c r="EE135" s="16"/>
      <c r="EF135" s="16"/>
      <c r="EG135" s="16"/>
      <c r="EH135" s="16"/>
      <c r="EI135" s="16"/>
      <c r="EJ135" s="16"/>
      <c r="EK135" s="16"/>
      <c r="EL135" s="16"/>
      <c r="EM135" s="16"/>
      <c r="EN135" s="16"/>
      <c r="EO135" s="16"/>
      <c r="EP135" s="16"/>
      <c r="EQ135" s="16"/>
      <c r="ER135" s="16"/>
      <c r="ES135" s="16"/>
      <c r="ET135" s="16"/>
      <c r="EU135" s="16"/>
      <c r="EV135" s="16"/>
      <c r="EW135" s="16"/>
      <c r="EX135" s="16"/>
      <c r="EY135" s="16"/>
      <c r="EZ135" s="16"/>
      <c r="FA135" s="16"/>
      <c r="FB135" s="16"/>
      <c r="FC135" s="16"/>
      <c r="FD135" s="16"/>
      <c r="FE135" s="16"/>
      <c r="FF135" s="16"/>
      <c r="FG135" s="16"/>
      <c r="FH135" s="16"/>
      <c r="FI135" s="16"/>
      <c r="FJ135" s="16"/>
      <c r="FK135" s="16"/>
      <c r="FL135" s="16"/>
      <c r="FM135" s="16"/>
      <c r="FN135" s="16"/>
      <c r="FO135" s="16"/>
      <c r="FP135" s="16"/>
      <c r="FQ135" s="16"/>
      <c r="FR135" s="16"/>
      <c r="FS135" s="16"/>
      <c r="FT135" s="16"/>
      <c r="FU135" s="16"/>
      <c r="FV135" s="16"/>
      <c r="FW135" s="16"/>
      <c r="FX135" s="16"/>
      <c r="FY135" s="16"/>
      <c r="FZ135" s="16"/>
      <c r="GA135" s="16"/>
      <c r="GB135" s="16"/>
      <c r="GC135" s="16"/>
      <c r="GE135" s="37">
        <v>130</v>
      </c>
      <c r="GF135" s="12">
        <v>3151</v>
      </c>
      <c r="GG135" s="16">
        <v>40.340000000000003</v>
      </c>
      <c r="GH135" s="16">
        <v>27.15</v>
      </c>
      <c r="GI135" s="16">
        <v>26.21</v>
      </c>
      <c r="GJ135" s="16">
        <v>12.5</v>
      </c>
      <c r="GK135" s="16">
        <v>9.5</v>
      </c>
      <c r="GL135" s="16">
        <v>4.5</v>
      </c>
      <c r="GM135" s="16">
        <v>0</v>
      </c>
      <c r="GN135" s="16">
        <v>4.93</v>
      </c>
      <c r="GO135" s="16">
        <v>18.37</v>
      </c>
      <c r="GP135" s="16">
        <v>59.744999999999997</v>
      </c>
      <c r="GQ135" s="16">
        <v>94.65</v>
      </c>
      <c r="GR135" s="16">
        <v>12.615</v>
      </c>
      <c r="GS135" s="16">
        <v>37.58</v>
      </c>
      <c r="GT135" s="16">
        <v>27.72</v>
      </c>
      <c r="GU135" s="16">
        <v>43.59</v>
      </c>
      <c r="GV135" s="16">
        <v>7047.9580000000005</v>
      </c>
      <c r="GW135" s="16"/>
      <c r="GX135" s="16"/>
      <c r="GY135" s="16"/>
      <c r="GZ135" s="16"/>
      <c r="HA135" s="16"/>
    </row>
    <row r="136" spans="1:209" x14ac:dyDescent="0.35">
      <c r="A136" s="37"/>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c r="CA136" s="16"/>
      <c r="CB136" s="16"/>
      <c r="CC136" s="16"/>
      <c r="CD136" s="16"/>
      <c r="CE136" s="16"/>
      <c r="CF136" s="16"/>
      <c r="CG136" s="16"/>
      <c r="CH136" s="16"/>
      <c r="CI136" s="16"/>
      <c r="CJ136" s="16"/>
      <c r="CK136" s="16"/>
      <c r="CL136" s="16"/>
      <c r="CM136" s="16"/>
      <c r="CN136" s="16"/>
      <c r="CO136" s="16"/>
      <c r="CP136" s="16"/>
      <c r="CQ136" s="16"/>
      <c r="CR136" s="16"/>
      <c r="CS136" s="16"/>
      <c r="CT136" s="16"/>
      <c r="CU136" s="16"/>
      <c r="CV136" s="16"/>
      <c r="CW136" s="16"/>
      <c r="CX136" s="16"/>
      <c r="CY136" s="16"/>
      <c r="CZ136" s="16"/>
      <c r="DA136" s="16"/>
      <c r="DB136" s="16"/>
      <c r="DC136" s="16"/>
      <c r="DD136" s="16"/>
      <c r="DE136" s="16"/>
      <c r="DF136" s="16"/>
      <c r="DG136" s="16"/>
      <c r="DH136" s="16"/>
      <c r="DI136" s="16"/>
      <c r="DJ136" s="16"/>
      <c r="DK136" s="16"/>
      <c r="DL136" s="16"/>
      <c r="DM136" s="16"/>
      <c r="DN136" s="16"/>
      <c r="DO136" s="16"/>
      <c r="DP136" s="16"/>
      <c r="DQ136" s="16"/>
      <c r="DR136" s="16"/>
      <c r="DS136" s="16"/>
      <c r="DT136" s="16"/>
      <c r="DU136" s="16"/>
      <c r="DV136" s="16"/>
      <c r="DW136" s="16"/>
      <c r="DX136" s="16"/>
      <c r="DY136" s="16"/>
      <c r="DZ136" s="16"/>
      <c r="EA136" s="16"/>
      <c r="EB136" s="16"/>
      <c r="EC136" s="16"/>
      <c r="ED136" s="16"/>
      <c r="EE136" s="16"/>
      <c r="EF136" s="16"/>
      <c r="EG136" s="16"/>
      <c r="EH136" s="16"/>
      <c r="EI136" s="16"/>
      <c r="EJ136" s="16"/>
      <c r="EK136" s="16"/>
      <c r="EL136" s="16"/>
      <c r="EM136" s="16"/>
      <c r="EN136" s="16"/>
      <c r="EO136" s="16"/>
      <c r="EP136" s="16"/>
      <c r="EQ136" s="16"/>
      <c r="ER136" s="16"/>
      <c r="ES136" s="16"/>
      <c r="ET136" s="16"/>
      <c r="EU136" s="16"/>
      <c r="EV136" s="16"/>
      <c r="EW136" s="16"/>
      <c r="EX136" s="16"/>
      <c r="EY136" s="16"/>
      <c r="EZ136" s="16"/>
      <c r="FA136" s="16"/>
      <c r="FB136" s="16"/>
      <c r="FC136" s="16"/>
      <c r="FD136" s="16"/>
      <c r="FE136" s="16"/>
      <c r="FF136" s="16"/>
      <c r="FG136" s="16"/>
      <c r="FH136" s="16"/>
      <c r="FI136" s="16"/>
      <c r="FJ136" s="16"/>
      <c r="FK136" s="16"/>
      <c r="FL136" s="16"/>
      <c r="FM136" s="16"/>
      <c r="FN136" s="16"/>
      <c r="FO136" s="16"/>
      <c r="FP136" s="16"/>
      <c r="FQ136" s="16"/>
      <c r="FR136" s="16"/>
      <c r="FS136" s="16"/>
      <c r="FT136" s="16"/>
      <c r="FU136" s="16"/>
      <c r="FV136" s="16"/>
      <c r="FW136" s="16"/>
      <c r="FX136" s="16"/>
      <c r="FY136" s="16"/>
      <c r="FZ136" s="16"/>
      <c r="GA136" s="16"/>
      <c r="GB136" s="16"/>
      <c r="GC136" s="16"/>
      <c r="GE136" s="37">
        <v>131</v>
      </c>
      <c r="GF136" s="12">
        <v>3152</v>
      </c>
      <c r="GG136" s="16">
        <v>151.624</v>
      </c>
      <c r="GH136" s="16">
        <v>182.97499999999999</v>
      </c>
      <c r="GI136" s="16">
        <v>37.9</v>
      </c>
      <c r="GJ136" s="16">
        <v>71.75</v>
      </c>
      <c r="GK136" s="16">
        <v>27.62</v>
      </c>
      <c r="GL136" s="16">
        <v>85.99</v>
      </c>
      <c r="GM136" s="16">
        <v>63.125</v>
      </c>
      <c r="GN136" s="16">
        <v>51.83</v>
      </c>
      <c r="GO136" s="16">
        <v>152.61000000000001</v>
      </c>
      <c r="GP136" s="16">
        <v>344.91</v>
      </c>
      <c r="GQ136" s="16">
        <v>327.89</v>
      </c>
      <c r="GR136" s="16">
        <v>211.26499999999999</v>
      </c>
      <c r="GS136" s="16">
        <v>171.08</v>
      </c>
      <c r="GT136" s="16">
        <v>208.29</v>
      </c>
      <c r="GU136" s="16">
        <v>124.87</v>
      </c>
      <c r="GV136" s="16">
        <v>27775.457000000002</v>
      </c>
      <c r="GW136" s="16"/>
      <c r="GX136" s="16"/>
      <c r="GY136" s="16"/>
      <c r="GZ136" s="16"/>
      <c r="HA136" s="16"/>
    </row>
    <row r="137" spans="1:209" x14ac:dyDescent="0.35">
      <c r="A137" s="37"/>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c r="CA137" s="16"/>
      <c r="CB137" s="16"/>
      <c r="CC137" s="16"/>
      <c r="CD137" s="16"/>
      <c r="CE137" s="16"/>
      <c r="CF137" s="16"/>
      <c r="CG137" s="16"/>
      <c r="CH137" s="16"/>
      <c r="CI137" s="16"/>
      <c r="CJ137" s="16"/>
      <c r="CK137" s="16"/>
      <c r="CL137" s="16"/>
      <c r="CM137" s="16"/>
      <c r="CN137" s="16"/>
      <c r="CO137" s="16"/>
      <c r="CP137" s="16"/>
      <c r="CQ137" s="16"/>
      <c r="CR137" s="16"/>
      <c r="CS137" s="16"/>
      <c r="CT137" s="16"/>
      <c r="CU137" s="16"/>
      <c r="CV137" s="16"/>
      <c r="CW137" s="16"/>
      <c r="CX137" s="16"/>
      <c r="CY137" s="16"/>
      <c r="CZ137" s="16"/>
      <c r="DA137" s="16"/>
      <c r="DB137" s="16"/>
      <c r="DC137" s="16"/>
      <c r="DD137" s="16"/>
      <c r="DE137" s="16"/>
      <c r="DF137" s="16"/>
      <c r="DG137" s="16"/>
      <c r="DH137" s="16"/>
      <c r="DI137" s="16"/>
      <c r="DJ137" s="16"/>
      <c r="DK137" s="16"/>
      <c r="DL137" s="16"/>
      <c r="DM137" s="16"/>
      <c r="DN137" s="16"/>
      <c r="DO137" s="16"/>
      <c r="DP137" s="16"/>
      <c r="DQ137" s="16"/>
      <c r="DR137" s="16"/>
      <c r="DS137" s="16"/>
      <c r="DT137" s="16"/>
      <c r="DU137" s="16"/>
      <c r="DV137" s="16"/>
      <c r="DW137" s="16"/>
      <c r="DX137" s="16"/>
      <c r="DY137" s="16"/>
      <c r="DZ137" s="16"/>
      <c r="EA137" s="16"/>
      <c r="EB137" s="16"/>
      <c r="EC137" s="16"/>
      <c r="ED137" s="16"/>
      <c r="EE137" s="16"/>
      <c r="EF137" s="16"/>
      <c r="EG137" s="16"/>
      <c r="EH137" s="16"/>
      <c r="EI137" s="16"/>
      <c r="EJ137" s="16"/>
      <c r="EK137" s="16"/>
      <c r="EL137" s="16"/>
      <c r="EM137" s="16"/>
      <c r="EN137" s="16"/>
      <c r="EO137" s="16"/>
      <c r="EP137" s="16"/>
      <c r="EQ137" s="16"/>
      <c r="ER137" s="16"/>
      <c r="ES137" s="16"/>
      <c r="ET137" s="16"/>
      <c r="EU137" s="16"/>
      <c r="EV137" s="16"/>
      <c r="EW137" s="16"/>
      <c r="EX137" s="16"/>
      <c r="EY137" s="16"/>
      <c r="EZ137" s="16"/>
      <c r="FA137" s="16"/>
      <c r="FB137" s="16"/>
      <c r="FC137" s="16"/>
      <c r="FD137" s="16"/>
      <c r="FE137" s="16"/>
      <c r="FF137" s="16"/>
      <c r="FG137" s="16"/>
      <c r="FH137" s="16"/>
      <c r="FI137" s="16"/>
      <c r="FJ137" s="16"/>
      <c r="FK137" s="16"/>
      <c r="FL137" s="16"/>
      <c r="FM137" s="16"/>
      <c r="FN137" s="16"/>
      <c r="FO137" s="16"/>
      <c r="FP137" s="16"/>
      <c r="FQ137" s="16"/>
      <c r="FR137" s="16"/>
      <c r="FS137" s="16"/>
      <c r="FT137" s="16"/>
      <c r="FU137" s="16"/>
      <c r="FV137" s="16"/>
      <c r="FW137" s="16"/>
      <c r="FX137" s="16"/>
      <c r="FY137" s="16"/>
      <c r="FZ137" s="16"/>
      <c r="GA137" s="16"/>
      <c r="GB137" s="16"/>
      <c r="GC137" s="16"/>
      <c r="GE137" s="37">
        <v>132</v>
      </c>
      <c r="GF137" s="12">
        <v>3153</v>
      </c>
      <c r="GG137" s="16">
        <v>53.095999999999997</v>
      </c>
      <c r="GH137" s="16">
        <v>118.31</v>
      </c>
      <c r="GI137" s="16">
        <v>49.78</v>
      </c>
      <c r="GJ137" s="16">
        <v>62.52</v>
      </c>
      <c r="GK137" s="16">
        <v>42.98</v>
      </c>
      <c r="GL137" s="16">
        <v>38.97</v>
      </c>
      <c r="GM137" s="16">
        <v>44.274999999999999</v>
      </c>
      <c r="GN137" s="16">
        <v>263.26</v>
      </c>
      <c r="GO137" s="16">
        <v>118.94</v>
      </c>
      <c r="GP137" s="16">
        <v>315.88499999999999</v>
      </c>
      <c r="GQ137" s="16">
        <v>265.77999999999997</v>
      </c>
      <c r="GR137" s="16">
        <v>179.30500000000001</v>
      </c>
      <c r="GS137" s="16">
        <v>184.11500000000001</v>
      </c>
      <c r="GT137" s="16">
        <v>278.32499999999999</v>
      </c>
      <c r="GU137" s="16">
        <v>130.58000000000001</v>
      </c>
      <c r="GV137" s="16">
        <v>24598.963000000003</v>
      </c>
      <c r="GW137" s="16"/>
      <c r="GX137" s="16"/>
      <c r="GY137" s="16"/>
      <c r="GZ137" s="16"/>
      <c r="HA137" s="16"/>
    </row>
    <row r="138" spans="1:209" x14ac:dyDescent="0.35">
      <c r="A138" s="37"/>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c r="CA138" s="16"/>
      <c r="CB138" s="16"/>
      <c r="CC138" s="16"/>
      <c r="CD138" s="16"/>
      <c r="CE138" s="16"/>
      <c r="CF138" s="16"/>
      <c r="CG138" s="16"/>
      <c r="CH138" s="16"/>
      <c r="CI138" s="16"/>
      <c r="CJ138" s="16"/>
      <c r="CK138" s="16"/>
      <c r="CL138" s="16"/>
      <c r="CM138" s="16"/>
      <c r="CN138" s="16"/>
      <c r="CO138" s="16"/>
      <c r="CP138" s="16"/>
      <c r="CQ138" s="16"/>
      <c r="CR138" s="16"/>
      <c r="CS138" s="16"/>
      <c r="CT138" s="16"/>
      <c r="CU138" s="16"/>
      <c r="CV138" s="16"/>
      <c r="CW138" s="16"/>
      <c r="CX138" s="16"/>
      <c r="CY138" s="16"/>
      <c r="CZ138" s="16"/>
      <c r="DA138" s="16"/>
      <c r="DB138" s="16"/>
      <c r="DC138" s="16"/>
      <c r="DD138" s="16"/>
      <c r="DE138" s="16"/>
      <c r="DF138" s="16"/>
      <c r="DG138" s="16"/>
      <c r="DH138" s="16"/>
      <c r="DI138" s="16"/>
      <c r="DJ138" s="16"/>
      <c r="DK138" s="16"/>
      <c r="DL138" s="16"/>
      <c r="DM138" s="16"/>
      <c r="DN138" s="16"/>
      <c r="DO138" s="16"/>
      <c r="DP138" s="16"/>
      <c r="DQ138" s="16"/>
      <c r="DR138" s="16"/>
      <c r="DS138" s="16"/>
      <c r="DT138" s="16"/>
      <c r="DU138" s="16"/>
      <c r="DV138" s="16"/>
      <c r="DW138" s="16"/>
      <c r="DX138" s="16"/>
      <c r="DY138" s="16"/>
      <c r="DZ138" s="16"/>
      <c r="EA138" s="16"/>
      <c r="EB138" s="16"/>
      <c r="EC138" s="16"/>
      <c r="ED138" s="16"/>
      <c r="EE138" s="16"/>
      <c r="EF138" s="16"/>
      <c r="EG138" s="16"/>
      <c r="EH138" s="16"/>
      <c r="EI138" s="16"/>
      <c r="EJ138" s="16"/>
      <c r="EK138" s="16"/>
      <c r="EL138" s="16"/>
      <c r="EM138" s="16"/>
      <c r="EN138" s="16"/>
      <c r="EO138" s="16"/>
      <c r="EP138" s="16"/>
      <c r="EQ138" s="16"/>
      <c r="ER138" s="16"/>
      <c r="ES138" s="16"/>
      <c r="ET138" s="16"/>
      <c r="EU138" s="16"/>
      <c r="EV138" s="16"/>
      <c r="EW138" s="16"/>
      <c r="EX138" s="16"/>
      <c r="EY138" s="16"/>
      <c r="EZ138" s="16"/>
      <c r="FA138" s="16"/>
      <c r="FB138" s="16"/>
      <c r="FC138" s="16"/>
      <c r="FD138" s="16"/>
      <c r="FE138" s="16"/>
      <c r="FF138" s="16"/>
      <c r="FG138" s="16"/>
      <c r="FH138" s="16"/>
      <c r="FI138" s="16"/>
      <c r="FJ138" s="16"/>
      <c r="FK138" s="16"/>
      <c r="FL138" s="16"/>
      <c r="FM138" s="16"/>
      <c r="FN138" s="16"/>
      <c r="FO138" s="16"/>
      <c r="FP138" s="16"/>
      <c r="FQ138" s="16"/>
      <c r="FR138" s="16"/>
      <c r="FS138" s="16"/>
      <c r="FT138" s="16"/>
      <c r="FU138" s="16"/>
      <c r="FV138" s="16"/>
      <c r="FW138" s="16"/>
      <c r="FX138" s="16"/>
      <c r="FY138" s="16"/>
      <c r="FZ138" s="16"/>
      <c r="GA138" s="16"/>
      <c r="GB138" s="16"/>
      <c r="GC138" s="16"/>
      <c r="GE138" s="37">
        <v>133</v>
      </c>
      <c r="GF138" s="12">
        <v>3154</v>
      </c>
      <c r="GG138" s="16">
        <v>5.74</v>
      </c>
      <c r="GH138" s="16">
        <v>13.68</v>
      </c>
      <c r="GI138" s="16">
        <v>5</v>
      </c>
      <c r="GJ138" s="16">
        <v>9.5</v>
      </c>
      <c r="GK138" s="16">
        <v>0</v>
      </c>
      <c r="GL138" s="16">
        <v>11.5</v>
      </c>
      <c r="GM138" s="16">
        <v>4.42</v>
      </c>
      <c r="GN138" s="16">
        <v>0</v>
      </c>
      <c r="GO138" s="16">
        <v>5.22</v>
      </c>
      <c r="GP138" s="16">
        <v>6.6</v>
      </c>
      <c r="GQ138" s="16">
        <v>50.125</v>
      </c>
      <c r="GR138" s="16">
        <v>30.39</v>
      </c>
      <c r="GS138" s="16">
        <v>6.64</v>
      </c>
      <c r="GT138" s="16">
        <v>42.03</v>
      </c>
      <c r="GU138" s="16">
        <v>46.2</v>
      </c>
      <c r="GV138" s="16">
        <v>3240.8680000000008</v>
      </c>
      <c r="GW138" s="16"/>
      <c r="GX138" s="16"/>
      <c r="GY138" s="16"/>
      <c r="GZ138" s="16"/>
      <c r="HA138" s="16"/>
    </row>
    <row r="139" spans="1:209" x14ac:dyDescent="0.35">
      <c r="A139" s="37"/>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c r="CA139" s="16"/>
      <c r="CB139" s="16"/>
      <c r="CC139" s="16"/>
      <c r="CD139" s="16"/>
      <c r="CE139" s="16"/>
      <c r="CF139" s="16"/>
      <c r="CG139" s="16"/>
      <c r="CH139" s="16"/>
      <c r="CI139" s="16"/>
      <c r="CJ139" s="16"/>
      <c r="CK139" s="16"/>
      <c r="CL139" s="16"/>
      <c r="CM139" s="16"/>
      <c r="CN139" s="16"/>
      <c r="CO139" s="16"/>
      <c r="CP139" s="16"/>
      <c r="CQ139" s="16"/>
      <c r="CR139" s="16"/>
      <c r="CS139" s="16"/>
      <c r="CT139" s="16"/>
      <c r="CU139" s="16"/>
      <c r="CV139" s="16"/>
      <c r="CW139" s="16"/>
      <c r="CX139" s="16"/>
      <c r="CY139" s="16"/>
      <c r="CZ139" s="16"/>
      <c r="DA139" s="16"/>
      <c r="DB139" s="16"/>
      <c r="DC139" s="16"/>
      <c r="DD139" s="16"/>
      <c r="DE139" s="16"/>
      <c r="DF139" s="16"/>
      <c r="DG139" s="16"/>
      <c r="DH139" s="16"/>
      <c r="DI139" s="16"/>
      <c r="DJ139" s="16"/>
      <c r="DK139" s="16"/>
      <c r="DL139" s="16"/>
      <c r="DM139" s="16"/>
      <c r="DN139" s="16"/>
      <c r="DO139" s="16"/>
      <c r="DP139" s="16"/>
      <c r="DQ139" s="16"/>
      <c r="DR139" s="16"/>
      <c r="DS139" s="16"/>
      <c r="DT139" s="16"/>
      <c r="DU139" s="16"/>
      <c r="DV139" s="16"/>
      <c r="DW139" s="16"/>
      <c r="DX139" s="16"/>
      <c r="DY139" s="16"/>
      <c r="DZ139" s="16"/>
      <c r="EA139" s="16"/>
      <c r="EB139" s="16"/>
      <c r="EC139" s="16"/>
      <c r="ED139" s="16"/>
      <c r="EE139" s="16"/>
      <c r="EF139" s="16"/>
      <c r="EG139" s="16"/>
      <c r="EH139" s="16"/>
      <c r="EI139" s="16"/>
      <c r="EJ139" s="16"/>
      <c r="EK139" s="16"/>
      <c r="EL139" s="16"/>
      <c r="EM139" s="16"/>
      <c r="EN139" s="16"/>
      <c r="EO139" s="16"/>
      <c r="EP139" s="16"/>
      <c r="EQ139" s="16"/>
      <c r="ER139" s="16"/>
      <c r="ES139" s="16"/>
      <c r="ET139" s="16"/>
      <c r="EU139" s="16"/>
      <c r="EV139" s="16"/>
      <c r="EW139" s="16"/>
      <c r="EX139" s="16"/>
      <c r="EY139" s="16"/>
      <c r="EZ139" s="16"/>
      <c r="FA139" s="16"/>
      <c r="FB139" s="16"/>
      <c r="FC139" s="16"/>
      <c r="FD139" s="16"/>
      <c r="FE139" s="16"/>
      <c r="FF139" s="16"/>
      <c r="FG139" s="16"/>
      <c r="FH139" s="16"/>
      <c r="FI139" s="16"/>
      <c r="FJ139" s="16"/>
      <c r="FK139" s="16"/>
      <c r="FL139" s="16"/>
      <c r="FM139" s="16"/>
      <c r="FN139" s="16"/>
      <c r="FO139" s="16"/>
      <c r="FP139" s="16"/>
      <c r="FQ139" s="16"/>
      <c r="FR139" s="16"/>
      <c r="FS139" s="16"/>
      <c r="FT139" s="16"/>
      <c r="FU139" s="16"/>
      <c r="FV139" s="16"/>
      <c r="FW139" s="16"/>
      <c r="FX139" s="16"/>
      <c r="FY139" s="16"/>
      <c r="FZ139" s="16"/>
      <c r="GA139" s="16"/>
      <c r="GB139" s="16"/>
      <c r="GC139" s="16"/>
      <c r="GE139" s="37">
        <v>134</v>
      </c>
      <c r="GF139" s="12">
        <v>3155</v>
      </c>
      <c r="GG139" s="16">
        <v>85.388999999999996</v>
      </c>
      <c r="GH139" s="16">
        <v>96.86</v>
      </c>
      <c r="GI139" s="16">
        <v>15.48</v>
      </c>
      <c r="GJ139" s="16">
        <v>29</v>
      </c>
      <c r="GK139" s="16">
        <v>33.82</v>
      </c>
      <c r="GL139" s="16">
        <v>156.285</v>
      </c>
      <c r="GM139" s="16">
        <v>21.3</v>
      </c>
      <c r="GN139" s="16">
        <v>56.09</v>
      </c>
      <c r="GO139" s="16">
        <v>82.99</v>
      </c>
      <c r="GP139" s="16">
        <v>80.215000000000003</v>
      </c>
      <c r="GQ139" s="16">
        <v>241.4</v>
      </c>
      <c r="GR139" s="16">
        <v>124.855</v>
      </c>
      <c r="GS139" s="16">
        <v>56.69</v>
      </c>
      <c r="GT139" s="16">
        <v>189.11</v>
      </c>
      <c r="GU139" s="16">
        <v>47.96</v>
      </c>
      <c r="GV139" s="16">
        <v>15410.99799999999</v>
      </c>
      <c r="GW139" s="16"/>
      <c r="GX139" s="16"/>
      <c r="GY139" s="16"/>
      <c r="GZ139" s="16"/>
      <c r="HA139" s="16"/>
    </row>
    <row r="140" spans="1:209" x14ac:dyDescent="0.35">
      <c r="A140" s="37"/>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c r="CA140" s="16"/>
      <c r="CB140" s="16"/>
      <c r="CC140" s="16"/>
      <c r="CD140" s="16"/>
      <c r="CE140" s="16"/>
      <c r="CF140" s="16"/>
      <c r="CG140" s="16"/>
      <c r="CH140" s="16"/>
      <c r="CI140" s="16"/>
      <c r="CJ140" s="16"/>
      <c r="CK140" s="16"/>
      <c r="CL140" s="16"/>
      <c r="CM140" s="16"/>
      <c r="CN140" s="16"/>
      <c r="CO140" s="16"/>
      <c r="CP140" s="16"/>
      <c r="CQ140" s="16"/>
      <c r="CR140" s="16"/>
      <c r="CS140" s="16"/>
      <c r="CT140" s="16"/>
      <c r="CU140" s="16"/>
      <c r="CV140" s="16"/>
      <c r="CW140" s="16"/>
      <c r="CX140" s="16"/>
      <c r="CY140" s="16"/>
      <c r="CZ140" s="16"/>
      <c r="DA140" s="16"/>
      <c r="DB140" s="16"/>
      <c r="DC140" s="16"/>
      <c r="DD140" s="16"/>
      <c r="DE140" s="16"/>
      <c r="DF140" s="16"/>
      <c r="DG140" s="16"/>
      <c r="DH140" s="16"/>
      <c r="DI140" s="16"/>
      <c r="DJ140" s="16"/>
      <c r="DK140" s="16"/>
      <c r="DL140" s="16"/>
      <c r="DM140" s="16"/>
      <c r="DN140" s="16"/>
      <c r="DO140" s="16"/>
      <c r="DP140" s="16"/>
      <c r="DQ140" s="16"/>
      <c r="DR140" s="16"/>
      <c r="DS140" s="16"/>
      <c r="DT140" s="16"/>
      <c r="DU140" s="16"/>
      <c r="DV140" s="16"/>
      <c r="DW140" s="16"/>
      <c r="DX140" s="16"/>
      <c r="DY140" s="16"/>
      <c r="DZ140" s="16"/>
      <c r="EA140" s="16"/>
      <c r="EB140" s="16"/>
      <c r="EC140" s="16"/>
      <c r="ED140" s="16"/>
      <c r="EE140" s="16"/>
      <c r="EF140" s="16"/>
      <c r="EG140" s="16"/>
      <c r="EH140" s="16"/>
      <c r="EI140" s="16"/>
      <c r="EJ140" s="16"/>
      <c r="EK140" s="16"/>
      <c r="EL140" s="16"/>
      <c r="EM140" s="16"/>
      <c r="EN140" s="16"/>
      <c r="EO140" s="16"/>
      <c r="EP140" s="16"/>
      <c r="EQ140" s="16"/>
      <c r="ER140" s="16"/>
      <c r="ES140" s="16"/>
      <c r="ET140" s="16"/>
      <c r="EU140" s="16"/>
      <c r="EV140" s="16"/>
      <c r="EW140" s="16"/>
      <c r="EX140" s="16"/>
      <c r="EY140" s="16"/>
      <c r="EZ140" s="16"/>
      <c r="FA140" s="16"/>
      <c r="FB140" s="16"/>
      <c r="FC140" s="16"/>
      <c r="FD140" s="16"/>
      <c r="FE140" s="16"/>
      <c r="FF140" s="16"/>
      <c r="FG140" s="16"/>
      <c r="FH140" s="16"/>
      <c r="FI140" s="16"/>
      <c r="FJ140" s="16"/>
      <c r="FK140" s="16"/>
      <c r="FL140" s="16"/>
      <c r="FM140" s="16"/>
      <c r="FN140" s="16"/>
      <c r="FO140" s="16"/>
      <c r="FP140" s="16"/>
      <c r="FQ140" s="16"/>
      <c r="FR140" s="16"/>
      <c r="FS140" s="16"/>
      <c r="FT140" s="16"/>
      <c r="FU140" s="16"/>
      <c r="FV140" s="16"/>
      <c r="FW140" s="16"/>
      <c r="FX140" s="16"/>
      <c r="FY140" s="16"/>
      <c r="FZ140" s="16"/>
      <c r="GA140" s="16"/>
      <c r="GB140" s="16"/>
      <c r="GC140" s="16"/>
      <c r="GE140" s="37">
        <v>135</v>
      </c>
      <c r="GF140" s="12">
        <v>3156</v>
      </c>
      <c r="GG140" s="16">
        <v>175.73500000000001</v>
      </c>
      <c r="GH140" s="16">
        <v>261.84500000000003</v>
      </c>
      <c r="GI140" s="16">
        <v>61.55</v>
      </c>
      <c r="GJ140" s="16">
        <v>44.854999999999997</v>
      </c>
      <c r="GK140" s="16">
        <v>60.52</v>
      </c>
      <c r="GL140" s="16">
        <v>88.24</v>
      </c>
      <c r="GM140" s="16">
        <v>41.09</v>
      </c>
      <c r="GN140" s="16">
        <v>85.674999999999997</v>
      </c>
      <c r="GO140" s="16">
        <v>93.17</v>
      </c>
      <c r="GP140" s="16">
        <v>199.16</v>
      </c>
      <c r="GQ140" s="16">
        <v>354.245</v>
      </c>
      <c r="GR140" s="16">
        <v>216.97</v>
      </c>
      <c r="GS140" s="16">
        <v>197.375</v>
      </c>
      <c r="GT140" s="16">
        <v>140.215</v>
      </c>
      <c r="GU140" s="16">
        <v>132.74</v>
      </c>
      <c r="GV140" s="16">
        <v>30410.527000000009</v>
      </c>
      <c r="GW140" s="16"/>
      <c r="GX140" s="16"/>
      <c r="GY140" s="16"/>
      <c r="GZ140" s="16"/>
      <c r="HA140" s="16"/>
    </row>
    <row r="141" spans="1:209" x14ac:dyDescent="0.35">
      <c r="A141" s="37"/>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c r="CB141" s="16"/>
      <c r="CC141" s="16"/>
      <c r="CD141" s="16"/>
      <c r="CE141" s="16"/>
      <c r="CF141" s="16"/>
      <c r="CG141" s="16"/>
      <c r="CH141" s="16"/>
      <c r="CI141" s="16"/>
      <c r="CJ141" s="16"/>
      <c r="CK141" s="16"/>
      <c r="CL141" s="16"/>
      <c r="CM141" s="16"/>
      <c r="CN141" s="16"/>
      <c r="CO141" s="16"/>
      <c r="CP141" s="16"/>
      <c r="CQ141" s="16"/>
      <c r="CR141" s="16"/>
      <c r="CS141" s="16"/>
      <c r="CT141" s="16"/>
      <c r="CU141" s="16"/>
      <c r="CV141" s="16"/>
      <c r="CW141" s="16"/>
      <c r="CX141" s="16"/>
      <c r="CY141" s="16"/>
      <c r="CZ141" s="16"/>
      <c r="DA141" s="16"/>
      <c r="DB141" s="16"/>
      <c r="DC141" s="16"/>
      <c r="DD141" s="16"/>
      <c r="DE141" s="16"/>
      <c r="DF141" s="16"/>
      <c r="DG141" s="16"/>
      <c r="DH141" s="16"/>
      <c r="DI141" s="16"/>
      <c r="DJ141" s="16"/>
      <c r="DK141" s="16"/>
      <c r="DL141" s="16"/>
      <c r="DM141" s="16"/>
      <c r="DN141" s="16"/>
      <c r="DO141" s="16"/>
      <c r="DP141" s="16"/>
      <c r="DQ141" s="16"/>
      <c r="DR141" s="16"/>
      <c r="DS141" s="16"/>
      <c r="DT141" s="16"/>
      <c r="DU141" s="16"/>
      <c r="DV141" s="16"/>
      <c r="DW141" s="16"/>
      <c r="DX141" s="16"/>
      <c r="DY141" s="16"/>
      <c r="DZ141" s="16"/>
      <c r="EA141" s="16"/>
      <c r="EB141" s="16"/>
      <c r="EC141" s="16"/>
      <c r="ED141" s="16"/>
      <c r="EE141" s="16"/>
      <c r="EF141" s="16"/>
      <c r="EG141" s="16"/>
      <c r="EH141" s="16"/>
      <c r="EI141" s="16"/>
      <c r="EJ141" s="16"/>
      <c r="EK141" s="16"/>
      <c r="EL141" s="16"/>
      <c r="EM141" s="16"/>
      <c r="EN141" s="16"/>
      <c r="EO141" s="16"/>
      <c r="EP141" s="16"/>
      <c r="EQ141" s="16"/>
      <c r="ER141" s="16"/>
      <c r="ES141" s="16"/>
      <c r="ET141" s="16"/>
      <c r="EU141" s="16"/>
      <c r="EV141" s="16"/>
      <c r="EW141" s="16"/>
      <c r="EX141" s="16"/>
      <c r="EY141" s="16"/>
      <c r="EZ141" s="16"/>
      <c r="FA141" s="16"/>
      <c r="FB141" s="16"/>
      <c r="FC141" s="16"/>
      <c r="FD141" s="16"/>
      <c r="FE141" s="16"/>
      <c r="FF141" s="16"/>
      <c r="FG141" s="16"/>
      <c r="FH141" s="16"/>
      <c r="FI141" s="16"/>
      <c r="FJ141" s="16"/>
      <c r="FK141" s="16"/>
      <c r="FL141" s="16"/>
      <c r="FM141" s="16"/>
      <c r="FN141" s="16"/>
      <c r="FO141" s="16"/>
      <c r="FP141" s="16"/>
      <c r="FQ141" s="16"/>
      <c r="FR141" s="16"/>
      <c r="FS141" s="16"/>
      <c r="FT141" s="16"/>
      <c r="FU141" s="16"/>
      <c r="FV141" s="16"/>
      <c r="FW141" s="16"/>
      <c r="FX141" s="16"/>
      <c r="FY141" s="16"/>
      <c r="FZ141" s="16"/>
      <c r="GA141" s="16"/>
      <c r="GB141" s="16"/>
      <c r="GC141" s="16"/>
      <c r="GE141" s="37">
        <v>136</v>
      </c>
      <c r="GF141" s="12">
        <v>3158</v>
      </c>
      <c r="GG141" s="16">
        <v>10.07</v>
      </c>
      <c r="GH141" s="16">
        <v>33.01</v>
      </c>
      <c r="GI141" s="16">
        <v>23.25</v>
      </c>
      <c r="GJ141" s="16">
        <v>7.94</v>
      </c>
      <c r="GK141" s="16">
        <v>10</v>
      </c>
      <c r="GL141" s="16">
        <v>4.5999999999999996</v>
      </c>
      <c r="GM141" s="16">
        <v>11.01</v>
      </c>
      <c r="GN141" s="16">
        <v>11.16</v>
      </c>
      <c r="GO141" s="16">
        <v>19.3</v>
      </c>
      <c r="GP141" s="16">
        <v>23.4</v>
      </c>
      <c r="GQ141" s="16">
        <v>46.36</v>
      </c>
      <c r="GR141" s="16">
        <v>30.55</v>
      </c>
      <c r="GS141" s="16">
        <v>18.71</v>
      </c>
      <c r="GT141" s="16">
        <v>11.88</v>
      </c>
      <c r="GU141" s="16">
        <v>11</v>
      </c>
      <c r="GV141" s="16">
        <v>4281.3610000000017</v>
      </c>
      <c r="GW141" s="16"/>
      <c r="GX141" s="16"/>
      <c r="GY141" s="16"/>
      <c r="GZ141" s="16"/>
      <c r="HA141" s="16"/>
    </row>
    <row r="142" spans="1:209" x14ac:dyDescent="0.35">
      <c r="A142" s="37"/>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c r="CC142" s="16"/>
      <c r="CD142" s="16"/>
      <c r="CE142" s="16"/>
      <c r="CF142" s="16"/>
      <c r="CG142" s="16"/>
      <c r="CH142" s="16"/>
      <c r="CI142" s="16"/>
      <c r="CJ142" s="16"/>
      <c r="CK142" s="16"/>
      <c r="CL142" s="16"/>
      <c r="CM142" s="16"/>
      <c r="CN142" s="16"/>
      <c r="CO142" s="16"/>
      <c r="CP142" s="16"/>
      <c r="CQ142" s="16"/>
      <c r="CR142" s="16"/>
      <c r="CS142" s="16"/>
      <c r="CT142" s="16"/>
      <c r="CU142" s="16"/>
      <c r="CV142" s="16"/>
      <c r="CW142" s="16"/>
      <c r="CX142" s="16"/>
      <c r="CY142" s="16"/>
      <c r="CZ142" s="16"/>
      <c r="DA142" s="16"/>
      <c r="DB142" s="16"/>
      <c r="DC142" s="16"/>
      <c r="DD142" s="16"/>
      <c r="DE142" s="16"/>
      <c r="DF142" s="16"/>
      <c r="DG142" s="16"/>
      <c r="DH142" s="16"/>
      <c r="DI142" s="16"/>
      <c r="DJ142" s="16"/>
      <c r="DK142" s="16"/>
      <c r="DL142" s="16"/>
      <c r="DM142" s="16"/>
      <c r="DN142" s="16"/>
      <c r="DO142" s="16"/>
      <c r="DP142" s="16"/>
      <c r="DQ142" s="16"/>
      <c r="DR142" s="16"/>
      <c r="DS142" s="16"/>
      <c r="DT142" s="16"/>
      <c r="DU142" s="16"/>
      <c r="DV142" s="16"/>
      <c r="DW142" s="16"/>
      <c r="DX142" s="16"/>
      <c r="DY142" s="16"/>
      <c r="DZ142" s="16"/>
      <c r="EA142" s="16"/>
      <c r="EB142" s="16"/>
      <c r="EC142" s="16"/>
      <c r="ED142" s="16"/>
      <c r="EE142" s="16"/>
      <c r="EF142" s="16"/>
      <c r="EG142" s="16"/>
      <c r="EH142" s="16"/>
      <c r="EI142" s="16"/>
      <c r="EJ142" s="16"/>
      <c r="EK142" s="16"/>
      <c r="EL142" s="16"/>
      <c r="EM142" s="16"/>
      <c r="EN142" s="16"/>
      <c r="EO142" s="16"/>
      <c r="EP142" s="16"/>
      <c r="EQ142" s="16"/>
      <c r="ER142" s="16"/>
      <c r="ES142" s="16"/>
      <c r="ET142" s="16"/>
      <c r="EU142" s="16"/>
      <c r="EV142" s="16"/>
      <c r="EW142" s="16"/>
      <c r="EX142" s="16"/>
      <c r="EY142" s="16"/>
      <c r="EZ142" s="16"/>
      <c r="FA142" s="16"/>
      <c r="FB142" s="16"/>
      <c r="FC142" s="16"/>
      <c r="FD142" s="16"/>
      <c r="FE142" s="16"/>
      <c r="FF142" s="16"/>
      <c r="FG142" s="16"/>
      <c r="FH142" s="16"/>
      <c r="FI142" s="16"/>
      <c r="FJ142" s="16"/>
      <c r="FK142" s="16"/>
      <c r="FL142" s="16"/>
      <c r="FM142" s="16"/>
      <c r="FN142" s="16"/>
      <c r="FO142" s="16"/>
      <c r="FP142" s="16"/>
      <c r="FQ142" s="16"/>
      <c r="FR142" s="16"/>
      <c r="FS142" s="16"/>
      <c r="FT142" s="16"/>
      <c r="FU142" s="16"/>
      <c r="FV142" s="16"/>
      <c r="FW142" s="16"/>
      <c r="FX142" s="16"/>
      <c r="FY142" s="16"/>
      <c r="FZ142" s="16"/>
      <c r="GA142" s="16"/>
      <c r="GB142" s="16"/>
      <c r="GC142" s="16"/>
      <c r="GE142" s="37">
        <v>137</v>
      </c>
      <c r="GF142" s="12">
        <v>3159</v>
      </c>
      <c r="GG142" s="16">
        <v>6.34</v>
      </c>
      <c r="GH142" s="16">
        <v>18</v>
      </c>
      <c r="GI142" s="16">
        <v>0</v>
      </c>
      <c r="GJ142" s="16">
        <v>3</v>
      </c>
      <c r="GK142" s="16">
        <v>0</v>
      </c>
      <c r="GL142" s="16">
        <v>11.06</v>
      </c>
      <c r="GM142" s="16">
        <v>8.32</v>
      </c>
      <c r="GN142" s="16">
        <v>16.024999999999999</v>
      </c>
      <c r="GO142" s="16">
        <v>5.7</v>
      </c>
      <c r="GP142" s="16">
        <v>19.8</v>
      </c>
      <c r="GQ142" s="16">
        <v>11.94</v>
      </c>
      <c r="GR142" s="16">
        <v>0</v>
      </c>
      <c r="GS142" s="16">
        <v>10.79</v>
      </c>
      <c r="GT142" s="16">
        <v>43.6</v>
      </c>
      <c r="GU142" s="16">
        <v>23.65</v>
      </c>
      <c r="GV142" s="16">
        <v>1597.66</v>
      </c>
      <c r="GW142" s="16"/>
      <c r="GX142" s="16"/>
      <c r="GY142" s="16"/>
      <c r="GZ142" s="16"/>
      <c r="HA142" s="16"/>
    </row>
    <row r="143" spans="1:209" x14ac:dyDescent="0.35">
      <c r="A143" s="37"/>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c r="CA143" s="16"/>
      <c r="CB143" s="16"/>
      <c r="CC143" s="16"/>
      <c r="CD143" s="16"/>
      <c r="CE143" s="16"/>
      <c r="CF143" s="16"/>
      <c r="CG143" s="16"/>
      <c r="CH143" s="16"/>
      <c r="CI143" s="16"/>
      <c r="CJ143" s="16"/>
      <c r="CK143" s="16"/>
      <c r="CL143" s="16"/>
      <c r="CM143" s="16"/>
      <c r="CN143" s="16"/>
      <c r="CO143" s="16"/>
      <c r="CP143" s="16"/>
      <c r="CQ143" s="16"/>
      <c r="CR143" s="16"/>
      <c r="CS143" s="16"/>
      <c r="CT143" s="16"/>
      <c r="CU143" s="16"/>
      <c r="CV143" s="16"/>
      <c r="CW143" s="16"/>
      <c r="CX143" s="16"/>
      <c r="CY143" s="16"/>
      <c r="CZ143" s="16"/>
      <c r="DA143" s="16"/>
      <c r="DB143" s="16"/>
      <c r="DC143" s="16"/>
      <c r="DD143" s="16"/>
      <c r="DE143" s="16"/>
      <c r="DF143" s="16"/>
      <c r="DG143" s="16"/>
      <c r="DH143" s="16"/>
      <c r="DI143" s="16"/>
      <c r="DJ143" s="16"/>
      <c r="DK143" s="16"/>
      <c r="DL143" s="16"/>
      <c r="DM143" s="16"/>
      <c r="DN143" s="16"/>
      <c r="DO143" s="16"/>
      <c r="DP143" s="16"/>
      <c r="DQ143" s="16"/>
      <c r="DR143" s="16"/>
      <c r="DS143" s="16"/>
      <c r="DT143" s="16"/>
      <c r="DU143" s="16"/>
      <c r="DV143" s="16"/>
      <c r="DW143" s="16"/>
      <c r="DX143" s="16"/>
      <c r="DY143" s="16"/>
      <c r="DZ143" s="16"/>
      <c r="EA143" s="16"/>
      <c r="EB143" s="16"/>
      <c r="EC143" s="16"/>
      <c r="ED143" s="16"/>
      <c r="EE143" s="16"/>
      <c r="EF143" s="16"/>
      <c r="EG143" s="16"/>
      <c r="EH143" s="16"/>
      <c r="EI143" s="16"/>
      <c r="EJ143" s="16"/>
      <c r="EK143" s="16"/>
      <c r="EL143" s="16"/>
      <c r="EM143" s="16"/>
      <c r="EN143" s="16"/>
      <c r="EO143" s="16"/>
      <c r="EP143" s="16"/>
      <c r="EQ143" s="16"/>
      <c r="ER143" s="16"/>
      <c r="ES143" s="16"/>
      <c r="ET143" s="16"/>
      <c r="EU143" s="16"/>
      <c r="EV143" s="16"/>
      <c r="EW143" s="16"/>
      <c r="EX143" s="16"/>
      <c r="EY143" s="16"/>
      <c r="EZ143" s="16"/>
      <c r="FA143" s="16"/>
      <c r="FB143" s="16"/>
      <c r="FC143" s="16"/>
      <c r="FD143" s="16"/>
      <c r="FE143" s="16"/>
      <c r="FF143" s="16"/>
      <c r="FG143" s="16"/>
      <c r="FH143" s="16"/>
      <c r="FI143" s="16"/>
      <c r="FJ143" s="16"/>
      <c r="FK143" s="16"/>
      <c r="FL143" s="16"/>
      <c r="FM143" s="16"/>
      <c r="FN143" s="16"/>
      <c r="FO143" s="16"/>
      <c r="FP143" s="16"/>
      <c r="FQ143" s="16"/>
      <c r="FR143" s="16"/>
      <c r="FS143" s="16"/>
      <c r="FT143" s="16"/>
      <c r="FU143" s="16"/>
      <c r="FV143" s="16"/>
      <c r="FW143" s="16"/>
      <c r="FX143" s="16"/>
      <c r="FY143" s="16"/>
      <c r="FZ143" s="16"/>
      <c r="GA143" s="16"/>
      <c r="GB143" s="16"/>
      <c r="GC143" s="16"/>
      <c r="GE143" s="37">
        <v>138</v>
      </c>
      <c r="GF143" s="12">
        <v>3160</v>
      </c>
      <c r="GG143" s="16">
        <v>26.36</v>
      </c>
      <c r="GH143" s="16">
        <v>28.591999999999999</v>
      </c>
      <c r="GI143" s="16">
        <v>16.29</v>
      </c>
      <c r="GJ143" s="16">
        <v>13.5</v>
      </c>
      <c r="GK143" s="16">
        <v>6.5</v>
      </c>
      <c r="GL143" s="16">
        <v>28.61</v>
      </c>
      <c r="GM143" s="16">
        <v>85.68</v>
      </c>
      <c r="GN143" s="16">
        <v>0</v>
      </c>
      <c r="GO143" s="16">
        <v>4.2</v>
      </c>
      <c r="GP143" s="16">
        <v>34.01</v>
      </c>
      <c r="GQ143" s="16">
        <v>43.26</v>
      </c>
      <c r="GR143" s="16">
        <v>39.994999999999997</v>
      </c>
      <c r="GS143" s="16">
        <v>57.195</v>
      </c>
      <c r="GT143" s="16">
        <v>6.6</v>
      </c>
      <c r="GU143" s="16">
        <v>21.12</v>
      </c>
      <c r="GV143" s="16">
        <v>6244.8630000000003</v>
      </c>
      <c r="GW143" s="16"/>
      <c r="GX143" s="16"/>
      <c r="GY143" s="16"/>
      <c r="GZ143" s="16"/>
      <c r="HA143" s="16"/>
    </row>
    <row r="144" spans="1:209" x14ac:dyDescent="0.35">
      <c r="A144" s="37"/>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c r="CA144" s="16"/>
      <c r="CB144" s="16"/>
      <c r="CC144" s="16"/>
      <c r="CD144" s="16"/>
      <c r="CE144" s="16"/>
      <c r="CF144" s="16"/>
      <c r="CG144" s="16"/>
      <c r="CH144" s="16"/>
      <c r="CI144" s="16"/>
      <c r="CJ144" s="16"/>
      <c r="CK144" s="16"/>
      <c r="CL144" s="16"/>
      <c r="CM144" s="16"/>
      <c r="CN144" s="16"/>
      <c r="CO144" s="16"/>
      <c r="CP144" s="16"/>
      <c r="CQ144" s="16"/>
      <c r="CR144" s="16"/>
      <c r="CS144" s="16"/>
      <c r="CT144" s="16"/>
      <c r="CU144" s="16"/>
      <c r="CV144" s="16"/>
      <c r="CW144" s="16"/>
      <c r="CX144" s="16"/>
      <c r="CY144" s="16"/>
      <c r="CZ144" s="16"/>
      <c r="DA144" s="16"/>
      <c r="DB144" s="16"/>
      <c r="DC144" s="16"/>
      <c r="DD144" s="16"/>
      <c r="DE144" s="16"/>
      <c r="DF144" s="16"/>
      <c r="DG144" s="16"/>
      <c r="DH144" s="16"/>
      <c r="DI144" s="16"/>
      <c r="DJ144" s="16"/>
      <c r="DK144" s="16"/>
      <c r="DL144" s="16"/>
      <c r="DM144" s="16"/>
      <c r="DN144" s="16"/>
      <c r="DO144" s="16"/>
      <c r="DP144" s="16"/>
      <c r="DQ144" s="16"/>
      <c r="DR144" s="16"/>
      <c r="DS144" s="16"/>
      <c r="DT144" s="16"/>
      <c r="DU144" s="16"/>
      <c r="DV144" s="16"/>
      <c r="DW144" s="16"/>
      <c r="DX144" s="16"/>
      <c r="DY144" s="16"/>
      <c r="DZ144" s="16"/>
      <c r="EA144" s="16"/>
      <c r="EB144" s="16"/>
      <c r="EC144" s="16"/>
      <c r="ED144" s="16"/>
      <c r="EE144" s="16"/>
      <c r="EF144" s="16"/>
      <c r="EG144" s="16"/>
      <c r="EH144" s="16"/>
      <c r="EI144" s="16"/>
      <c r="EJ144" s="16"/>
      <c r="EK144" s="16"/>
      <c r="EL144" s="16"/>
      <c r="EM144" s="16"/>
      <c r="EN144" s="16"/>
      <c r="EO144" s="16"/>
      <c r="EP144" s="16"/>
      <c r="EQ144" s="16"/>
      <c r="ER144" s="16"/>
      <c r="ES144" s="16"/>
      <c r="ET144" s="16"/>
      <c r="EU144" s="16"/>
      <c r="EV144" s="16"/>
      <c r="EW144" s="16"/>
      <c r="EX144" s="16"/>
      <c r="EY144" s="16"/>
      <c r="EZ144" s="16"/>
      <c r="FA144" s="16"/>
      <c r="FB144" s="16"/>
      <c r="FC144" s="16"/>
      <c r="FD144" s="16"/>
      <c r="FE144" s="16"/>
      <c r="FF144" s="16"/>
      <c r="FG144" s="16"/>
      <c r="FH144" s="16"/>
      <c r="FI144" s="16"/>
      <c r="FJ144" s="16"/>
      <c r="FK144" s="16"/>
      <c r="FL144" s="16"/>
      <c r="FM144" s="16"/>
      <c r="FN144" s="16"/>
      <c r="FO144" s="16"/>
      <c r="FP144" s="16"/>
      <c r="FQ144" s="16"/>
      <c r="FR144" s="16"/>
      <c r="FS144" s="16"/>
      <c r="FT144" s="16"/>
      <c r="FU144" s="16"/>
      <c r="FV144" s="16"/>
      <c r="FW144" s="16"/>
      <c r="FX144" s="16"/>
      <c r="FY144" s="16"/>
      <c r="FZ144" s="16"/>
      <c r="GA144" s="16"/>
      <c r="GB144" s="16"/>
      <c r="GC144" s="16"/>
      <c r="GE144" s="37">
        <v>139</v>
      </c>
      <c r="GF144" s="12">
        <v>3161</v>
      </c>
      <c r="GG144" s="16">
        <v>19.079999999999998</v>
      </c>
      <c r="GH144" s="16">
        <v>9.94</v>
      </c>
      <c r="GI144" s="16">
        <v>0</v>
      </c>
      <c r="GJ144" s="16">
        <v>0</v>
      </c>
      <c r="GK144" s="16">
        <v>24.68</v>
      </c>
      <c r="GL144" s="16">
        <v>0</v>
      </c>
      <c r="GM144" s="16">
        <v>3.18</v>
      </c>
      <c r="GN144" s="16">
        <v>6.49</v>
      </c>
      <c r="GO144" s="16">
        <v>42.765000000000001</v>
      </c>
      <c r="GP144" s="16">
        <v>43.08</v>
      </c>
      <c r="GQ144" s="16">
        <v>74.745000000000005</v>
      </c>
      <c r="GR144" s="16">
        <v>81.864999999999995</v>
      </c>
      <c r="GS144" s="16">
        <v>19.920000000000002</v>
      </c>
      <c r="GT144" s="16">
        <v>141.12</v>
      </c>
      <c r="GU144" s="16">
        <v>51.72</v>
      </c>
      <c r="GV144" s="16">
        <v>6201.5589999999984</v>
      </c>
      <c r="GW144" s="16"/>
      <c r="GX144" s="16"/>
      <c r="GY144" s="16"/>
      <c r="GZ144" s="16"/>
      <c r="HA144" s="16"/>
    </row>
    <row r="145" spans="1:209" x14ac:dyDescent="0.35">
      <c r="A145" s="37"/>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c r="CA145" s="16"/>
      <c r="CB145" s="16"/>
      <c r="CC145" s="16"/>
      <c r="CD145" s="16"/>
      <c r="CE145" s="16"/>
      <c r="CF145" s="16"/>
      <c r="CG145" s="16"/>
      <c r="CH145" s="16"/>
      <c r="CI145" s="16"/>
      <c r="CJ145" s="16"/>
      <c r="CK145" s="16"/>
      <c r="CL145" s="16"/>
      <c r="CM145" s="16"/>
      <c r="CN145" s="16"/>
      <c r="CO145" s="16"/>
      <c r="CP145" s="16"/>
      <c r="CQ145" s="16"/>
      <c r="CR145" s="16"/>
      <c r="CS145" s="16"/>
      <c r="CT145" s="16"/>
      <c r="CU145" s="16"/>
      <c r="CV145" s="16"/>
      <c r="CW145" s="16"/>
      <c r="CX145" s="16"/>
      <c r="CY145" s="16"/>
      <c r="CZ145" s="16"/>
      <c r="DA145" s="16"/>
      <c r="DB145" s="16"/>
      <c r="DC145" s="16"/>
      <c r="DD145" s="16"/>
      <c r="DE145" s="16"/>
      <c r="DF145" s="16"/>
      <c r="DG145" s="16"/>
      <c r="DH145" s="16"/>
      <c r="DI145" s="16"/>
      <c r="DJ145" s="16"/>
      <c r="DK145" s="16"/>
      <c r="DL145" s="16"/>
      <c r="DM145" s="16"/>
      <c r="DN145" s="16"/>
      <c r="DO145" s="16"/>
      <c r="DP145" s="16"/>
      <c r="DQ145" s="16"/>
      <c r="DR145" s="16"/>
      <c r="DS145" s="16"/>
      <c r="DT145" s="16"/>
      <c r="DU145" s="16"/>
      <c r="DV145" s="16"/>
      <c r="DW145" s="16"/>
      <c r="DX145" s="16"/>
      <c r="DY145" s="16"/>
      <c r="DZ145" s="16"/>
      <c r="EA145" s="16"/>
      <c r="EB145" s="16"/>
      <c r="EC145" s="16"/>
      <c r="ED145" s="16"/>
      <c r="EE145" s="16"/>
      <c r="EF145" s="16"/>
      <c r="EG145" s="16"/>
      <c r="EH145" s="16"/>
      <c r="EI145" s="16"/>
      <c r="EJ145" s="16"/>
      <c r="EK145" s="16"/>
      <c r="EL145" s="16"/>
      <c r="EM145" s="16"/>
      <c r="EN145" s="16"/>
      <c r="EO145" s="16"/>
      <c r="EP145" s="16"/>
      <c r="EQ145" s="16"/>
      <c r="ER145" s="16"/>
      <c r="ES145" s="16"/>
      <c r="ET145" s="16"/>
      <c r="EU145" s="16"/>
      <c r="EV145" s="16"/>
      <c r="EW145" s="16"/>
      <c r="EX145" s="16"/>
      <c r="EY145" s="16"/>
      <c r="EZ145" s="16"/>
      <c r="FA145" s="16"/>
      <c r="FB145" s="16"/>
      <c r="FC145" s="16"/>
      <c r="FD145" s="16"/>
      <c r="FE145" s="16"/>
      <c r="FF145" s="16"/>
      <c r="FG145" s="16"/>
      <c r="FH145" s="16"/>
      <c r="FI145" s="16"/>
      <c r="FJ145" s="16"/>
      <c r="FK145" s="16"/>
      <c r="FL145" s="16"/>
      <c r="FM145" s="16"/>
      <c r="FN145" s="16"/>
      <c r="FO145" s="16"/>
      <c r="FP145" s="16"/>
      <c r="FQ145" s="16"/>
      <c r="FR145" s="16"/>
      <c r="FS145" s="16"/>
      <c r="FT145" s="16"/>
      <c r="FU145" s="16"/>
      <c r="FV145" s="16"/>
      <c r="FW145" s="16"/>
      <c r="FX145" s="16"/>
      <c r="FY145" s="16"/>
      <c r="FZ145" s="16"/>
      <c r="GA145" s="16"/>
      <c r="GB145" s="16"/>
      <c r="GC145" s="16"/>
      <c r="GE145" s="37">
        <v>140</v>
      </c>
      <c r="GF145" s="12">
        <v>3162</v>
      </c>
      <c r="GG145" s="16">
        <v>39.58</v>
      </c>
      <c r="GH145" s="16">
        <v>42.38</v>
      </c>
      <c r="GI145" s="16">
        <v>3.2</v>
      </c>
      <c r="GJ145" s="16">
        <v>26.83</v>
      </c>
      <c r="GK145" s="16">
        <v>24.8</v>
      </c>
      <c r="GL145" s="16">
        <v>10.9</v>
      </c>
      <c r="GM145" s="16">
        <v>27.04</v>
      </c>
      <c r="GN145" s="16">
        <v>23.31</v>
      </c>
      <c r="GO145" s="16">
        <v>72.125</v>
      </c>
      <c r="GP145" s="16">
        <v>36.92</v>
      </c>
      <c r="GQ145" s="16">
        <v>56.63</v>
      </c>
      <c r="GR145" s="16">
        <v>57.914999999999999</v>
      </c>
      <c r="GS145" s="16">
        <v>170.14500000000001</v>
      </c>
      <c r="GT145" s="16">
        <v>75.069999999999993</v>
      </c>
      <c r="GU145" s="16">
        <v>39.75</v>
      </c>
      <c r="GV145" s="16">
        <v>8487.5499999999975</v>
      </c>
      <c r="GW145" s="16"/>
      <c r="GX145" s="16"/>
      <c r="GY145" s="16"/>
      <c r="GZ145" s="16"/>
      <c r="HA145" s="16"/>
    </row>
    <row r="146" spans="1:209" x14ac:dyDescent="0.35">
      <c r="A146" s="37"/>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c r="CA146" s="16"/>
      <c r="CB146" s="16"/>
      <c r="CC146" s="16"/>
      <c r="CD146" s="16"/>
      <c r="CE146" s="16"/>
      <c r="CF146" s="16"/>
      <c r="CG146" s="16"/>
      <c r="CH146" s="16"/>
      <c r="CI146" s="16"/>
      <c r="CJ146" s="16"/>
      <c r="CK146" s="16"/>
      <c r="CL146" s="16"/>
      <c r="CM146" s="16"/>
      <c r="CN146" s="16"/>
      <c r="CO146" s="16"/>
      <c r="CP146" s="16"/>
      <c r="CQ146" s="16"/>
      <c r="CR146" s="16"/>
      <c r="CS146" s="16"/>
      <c r="CT146" s="16"/>
      <c r="CU146" s="16"/>
      <c r="CV146" s="16"/>
      <c r="CW146" s="16"/>
      <c r="CX146" s="16"/>
      <c r="CY146" s="16"/>
      <c r="CZ146" s="16"/>
      <c r="DA146" s="16"/>
      <c r="DB146" s="16"/>
      <c r="DC146" s="16"/>
      <c r="DD146" s="16"/>
      <c r="DE146" s="16"/>
      <c r="DF146" s="16"/>
      <c r="DG146" s="16"/>
      <c r="DH146" s="16"/>
      <c r="DI146" s="16"/>
      <c r="DJ146" s="16"/>
      <c r="DK146" s="16"/>
      <c r="DL146" s="16"/>
      <c r="DM146" s="16"/>
      <c r="DN146" s="16"/>
      <c r="DO146" s="16"/>
      <c r="DP146" s="16"/>
      <c r="DQ146" s="16"/>
      <c r="DR146" s="16"/>
      <c r="DS146" s="16"/>
      <c r="DT146" s="16"/>
      <c r="DU146" s="16"/>
      <c r="DV146" s="16"/>
      <c r="DW146" s="16"/>
      <c r="DX146" s="16"/>
      <c r="DY146" s="16"/>
      <c r="DZ146" s="16"/>
      <c r="EA146" s="16"/>
      <c r="EB146" s="16"/>
      <c r="EC146" s="16"/>
      <c r="ED146" s="16"/>
      <c r="EE146" s="16"/>
      <c r="EF146" s="16"/>
      <c r="EG146" s="16"/>
      <c r="EH146" s="16"/>
      <c r="EI146" s="16"/>
      <c r="EJ146" s="16"/>
      <c r="EK146" s="16"/>
      <c r="EL146" s="16"/>
      <c r="EM146" s="16"/>
      <c r="EN146" s="16"/>
      <c r="EO146" s="16"/>
      <c r="EP146" s="16"/>
      <c r="EQ146" s="16"/>
      <c r="ER146" s="16"/>
      <c r="ES146" s="16"/>
      <c r="ET146" s="16"/>
      <c r="EU146" s="16"/>
      <c r="EV146" s="16"/>
      <c r="EW146" s="16"/>
      <c r="EX146" s="16"/>
      <c r="EY146" s="16"/>
      <c r="EZ146" s="16"/>
      <c r="FA146" s="16"/>
      <c r="FB146" s="16"/>
      <c r="FC146" s="16"/>
      <c r="FD146" s="16"/>
      <c r="FE146" s="16"/>
      <c r="FF146" s="16"/>
      <c r="FG146" s="16"/>
      <c r="FH146" s="16"/>
      <c r="FI146" s="16"/>
      <c r="FJ146" s="16"/>
      <c r="FK146" s="16"/>
      <c r="FL146" s="16"/>
      <c r="FM146" s="16"/>
      <c r="FN146" s="16"/>
      <c r="FO146" s="16"/>
      <c r="FP146" s="16"/>
      <c r="FQ146" s="16"/>
      <c r="FR146" s="16"/>
      <c r="FS146" s="16"/>
      <c r="FT146" s="16"/>
      <c r="FU146" s="16"/>
      <c r="FV146" s="16"/>
      <c r="FW146" s="16"/>
      <c r="FX146" s="16"/>
      <c r="FY146" s="16"/>
      <c r="FZ146" s="16"/>
      <c r="GA146" s="16"/>
      <c r="GB146" s="16"/>
      <c r="GC146" s="16"/>
      <c r="GE146" s="37">
        <v>141</v>
      </c>
      <c r="GF146" s="12">
        <v>3163</v>
      </c>
      <c r="GG146" s="16">
        <v>42.715000000000003</v>
      </c>
      <c r="GH146" s="16">
        <v>74.14</v>
      </c>
      <c r="GI146" s="16">
        <v>16.29</v>
      </c>
      <c r="GJ146" s="16">
        <v>32.212000000000003</v>
      </c>
      <c r="GK146" s="16">
        <v>14.75</v>
      </c>
      <c r="GL146" s="16">
        <v>89.424999999999997</v>
      </c>
      <c r="GM146" s="16">
        <v>31.14</v>
      </c>
      <c r="GN146" s="16">
        <v>30.54</v>
      </c>
      <c r="GO146" s="16">
        <v>35.685000000000002</v>
      </c>
      <c r="GP146" s="16">
        <v>85.63</v>
      </c>
      <c r="GQ146" s="16">
        <v>54.975000000000001</v>
      </c>
      <c r="GR146" s="16">
        <v>85.91</v>
      </c>
      <c r="GS146" s="16">
        <v>61.23</v>
      </c>
      <c r="GT146" s="16">
        <v>90.57</v>
      </c>
      <c r="GU146" s="16">
        <v>9.9749999999999996</v>
      </c>
      <c r="GV146" s="16">
        <v>11468.289000000004</v>
      </c>
      <c r="GW146" s="16"/>
      <c r="GX146" s="16"/>
      <c r="GY146" s="16"/>
      <c r="GZ146" s="16"/>
      <c r="HA146" s="16"/>
    </row>
    <row r="147" spans="1:209" x14ac:dyDescent="0.35">
      <c r="A147" s="37"/>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c r="CA147" s="16"/>
      <c r="CB147" s="16"/>
      <c r="CC147" s="16"/>
      <c r="CD147" s="16"/>
      <c r="CE147" s="16"/>
      <c r="CF147" s="16"/>
      <c r="CG147" s="16"/>
      <c r="CH147" s="16"/>
      <c r="CI147" s="16"/>
      <c r="CJ147" s="16"/>
      <c r="CK147" s="16"/>
      <c r="CL147" s="16"/>
      <c r="CM147" s="16"/>
      <c r="CN147" s="16"/>
      <c r="CO147" s="16"/>
      <c r="CP147" s="16"/>
      <c r="CQ147" s="16"/>
      <c r="CR147" s="16"/>
      <c r="CS147" s="16"/>
      <c r="CT147" s="16"/>
      <c r="CU147" s="16"/>
      <c r="CV147" s="16"/>
      <c r="CW147" s="16"/>
      <c r="CX147" s="16"/>
      <c r="CY147" s="16"/>
      <c r="CZ147" s="16"/>
      <c r="DA147" s="16"/>
      <c r="DB147" s="16"/>
      <c r="DC147" s="16"/>
      <c r="DD147" s="16"/>
      <c r="DE147" s="16"/>
      <c r="DF147" s="16"/>
      <c r="DG147" s="16"/>
      <c r="DH147" s="16"/>
      <c r="DI147" s="16"/>
      <c r="DJ147" s="16"/>
      <c r="DK147" s="16"/>
      <c r="DL147" s="16"/>
      <c r="DM147" s="16"/>
      <c r="DN147" s="16"/>
      <c r="DO147" s="16"/>
      <c r="DP147" s="16"/>
      <c r="DQ147" s="16"/>
      <c r="DR147" s="16"/>
      <c r="DS147" s="16"/>
      <c r="DT147" s="16"/>
      <c r="DU147" s="16"/>
      <c r="DV147" s="16"/>
      <c r="DW147" s="16"/>
      <c r="DX147" s="16"/>
      <c r="DY147" s="16"/>
      <c r="DZ147" s="16"/>
      <c r="EA147" s="16"/>
      <c r="EB147" s="16"/>
      <c r="EC147" s="16"/>
      <c r="ED147" s="16"/>
      <c r="EE147" s="16"/>
      <c r="EF147" s="16"/>
      <c r="EG147" s="16"/>
      <c r="EH147" s="16"/>
      <c r="EI147" s="16"/>
      <c r="EJ147" s="16"/>
      <c r="EK147" s="16"/>
      <c r="EL147" s="16"/>
      <c r="EM147" s="16"/>
      <c r="EN147" s="16"/>
      <c r="EO147" s="16"/>
      <c r="EP147" s="16"/>
      <c r="EQ147" s="16"/>
      <c r="ER147" s="16"/>
      <c r="ES147" s="16"/>
      <c r="ET147" s="16"/>
      <c r="EU147" s="16"/>
      <c r="EV147" s="16"/>
      <c r="EW147" s="16"/>
      <c r="EX147" s="16"/>
      <c r="EY147" s="16"/>
      <c r="EZ147" s="16"/>
      <c r="FA147" s="16"/>
      <c r="FB147" s="16"/>
      <c r="FC147" s="16"/>
      <c r="FD147" s="16"/>
      <c r="FE147" s="16"/>
      <c r="FF147" s="16"/>
      <c r="FG147" s="16"/>
      <c r="FH147" s="16"/>
      <c r="FI147" s="16"/>
      <c r="FJ147" s="16"/>
      <c r="FK147" s="16"/>
      <c r="FL147" s="16"/>
      <c r="FM147" s="16"/>
      <c r="FN147" s="16"/>
      <c r="FO147" s="16"/>
      <c r="FP147" s="16"/>
      <c r="FQ147" s="16"/>
      <c r="FR147" s="16"/>
      <c r="FS147" s="16"/>
      <c r="FT147" s="16"/>
      <c r="FU147" s="16"/>
      <c r="FV147" s="16"/>
      <c r="FW147" s="16"/>
      <c r="FX147" s="16"/>
      <c r="FY147" s="16"/>
      <c r="FZ147" s="16"/>
      <c r="GA147" s="16"/>
      <c r="GB147" s="16"/>
      <c r="GC147" s="16"/>
      <c r="GE147" s="37">
        <v>142</v>
      </c>
      <c r="GF147" s="12">
        <v>3164</v>
      </c>
      <c r="GG147" s="16">
        <v>0</v>
      </c>
      <c r="GH147" s="16">
        <v>0</v>
      </c>
      <c r="GI147" s="16">
        <v>0</v>
      </c>
      <c r="GJ147" s="16">
        <v>0</v>
      </c>
      <c r="GK147" s="16">
        <v>0</v>
      </c>
      <c r="GL147" s="16">
        <v>0</v>
      </c>
      <c r="GM147" s="16">
        <v>0</v>
      </c>
      <c r="GN147" s="16">
        <v>0</v>
      </c>
      <c r="GO147" s="16">
        <v>0</v>
      </c>
      <c r="GP147" s="16">
        <v>0</v>
      </c>
      <c r="GQ147" s="16">
        <v>0</v>
      </c>
      <c r="GR147" s="16">
        <v>0</v>
      </c>
      <c r="GS147" s="16">
        <v>0</v>
      </c>
      <c r="GT147" s="16">
        <v>0</v>
      </c>
      <c r="GU147" s="16">
        <v>0</v>
      </c>
      <c r="GV147" s="16">
        <v>550.19999999999993</v>
      </c>
      <c r="GW147" s="16"/>
      <c r="GX147" s="16"/>
      <c r="GY147" s="16"/>
      <c r="GZ147" s="16"/>
      <c r="HA147" s="16"/>
    </row>
    <row r="148" spans="1:209" x14ac:dyDescent="0.35">
      <c r="A148" s="37"/>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c r="CA148" s="16"/>
      <c r="CB148" s="16"/>
      <c r="CC148" s="16"/>
      <c r="CD148" s="16"/>
      <c r="CE148" s="16"/>
      <c r="CF148" s="16"/>
      <c r="CG148" s="16"/>
      <c r="CH148" s="16"/>
      <c r="CI148" s="16"/>
      <c r="CJ148" s="16"/>
      <c r="CK148" s="16"/>
      <c r="CL148" s="16"/>
      <c r="CM148" s="16"/>
      <c r="CN148" s="16"/>
      <c r="CO148" s="16"/>
      <c r="CP148" s="16"/>
      <c r="CQ148" s="16"/>
      <c r="CR148" s="16"/>
      <c r="CS148" s="16"/>
      <c r="CT148" s="16"/>
      <c r="CU148" s="16"/>
      <c r="CV148" s="16"/>
      <c r="CW148" s="16"/>
      <c r="CX148" s="16"/>
      <c r="CY148" s="16"/>
      <c r="CZ148" s="16"/>
      <c r="DA148" s="16"/>
      <c r="DB148" s="16"/>
      <c r="DC148" s="16"/>
      <c r="DD148" s="16"/>
      <c r="DE148" s="16"/>
      <c r="DF148" s="16"/>
      <c r="DG148" s="16"/>
      <c r="DH148" s="16"/>
      <c r="DI148" s="16"/>
      <c r="DJ148" s="16"/>
      <c r="DK148" s="16"/>
      <c r="DL148" s="16"/>
      <c r="DM148" s="16"/>
      <c r="DN148" s="16"/>
      <c r="DO148" s="16"/>
      <c r="DP148" s="16"/>
      <c r="DQ148" s="16"/>
      <c r="DR148" s="16"/>
      <c r="DS148" s="16"/>
      <c r="DT148" s="16"/>
      <c r="DU148" s="16"/>
      <c r="DV148" s="16"/>
      <c r="DW148" s="16"/>
      <c r="DX148" s="16"/>
      <c r="DY148" s="16"/>
      <c r="DZ148" s="16"/>
      <c r="EA148" s="16"/>
      <c r="EB148" s="16"/>
      <c r="EC148" s="16"/>
      <c r="ED148" s="16"/>
      <c r="EE148" s="16"/>
      <c r="EF148" s="16"/>
      <c r="EG148" s="16"/>
      <c r="EH148" s="16"/>
      <c r="EI148" s="16"/>
      <c r="EJ148" s="16"/>
      <c r="EK148" s="16"/>
      <c r="EL148" s="16"/>
      <c r="EM148" s="16"/>
      <c r="EN148" s="16"/>
      <c r="EO148" s="16"/>
      <c r="EP148" s="16"/>
      <c r="EQ148" s="16"/>
      <c r="ER148" s="16"/>
      <c r="ES148" s="16"/>
      <c r="ET148" s="16"/>
      <c r="EU148" s="16"/>
      <c r="EV148" s="16"/>
      <c r="EW148" s="16"/>
      <c r="EX148" s="16"/>
      <c r="EY148" s="16"/>
      <c r="EZ148" s="16"/>
      <c r="FA148" s="16"/>
      <c r="FB148" s="16"/>
      <c r="FC148" s="16"/>
      <c r="FD148" s="16"/>
      <c r="FE148" s="16"/>
      <c r="FF148" s="16"/>
      <c r="FG148" s="16"/>
      <c r="FH148" s="16"/>
      <c r="FI148" s="16"/>
      <c r="FJ148" s="16"/>
      <c r="FK148" s="16"/>
      <c r="FL148" s="16"/>
      <c r="FM148" s="16"/>
      <c r="FN148" s="16"/>
      <c r="FO148" s="16"/>
      <c r="FP148" s="16"/>
      <c r="FQ148" s="16"/>
      <c r="FR148" s="16"/>
      <c r="FS148" s="16"/>
      <c r="FT148" s="16"/>
      <c r="FU148" s="16"/>
      <c r="FV148" s="16"/>
      <c r="FW148" s="16"/>
      <c r="FX148" s="16"/>
      <c r="FY148" s="16"/>
      <c r="FZ148" s="16"/>
      <c r="GA148" s="16"/>
      <c r="GB148" s="16"/>
      <c r="GC148" s="16"/>
      <c r="GE148" s="37">
        <v>143</v>
      </c>
      <c r="GF148" s="12">
        <v>3165</v>
      </c>
      <c r="GG148" s="16">
        <v>76.319000000000003</v>
      </c>
      <c r="GH148" s="16">
        <v>100.27</v>
      </c>
      <c r="GI148" s="16">
        <v>15.994999999999999</v>
      </c>
      <c r="GJ148" s="16">
        <v>19.45</v>
      </c>
      <c r="GK148" s="16">
        <v>36.299999999999997</v>
      </c>
      <c r="GL148" s="16">
        <v>112.905</v>
      </c>
      <c r="GM148" s="16">
        <v>17.36</v>
      </c>
      <c r="GN148" s="16">
        <v>65.959999999999994</v>
      </c>
      <c r="GO148" s="16">
        <v>82.3</v>
      </c>
      <c r="GP148" s="16">
        <v>103.61</v>
      </c>
      <c r="GQ148" s="16">
        <v>141.4</v>
      </c>
      <c r="GR148" s="16">
        <v>64.584999999999994</v>
      </c>
      <c r="GS148" s="16">
        <v>57.424999999999997</v>
      </c>
      <c r="GT148" s="16">
        <v>189.37</v>
      </c>
      <c r="GU148" s="16">
        <v>61.61</v>
      </c>
      <c r="GV148" s="16">
        <v>15183.070000000002</v>
      </c>
      <c r="GW148" s="16"/>
      <c r="GX148" s="16"/>
      <c r="GY148" s="16"/>
      <c r="GZ148" s="16"/>
      <c r="HA148" s="16"/>
    </row>
    <row r="149" spans="1:209" x14ac:dyDescent="0.35">
      <c r="A149" s="37"/>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c r="CA149" s="16"/>
      <c r="CB149" s="16"/>
      <c r="CC149" s="16"/>
      <c r="CD149" s="16"/>
      <c r="CE149" s="16"/>
      <c r="CF149" s="16"/>
      <c r="CG149" s="16"/>
      <c r="CH149" s="16"/>
      <c r="CI149" s="16"/>
      <c r="CJ149" s="16"/>
      <c r="CK149" s="16"/>
      <c r="CL149" s="16"/>
      <c r="CM149" s="16"/>
      <c r="CN149" s="16"/>
      <c r="CO149" s="16"/>
      <c r="CP149" s="16"/>
      <c r="CQ149" s="16"/>
      <c r="CR149" s="16"/>
      <c r="CS149" s="16"/>
      <c r="CT149" s="16"/>
      <c r="CU149" s="16"/>
      <c r="CV149" s="16"/>
      <c r="CW149" s="16"/>
      <c r="CX149" s="16"/>
      <c r="CY149" s="16"/>
      <c r="CZ149" s="16"/>
      <c r="DA149" s="16"/>
      <c r="DB149" s="16"/>
      <c r="DC149" s="16"/>
      <c r="DD149" s="16"/>
      <c r="DE149" s="16"/>
      <c r="DF149" s="16"/>
      <c r="DG149" s="16"/>
      <c r="DH149" s="16"/>
      <c r="DI149" s="16"/>
      <c r="DJ149" s="16"/>
      <c r="DK149" s="16"/>
      <c r="DL149" s="16"/>
      <c r="DM149" s="16"/>
      <c r="DN149" s="16"/>
      <c r="DO149" s="16"/>
      <c r="DP149" s="16"/>
      <c r="DQ149" s="16"/>
      <c r="DR149" s="16"/>
      <c r="DS149" s="16"/>
      <c r="DT149" s="16"/>
      <c r="DU149" s="16"/>
      <c r="DV149" s="16"/>
      <c r="DW149" s="16"/>
      <c r="DX149" s="16"/>
      <c r="DY149" s="16"/>
      <c r="DZ149" s="16"/>
      <c r="EA149" s="16"/>
      <c r="EB149" s="16"/>
      <c r="EC149" s="16"/>
      <c r="ED149" s="16"/>
      <c r="EE149" s="16"/>
      <c r="EF149" s="16"/>
      <c r="EG149" s="16"/>
      <c r="EH149" s="16"/>
      <c r="EI149" s="16"/>
      <c r="EJ149" s="16"/>
      <c r="EK149" s="16"/>
      <c r="EL149" s="16"/>
      <c r="EM149" s="16"/>
      <c r="EN149" s="16"/>
      <c r="EO149" s="16"/>
      <c r="EP149" s="16"/>
      <c r="EQ149" s="16"/>
      <c r="ER149" s="16"/>
      <c r="ES149" s="16"/>
      <c r="ET149" s="16"/>
      <c r="EU149" s="16"/>
      <c r="EV149" s="16"/>
      <c r="EW149" s="16"/>
      <c r="EX149" s="16"/>
      <c r="EY149" s="16"/>
      <c r="EZ149" s="16"/>
      <c r="FA149" s="16"/>
      <c r="FB149" s="16"/>
      <c r="FC149" s="16"/>
      <c r="FD149" s="16"/>
      <c r="FE149" s="16"/>
      <c r="FF149" s="16"/>
      <c r="FG149" s="16"/>
      <c r="FH149" s="16"/>
      <c r="FI149" s="16"/>
      <c r="FJ149" s="16"/>
      <c r="FK149" s="16"/>
      <c r="FL149" s="16"/>
      <c r="FM149" s="16"/>
      <c r="FN149" s="16"/>
      <c r="FO149" s="16"/>
      <c r="FP149" s="16"/>
      <c r="FQ149" s="16"/>
      <c r="FR149" s="16"/>
      <c r="FS149" s="16"/>
      <c r="FT149" s="16"/>
      <c r="FU149" s="16"/>
      <c r="FV149" s="16"/>
      <c r="FW149" s="16"/>
      <c r="FX149" s="16"/>
      <c r="FY149" s="16"/>
      <c r="FZ149" s="16"/>
      <c r="GA149" s="16"/>
      <c r="GB149" s="16"/>
      <c r="GC149" s="16"/>
      <c r="GE149" s="37">
        <v>144</v>
      </c>
      <c r="GF149" s="12">
        <v>3166</v>
      </c>
      <c r="GG149" s="16">
        <v>89.177000000000007</v>
      </c>
      <c r="GH149" s="16">
        <v>57.615000000000002</v>
      </c>
      <c r="GI149" s="16">
        <v>7.83</v>
      </c>
      <c r="GJ149" s="16">
        <v>22.78</v>
      </c>
      <c r="GK149" s="16">
        <v>51.35</v>
      </c>
      <c r="GL149" s="16">
        <v>28.52</v>
      </c>
      <c r="GM149" s="16">
        <v>4.5049999999999999</v>
      </c>
      <c r="GN149" s="16">
        <v>105.95</v>
      </c>
      <c r="GO149" s="16">
        <v>58.25</v>
      </c>
      <c r="GP149" s="16">
        <v>105.755</v>
      </c>
      <c r="GQ149" s="16">
        <v>309.55</v>
      </c>
      <c r="GR149" s="16">
        <v>74.02</v>
      </c>
      <c r="GS149" s="16">
        <v>86.284999999999997</v>
      </c>
      <c r="GT149" s="16">
        <v>132.98500000000001</v>
      </c>
      <c r="GU149" s="16">
        <v>62.115000000000002</v>
      </c>
      <c r="GV149" s="16">
        <v>12811.103999999999</v>
      </c>
      <c r="GW149" s="16"/>
      <c r="GX149" s="16"/>
      <c r="GY149" s="16"/>
      <c r="GZ149" s="16"/>
      <c r="HA149" s="16"/>
    </row>
    <row r="150" spans="1:209" x14ac:dyDescent="0.35">
      <c r="A150" s="37"/>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c r="CA150" s="16"/>
      <c r="CB150" s="16"/>
      <c r="CC150" s="16"/>
      <c r="CD150" s="16"/>
      <c r="CE150" s="16"/>
      <c r="CF150" s="16"/>
      <c r="CG150" s="16"/>
      <c r="CH150" s="16"/>
      <c r="CI150" s="16"/>
      <c r="CJ150" s="16"/>
      <c r="CK150" s="16"/>
      <c r="CL150" s="16"/>
      <c r="CM150" s="16"/>
      <c r="CN150" s="16"/>
      <c r="CO150" s="16"/>
      <c r="CP150" s="16"/>
      <c r="CQ150" s="16"/>
      <c r="CR150" s="16"/>
      <c r="CS150" s="16"/>
      <c r="CT150" s="16"/>
      <c r="CU150" s="16"/>
      <c r="CV150" s="16"/>
      <c r="CW150" s="16"/>
      <c r="CX150" s="16"/>
      <c r="CY150" s="16"/>
      <c r="CZ150" s="16"/>
      <c r="DA150" s="16"/>
      <c r="DB150" s="16"/>
      <c r="DC150" s="16"/>
      <c r="DD150" s="16"/>
      <c r="DE150" s="16"/>
      <c r="DF150" s="16"/>
      <c r="DG150" s="16"/>
      <c r="DH150" s="16"/>
      <c r="DI150" s="16"/>
      <c r="DJ150" s="16"/>
      <c r="DK150" s="16"/>
      <c r="DL150" s="16"/>
      <c r="DM150" s="16"/>
      <c r="DN150" s="16"/>
      <c r="DO150" s="16"/>
      <c r="DP150" s="16"/>
      <c r="DQ150" s="16"/>
      <c r="DR150" s="16"/>
      <c r="DS150" s="16"/>
      <c r="DT150" s="16"/>
      <c r="DU150" s="16"/>
      <c r="DV150" s="16"/>
      <c r="DW150" s="16"/>
      <c r="DX150" s="16"/>
      <c r="DY150" s="16"/>
      <c r="DZ150" s="16"/>
      <c r="EA150" s="16"/>
      <c r="EB150" s="16"/>
      <c r="EC150" s="16"/>
      <c r="ED150" s="16"/>
      <c r="EE150" s="16"/>
      <c r="EF150" s="16"/>
      <c r="EG150" s="16"/>
      <c r="EH150" s="16"/>
      <c r="EI150" s="16"/>
      <c r="EJ150" s="16"/>
      <c r="EK150" s="16"/>
      <c r="EL150" s="16"/>
      <c r="EM150" s="16"/>
      <c r="EN150" s="16"/>
      <c r="EO150" s="16"/>
      <c r="EP150" s="16"/>
      <c r="EQ150" s="16"/>
      <c r="ER150" s="16"/>
      <c r="ES150" s="16"/>
      <c r="ET150" s="16"/>
      <c r="EU150" s="16"/>
      <c r="EV150" s="16"/>
      <c r="EW150" s="16"/>
      <c r="EX150" s="16"/>
      <c r="EY150" s="16"/>
      <c r="EZ150" s="16"/>
      <c r="FA150" s="16"/>
      <c r="FB150" s="16"/>
      <c r="FC150" s="16"/>
      <c r="FD150" s="16"/>
      <c r="FE150" s="16"/>
      <c r="FF150" s="16"/>
      <c r="FG150" s="16"/>
      <c r="FH150" s="16"/>
      <c r="FI150" s="16"/>
      <c r="FJ150" s="16"/>
      <c r="FK150" s="16"/>
      <c r="FL150" s="16"/>
      <c r="FM150" s="16"/>
      <c r="FN150" s="16"/>
      <c r="FO150" s="16"/>
      <c r="FP150" s="16"/>
      <c r="FQ150" s="16"/>
      <c r="FR150" s="16"/>
      <c r="FS150" s="16"/>
      <c r="FT150" s="16"/>
      <c r="FU150" s="16"/>
      <c r="FV150" s="16"/>
      <c r="FW150" s="16"/>
      <c r="FX150" s="16"/>
      <c r="FY150" s="16"/>
      <c r="FZ150" s="16"/>
      <c r="GA150" s="16"/>
      <c r="GB150" s="16"/>
      <c r="GC150" s="16"/>
      <c r="GE150" s="37">
        <v>145</v>
      </c>
      <c r="GF150" s="12">
        <v>3167</v>
      </c>
      <c r="GG150" s="16">
        <v>28.94</v>
      </c>
      <c r="GH150" s="16">
        <v>33.86</v>
      </c>
      <c r="GI150" s="16">
        <v>9.5</v>
      </c>
      <c r="GJ150" s="16">
        <v>12.74</v>
      </c>
      <c r="GK150" s="16">
        <v>5.5</v>
      </c>
      <c r="GL150" s="16">
        <v>18.57</v>
      </c>
      <c r="GM150" s="16">
        <v>10.375</v>
      </c>
      <c r="GN150" s="16">
        <v>58.94</v>
      </c>
      <c r="GO150" s="16">
        <v>20.53</v>
      </c>
      <c r="GP150" s="16">
        <v>69.86</v>
      </c>
      <c r="GQ150" s="16">
        <v>26.28</v>
      </c>
      <c r="GR150" s="16">
        <v>46.854999999999997</v>
      </c>
      <c r="GS150" s="16">
        <v>30.254999999999999</v>
      </c>
      <c r="GT150" s="16">
        <v>41.36</v>
      </c>
      <c r="GU150" s="16">
        <v>39.6</v>
      </c>
      <c r="GV150" s="16">
        <v>7153.4879999999994</v>
      </c>
      <c r="GW150" s="16"/>
      <c r="GX150" s="16"/>
      <c r="GY150" s="16"/>
      <c r="GZ150" s="16"/>
      <c r="HA150" s="16"/>
    </row>
    <row r="151" spans="1:209" x14ac:dyDescent="0.35">
      <c r="A151" s="37"/>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c r="CA151" s="16"/>
      <c r="CB151" s="16"/>
      <c r="CC151" s="16"/>
      <c r="CD151" s="16"/>
      <c r="CE151" s="16"/>
      <c r="CF151" s="16"/>
      <c r="CG151" s="16"/>
      <c r="CH151" s="16"/>
      <c r="CI151" s="16"/>
      <c r="CJ151" s="16"/>
      <c r="CK151" s="16"/>
      <c r="CL151" s="16"/>
      <c r="CM151" s="16"/>
      <c r="CN151" s="16"/>
      <c r="CO151" s="16"/>
      <c r="CP151" s="16"/>
      <c r="CQ151" s="16"/>
      <c r="CR151" s="16"/>
      <c r="CS151" s="16"/>
      <c r="CT151" s="16"/>
      <c r="CU151" s="16"/>
      <c r="CV151" s="16"/>
      <c r="CW151" s="16"/>
      <c r="CX151" s="16"/>
      <c r="CY151" s="16"/>
      <c r="CZ151" s="16"/>
      <c r="DA151" s="16"/>
      <c r="DB151" s="16"/>
      <c r="DC151" s="16"/>
      <c r="DD151" s="16"/>
      <c r="DE151" s="16"/>
      <c r="DF151" s="16"/>
      <c r="DG151" s="16"/>
      <c r="DH151" s="16"/>
      <c r="DI151" s="16"/>
      <c r="DJ151" s="16"/>
      <c r="DK151" s="16"/>
      <c r="DL151" s="16"/>
      <c r="DM151" s="16"/>
      <c r="DN151" s="16"/>
      <c r="DO151" s="16"/>
      <c r="DP151" s="16"/>
      <c r="DQ151" s="16"/>
      <c r="DR151" s="16"/>
      <c r="DS151" s="16"/>
      <c r="DT151" s="16"/>
      <c r="DU151" s="16"/>
      <c r="DV151" s="16"/>
      <c r="DW151" s="16"/>
      <c r="DX151" s="16"/>
      <c r="DY151" s="16"/>
      <c r="DZ151" s="16"/>
      <c r="EA151" s="16"/>
      <c r="EB151" s="16"/>
      <c r="EC151" s="16"/>
      <c r="ED151" s="16"/>
      <c r="EE151" s="16"/>
      <c r="EF151" s="16"/>
      <c r="EG151" s="16"/>
      <c r="EH151" s="16"/>
      <c r="EI151" s="16"/>
      <c r="EJ151" s="16"/>
      <c r="EK151" s="16"/>
      <c r="EL151" s="16"/>
      <c r="EM151" s="16"/>
      <c r="EN151" s="16"/>
      <c r="EO151" s="16"/>
      <c r="EP151" s="16"/>
      <c r="EQ151" s="16"/>
      <c r="ER151" s="16"/>
      <c r="ES151" s="16"/>
      <c r="ET151" s="16"/>
      <c r="EU151" s="16"/>
      <c r="EV151" s="16"/>
      <c r="EW151" s="16"/>
      <c r="EX151" s="16"/>
      <c r="EY151" s="16"/>
      <c r="EZ151" s="16"/>
      <c r="FA151" s="16"/>
      <c r="FB151" s="16"/>
      <c r="FC151" s="16"/>
      <c r="FD151" s="16"/>
      <c r="FE151" s="16"/>
      <c r="FF151" s="16"/>
      <c r="FG151" s="16"/>
      <c r="FH151" s="16"/>
      <c r="FI151" s="16"/>
      <c r="FJ151" s="16"/>
      <c r="FK151" s="16"/>
      <c r="FL151" s="16"/>
      <c r="FM151" s="16"/>
      <c r="FN151" s="16"/>
      <c r="FO151" s="16"/>
      <c r="FP151" s="16"/>
      <c r="FQ151" s="16"/>
      <c r="FR151" s="16"/>
      <c r="FS151" s="16"/>
      <c r="FT151" s="16"/>
      <c r="FU151" s="16"/>
      <c r="FV151" s="16"/>
      <c r="FW151" s="16"/>
      <c r="FX151" s="16"/>
      <c r="FY151" s="16"/>
      <c r="FZ151" s="16"/>
      <c r="GA151" s="16"/>
      <c r="GB151" s="16"/>
      <c r="GC151" s="16"/>
      <c r="GE151" s="37">
        <v>146</v>
      </c>
      <c r="GF151" s="12">
        <v>3168</v>
      </c>
      <c r="GG151" s="16">
        <v>44.984999999999999</v>
      </c>
      <c r="GH151" s="16">
        <v>41.2</v>
      </c>
      <c r="GI151" s="16">
        <v>8</v>
      </c>
      <c r="GJ151" s="16">
        <v>1.5</v>
      </c>
      <c r="GK151" s="16">
        <v>9.1999999999999993</v>
      </c>
      <c r="GL151" s="16">
        <v>2</v>
      </c>
      <c r="GM151" s="16">
        <v>12.64</v>
      </c>
      <c r="GN151" s="16">
        <v>69.900000000000006</v>
      </c>
      <c r="GO151" s="16">
        <v>6.05</v>
      </c>
      <c r="GP151" s="16">
        <v>94.6</v>
      </c>
      <c r="GQ151" s="16">
        <v>50.82</v>
      </c>
      <c r="GR151" s="16">
        <v>216.56</v>
      </c>
      <c r="GS151" s="16">
        <v>291.73</v>
      </c>
      <c r="GT151" s="16">
        <v>16.395</v>
      </c>
      <c r="GU151" s="16">
        <v>10.119999999999999</v>
      </c>
      <c r="GV151" s="16">
        <v>9935.16</v>
      </c>
      <c r="GW151" s="16"/>
      <c r="GX151" s="16"/>
      <c r="GY151" s="16"/>
      <c r="GZ151" s="16"/>
      <c r="HA151" s="16"/>
    </row>
    <row r="152" spans="1:209" x14ac:dyDescent="0.35">
      <c r="A152" s="37"/>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c r="CA152" s="16"/>
      <c r="CB152" s="16"/>
      <c r="CC152" s="16"/>
      <c r="CD152" s="16"/>
      <c r="CE152" s="16"/>
      <c r="CF152" s="16"/>
      <c r="CG152" s="16"/>
      <c r="CH152" s="16"/>
      <c r="CI152" s="16"/>
      <c r="CJ152" s="16"/>
      <c r="CK152" s="16"/>
      <c r="CL152" s="16"/>
      <c r="CM152" s="16"/>
      <c r="CN152" s="16"/>
      <c r="CO152" s="16"/>
      <c r="CP152" s="16"/>
      <c r="CQ152" s="16"/>
      <c r="CR152" s="16"/>
      <c r="CS152" s="16"/>
      <c r="CT152" s="16"/>
      <c r="CU152" s="16"/>
      <c r="CV152" s="16"/>
      <c r="CW152" s="16"/>
      <c r="CX152" s="16"/>
      <c r="CY152" s="16"/>
      <c r="CZ152" s="16"/>
      <c r="DA152" s="16"/>
      <c r="DB152" s="16"/>
      <c r="DC152" s="16"/>
      <c r="DD152" s="16"/>
      <c r="DE152" s="16"/>
      <c r="DF152" s="16"/>
      <c r="DG152" s="16"/>
      <c r="DH152" s="16"/>
      <c r="DI152" s="16"/>
      <c r="DJ152" s="16"/>
      <c r="DK152" s="16"/>
      <c r="DL152" s="16"/>
      <c r="DM152" s="16"/>
      <c r="DN152" s="16"/>
      <c r="DO152" s="16"/>
      <c r="DP152" s="16"/>
      <c r="DQ152" s="16"/>
      <c r="DR152" s="16"/>
      <c r="DS152" s="16"/>
      <c r="DT152" s="16"/>
      <c r="DU152" s="16"/>
      <c r="DV152" s="16"/>
      <c r="DW152" s="16"/>
      <c r="DX152" s="16"/>
      <c r="DY152" s="16"/>
      <c r="DZ152" s="16"/>
      <c r="EA152" s="16"/>
      <c r="EB152" s="16"/>
      <c r="EC152" s="16"/>
      <c r="ED152" s="16"/>
      <c r="EE152" s="16"/>
      <c r="EF152" s="16"/>
      <c r="EG152" s="16"/>
      <c r="EH152" s="16"/>
      <c r="EI152" s="16"/>
      <c r="EJ152" s="16"/>
      <c r="EK152" s="16"/>
      <c r="EL152" s="16"/>
      <c r="EM152" s="16"/>
      <c r="EN152" s="16"/>
      <c r="EO152" s="16"/>
      <c r="EP152" s="16"/>
      <c r="EQ152" s="16"/>
      <c r="ER152" s="16"/>
      <c r="ES152" s="16"/>
      <c r="ET152" s="16"/>
      <c r="EU152" s="16"/>
      <c r="EV152" s="16"/>
      <c r="EW152" s="16"/>
      <c r="EX152" s="16"/>
      <c r="EY152" s="16"/>
      <c r="EZ152" s="16"/>
      <c r="FA152" s="16"/>
      <c r="FB152" s="16"/>
      <c r="FC152" s="16"/>
      <c r="FD152" s="16"/>
      <c r="FE152" s="16"/>
      <c r="FF152" s="16"/>
      <c r="FG152" s="16"/>
      <c r="FH152" s="16"/>
      <c r="FI152" s="16"/>
      <c r="FJ152" s="16"/>
      <c r="FK152" s="16"/>
      <c r="FL152" s="16"/>
      <c r="FM152" s="16"/>
      <c r="FN152" s="16"/>
      <c r="FO152" s="16"/>
      <c r="FP152" s="16"/>
      <c r="FQ152" s="16"/>
      <c r="FR152" s="16"/>
      <c r="FS152" s="16"/>
      <c r="FT152" s="16"/>
      <c r="FU152" s="16"/>
      <c r="FV152" s="16"/>
      <c r="FW152" s="16"/>
      <c r="FX152" s="16"/>
      <c r="FY152" s="16"/>
      <c r="FZ152" s="16"/>
      <c r="GA152" s="16"/>
      <c r="GB152" s="16"/>
      <c r="GC152" s="16"/>
      <c r="GE152" s="37">
        <v>147</v>
      </c>
      <c r="GF152" s="12">
        <v>3169</v>
      </c>
      <c r="GG152" s="16">
        <v>73.361000000000004</v>
      </c>
      <c r="GH152" s="16">
        <v>54.63</v>
      </c>
      <c r="GI152" s="16">
        <v>19.145</v>
      </c>
      <c r="GJ152" s="16">
        <v>15.9</v>
      </c>
      <c r="GK152" s="16">
        <v>28.24</v>
      </c>
      <c r="GL152" s="16">
        <v>19.475000000000001</v>
      </c>
      <c r="GM152" s="16">
        <v>44.19</v>
      </c>
      <c r="GN152" s="16">
        <v>54.155000000000001</v>
      </c>
      <c r="GO152" s="16">
        <v>52.435000000000002</v>
      </c>
      <c r="GP152" s="16">
        <v>75.775000000000006</v>
      </c>
      <c r="GQ152" s="16">
        <v>171.91</v>
      </c>
      <c r="GR152" s="16">
        <v>49.344999999999999</v>
      </c>
      <c r="GS152" s="16">
        <v>148.76499999999999</v>
      </c>
      <c r="GT152" s="16">
        <v>134.37</v>
      </c>
      <c r="GU152" s="16">
        <v>146.76499999999999</v>
      </c>
      <c r="GV152" s="16">
        <v>13078.428999999996</v>
      </c>
      <c r="GW152" s="16"/>
      <c r="GX152" s="16"/>
      <c r="GY152" s="16"/>
      <c r="GZ152" s="16"/>
      <c r="HA152" s="16"/>
    </row>
    <row r="153" spans="1:209" x14ac:dyDescent="0.35">
      <c r="A153" s="37"/>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c r="CB153" s="16"/>
      <c r="CC153" s="16"/>
      <c r="CD153" s="16"/>
      <c r="CE153" s="16"/>
      <c r="CF153" s="16"/>
      <c r="CG153" s="16"/>
      <c r="CH153" s="16"/>
      <c r="CI153" s="16"/>
      <c r="CJ153" s="16"/>
      <c r="CK153" s="16"/>
      <c r="CL153" s="16"/>
      <c r="CM153" s="16"/>
      <c r="CN153" s="16"/>
      <c r="CO153" s="16"/>
      <c r="CP153" s="16"/>
      <c r="CQ153" s="16"/>
      <c r="CR153" s="16"/>
      <c r="CS153" s="16"/>
      <c r="CT153" s="16"/>
      <c r="CU153" s="16"/>
      <c r="CV153" s="16"/>
      <c r="CW153" s="16"/>
      <c r="CX153" s="16"/>
      <c r="CY153" s="16"/>
      <c r="CZ153" s="16"/>
      <c r="DA153" s="16"/>
      <c r="DB153" s="16"/>
      <c r="DC153" s="16"/>
      <c r="DD153" s="16"/>
      <c r="DE153" s="16"/>
      <c r="DF153" s="16"/>
      <c r="DG153" s="16"/>
      <c r="DH153" s="16"/>
      <c r="DI153" s="16"/>
      <c r="DJ153" s="16"/>
      <c r="DK153" s="16"/>
      <c r="DL153" s="16"/>
      <c r="DM153" s="16"/>
      <c r="DN153" s="16"/>
      <c r="DO153" s="16"/>
      <c r="DP153" s="16"/>
      <c r="DQ153" s="16"/>
      <c r="DR153" s="16"/>
      <c r="DS153" s="16"/>
      <c r="DT153" s="16"/>
      <c r="DU153" s="16"/>
      <c r="DV153" s="16"/>
      <c r="DW153" s="16"/>
      <c r="DX153" s="16"/>
      <c r="DY153" s="16"/>
      <c r="DZ153" s="16"/>
      <c r="EA153" s="16"/>
      <c r="EB153" s="16"/>
      <c r="EC153" s="16"/>
      <c r="ED153" s="16"/>
      <c r="EE153" s="16"/>
      <c r="EF153" s="16"/>
      <c r="EG153" s="16"/>
      <c r="EH153" s="16"/>
      <c r="EI153" s="16"/>
      <c r="EJ153" s="16"/>
      <c r="EK153" s="16"/>
      <c r="EL153" s="16"/>
      <c r="EM153" s="16"/>
      <c r="EN153" s="16"/>
      <c r="EO153" s="16"/>
      <c r="EP153" s="16"/>
      <c r="EQ153" s="16"/>
      <c r="ER153" s="16"/>
      <c r="ES153" s="16"/>
      <c r="ET153" s="16"/>
      <c r="EU153" s="16"/>
      <c r="EV153" s="16"/>
      <c r="EW153" s="16"/>
      <c r="EX153" s="16"/>
      <c r="EY153" s="16"/>
      <c r="EZ153" s="16"/>
      <c r="FA153" s="16"/>
      <c r="FB153" s="16"/>
      <c r="FC153" s="16"/>
      <c r="FD153" s="16"/>
      <c r="FE153" s="16"/>
      <c r="FF153" s="16"/>
      <c r="FG153" s="16"/>
      <c r="FH153" s="16"/>
      <c r="FI153" s="16"/>
      <c r="FJ153" s="16"/>
      <c r="FK153" s="16"/>
      <c r="FL153" s="16"/>
      <c r="FM153" s="16"/>
      <c r="FN153" s="16"/>
      <c r="FO153" s="16"/>
      <c r="FP153" s="16"/>
      <c r="FQ153" s="16"/>
      <c r="FR153" s="16"/>
      <c r="FS153" s="16"/>
      <c r="FT153" s="16"/>
      <c r="FU153" s="16"/>
      <c r="FV153" s="16"/>
      <c r="FW153" s="16"/>
      <c r="FX153" s="16"/>
      <c r="FY153" s="16"/>
      <c r="FZ153" s="16"/>
      <c r="GA153" s="16"/>
      <c r="GB153" s="16"/>
      <c r="GC153" s="16"/>
      <c r="GE153" s="37">
        <v>148</v>
      </c>
      <c r="GF153" s="12">
        <v>3170</v>
      </c>
      <c r="GG153" s="16">
        <v>78.938999999999993</v>
      </c>
      <c r="GH153" s="16">
        <v>71.02</v>
      </c>
      <c r="GI153" s="16">
        <v>15.32</v>
      </c>
      <c r="GJ153" s="16">
        <v>10</v>
      </c>
      <c r="GK153" s="16">
        <v>32.5</v>
      </c>
      <c r="GL153" s="16">
        <v>12.02</v>
      </c>
      <c r="GM153" s="16">
        <v>57.393000000000001</v>
      </c>
      <c r="GN153" s="16">
        <v>92.72</v>
      </c>
      <c r="GO153" s="16">
        <v>160.07499999999999</v>
      </c>
      <c r="GP153" s="16">
        <v>129.47499999999999</v>
      </c>
      <c r="GQ153" s="16">
        <v>168.58500000000001</v>
      </c>
      <c r="GR153" s="16">
        <v>159.095</v>
      </c>
      <c r="GS153" s="16">
        <v>233.29499999999999</v>
      </c>
      <c r="GT153" s="16">
        <v>81.995000000000005</v>
      </c>
      <c r="GU153" s="16">
        <v>76.58</v>
      </c>
      <c r="GV153" s="16">
        <v>17007.031999999992</v>
      </c>
      <c r="GW153" s="16"/>
      <c r="GX153" s="16"/>
      <c r="GY153" s="16"/>
      <c r="GZ153" s="16"/>
      <c r="HA153" s="16"/>
    </row>
    <row r="154" spans="1:209" x14ac:dyDescent="0.35">
      <c r="A154" s="37"/>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c r="DA154" s="16"/>
      <c r="DB154" s="16"/>
      <c r="DC154" s="16"/>
      <c r="DD154" s="16"/>
      <c r="DE154" s="16"/>
      <c r="DF154" s="16"/>
      <c r="DG154" s="16"/>
      <c r="DH154" s="16"/>
      <c r="DI154" s="16"/>
      <c r="DJ154" s="16"/>
      <c r="DK154" s="16"/>
      <c r="DL154" s="16"/>
      <c r="DM154" s="16"/>
      <c r="DN154" s="16"/>
      <c r="DO154" s="16"/>
      <c r="DP154" s="16"/>
      <c r="DQ154" s="16"/>
      <c r="DR154" s="16"/>
      <c r="DS154" s="16"/>
      <c r="DT154" s="16"/>
      <c r="DU154" s="16"/>
      <c r="DV154" s="16"/>
      <c r="DW154" s="16"/>
      <c r="DX154" s="16"/>
      <c r="DY154" s="16"/>
      <c r="DZ154" s="16"/>
      <c r="EA154" s="16"/>
      <c r="EB154" s="16"/>
      <c r="EC154" s="16"/>
      <c r="ED154" s="16"/>
      <c r="EE154" s="16"/>
      <c r="EF154" s="16"/>
      <c r="EG154" s="16"/>
      <c r="EH154" s="16"/>
      <c r="EI154" s="16"/>
      <c r="EJ154" s="16"/>
      <c r="EK154" s="16"/>
      <c r="EL154" s="16"/>
      <c r="EM154" s="16"/>
      <c r="EN154" s="16"/>
      <c r="EO154" s="16"/>
      <c r="EP154" s="16"/>
      <c r="EQ154" s="16"/>
      <c r="ER154" s="16"/>
      <c r="ES154" s="16"/>
      <c r="ET154" s="16"/>
      <c r="EU154" s="16"/>
      <c r="EV154" s="16"/>
      <c r="EW154" s="16"/>
      <c r="EX154" s="16"/>
      <c r="EY154" s="16"/>
      <c r="EZ154" s="16"/>
      <c r="FA154" s="16"/>
      <c r="FB154" s="16"/>
      <c r="FC154" s="16"/>
      <c r="FD154" s="16"/>
      <c r="FE154" s="16"/>
      <c r="FF154" s="16"/>
      <c r="FG154" s="16"/>
      <c r="FH154" s="16"/>
      <c r="FI154" s="16"/>
      <c r="FJ154" s="16"/>
      <c r="FK154" s="16"/>
      <c r="FL154" s="16"/>
      <c r="FM154" s="16"/>
      <c r="FN154" s="16"/>
      <c r="FO154" s="16"/>
      <c r="FP154" s="16"/>
      <c r="FQ154" s="16"/>
      <c r="FR154" s="16"/>
      <c r="FS154" s="16"/>
      <c r="FT154" s="16"/>
      <c r="FU154" s="16"/>
      <c r="FV154" s="16"/>
      <c r="FW154" s="16"/>
      <c r="FX154" s="16"/>
      <c r="FY154" s="16"/>
      <c r="FZ154" s="16"/>
      <c r="GA154" s="16"/>
      <c r="GB154" s="16"/>
      <c r="GC154" s="16"/>
      <c r="GE154" s="37">
        <v>149</v>
      </c>
      <c r="GF154" s="12">
        <v>3171</v>
      </c>
      <c r="GG154" s="16">
        <v>77.5</v>
      </c>
      <c r="GH154" s="16">
        <v>98.79</v>
      </c>
      <c r="GI154" s="16">
        <v>12.56</v>
      </c>
      <c r="GJ154" s="16">
        <v>41.231999999999999</v>
      </c>
      <c r="GK154" s="16">
        <v>39.06</v>
      </c>
      <c r="GL154" s="16">
        <v>24.87</v>
      </c>
      <c r="GM154" s="16">
        <v>20.015000000000001</v>
      </c>
      <c r="GN154" s="16">
        <v>22.89</v>
      </c>
      <c r="GO154" s="16">
        <v>54.77</v>
      </c>
      <c r="GP154" s="16">
        <v>77.204999999999998</v>
      </c>
      <c r="GQ154" s="16">
        <v>168.30500000000001</v>
      </c>
      <c r="GR154" s="16">
        <v>85.08</v>
      </c>
      <c r="GS154" s="16">
        <v>83.204999999999998</v>
      </c>
      <c r="GT154" s="16">
        <v>116.35</v>
      </c>
      <c r="GU154" s="16">
        <v>97.78</v>
      </c>
      <c r="GV154" s="16">
        <v>14940.160000000002</v>
      </c>
      <c r="GW154" s="16"/>
      <c r="GX154" s="16"/>
      <c r="GY154" s="16"/>
      <c r="GZ154" s="16"/>
      <c r="HA154" s="16"/>
    </row>
    <row r="155" spans="1:209" x14ac:dyDescent="0.35">
      <c r="A155" s="37"/>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c r="CA155" s="16"/>
      <c r="CB155" s="16"/>
      <c r="CC155" s="16"/>
      <c r="CD155" s="16"/>
      <c r="CE155" s="16"/>
      <c r="CF155" s="16"/>
      <c r="CG155" s="16"/>
      <c r="CH155" s="16"/>
      <c r="CI155" s="16"/>
      <c r="CJ155" s="16"/>
      <c r="CK155" s="16"/>
      <c r="CL155" s="16"/>
      <c r="CM155" s="16"/>
      <c r="CN155" s="16"/>
      <c r="CO155" s="16"/>
      <c r="CP155" s="16"/>
      <c r="CQ155" s="16"/>
      <c r="CR155" s="16"/>
      <c r="CS155" s="16"/>
      <c r="CT155" s="16"/>
      <c r="CU155" s="16"/>
      <c r="CV155" s="16"/>
      <c r="CW155" s="16"/>
      <c r="CX155" s="16"/>
      <c r="CY155" s="16"/>
      <c r="CZ155" s="16"/>
      <c r="DA155" s="16"/>
      <c r="DB155" s="16"/>
      <c r="DC155" s="16"/>
      <c r="DD155" s="16"/>
      <c r="DE155" s="16"/>
      <c r="DF155" s="16"/>
      <c r="DG155" s="16"/>
      <c r="DH155" s="16"/>
      <c r="DI155" s="16"/>
      <c r="DJ155" s="16"/>
      <c r="DK155" s="16"/>
      <c r="DL155" s="16"/>
      <c r="DM155" s="16"/>
      <c r="DN155" s="16"/>
      <c r="DO155" s="16"/>
      <c r="DP155" s="16"/>
      <c r="DQ155" s="16"/>
      <c r="DR155" s="16"/>
      <c r="DS155" s="16"/>
      <c r="DT155" s="16"/>
      <c r="DU155" s="16"/>
      <c r="DV155" s="16"/>
      <c r="DW155" s="16"/>
      <c r="DX155" s="16"/>
      <c r="DY155" s="16"/>
      <c r="DZ155" s="16"/>
      <c r="EA155" s="16"/>
      <c r="EB155" s="16"/>
      <c r="EC155" s="16"/>
      <c r="ED155" s="16"/>
      <c r="EE155" s="16"/>
      <c r="EF155" s="16"/>
      <c r="EG155" s="16"/>
      <c r="EH155" s="16"/>
      <c r="EI155" s="16"/>
      <c r="EJ155" s="16"/>
      <c r="EK155" s="16"/>
      <c r="EL155" s="16"/>
      <c r="EM155" s="16"/>
      <c r="EN155" s="16"/>
      <c r="EO155" s="16"/>
      <c r="EP155" s="16"/>
      <c r="EQ155" s="16"/>
      <c r="ER155" s="16"/>
      <c r="ES155" s="16"/>
      <c r="ET155" s="16"/>
      <c r="EU155" s="16"/>
      <c r="EV155" s="16"/>
      <c r="EW155" s="16"/>
      <c r="EX155" s="16"/>
      <c r="EY155" s="16"/>
      <c r="EZ155" s="16"/>
      <c r="FA155" s="16"/>
      <c r="FB155" s="16"/>
      <c r="FC155" s="16"/>
      <c r="FD155" s="16"/>
      <c r="FE155" s="16"/>
      <c r="FF155" s="16"/>
      <c r="FG155" s="16"/>
      <c r="FH155" s="16"/>
      <c r="FI155" s="16"/>
      <c r="FJ155" s="16"/>
      <c r="FK155" s="16"/>
      <c r="FL155" s="16"/>
      <c r="FM155" s="16"/>
      <c r="FN155" s="16"/>
      <c r="FO155" s="16"/>
      <c r="FP155" s="16"/>
      <c r="FQ155" s="16"/>
      <c r="FR155" s="16"/>
      <c r="FS155" s="16"/>
      <c r="FT155" s="16"/>
      <c r="FU155" s="16"/>
      <c r="FV155" s="16"/>
      <c r="FW155" s="16"/>
      <c r="FX155" s="16"/>
      <c r="FY155" s="16"/>
      <c r="FZ155" s="16"/>
      <c r="GA155" s="16"/>
      <c r="GB155" s="16"/>
      <c r="GC155" s="16"/>
      <c r="GE155" s="37">
        <v>150</v>
      </c>
      <c r="GF155" s="12">
        <v>3172</v>
      </c>
      <c r="GG155" s="16">
        <v>87.974000000000004</v>
      </c>
      <c r="GH155" s="16">
        <v>90.525000000000006</v>
      </c>
      <c r="GI155" s="16">
        <v>29.2</v>
      </c>
      <c r="GJ155" s="16">
        <v>22.5</v>
      </c>
      <c r="GK155" s="16">
        <v>32.94</v>
      </c>
      <c r="GL155" s="16">
        <v>5.0999999999999996</v>
      </c>
      <c r="GM155" s="16">
        <v>30.434999999999999</v>
      </c>
      <c r="GN155" s="16">
        <v>25.34</v>
      </c>
      <c r="GO155" s="16">
        <v>30.6</v>
      </c>
      <c r="GP155" s="16">
        <v>132.22499999999999</v>
      </c>
      <c r="GQ155" s="16">
        <v>299.98500000000001</v>
      </c>
      <c r="GR155" s="16">
        <v>60.14</v>
      </c>
      <c r="GS155" s="16">
        <v>132.63999999999999</v>
      </c>
      <c r="GT155" s="16">
        <v>125.345</v>
      </c>
      <c r="GU155" s="16">
        <v>77.2</v>
      </c>
      <c r="GV155" s="16">
        <v>16297.391000000005</v>
      </c>
      <c r="GW155" s="16"/>
      <c r="GX155" s="16"/>
      <c r="GY155" s="16"/>
      <c r="GZ155" s="16"/>
      <c r="HA155" s="16"/>
    </row>
    <row r="156" spans="1:209" x14ac:dyDescent="0.35">
      <c r="A156" s="37"/>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c r="CA156" s="16"/>
      <c r="CB156" s="16"/>
      <c r="CC156" s="16"/>
      <c r="CD156" s="16"/>
      <c r="CE156" s="16"/>
      <c r="CF156" s="16"/>
      <c r="CG156" s="16"/>
      <c r="CH156" s="16"/>
      <c r="CI156" s="16"/>
      <c r="CJ156" s="16"/>
      <c r="CK156" s="16"/>
      <c r="CL156" s="16"/>
      <c r="CM156" s="16"/>
      <c r="CN156" s="16"/>
      <c r="CO156" s="16"/>
      <c r="CP156" s="16"/>
      <c r="CQ156" s="16"/>
      <c r="CR156" s="16"/>
      <c r="CS156" s="16"/>
      <c r="CT156" s="16"/>
      <c r="CU156" s="16"/>
      <c r="CV156" s="16"/>
      <c r="CW156" s="16"/>
      <c r="CX156" s="16"/>
      <c r="CY156" s="16"/>
      <c r="CZ156" s="16"/>
      <c r="DA156" s="16"/>
      <c r="DB156" s="16"/>
      <c r="DC156" s="16"/>
      <c r="DD156" s="16"/>
      <c r="DE156" s="16"/>
      <c r="DF156" s="16"/>
      <c r="DG156" s="16"/>
      <c r="DH156" s="16"/>
      <c r="DI156" s="16"/>
      <c r="DJ156" s="16"/>
      <c r="DK156" s="16"/>
      <c r="DL156" s="16"/>
      <c r="DM156" s="16"/>
      <c r="DN156" s="16"/>
      <c r="DO156" s="16"/>
      <c r="DP156" s="16"/>
      <c r="DQ156" s="16"/>
      <c r="DR156" s="16"/>
      <c r="DS156" s="16"/>
      <c r="DT156" s="16"/>
      <c r="DU156" s="16"/>
      <c r="DV156" s="16"/>
      <c r="DW156" s="16"/>
      <c r="DX156" s="16"/>
      <c r="DY156" s="16"/>
      <c r="DZ156" s="16"/>
      <c r="EA156" s="16"/>
      <c r="EB156" s="16"/>
      <c r="EC156" s="16"/>
      <c r="ED156" s="16"/>
      <c r="EE156" s="16"/>
      <c r="EF156" s="16"/>
      <c r="EG156" s="16"/>
      <c r="EH156" s="16"/>
      <c r="EI156" s="16"/>
      <c r="EJ156" s="16"/>
      <c r="EK156" s="16"/>
      <c r="EL156" s="16"/>
      <c r="EM156" s="16"/>
      <c r="EN156" s="16"/>
      <c r="EO156" s="16"/>
      <c r="EP156" s="16"/>
      <c r="EQ156" s="16"/>
      <c r="ER156" s="16"/>
      <c r="ES156" s="16"/>
      <c r="ET156" s="16"/>
      <c r="EU156" s="16"/>
      <c r="EV156" s="16"/>
      <c r="EW156" s="16"/>
      <c r="EX156" s="16"/>
      <c r="EY156" s="16"/>
      <c r="EZ156" s="16"/>
      <c r="FA156" s="16"/>
      <c r="FB156" s="16"/>
      <c r="FC156" s="16"/>
      <c r="FD156" s="16"/>
      <c r="FE156" s="16"/>
      <c r="FF156" s="16"/>
      <c r="FG156" s="16"/>
      <c r="FH156" s="16"/>
      <c r="FI156" s="16"/>
      <c r="FJ156" s="16"/>
      <c r="FK156" s="16"/>
      <c r="FL156" s="16"/>
      <c r="FM156" s="16"/>
      <c r="FN156" s="16"/>
      <c r="FO156" s="16"/>
      <c r="FP156" s="16"/>
      <c r="FQ156" s="16"/>
      <c r="FR156" s="16"/>
      <c r="FS156" s="16"/>
      <c r="FT156" s="16"/>
      <c r="FU156" s="16"/>
      <c r="FV156" s="16"/>
      <c r="FW156" s="16"/>
      <c r="FX156" s="16"/>
      <c r="FY156" s="16"/>
      <c r="FZ156" s="16"/>
      <c r="GA156" s="16"/>
      <c r="GB156" s="16"/>
      <c r="GC156" s="16"/>
      <c r="GE156" s="37">
        <v>151</v>
      </c>
      <c r="GF156" s="12">
        <v>3173</v>
      </c>
      <c r="GG156" s="16">
        <v>135.51</v>
      </c>
      <c r="GH156" s="16">
        <v>165.024</v>
      </c>
      <c r="GI156" s="16">
        <v>55.215000000000003</v>
      </c>
      <c r="GJ156" s="16">
        <v>80.25</v>
      </c>
      <c r="GK156" s="16">
        <v>60.55</v>
      </c>
      <c r="GL156" s="16">
        <v>56.74</v>
      </c>
      <c r="GM156" s="16">
        <v>61.58</v>
      </c>
      <c r="GN156" s="16">
        <v>119.03</v>
      </c>
      <c r="GO156" s="16">
        <v>118.1</v>
      </c>
      <c r="GP156" s="16">
        <v>304.10000000000002</v>
      </c>
      <c r="GQ156" s="16">
        <v>286.5</v>
      </c>
      <c r="GR156" s="16">
        <v>111.55</v>
      </c>
      <c r="GS156" s="16">
        <v>185.10499999999999</v>
      </c>
      <c r="GT156" s="16">
        <v>181.095</v>
      </c>
      <c r="GU156" s="16">
        <v>76.05</v>
      </c>
      <c r="GV156" s="16">
        <v>29954.116000000002</v>
      </c>
      <c r="GW156" s="16"/>
      <c r="GX156" s="16"/>
      <c r="GY156" s="16"/>
      <c r="GZ156" s="16"/>
      <c r="HA156" s="16"/>
    </row>
    <row r="157" spans="1:209" x14ac:dyDescent="0.35">
      <c r="A157" s="37"/>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c r="CA157" s="16"/>
      <c r="CB157" s="16"/>
      <c r="CC157" s="16"/>
      <c r="CD157" s="16"/>
      <c r="CE157" s="16"/>
      <c r="CF157" s="16"/>
      <c r="CG157" s="16"/>
      <c r="CH157" s="16"/>
      <c r="CI157" s="16"/>
      <c r="CJ157" s="16"/>
      <c r="CK157" s="16"/>
      <c r="CL157" s="16"/>
      <c r="CM157" s="16"/>
      <c r="CN157" s="16"/>
      <c r="CO157" s="16"/>
      <c r="CP157" s="16"/>
      <c r="CQ157" s="16"/>
      <c r="CR157" s="16"/>
      <c r="CS157" s="16"/>
      <c r="CT157" s="16"/>
      <c r="CU157" s="16"/>
      <c r="CV157" s="16"/>
      <c r="CW157" s="16"/>
      <c r="CX157" s="16"/>
      <c r="CY157" s="16"/>
      <c r="CZ157" s="16"/>
      <c r="DA157" s="16"/>
      <c r="DB157" s="16"/>
      <c r="DC157" s="16"/>
      <c r="DD157" s="16"/>
      <c r="DE157" s="16"/>
      <c r="DF157" s="16"/>
      <c r="DG157" s="16"/>
      <c r="DH157" s="16"/>
      <c r="DI157" s="16"/>
      <c r="DJ157" s="16"/>
      <c r="DK157" s="16"/>
      <c r="DL157" s="16"/>
      <c r="DM157" s="16"/>
      <c r="DN157" s="16"/>
      <c r="DO157" s="16"/>
      <c r="DP157" s="16"/>
      <c r="DQ157" s="16"/>
      <c r="DR157" s="16"/>
      <c r="DS157" s="16"/>
      <c r="DT157" s="16"/>
      <c r="DU157" s="16"/>
      <c r="DV157" s="16"/>
      <c r="DW157" s="16"/>
      <c r="DX157" s="16"/>
      <c r="DY157" s="16"/>
      <c r="DZ157" s="16"/>
      <c r="EA157" s="16"/>
      <c r="EB157" s="16"/>
      <c r="EC157" s="16"/>
      <c r="ED157" s="16"/>
      <c r="EE157" s="16"/>
      <c r="EF157" s="16"/>
      <c r="EG157" s="16"/>
      <c r="EH157" s="16"/>
      <c r="EI157" s="16"/>
      <c r="EJ157" s="16"/>
      <c r="EK157" s="16"/>
      <c r="EL157" s="16"/>
      <c r="EM157" s="16"/>
      <c r="EN157" s="16"/>
      <c r="EO157" s="16"/>
      <c r="EP157" s="16"/>
      <c r="EQ157" s="16"/>
      <c r="ER157" s="16"/>
      <c r="ES157" s="16"/>
      <c r="ET157" s="16"/>
      <c r="EU157" s="16"/>
      <c r="EV157" s="16"/>
      <c r="EW157" s="16"/>
      <c r="EX157" s="16"/>
      <c r="EY157" s="16"/>
      <c r="EZ157" s="16"/>
      <c r="FA157" s="16"/>
      <c r="FB157" s="16"/>
      <c r="FC157" s="16"/>
      <c r="FD157" s="16"/>
      <c r="FE157" s="16"/>
      <c r="FF157" s="16"/>
      <c r="FG157" s="16"/>
      <c r="FH157" s="16"/>
      <c r="FI157" s="16"/>
      <c r="FJ157" s="16"/>
      <c r="FK157" s="16"/>
      <c r="FL157" s="16"/>
      <c r="FM157" s="16"/>
      <c r="FN157" s="16"/>
      <c r="FO157" s="16"/>
      <c r="FP157" s="16"/>
      <c r="FQ157" s="16"/>
      <c r="FR157" s="16"/>
      <c r="FS157" s="16"/>
      <c r="FT157" s="16"/>
      <c r="FU157" s="16"/>
      <c r="FV157" s="16"/>
      <c r="FW157" s="16"/>
      <c r="FX157" s="16"/>
      <c r="FY157" s="16"/>
      <c r="FZ157" s="16"/>
      <c r="GA157" s="16"/>
      <c r="GB157" s="16"/>
      <c r="GC157" s="16"/>
      <c r="GE157" s="37">
        <v>152</v>
      </c>
      <c r="GF157" s="12">
        <v>3174</v>
      </c>
      <c r="GG157" s="16">
        <v>83.53</v>
      </c>
      <c r="GH157" s="16">
        <v>164.19499999999999</v>
      </c>
      <c r="GI157" s="16">
        <v>52</v>
      </c>
      <c r="GJ157" s="16">
        <v>68.02</v>
      </c>
      <c r="GK157" s="16">
        <v>36.5</v>
      </c>
      <c r="GL157" s="16">
        <v>22.17</v>
      </c>
      <c r="GM157" s="16">
        <v>30.215</v>
      </c>
      <c r="GN157" s="16">
        <v>251.72</v>
      </c>
      <c r="GO157" s="16">
        <v>52.23</v>
      </c>
      <c r="GP157" s="16">
        <v>199.73</v>
      </c>
      <c r="GQ157" s="16">
        <v>241.495</v>
      </c>
      <c r="GR157" s="16">
        <v>146.345</v>
      </c>
      <c r="GS157" s="16">
        <v>98.034999999999997</v>
      </c>
      <c r="GT157" s="16">
        <v>191.96</v>
      </c>
      <c r="GU157" s="16">
        <v>71.72</v>
      </c>
      <c r="GV157" s="16">
        <v>20915.892999999996</v>
      </c>
      <c r="GW157" s="16"/>
      <c r="GX157" s="16"/>
      <c r="GY157" s="16"/>
      <c r="GZ157" s="16"/>
      <c r="HA157" s="16"/>
    </row>
    <row r="158" spans="1:209" x14ac:dyDescent="0.35">
      <c r="A158" s="37"/>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c r="CA158" s="16"/>
      <c r="CB158" s="16"/>
      <c r="CC158" s="16"/>
      <c r="CD158" s="16"/>
      <c r="CE158" s="16"/>
      <c r="CF158" s="16"/>
      <c r="CG158" s="16"/>
      <c r="CH158" s="16"/>
      <c r="CI158" s="16"/>
      <c r="CJ158" s="16"/>
      <c r="CK158" s="16"/>
      <c r="CL158" s="16"/>
      <c r="CM158" s="16"/>
      <c r="CN158" s="16"/>
      <c r="CO158" s="16"/>
      <c r="CP158" s="16"/>
      <c r="CQ158" s="16"/>
      <c r="CR158" s="16"/>
      <c r="CS158" s="16"/>
      <c r="CT158" s="16"/>
      <c r="CU158" s="16"/>
      <c r="CV158" s="16"/>
      <c r="CW158" s="16"/>
      <c r="CX158" s="16"/>
      <c r="CY158" s="16"/>
      <c r="CZ158" s="16"/>
      <c r="DA158" s="16"/>
      <c r="DB158" s="16"/>
      <c r="DC158" s="16"/>
      <c r="DD158" s="16"/>
      <c r="DE158" s="16"/>
      <c r="DF158" s="16"/>
      <c r="DG158" s="16"/>
      <c r="DH158" s="16"/>
      <c r="DI158" s="16"/>
      <c r="DJ158" s="16"/>
      <c r="DK158" s="16"/>
      <c r="DL158" s="16"/>
      <c r="DM158" s="16"/>
      <c r="DN158" s="16"/>
      <c r="DO158" s="16"/>
      <c r="DP158" s="16"/>
      <c r="DQ158" s="16"/>
      <c r="DR158" s="16"/>
      <c r="DS158" s="16"/>
      <c r="DT158" s="16"/>
      <c r="DU158" s="16"/>
      <c r="DV158" s="16"/>
      <c r="DW158" s="16"/>
      <c r="DX158" s="16"/>
      <c r="DY158" s="16"/>
      <c r="DZ158" s="16"/>
      <c r="EA158" s="16"/>
      <c r="EB158" s="16"/>
      <c r="EC158" s="16"/>
      <c r="ED158" s="16"/>
      <c r="EE158" s="16"/>
      <c r="EF158" s="16"/>
      <c r="EG158" s="16"/>
      <c r="EH158" s="16"/>
      <c r="EI158" s="16"/>
      <c r="EJ158" s="16"/>
      <c r="EK158" s="16"/>
      <c r="EL158" s="16"/>
      <c r="EM158" s="16"/>
      <c r="EN158" s="16"/>
      <c r="EO158" s="16"/>
      <c r="EP158" s="16"/>
      <c r="EQ158" s="16"/>
      <c r="ER158" s="16"/>
      <c r="ES158" s="16"/>
      <c r="ET158" s="16"/>
      <c r="EU158" s="16"/>
      <c r="EV158" s="16"/>
      <c r="EW158" s="16"/>
      <c r="EX158" s="16"/>
      <c r="EY158" s="16"/>
      <c r="EZ158" s="16"/>
      <c r="FA158" s="16"/>
      <c r="FB158" s="16"/>
      <c r="FC158" s="16"/>
      <c r="FD158" s="16"/>
      <c r="FE158" s="16"/>
      <c r="FF158" s="16"/>
      <c r="FG158" s="16"/>
      <c r="FH158" s="16"/>
      <c r="FI158" s="16"/>
      <c r="FJ158" s="16"/>
      <c r="FK158" s="16"/>
      <c r="FL158" s="16"/>
      <c r="FM158" s="16"/>
      <c r="FN158" s="16"/>
      <c r="FO158" s="16"/>
      <c r="FP158" s="16"/>
      <c r="FQ158" s="16"/>
      <c r="FR158" s="16"/>
      <c r="FS158" s="16"/>
      <c r="FT158" s="16"/>
      <c r="FU158" s="16"/>
      <c r="FV158" s="16"/>
      <c r="FW158" s="16"/>
      <c r="FX158" s="16"/>
      <c r="FY158" s="16"/>
      <c r="FZ158" s="16"/>
      <c r="GA158" s="16"/>
      <c r="GB158" s="16"/>
      <c r="GC158" s="16"/>
      <c r="GE158" s="37">
        <v>153</v>
      </c>
      <c r="GF158" s="12">
        <v>3175</v>
      </c>
      <c r="GG158" s="16">
        <v>103.92</v>
      </c>
      <c r="GH158" s="16">
        <v>180.70500000000001</v>
      </c>
      <c r="GI158" s="16">
        <v>63.8</v>
      </c>
      <c r="GJ158" s="16">
        <v>112.88</v>
      </c>
      <c r="GK158" s="16">
        <v>55</v>
      </c>
      <c r="GL158" s="16">
        <v>36.700000000000003</v>
      </c>
      <c r="GM158" s="16">
        <v>198.06</v>
      </c>
      <c r="GN158" s="16">
        <v>1011.865</v>
      </c>
      <c r="GO158" s="16">
        <v>410.63</v>
      </c>
      <c r="GP158" s="16">
        <v>823.52499999999998</v>
      </c>
      <c r="GQ158" s="16">
        <v>639.65499999999997</v>
      </c>
      <c r="GR158" s="16">
        <v>451.5</v>
      </c>
      <c r="GS158" s="16">
        <v>1487.095</v>
      </c>
      <c r="GT158" s="16">
        <v>403.16500000000002</v>
      </c>
      <c r="GU158" s="16">
        <v>344.565</v>
      </c>
      <c r="GV158" s="16">
        <v>60935.998999999996</v>
      </c>
      <c r="GW158" s="16"/>
      <c r="GX158" s="16"/>
      <c r="GY158" s="16"/>
      <c r="GZ158" s="16"/>
      <c r="HA158" s="16"/>
    </row>
    <row r="159" spans="1:209" x14ac:dyDescent="0.35">
      <c r="A159" s="37"/>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c r="CA159" s="16"/>
      <c r="CB159" s="16"/>
      <c r="CC159" s="16"/>
      <c r="CD159" s="16"/>
      <c r="CE159" s="16"/>
      <c r="CF159" s="16"/>
      <c r="CG159" s="16"/>
      <c r="CH159" s="16"/>
      <c r="CI159" s="16"/>
      <c r="CJ159" s="16"/>
      <c r="CK159" s="16"/>
      <c r="CL159" s="16"/>
      <c r="CM159" s="16"/>
      <c r="CN159" s="16"/>
      <c r="CO159" s="16"/>
      <c r="CP159" s="16"/>
      <c r="CQ159" s="16"/>
      <c r="CR159" s="16"/>
      <c r="CS159" s="16"/>
      <c r="CT159" s="16"/>
      <c r="CU159" s="16"/>
      <c r="CV159" s="16"/>
      <c r="CW159" s="16"/>
      <c r="CX159" s="16"/>
      <c r="CY159" s="16"/>
      <c r="CZ159" s="16"/>
      <c r="DA159" s="16"/>
      <c r="DB159" s="16"/>
      <c r="DC159" s="16"/>
      <c r="DD159" s="16"/>
      <c r="DE159" s="16"/>
      <c r="DF159" s="16"/>
      <c r="DG159" s="16"/>
      <c r="DH159" s="16"/>
      <c r="DI159" s="16"/>
      <c r="DJ159" s="16"/>
      <c r="DK159" s="16"/>
      <c r="DL159" s="16"/>
      <c r="DM159" s="16"/>
      <c r="DN159" s="16"/>
      <c r="DO159" s="16"/>
      <c r="DP159" s="16"/>
      <c r="DQ159" s="16"/>
      <c r="DR159" s="16"/>
      <c r="DS159" s="16"/>
      <c r="DT159" s="16"/>
      <c r="DU159" s="16"/>
      <c r="DV159" s="16"/>
      <c r="DW159" s="16"/>
      <c r="DX159" s="16"/>
      <c r="DY159" s="16"/>
      <c r="DZ159" s="16"/>
      <c r="EA159" s="16"/>
      <c r="EB159" s="16"/>
      <c r="EC159" s="16"/>
      <c r="ED159" s="16"/>
      <c r="EE159" s="16"/>
      <c r="EF159" s="16"/>
      <c r="EG159" s="16"/>
      <c r="EH159" s="16"/>
      <c r="EI159" s="16"/>
      <c r="EJ159" s="16"/>
      <c r="EK159" s="16"/>
      <c r="EL159" s="16"/>
      <c r="EM159" s="16"/>
      <c r="EN159" s="16"/>
      <c r="EO159" s="16"/>
      <c r="EP159" s="16"/>
      <c r="EQ159" s="16"/>
      <c r="ER159" s="16"/>
      <c r="ES159" s="16"/>
      <c r="ET159" s="16"/>
      <c r="EU159" s="16"/>
      <c r="EV159" s="16"/>
      <c r="EW159" s="16"/>
      <c r="EX159" s="16"/>
      <c r="EY159" s="16"/>
      <c r="EZ159" s="16"/>
      <c r="FA159" s="16"/>
      <c r="FB159" s="16"/>
      <c r="FC159" s="16"/>
      <c r="FD159" s="16"/>
      <c r="FE159" s="16"/>
      <c r="FF159" s="16"/>
      <c r="FG159" s="16"/>
      <c r="FH159" s="16"/>
      <c r="FI159" s="16"/>
      <c r="FJ159" s="16"/>
      <c r="FK159" s="16"/>
      <c r="FL159" s="16"/>
      <c r="FM159" s="16"/>
      <c r="FN159" s="16"/>
      <c r="FO159" s="16"/>
      <c r="FP159" s="16"/>
      <c r="FQ159" s="16"/>
      <c r="FR159" s="16"/>
      <c r="FS159" s="16"/>
      <c r="FT159" s="16"/>
      <c r="FU159" s="16"/>
      <c r="FV159" s="16"/>
      <c r="FW159" s="16"/>
      <c r="FX159" s="16"/>
      <c r="FY159" s="16"/>
      <c r="FZ159" s="16"/>
      <c r="GA159" s="16"/>
      <c r="GB159" s="16"/>
      <c r="GC159" s="16"/>
      <c r="GE159" s="37">
        <v>154</v>
      </c>
      <c r="GF159" s="12">
        <v>3176</v>
      </c>
      <c r="GG159" s="16">
        <v>0</v>
      </c>
      <c r="GH159" s="16">
        <v>0</v>
      </c>
      <c r="GI159" s="16">
        <v>0</v>
      </c>
      <c r="GJ159" s="16">
        <v>0</v>
      </c>
      <c r="GK159" s="16">
        <v>0</v>
      </c>
      <c r="GL159" s="16">
        <v>0</v>
      </c>
      <c r="GM159" s="16">
        <v>0</v>
      </c>
      <c r="GN159" s="16">
        <v>0</v>
      </c>
      <c r="GO159" s="16">
        <v>0</v>
      </c>
      <c r="GP159" s="16">
        <v>0</v>
      </c>
      <c r="GQ159" s="16">
        <v>0</v>
      </c>
      <c r="GR159" s="16">
        <v>0</v>
      </c>
      <c r="GS159" s="16">
        <v>0</v>
      </c>
      <c r="GT159" s="16">
        <v>0</v>
      </c>
      <c r="GU159" s="16">
        <v>3.52</v>
      </c>
      <c r="GV159" s="16">
        <v>25.83</v>
      </c>
      <c r="GW159" s="16"/>
      <c r="GX159" s="16"/>
      <c r="GY159" s="16"/>
      <c r="GZ159" s="16"/>
      <c r="HA159" s="16"/>
    </row>
    <row r="160" spans="1:209" x14ac:dyDescent="0.35">
      <c r="A160" s="37"/>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c r="CA160" s="16"/>
      <c r="CB160" s="16"/>
      <c r="CC160" s="16"/>
      <c r="CD160" s="16"/>
      <c r="CE160" s="16"/>
      <c r="CF160" s="16"/>
      <c r="CG160" s="16"/>
      <c r="CH160" s="16"/>
      <c r="CI160" s="16"/>
      <c r="CJ160" s="16"/>
      <c r="CK160" s="16"/>
      <c r="CL160" s="16"/>
      <c r="CM160" s="16"/>
      <c r="CN160" s="16"/>
      <c r="CO160" s="16"/>
      <c r="CP160" s="16"/>
      <c r="CQ160" s="16"/>
      <c r="CR160" s="16"/>
      <c r="CS160" s="16"/>
      <c r="CT160" s="16"/>
      <c r="CU160" s="16"/>
      <c r="CV160" s="16"/>
      <c r="CW160" s="16"/>
      <c r="CX160" s="16"/>
      <c r="CY160" s="16"/>
      <c r="CZ160" s="16"/>
      <c r="DA160" s="16"/>
      <c r="DB160" s="16"/>
      <c r="DC160" s="16"/>
      <c r="DD160" s="16"/>
      <c r="DE160" s="16"/>
      <c r="DF160" s="16"/>
      <c r="DG160" s="16"/>
      <c r="DH160" s="16"/>
      <c r="DI160" s="16"/>
      <c r="DJ160" s="16"/>
      <c r="DK160" s="16"/>
      <c r="DL160" s="16"/>
      <c r="DM160" s="16"/>
      <c r="DN160" s="16"/>
      <c r="DO160" s="16"/>
      <c r="DP160" s="16"/>
      <c r="DQ160" s="16"/>
      <c r="DR160" s="16"/>
      <c r="DS160" s="16"/>
      <c r="DT160" s="16"/>
      <c r="DU160" s="16"/>
      <c r="DV160" s="16"/>
      <c r="DW160" s="16"/>
      <c r="DX160" s="16"/>
      <c r="DY160" s="16"/>
      <c r="DZ160" s="16"/>
      <c r="EA160" s="16"/>
      <c r="EB160" s="16"/>
      <c r="EC160" s="16"/>
      <c r="ED160" s="16"/>
      <c r="EE160" s="16"/>
      <c r="EF160" s="16"/>
      <c r="EG160" s="16"/>
      <c r="EH160" s="16"/>
      <c r="EI160" s="16"/>
      <c r="EJ160" s="16"/>
      <c r="EK160" s="16"/>
      <c r="EL160" s="16"/>
      <c r="EM160" s="16"/>
      <c r="EN160" s="16"/>
      <c r="EO160" s="16"/>
      <c r="EP160" s="16"/>
      <c r="EQ160" s="16"/>
      <c r="ER160" s="16"/>
      <c r="ES160" s="16"/>
      <c r="ET160" s="16"/>
      <c r="EU160" s="16"/>
      <c r="EV160" s="16"/>
      <c r="EW160" s="16"/>
      <c r="EX160" s="16"/>
      <c r="EY160" s="16"/>
      <c r="EZ160" s="16"/>
      <c r="FA160" s="16"/>
      <c r="FB160" s="16"/>
      <c r="FC160" s="16"/>
      <c r="FD160" s="16"/>
      <c r="FE160" s="16"/>
      <c r="FF160" s="16"/>
      <c r="FG160" s="16"/>
      <c r="FH160" s="16"/>
      <c r="FI160" s="16"/>
      <c r="FJ160" s="16"/>
      <c r="FK160" s="16"/>
      <c r="FL160" s="16"/>
      <c r="FM160" s="16"/>
      <c r="FN160" s="16"/>
      <c r="FO160" s="16"/>
      <c r="FP160" s="16"/>
      <c r="FQ160" s="16"/>
      <c r="FR160" s="16"/>
      <c r="FS160" s="16"/>
      <c r="FT160" s="16"/>
      <c r="FU160" s="16"/>
      <c r="FV160" s="16"/>
      <c r="FW160" s="16"/>
      <c r="FX160" s="16"/>
      <c r="FY160" s="16"/>
      <c r="FZ160" s="16"/>
      <c r="GA160" s="16"/>
      <c r="GB160" s="16"/>
      <c r="GC160" s="16"/>
      <c r="GE160" s="37">
        <v>155</v>
      </c>
      <c r="GF160" s="12">
        <v>3177</v>
      </c>
      <c r="GG160" s="16">
        <v>17.68</v>
      </c>
      <c r="GH160" s="16">
        <v>43.59</v>
      </c>
      <c r="GI160" s="16">
        <v>3.7</v>
      </c>
      <c r="GJ160" s="16">
        <v>10.199999999999999</v>
      </c>
      <c r="GK160" s="16">
        <v>17</v>
      </c>
      <c r="GL160" s="16">
        <v>3.5</v>
      </c>
      <c r="GM160" s="16">
        <v>0</v>
      </c>
      <c r="GN160" s="16">
        <v>17.13</v>
      </c>
      <c r="GO160" s="16">
        <v>6.67</v>
      </c>
      <c r="GP160" s="16">
        <v>101.68</v>
      </c>
      <c r="GQ160" s="16">
        <v>207.37</v>
      </c>
      <c r="GR160" s="16">
        <v>44.64</v>
      </c>
      <c r="GS160" s="16">
        <v>102.005</v>
      </c>
      <c r="GT160" s="16">
        <v>132.91999999999999</v>
      </c>
      <c r="GU160" s="16">
        <v>40.94</v>
      </c>
      <c r="GV160" s="16">
        <v>6997.0169999999998</v>
      </c>
      <c r="GW160" s="16"/>
      <c r="GX160" s="16"/>
      <c r="GY160" s="16"/>
      <c r="GZ160" s="16"/>
      <c r="HA160" s="16"/>
    </row>
    <row r="161" spans="1:209" x14ac:dyDescent="0.35">
      <c r="A161" s="37"/>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c r="CA161" s="16"/>
      <c r="CB161" s="16"/>
      <c r="CC161" s="16"/>
      <c r="CD161" s="16"/>
      <c r="CE161" s="16"/>
      <c r="CF161" s="16"/>
      <c r="CG161" s="16"/>
      <c r="CH161" s="16"/>
      <c r="CI161" s="16"/>
      <c r="CJ161" s="16"/>
      <c r="CK161" s="16"/>
      <c r="CL161" s="16"/>
      <c r="CM161" s="16"/>
      <c r="CN161" s="16"/>
      <c r="CO161" s="16"/>
      <c r="CP161" s="16"/>
      <c r="CQ161" s="16"/>
      <c r="CR161" s="16"/>
      <c r="CS161" s="16"/>
      <c r="CT161" s="16"/>
      <c r="CU161" s="16"/>
      <c r="CV161" s="16"/>
      <c r="CW161" s="16"/>
      <c r="CX161" s="16"/>
      <c r="CY161" s="16"/>
      <c r="CZ161" s="16"/>
      <c r="DA161" s="16"/>
      <c r="DB161" s="16"/>
      <c r="DC161" s="16"/>
      <c r="DD161" s="16"/>
      <c r="DE161" s="16"/>
      <c r="DF161" s="16"/>
      <c r="DG161" s="16"/>
      <c r="DH161" s="16"/>
      <c r="DI161" s="16"/>
      <c r="DJ161" s="16"/>
      <c r="DK161" s="16"/>
      <c r="DL161" s="16"/>
      <c r="DM161" s="16"/>
      <c r="DN161" s="16"/>
      <c r="DO161" s="16"/>
      <c r="DP161" s="16"/>
      <c r="DQ161" s="16"/>
      <c r="DR161" s="16"/>
      <c r="DS161" s="16"/>
      <c r="DT161" s="16"/>
      <c r="DU161" s="16"/>
      <c r="DV161" s="16"/>
      <c r="DW161" s="16"/>
      <c r="DX161" s="16"/>
      <c r="DY161" s="16"/>
      <c r="DZ161" s="16"/>
      <c r="EA161" s="16"/>
      <c r="EB161" s="16"/>
      <c r="EC161" s="16"/>
      <c r="ED161" s="16"/>
      <c r="EE161" s="16"/>
      <c r="EF161" s="16"/>
      <c r="EG161" s="16"/>
      <c r="EH161" s="16"/>
      <c r="EI161" s="16"/>
      <c r="EJ161" s="16"/>
      <c r="EK161" s="16"/>
      <c r="EL161" s="16"/>
      <c r="EM161" s="16"/>
      <c r="EN161" s="16"/>
      <c r="EO161" s="16"/>
      <c r="EP161" s="16"/>
      <c r="EQ161" s="16"/>
      <c r="ER161" s="16"/>
      <c r="ES161" s="16"/>
      <c r="ET161" s="16"/>
      <c r="EU161" s="16"/>
      <c r="EV161" s="16"/>
      <c r="EW161" s="16"/>
      <c r="EX161" s="16"/>
      <c r="EY161" s="16"/>
      <c r="EZ161" s="16"/>
      <c r="FA161" s="16"/>
      <c r="FB161" s="16"/>
      <c r="FC161" s="16"/>
      <c r="FD161" s="16"/>
      <c r="FE161" s="16"/>
      <c r="FF161" s="16"/>
      <c r="FG161" s="16"/>
      <c r="FH161" s="16"/>
      <c r="FI161" s="16"/>
      <c r="FJ161" s="16"/>
      <c r="FK161" s="16"/>
      <c r="FL161" s="16"/>
      <c r="FM161" s="16"/>
      <c r="FN161" s="16"/>
      <c r="FO161" s="16"/>
      <c r="FP161" s="16"/>
      <c r="FQ161" s="16"/>
      <c r="FR161" s="16"/>
      <c r="FS161" s="16"/>
      <c r="FT161" s="16"/>
      <c r="FU161" s="16"/>
      <c r="FV161" s="16"/>
      <c r="FW161" s="16"/>
      <c r="FX161" s="16"/>
      <c r="FY161" s="16"/>
      <c r="FZ161" s="16"/>
      <c r="GA161" s="16"/>
      <c r="GB161" s="16"/>
      <c r="GC161" s="16"/>
      <c r="GE161" s="37">
        <v>156</v>
      </c>
      <c r="GF161" s="12">
        <v>3178</v>
      </c>
      <c r="GG161" s="16">
        <v>204.464</v>
      </c>
      <c r="GH161" s="16">
        <v>233.74</v>
      </c>
      <c r="GI161" s="16">
        <v>66.930000000000007</v>
      </c>
      <c r="GJ161" s="16">
        <v>81.25</v>
      </c>
      <c r="GK161" s="16">
        <v>45.25</v>
      </c>
      <c r="GL161" s="16">
        <v>82.625</v>
      </c>
      <c r="GM161" s="16">
        <v>55.05</v>
      </c>
      <c r="GN161" s="16">
        <v>100.965</v>
      </c>
      <c r="GO161" s="16">
        <v>214.59</v>
      </c>
      <c r="GP161" s="16">
        <v>182.03</v>
      </c>
      <c r="GQ161" s="16">
        <v>265.14</v>
      </c>
      <c r="GR161" s="16">
        <v>144.51</v>
      </c>
      <c r="GS161" s="16">
        <v>140.13999999999999</v>
      </c>
      <c r="GT161" s="16">
        <v>298.58999999999997</v>
      </c>
      <c r="GU161" s="16">
        <v>152.63</v>
      </c>
      <c r="GV161" s="16">
        <v>31198.782999999974</v>
      </c>
      <c r="GW161" s="16"/>
      <c r="GX161" s="16"/>
      <c r="GY161" s="16"/>
      <c r="GZ161" s="16"/>
      <c r="HA161" s="16"/>
    </row>
    <row r="162" spans="1:209" x14ac:dyDescent="0.35">
      <c r="A162" s="37"/>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c r="CA162" s="16"/>
      <c r="CB162" s="16"/>
      <c r="CC162" s="16"/>
      <c r="CD162" s="16"/>
      <c r="CE162" s="16"/>
      <c r="CF162" s="16"/>
      <c r="CG162" s="16"/>
      <c r="CH162" s="16"/>
      <c r="CI162" s="16"/>
      <c r="CJ162" s="16"/>
      <c r="CK162" s="16"/>
      <c r="CL162" s="16"/>
      <c r="CM162" s="16"/>
      <c r="CN162" s="16"/>
      <c r="CO162" s="16"/>
      <c r="CP162" s="16"/>
      <c r="CQ162" s="16"/>
      <c r="CR162" s="16"/>
      <c r="CS162" s="16"/>
      <c r="CT162" s="16"/>
      <c r="CU162" s="16"/>
      <c r="CV162" s="16"/>
      <c r="CW162" s="16"/>
      <c r="CX162" s="16"/>
      <c r="CY162" s="16"/>
      <c r="CZ162" s="16"/>
      <c r="DA162" s="16"/>
      <c r="DB162" s="16"/>
      <c r="DC162" s="16"/>
      <c r="DD162" s="16"/>
      <c r="DE162" s="16"/>
      <c r="DF162" s="16"/>
      <c r="DG162" s="16"/>
      <c r="DH162" s="16"/>
      <c r="DI162" s="16"/>
      <c r="DJ162" s="16"/>
      <c r="DK162" s="16"/>
      <c r="DL162" s="16"/>
      <c r="DM162" s="16"/>
      <c r="DN162" s="16"/>
      <c r="DO162" s="16"/>
      <c r="DP162" s="16"/>
      <c r="DQ162" s="16"/>
      <c r="DR162" s="16"/>
      <c r="DS162" s="16"/>
      <c r="DT162" s="16"/>
      <c r="DU162" s="16"/>
      <c r="DV162" s="16"/>
      <c r="DW162" s="16"/>
      <c r="DX162" s="16"/>
      <c r="DY162" s="16"/>
      <c r="DZ162" s="16"/>
      <c r="EA162" s="16"/>
      <c r="EB162" s="16"/>
      <c r="EC162" s="16"/>
      <c r="ED162" s="16"/>
      <c r="EE162" s="16"/>
      <c r="EF162" s="16"/>
      <c r="EG162" s="16"/>
      <c r="EH162" s="16"/>
      <c r="EI162" s="16"/>
      <c r="EJ162" s="16"/>
      <c r="EK162" s="16"/>
      <c r="EL162" s="16"/>
      <c r="EM162" s="16"/>
      <c r="EN162" s="16"/>
      <c r="EO162" s="16"/>
      <c r="EP162" s="16"/>
      <c r="EQ162" s="16"/>
      <c r="ER162" s="16"/>
      <c r="ES162" s="16"/>
      <c r="ET162" s="16"/>
      <c r="EU162" s="16"/>
      <c r="EV162" s="16"/>
      <c r="EW162" s="16"/>
      <c r="EX162" s="16"/>
      <c r="EY162" s="16"/>
      <c r="EZ162" s="16"/>
      <c r="FA162" s="16"/>
      <c r="FB162" s="16"/>
      <c r="FC162" s="16"/>
      <c r="FD162" s="16"/>
      <c r="FE162" s="16"/>
      <c r="FF162" s="16"/>
      <c r="FG162" s="16"/>
      <c r="FH162" s="16"/>
      <c r="FI162" s="16"/>
      <c r="FJ162" s="16"/>
      <c r="FK162" s="16"/>
      <c r="FL162" s="16"/>
      <c r="FM162" s="16"/>
      <c r="FN162" s="16"/>
      <c r="FO162" s="16"/>
      <c r="FP162" s="16"/>
      <c r="FQ162" s="16"/>
      <c r="FR162" s="16"/>
      <c r="FS162" s="16"/>
      <c r="FT162" s="16"/>
      <c r="FU162" s="16"/>
      <c r="FV162" s="16"/>
      <c r="FW162" s="16"/>
      <c r="FX162" s="16"/>
      <c r="FY162" s="16"/>
      <c r="FZ162" s="16"/>
      <c r="GA162" s="16"/>
      <c r="GB162" s="16"/>
      <c r="GC162" s="16"/>
      <c r="GE162" s="37">
        <v>157</v>
      </c>
      <c r="GF162" s="12">
        <v>3179</v>
      </c>
      <c r="GG162" s="16">
        <v>32.130000000000003</v>
      </c>
      <c r="GH162" s="16">
        <v>34.973999999999997</v>
      </c>
      <c r="GI162" s="16">
        <v>10.35</v>
      </c>
      <c r="GJ162" s="16">
        <v>8</v>
      </c>
      <c r="GK162" s="16">
        <v>7.42</v>
      </c>
      <c r="GL162" s="16">
        <v>3</v>
      </c>
      <c r="GM162" s="16">
        <v>13.36</v>
      </c>
      <c r="GN162" s="16">
        <v>116.74</v>
      </c>
      <c r="GO162" s="16">
        <v>57.414999999999999</v>
      </c>
      <c r="GP162" s="16">
        <v>9.89</v>
      </c>
      <c r="GQ162" s="16">
        <v>70.599999999999994</v>
      </c>
      <c r="GR162" s="16">
        <v>65.77</v>
      </c>
      <c r="GS162" s="16">
        <v>41.354999999999997</v>
      </c>
      <c r="GT162" s="16">
        <v>25.02</v>
      </c>
      <c r="GU162" s="16">
        <v>40.479999999999997</v>
      </c>
      <c r="GV162" s="16">
        <v>7546.9930000000022</v>
      </c>
      <c r="GW162" s="16"/>
      <c r="GX162" s="16"/>
      <c r="GY162" s="16"/>
      <c r="GZ162" s="16"/>
      <c r="HA162" s="16"/>
    </row>
    <row r="163" spans="1:209" x14ac:dyDescent="0.35">
      <c r="A163" s="37"/>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c r="CA163" s="16"/>
      <c r="CB163" s="16"/>
      <c r="CC163" s="16"/>
      <c r="CD163" s="16"/>
      <c r="CE163" s="16"/>
      <c r="CF163" s="16"/>
      <c r="CG163" s="16"/>
      <c r="CH163" s="16"/>
      <c r="CI163" s="16"/>
      <c r="CJ163" s="16"/>
      <c r="CK163" s="16"/>
      <c r="CL163" s="16"/>
      <c r="CM163" s="16"/>
      <c r="CN163" s="16"/>
      <c r="CO163" s="16"/>
      <c r="CP163" s="16"/>
      <c r="CQ163" s="16"/>
      <c r="CR163" s="16"/>
      <c r="CS163" s="16"/>
      <c r="CT163" s="16"/>
      <c r="CU163" s="16"/>
      <c r="CV163" s="16"/>
      <c r="CW163" s="16"/>
      <c r="CX163" s="16"/>
      <c r="CY163" s="16"/>
      <c r="CZ163" s="16"/>
      <c r="DA163" s="16"/>
      <c r="DB163" s="16"/>
      <c r="DC163" s="16"/>
      <c r="DD163" s="16"/>
      <c r="DE163" s="16"/>
      <c r="DF163" s="16"/>
      <c r="DG163" s="16"/>
      <c r="DH163" s="16"/>
      <c r="DI163" s="16"/>
      <c r="DJ163" s="16"/>
      <c r="DK163" s="16"/>
      <c r="DL163" s="16"/>
      <c r="DM163" s="16"/>
      <c r="DN163" s="16"/>
      <c r="DO163" s="16"/>
      <c r="DP163" s="16"/>
      <c r="DQ163" s="16"/>
      <c r="DR163" s="16"/>
      <c r="DS163" s="16"/>
      <c r="DT163" s="16"/>
      <c r="DU163" s="16"/>
      <c r="DV163" s="16"/>
      <c r="DW163" s="16"/>
      <c r="DX163" s="16"/>
      <c r="DY163" s="16"/>
      <c r="DZ163" s="16"/>
      <c r="EA163" s="16"/>
      <c r="EB163" s="16"/>
      <c r="EC163" s="16"/>
      <c r="ED163" s="16"/>
      <c r="EE163" s="16"/>
      <c r="EF163" s="16"/>
      <c r="EG163" s="16"/>
      <c r="EH163" s="16"/>
      <c r="EI163" s="16"/>
      <c r="EJ163" s="16"/>
      <c r="EK163" s="16"/>
      <c r="EL163" s="16"/>
      <c r="EM163" s="16"/>
      <c r="EN163" s="16"/>
      <c r="EO163" s="16"/>
      <c r="EP163" s="16"/>
      <c r="EQ163" s="16"/>
      <c r="ER163" s="16"/>
      <c r="ES163" s="16"/>
      <c r="ET163" s="16"/>
      <c r="EU163" s="16"/>
      <c r="EV163" s="16"/>
      <c r="EW163" s="16"/>
      <c r="EX163" s="16"/>
      <c r="EY163" s="16"/>
      <c r="EZ163" s="16"/>
      <c r="FA163" s="16"/>
      <c r="FB163" s="16"/>
      <c r="FC163" s="16"/>
      <c r="FD163" s="16"/>
      <c r="FE163" s="16"/>
      <c r="FF163" s="16"/>
      <c r="FG163" s="16"/>
      <c r="FH163" s="16"/>
      <c r="FI163" s="16"/>
      <c r="FJ163" s="16"/>
      <c r="FK163" s="16"/>
      <c r="FL163" s="16"/>
      <c r="FM163" s="16"/>
      <c r="FN163" s="16"/>
      <c r="FO163" s="16"/>
      <c r="FP163" s="16"/>
      <c r="FQ163" s="16"/>
      <c r="FR163" s="16"/>
      <c r="FS163" s="16"/>
      <c r="FT163" s="16"/>
      <c r="FU163" s="16"/>
      <c r="FV163" s="16"/>
      <c r="FW163" s="16"/>
      <c r="FX163" s="16"/>
      <c r="FY163" s="16"/>
      <c r="FZ163" s="16"/>
      <c r="GA163" s="16"/>
      <c r="GB163" s="16"/>
      <c r="GC163" s="16"/>
      <c r="GE163" s="37">
        <v>158</v>
      </c>
      <c r="GF163" s="12">
        <v>3180</v>
      </c>
      <c r="GG163" s="16">
        <v>80.692999999999998</v>
      </c>
      <c r="GH163" s="16">
        <v>49.92</v>
      </c>
      <c r="GI163" s="16">
        <v>30.58</v>
      </c>
      <c r="GJ163" s="16">
        <v>0</v>
      </c>
      <c r="GK163" s="16">
        <v>10.5</v>
      </c>
      <c r="GL163" s="16">
        <v>4.42</v>
      </c>
      <c r="GM163" s="16">
        <v>17.945</v>
      </c>
      <c r="GN163" s="16">
        <v>11.34</v>
      </c>
      <c r="GO163" s="16">
        <v>15.505000000000001</v>
      </c>
      <c r="GP163" s="16">
        <v>9.57</v>
      </c>
      <c r="GQ163" s="16">
        <v>48.5</v>
      </c>
      <c r="GR163" s="16">
        <v>70.349999999999994</v>
      </c>
      <c r="GS163" s="16">
        <v>156.92500000000001</v>
      </c>
      <c r="GT163" s="16">
        <v>44.05</v>
      </c>
      <c r="GU163" s="16">
        <v>16.72</v>
      </c>
      <c r="GV163" s="16">
        <v>8383.2800000000025</v>
      </c>
      <c r="GW163" s="16"/>
      <c r="GX163" s="16"/>
      <c r="GY163" s="16"/>
      <c r="GZ163" s="16"/>
      <c r="HA163" s="16"/>
    </row>
    <row r="164" spans="1:209" x14ac:dyDescent="0.35">
      <c r="A164" s="37"/>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c r="CA164" s="16"/>
      <c r="CB164" s="16"/>
      <c r="CC164" s="16"/>
      <c r="CD164" s="16"/>
      <c r="CE164" s="16"/>
      <c r="CF164" s="16"/>
      <c r="CG164" s="16"/>
      <c r="CH164" s="16"/>
      <c r="CI164" s="16"/>
      <c r="CJ164" s="16"/>
      <c r="CK164" s="16"/>
      <c r="CL164" s="16"/>
      <c r="CM164" s="16"/>
      <c r="CN164" s="16"/>
      <c r="CO164" s="16"/>
      <c r="CP164" s="16"/>
      <c r="CQ164" s="16"/>
      <c r="CR164" s="16"/>
      <c r="CS164" s="16"/>
      <c r="CT164" s="16"/>
      <c r="CU164" s="16"/>
      <c r="CV164" s="16"/>
      <c r="CW164" s="16"/>
      <c r="CX164" s="16"/>
      <c r="CY164" s="16"/>
      <c r="CZ164" s="16"/>
      <c r="DA164" s="16"/>
      <c r="DB164" s="16"/>
      <c r="DC164" s="16"/>
      <c r="DD164" s="16"/>
      <c r="DE164" s="16"/>
      <c r="DF164" s="16"/>
      <c r="DG164" s="16"/>
      <c r="DH164" s="16"/>
      <c r="DI164" s="16"/>
      <c r="DJ164" s="16"/>
      <c r="DK164" s="16"/>
      <c r="DL164" s="16"/>
      <c r="DM164" s="16"/>
      <c r="DN164" s="16"/>
      <c r="DO164" s="16"/>
      <c r="DP164" s="16"/>
      <c r="DQ164" s="16"/>
      <c r="DR164" s="16"/>
      <c r="DS164" s="16"/>
      <c r="DT164" s="16"/>
      <c r="DU164" s="16"/>
      <c r="DV164" s="16"/>
      <c r="DW164" s="16"/>
      <c r="DX164" s="16"/>
      <c r="DY164" s="16"/>
      <c r="DZ164" s="16"/>
      <c r="EA164" s="16"/>
      <c r="EB164" s="16"/>
      <c r="EC164" s="16"/>
      <c r="ED164" s="16"/>
      <c r="EE164" s="16"/>
      <c r="EF164" s="16"/>
      <c r="EG164" s="16"/>
      <c r="EH164" s="16"/>
      <c r="EI164" s="16"/>
      <c r="EJ164" s="16"/>
      <c r="EK164" s="16"/>
      <c r="EL164" s="16"/>
      <c r="EM164" s="16"/>
      <c r="EN164" s="16"/>
      <c r="EO164" s="16"/>
      <c r="EP164" s="16"/>
      <c r="EQ164" s="16"/>
      <c r="ER164" s="16"/>
      <c r="ES164" s="16"/>
      <c r="ET164" s="16"/>
      <c r="EU164" s="16"/>
      <c r="EV164" s="16"/>
      <c r="EW164" s="16"/>
      <c r="EX164" s="16"/>
      <c r="EY164" s="16"/>
      <c r="EZ164" s="16"/>
      <c r="FA164" s="16"/>
      <c r="FB164" s="16"/>
      <c r="FC164" s="16"/>
      <c r="FD164" s="16"/>
      <c r="FE164" s="16"/>
      <c r="FF164" s="16"/>
      <c r="FG164" s="16"/>
      <c r="FH164" s="16"/>
      <c r="FI164" s="16"/>
      <c r="FJ164" s="16"/>
      <c r="FK164" s="16"/>
      <c r="FL164" s="16"/>
      <c r="FM164" s="16"/>
      <c r="FN164" s="16"/>
      <c r="FO164" s="16"/>
      <c r="FP164" s="16"/>
      <c r="FQ164" s="16"/>
      <c r="FR164" s="16"/>
      <c r="FS164" s="16"/>
      <c r="FT164" s="16"/>
      <c r="FU164" s="16"/>
      <c r="FV164" s="16"/>
      <c r="FW164" s="16"/>
      <c r="FX164" s="16"/>
      <c r="FY164" s="16"/>
      <c r="FZ164" s="16"/>
      <c r="GA164" s="16"/>
      <c r="GB164" s="16"/>
      <c r="GC164" s="16"/>
      <c r="GE164" s="37">
        <v>159</v>
      </c>
      <c r="GF164" s="12">
        <v>3181</v>
      </c>
      <c r="GG164" s="16">
        <v>9.01</v>
      </c>
      <c r="GH164" s="16">
        <v>17.95</v>
      </c>
      <c r="GI164" s="16">
        <v>12.315</v>
      </c>
      <c r="GJ164" s="16">
        <v>5.3</v>
      </c>
      <c r="GK164" s="16">
        <v>5.0999999999999996</v>
      </c>
      <c r="GL164" s="16">
        <v>6.16</v>
      </c>
      <c r="GM164" s="16">
        <v>12.26</v>
      </c>
      <c r="GN164" s="16">
        <v>37.33</v>
      </c>
      <c r="GO164" s="16">
        <v>30.24</v>
      </c>
      <c r="GP164" s="16">
        <v>55.92</v>
      </c>
      <c r="GQ164" s="16">
        <v>15.574999999999999</v>
      </c>
      <c r="GR164" s="16">
        <v>25.58</v>
      </c>
      <c r="GS164" s="16">
        <v>37.9</v>
      </c>
      <c r="GT164" s="16">
        <v>12.32</v>
      </c>
      <c r="GU164" s="16">
        <v>2.64</v>
      </c>
      <c r="GV164" s="16">
        <v>3665.5729999999994</v>
      </c>
      <c r="GW164" s="16"/>
      <c r="GX164" s="16"/>
      <c r="GY164" s="16"/>
      <c r="GZ164" s="16"/>
      <c r="HA164" s="16"/>
    </row>
    <row r="165" spans="1:209" x14ac:dyDescent="0.35">
      <c r="A165" s="37"/>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c r="CA165" s="16"/>
      <c r="CB165" s="16"/>
      <c r="CC165" s="16"/>
      <c r="CD165" s="16"/>
      <c r="CE165" s="16"/>
      <c r="CF165" s="16"/>
      <c r="CG165" s="16"/>
      <c r="CH165" s="16"/>
      <c r="CI165" s="16"/>
      <c r="CJ165" s="16"/>
      <c r="CK165" s="16"/>
      <c r="CL165" s="16"/>
      <c r="CM165" s="16"/>
      <c r="CN165" s="16"/>
      <c r="CO165" s="16"/>
      <c r="CP165" s="16"/>
      <c r="CQ165" s="16"/>
      <c r="CR165" s="16"/>
      <c r="CS165" s="16"/>
      <c r="CT165" s="16"/>
      <c r="CU165" s="16"/>
      <c r="CV165" s="16"/>
      <c r="CW165" s="16"/>
      <c r="CX165" s="16"/>
      <c r="CY165" s="16"/>
      <c r="CZ165" s="16"/>
      <c r="DA165" s="16"/>
      <c r="DB165" s="16"/>
      <c r="DC165" s="16"/>
      <c r="DD165" s="16"/>
      <c r="DE165" s="16"/>
      <c r="DF165" s="16"/>
      <c r="DG165" s="16"/>
      <c r="DH165" s="16"/>
      <c r="DI165" s="16"/>
      <c r="DJ165" s="16"/>
      <c r="DK165" s="16"/>
      <c r="DL165" s="16"/>
      <c r="DM165" s="16"/>
      <c r="DN165" s="16"/>
      <c r="DO165" s="16"/>
      <c r="DP165" s="16"/>
      <c r="DQ165" s="16"/>
      <c r="DR165" s="16"/>
      <c r="DS165" s="16"/>
      <c r="DT165" s="16"/>
      <c r="DU165" s="16"/>
      <c r="DV165" s="16"/>
      <c r="DW165" s="16"/>
      <c r="DX165" s="16"/>
      <c r="DY165" s="16"/>
      <c r="DZ165" s="16"/>
      <c r="EA165" s="16"/>
      <c r="EB165" s="16"/>
      <c r="EC165" s="16"/>
      <c r="ED165" s="16"/>
      <c r="EE165" s="16"/>
      <c r="EF165" s="16"/>
      <c r="EG165" s="16"/>
      <c r="EH165" s="16"/>
      <c r="EI165" s="16"/>
      <c r="EJ165" s="16"/>
      <c r="EK165" s="16"/>
      <c r="EL165" s="16"/>
      <c r="EM165" s="16"/>
      <c r="EN165" s="16"/>
      <c r="EO165" s="16"/>
      <c r="EP165" s="16"/>
      <c r="EQ165" s="16"/>
      <c r="ER165" s="16"/>
      <c r="ES165" s="16"/>
      <c r="ET165" s="16"/>
      <c r="EU165" s="16"/>
      <c r="EV165" s="16"/>
      <c r="EW165" s="16"/>
      <c r="EX165" s="16"/>
      <c r="EY165" s="16"/>
      <c r="EZ165" s="16"/>
      <c r="FA165" s="16"/>
      <c r="FB165" s="16"/>
      <c r="FC165" s="16"/>
      <c r="FD165" s="16"/>
      <c r="FE165" s="16"/>
      <c r="FF165" s="16"/>
      <c r="FG165" s="16"/>
      <c r="FH165" s="16"/>
      <c r="FI165" s="16"/>
      <c r="FJ165" s="16"/>
      <c r="FK165" s="16"/>
      <c r="FL165" s="16"/>
      <c r="FM165" s="16"/>
      <c r="FN165" s="16"/>
      <c r="FO165" s="16"/>
      <c r="FP165" s="16"/>
      <c r="FQ165" s="16"/>
      <c r="FR165" s="16"/>
      <c r="FS165" s="16"/>
      <c r="FT165" s="16"/>
      <c r="FU165" s="16"/>
      <c r="FV165" s="16"/>
      <c r="FW165" s="16"/>
      <c r="FX165" s="16"/>
      <c r="FY165" s="16"/>
      <c r="FZ165" s="16"/>
      <c r="GA165" s="16"/>
      <c r="GB165" s="16"/>
      <c r="GC165" s="16"/>
      <c r="GE165" s="37">
        <v>160</v>
      </c>
      <c r="GF165" s="12">
        <v>3182</v>
      </c>
      <c r="GG165" s="16">
        <v>7.47</v>
      </c>
      <c r="GH165" s="16">
        <v>19.579999999999998</v>
      </c>
      <c r="GI165" s="16">
        <v>2</v>
      </c>
      <c r="GJ165" s="16">
        <v>15</v>
      </c>
      <c r="GK165" s="16">
        <v>9.6199999999999992</v>
      </c>
      <c r="GL165" s="16">
        <v>15.6</v>
      </c>
      <c r="GM165" s="16">
        <v>18.36</v>
      </c>
      <c r="GN165" s="16">
        <v>82.37</v>
      </c>
      <c r="GO165" s="16">
        <v>13.89</v>
      </c>
      <c r="GP165" s="16">
        <v>8.91</v>
      </c>
      <c r="GQ165" s="16">
        <v>6.65</v>
      </c>
      <c r="GR165" s="16">
        <v>46.29</v>
      </c>
      <c r="GS165" s="16">
        <v>29.76</v>
      </c>
      <c r="GT165" s="16">
        <v>13.2</v>
      </c>
      <c r="GU165" s="16">
        <v>54.55</v>
      </c>
      <c r="GV165" s="16">
        <v>3577.4950000000008</v>
      </c>
      <c r="GW165" s="16"/>
      <c r="GX165" s="16"/>
      <c r="GY165" s="16"/>
      <c r="GZ165" s="16"/>
      <c r="HA165" s="16"/>
    </row>
    <row r="166" spans="1:209" x14ac:dyDescent="0.35">
      <c r="A166" s="37"/>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c r="CA166" s="16"/>
      <c r="CB166" s="16"/>
      <c r="CC166" s="16"/>
      <c r="CD166" s="16"/>
      <c r="CE166" s="16"/>
      <c r="CF166" s="16"/>
      <c r="CG166" s="16"/>
      <c r="CH166" s="16"/>
      <c r="CI166" s="16"/>
      <c r="CJ166" s="16"/>
      <c r="CK166" s="16"/>
      <c r="CL166" s="16"/>
      <c r="CM166" s="16"/>
      <c r="CN166" s="16"/>
      <c r="CO166" s="16"/>
      <c r="CP166" s="16"/>
      <c r="CQ166" s="16"/>
      <c r="CR166" s="16"/>
      <c r="CS166" s="16"/>
      <c r="CT166" s="16"/>
      <c r="CU166" s="16"/>
      <c r="CV166" s="16"/>
      <c r="CW166" s="16"/>
      <c r="CX166" s="16"/>
      <c r="CY166" s="16"/>
      <c r="CZ166" s="16"/>
      <c r="DA166" s="16"/>
      <c r="DB166" s="16"/>
      <c r="DC166" s="16"/>
      <c r="DD166" s="16"/>
      <c r="DE166" s="16"/>
      <c r="DF166" s="16"/>
      <c r="DG166" s="16"/>
      <c r="DH166" s="16"/>
      <c r="DI166" s="16"/>
      <c r="DJ166" s="16"/>
      <c r="DK166" s="16"/>
      <c r="DL166" s="16"/>
      <c r="DM166" s="16"/>
      <c r="DN166" s="16"/>
      <c r="DO166" s="16"/>
      <c r="DP166" s="16"/>
      <c r="DQ166" s="16"/>
      <c r="DR166" s="16"/>
      <c r="DS166" s="16"/>
      <c r="DT166" s="16"/>
      <c r="DU166" s="16"/>
      <c r="DV166" s="16"/>
      <c r="DW166" s="16"/>
      <c r="DX166" s="16"/>
      <c r="DY166" s="16"/>
      <c r="DZ166" s="16"/>
      <c r="EA166" s="16"/>
      <c r="EB166" s="16"/>
      <c r="EC166" s="16"/>
      <c r="ED166" s="16"/>
      <c r="EE166" s="16"/>
      <c r="EF166" s="16"/>
      <c r="EG166" s="16"/>
      <c r="EH166" s="16"/>
      <c r="EI166" s="16"/>
      <c r="EJ166" s="16"/>
      <c r="EK166" s="16"/>
      <c r="EL166" s="16"/>
      <c r="EM166" s="16"/>
      <c r="EN166" s="16"/>
      <c r="EO166" s="16"/>
      <c r="EP166" s="16"/>
      <c r="EQ166" s="16"/>
      <c r="ER166" s="16"/>
      <c r="ES166" s="16"/>
      <c r="ET166" s="16"/>
      <c r="EU166" s="16"/>
      <c r="EV166" s="16"/>
      <c r="EW166" s="16"/>
      <c r="EX166" s="16"/>
      <c r="EY166" s="16"/>
      <c r="EZ166" s="16"/>
      <c r="FA166" s="16"/>
      <c r="FB166" s="16"/>
      <c r="FC166" s="16"/>
      <c r="FD166" s="16"/>
      <c r="FE166" s="16"/>
      <c r="FF166" s="16"/>
      <c r="FG166" s="16"/>
      <c r="FH166" s="16"/>
      <c r="FI166" s="16"/>
      <c r="FJ166" s="16"/>
      <c r="FK166" s="16"/>
      <c r="FL166" s="16"/>
      <c r="FM166" s="16"/>
      <c r="FN166" s="16"/>
      <c r="FO166" s="16"/>
      <c r="FP166" s="16"/>
      <c r="FQ166" s="16"/>
      <c r="FR166" s="16"/>
      <c r="FS166" s="16"/>
      <c r="FT166" s="16"/>
      <c r="FU166" s="16"/>
      <c r="FV166" s="16"/>
      <c r="FW166" s="16"/>
      <c r="FX166" s="16"/>
      <c r="FY166" s="16"/>
      <c r="FZ166" s="16"/>
      <c r="GA166" s="16"/>
      <c r="GB166" s="16"/>
      <c r="GC166" s="16"/>
      <c r="GE166" s="37">
        <v>161</v>
      </c>
      <c r="GF166" s="12">
        <v>3183</v>
      </c>
      <c r="GG166" s="16">
        <v>9.9</v>
      </c>
      <c r="GH166" s="16">
        <v>22.28</v>
      </c>
      <c r="GI166" s="16">
        <v>5.75</v>
      </c>
      <c r="GJ166" s="16">
        <v>11</v>
      </c>
      <c r="GK166" s="16">
        <v>2.75</v>
      </c>
      <c r="GL166" s="16">
        <v>0</v>
      </c>
      <c r="GM166" s="16">
        <v>8.1</v>
      </c>
      <c r="GN166" s="16">
        <v>12.18</v>
      </c>
      <c r="GO166" s="16">
        <v>14.385</v>
      </c>
      <c r="GP166" s="16">
        <v>18.89</v>
      </c>
      <c r="GQ166" s="16">
        <v>19.190000000000001</v>
      </c>
      <c r="GR166" s="16">
        <v>112.34</v>
      </c>
      <c r="GS166" s="16">
        <v>14.025</v>
      </c>
      <c r="GT166" s="16">
        <v>13.2</v>
      </c>
      <c r="GU166" s="16">
        <v>20.32</v>
      </c>
      <c r="GV166" s="16">
        <v>3628.1</v>
      </c>
      <c r="GW166" s="16"/>
      <c r="GX166" s="16"/>
      <c r="GY166" s="16"/>
      <c r="GZ166" s="16"/>
      <c r="HA166" s="16"/>
    </row>
    <row r="167" spans="1:209" x14ac:dyDescent="0.35">
      <c r="A167" s="37"/>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c r="CA167" s="16"/>
      <c r="CB167" s="16"/>
      <c r="CC167" s="16"/>
      <c r="CD167" s="16"/>
      <c r="CE167" s="16"/>
      <c r="CF167" s="16"/>
      <c r="CG167" s="16"/>
      <c r="CH167" s="16"/>
      <c r="CI167" s="16"/>
      <c r="CJ167" s="16"/>
      <c r="CK167" s="16"/>
      <c r="CL167" s="16"/>
      <c r="CM167" s="16"/>
      <c r="CN167" s="16"/>
      <c r="CO167" s="16"/>
      <c r="CP167" s="16"/>
      <c r="CQ167" s="16"/>
      <c r="CR167" s="16"/>
      <c r="CS167" s="16"/>
      <c r="CT167" s="16"/>
      <c r="CU167" s="16"/>
      <c r="CV167" s="16"/>
      <c r="CW167" s="16"/>
      <c r="CX167" s="16"/>
      <c r="CY167" s="16"/>
      <c r="CZ167" s="16"/>
      <c r="DA167" s="16"/>
      <c r="DB167" s="16"/>
      <c r="DC167" s="16"/>
      <c r="DD167" s="16"/>
      <c r="DE167" s="16"/>
      <c r="DF167" s="16"/>
      <c r="DG167" s="16"/>
      <c r="DH167" s="16"/>
      <c r="DI167" s="16"/>
      <c r="DJ167" s="16"/>
      <c r="DK167" s="16"/>
      <c r="DL167" s="16"/>
      <c r="DM167" s="16"/>
      <c r="DN167" s="16"/>
      <c r="DO167" s="16"/>
      <c r="DP167" s="16"/>
      <c r="DQ167" s="16"/>
      <c r="DR167" s="16"/>
      <c r="DS167" s="16"/>
      <c r="DT167" s="16"/>
      <c r="DU167" s="16"/>
      <c r="DV167" s="16"/>
      <c r="DW167" s="16"/>
      <c r="DX167" s="16"/>
      <c r="DY167" s="16"/>
      <c r="DZ167" s="16"/>
      <c r="EA167" s="16"/>
      <c r="EB167" s="16"/>
      <c r="EC167" s="16"/>
      <c r="ED167" s="16"/>
      <c r="EE167" s="16"/>
      <c r="EF167" s="16"/>
      <c r="EG167" s="16"/>
      <c r="EH167" s="16"/>
      <c r="EI167" s="16"/>
      <c r="EJ167" s="16"/>
      <c r="EK167" s="16"/>
      <c r="EL167" s="16"/>
      <c r="EM167" s="16"/>
      <c r="EN167" s="16"/>
      <c r="EO167" s="16"/>
      <c r="EP167" s="16"/>
      <c r="EQ167" s="16"/>
      <c r="ER167" s="16"/>
      <c r="ES167" s="16"/>
      <c r="ET167" s="16"/>
      <c r="EU167" s="16"/>
      <c r="EV167" s="16"/>
      <c r="EW167" s="16"/>
      <c r="EX167" s="16"/>
      <c r="EY167" s="16"/>
      <c r="EZ167" s="16"/>
      <c r="FA167" s="16"/>
      <c r="FB167" s="16"/>
      <c r="FC167" s="16"/>
      <c r="FD167" s="16"/>
      <c r="FE167" s="16"/>
      <c r="FF167" s="16"/>
      <c r="FG167" s="16"/>
      <c r="FH167" s="16"/>
      <c r="FI167" s="16"/>
      <c r="FJ167" s="16"/>
      <c r="FK167" s="16"/>
      <c r="FL167" s="16"/>
      <c r="FM167" s="16"/>
      <c r="FN167" s="16"/>
      <c r="FO167" s="16"/>
      <c r="FP167" s="16"/>
      <c r="FQ167" s="16"/>
      <c r="FR167" s="16"/>
      <c r="FS167" s="16"/>
      <c r="FT167" s="16"/>
      <c r="FU167" s="16"/>
      <c r="FV167" s="16"/>
      <c r="FW167" s="16"/>
      <c r="FX167" s="16"/>
      <c r="FY167" s="16"/>
      <c r="FZ167" s="16"/>
      <c r="GA167" s="16"/>
      <c r="GB167" s="16"/>
      <c r="GC167" s="16"/>
      <c r="GE167" s="37">
        <v>162</v>
      </c>
      <c r="GF167" s="12">
        <v>3184</v>
      </c>
      <c r="GG167" s="16">
        <v>14.39</v>
      </c>
      <c r="GH167" s="16">
        <v>12.53</v>
      </c>
      <c r="GI167" s="16">
        <v>0</v>
      </c>
      <c r="GJ167" s="16">
        <v>0</v>
      </c>
      <c r="GK167" s="16">
        <v>23.41</v>
      </c>
      <c r="GL167" s="16">
        <v>12.42</v>
      </c>
      <c r="GM167" s="16">
        <v>18.97</v>
      </c>
      <c r="GN167" s="16">
        <v>15.24</v>
      </c>
      <c r="GO167" s="16">
        <v>12.99</v>
      </c>
      <c r="GP167" s="16">
        <v>29.29</v>
      </c>
      <c r="GQ167" s="16">
        <v>1.75</v>
      </c>
      <c r="GR167" s="16">
        <v>22.184999999999999</v>
      </c>
      <c r="GS167" s="16">
        <v>49.83</v>
      </c>
      <c r="GT167" s="16">
        <v>41.49</v>
      </c>
      <c r="GU167" s="16">
        <v>12.32</v>
      </c>
      <c r="GV167" s="16">
        <v>3554.7950000000005</v>
      </c>
      <c r="GW167" s="16"/>
      <c r="GX167" s="16"/>
      <c r="GY167" s="16"/>
      <c r="GZ167" s="16"/>
      <c r="HA167" s="16"/>
    </row>
    <row r="168" spans="1:209" x14ac:dyDescent="0.35">
      <c r="A168" s="37"/>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c r="CA168" s="16"/>
      <c r="CB168" s="16"/>
      <c r="CC168" s="16"/>
      <c r="CD168" s="16"/>
      <c r="CE168" s="16"/>
      <c r="CF168" s="16"/>
      <c r="CG168" s="16"/>
      <c r="CH168" s="16"/>
      <c r="CI168" s="16"/>
      <c r="CJ168" s="16"/>
      <c r="CK168" s="16"/>
      <c r="CL168" s="16"/>
      <c r="CM168" s="16"/>
      <c r="CN168" s="16"/>
      <c r="CO168" s="16"/>
      <c r="CP168" s="16"/>
      <c r="CQ168" s="16"/>
      <c r="CR168" s="16"/>
      <c r="CS168" s="16"/>
      <c r="CT168" s="16"/>
      <c r="CU168" s="16"/>
      <c r="CV168" s="16"/>
      <c r="CW168" s="16"/>
      <c r="CX168" s="16"/>
      <c r="CY168" s="16"/>
      <c r="CZ168" s="16"/>
      <c r="DA168" s="16"/>
      <c r="DB168" s="16"/>
      <c r="DC168" s="16"/>
      <c r="DD168" s="16"/>
      <c r="DE168" s="16"/>
      <c r="DF168" s="16"/>
      <c r="DG168" s="16"/>
      <c r="DH168" s="16"/>
      <c r="DI168" s="16"/>
      <c r="DJ168" s="16"/>
      <c r="DK168" s="16"/>
      <c r="DL168" s="16"/>
      <c r="DM168" s="16"/>
      <c r="DN168" s="16"/>
      <c r="DO168" s="16"/>
      <c r="DP168" s="16"/>
      <c r="DQ168" s="16"/>
      <c r="DR168" s="16"/>
      <c r="DS168" s="16"/>
      <c r="DT168" s="16"/>
      <c r="DU168" s="16"/>
      <c r="DV168" s="16"/>
      <c r="DW168" s="16"/>
      <c r="DX168" s="16"/>
      <c r="DY168" s="16"/>
      <c r="DZ168" s="16"/>
      <c r="EA168" s="16"/>
      <c r="EB168" s="16"/>
      <c r="EC168" s="16"/>
      <c r="ED168" s="16"/>
      <c r="EE168" s="16"/>
      <c r="EF168" s="16"/>
      <c r="EG168" s="16"/>
      <c r="EH168" s="16"/>
      <c r="EI168" s="16"/>
      <c r="EJ168" s="16"/>
      <c r="EK168" s="16"/>
      <c r="EL168" s="16"/>
      <c r="EM168" s="16"/>
      <c r="EN168" s="16"/>
      <c r="EO168" s="16"/>
      <c r="EP168" s="16"/>
      <c r="EQ168" s="16"/>
      <c r="ER168" s="16"/>
      <c r="ES168" s="16"/>
      <c r="ET168" s="16"/>
      <c r="EU168" s="16"/>
      <c r="EV168" s="16"/>
      <c r="EW168" s="16"/>
      <c r="EX168" s="16"/>
      <c r="EY168" s="16"/>
      <c r="EZ168" s="16"/>
      <c r="FA168" s="16"/>
      <c r="FB168" s="16"/>
      <c r="FC168" s="16"/>
      <c r="FD168" s="16"/>
      <c r="FE168" s="16"/>
      <c r="FF168" s="16"/>
      <c r="FG168" s="16"/>
      <c r="FH168" s="16"/>
      <c r="FI168" s="16"/>
      <c r="FJ168" s="16"/>
      <c r="FK168" s="16"/>
      <c r="FL168" s="16"/>
      <c r="FM168" s="16"/>
      <c r="FN168" s="16"/>
      <c r="FO168" s="16"/>
      <c r="FP168" s="16"/>
      <c r="FQ168" s="16"/>
      <c r="FR168" s="16"/>
      <c r="FS168" s="16"/>
      <c r="FT168" s="16"/>
      <c r="FU168" s="16"/>
      <c r="FV168" s="16"/>
      <c r="FW168" s="16"/>
      <c r="FX168" s="16"/>
      <c r="FY168" s="16"/>
      <c r="FZ168" s="16"/>
      <c r="GA168" s="16"/>
      <c r="GB168" s="16"/>
      <c r="GC168" s="16"/>
      <c r="GE168" s="37">
        <v>163</v>
      </c>
      <c r="GF168" s="12">
        <v>3185</v>
      </c>
      <c r="GG168" s="16">
        <v>41.48</v>
      </c>
      <c r="GH168" s="16">
        <v>16.149999999999999</v>
      </c>
      <c r="GI168" s="16">
        <v>1.5</v>
      </c>
      <c r="GJ168" s="16">
        <v>5.7750000000000004</v>
      </c>
      <c r="GK168" s="16">
        <v>24.8</v>
      </c>
      <c r="GL168" s="16">
        <v>0</v>
      </c>
      <c r="GM168" s="16">
        <v>0</v>
      </c>
      <c r="GN168" s="16">
        <v>46.234999999999999</v>
      </c>
      <c r="GO168" s="16">
        <v>22.47</v>
      </c>
      <c r="GP168" s="16">
        <v>40.69</v>
      </c>
      <c r="GQ168" s="16">
        <v>21.46</v>
      </c>
      <c r="GR168" s="16">
        <v>11.46</v>
      </c>
      <c r="GS168" s="16">
        <v>39.340000000000003</v>
      </c>
      <c r="GT168" s="16">
        <v>56.524999999999999</v>
      </c>
      <c r="GU168" s="16">
        <v>30.36</v>
      </c>
      <c r="GV168" s="16">
        <v>4985.0359999999973</v>
      </c>
      <c r="GW168" s="16"/>
      <c r="GX168" s="16"/>
      <c r="GY168" s="16"/>
      <c r="GZ168" s="16"/>
      <c r="HA168" s="16"/>
    </row>
    <row r="169" spans="1:209" x14ac:dyDescent="0.35">
      <c r="A169" s="37"/>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c r="CA169" s="16"/>
      <c r="CB169" s="16"/>
      <c r="CC169" s="16"/>
      <c r="CD169" s="16"/>
      <c r="CE169" s="16"/>
      <c r="CF169" s="16"/>
      <c r="CG169" s="16"/>
      <c r="CH169" s="16"/>
      <c r="CI169" s="16"/>
      <c r="CJ169" s="16"/>
      <c r="CK169" s="16"/>
      <c r="CL169" s="16"/>
      <c r="CM169" s="16"/>
      <c r="CN169" s="16"/>
      <c r="CO169" s="16"/>
      <c r="CP169" s="16"/>
      <c r="CQ169" s="16"/>
      <c r="CR169" s="16"/>
      <c r="CS169" s="16"/>
      <c r="CT169" s="16"/>
      <c r="CU169" s="16"/>
      <c r="CV169" s="16"/>
      <c r="CW169" s="16"/>
      <c r="CX169" s="16"/>
      <c r="CY169" s="16"/>
      <c r="CZ169" s="16"/>
      <c r="DA169" s="16"/>
      <c r="DB169" s="16"/>
      <c r="DC169" s="16"/>
      <c r="DD169" s="16"/>
      <c r="DE169" s="16"/>
      <c r="DF169" s="16"/>
      <c r="DG169" s="16"/>
      <c r="DH169" s="16"/>
      <c r="DI169" s="16"/>
      <c r="DJ169" s="16"/>
      <c r="DK169" s="16"/>
      <c r="DL169" s="16"/>
      <c r="DM169" s="16"/>
      <c r="DN169" s="16"/>
      <c r="DO169" s="16"/>
      <c r="DP169" s="16"/>
      <c r="DQ169" s="16"/>
      <c r="DR169" s="16"/>
      <c r="DS169" s="16"/>
      <c r="DT169" s="16"/>
      <c r="DU169" s="16"/>
      <c r="DV169" s="16"/>
      <c r="DW169" s="16"/>
      <c r="DX169" s="16"/>
      <c r="DY169" s="16"/>
      <c r="DZ169" s="16"/>
      <c r="EA169" s="16"/>
      <c r="EB169" s="16"/>
      <c r="EC169" s="16"/>
      <c r="ED169" s="16"/>
      <c r="EE169" s="16"/>
      <c r="EF169" s="16"/>
      <c r="EG169" s="16"/>
      <c r="EH169" s="16"/>
      <c r="EI169" s="16"/>
      <c r="EJ169" s="16"/>
      <c r="EK169" s="16"/>
      <c r="EL169" s="16"/>
      <c r="EM169" s="16"/>
      <c r="EN169" s="16"/>
      <c r="EO169" s="16"/>
      <c r="EP169" s="16"/>
      <c r="EQ169" s="16"/>
      <c r="ER169" s="16"/>
      <c r="ES169" s="16"/>
      <c r="ET169" s="16"/>
      <c r="EU169" s="16"/>
      <c r="EV169" s="16"/>
      <c r="EW169" s="16"/>
      <c r="EX169" s="16"/>
      <c r="EY169" s="16"/>
      <c r="EZ169" s="16"/>
      <c r="FA169" s="16"/>
      <c r="FB169" s="16"/>
      <c r="FC169" s="16"/>
      <c r="FD169" s="16"/>
      <c r="FE169" s="16"/>
      <c r="FF169" s="16"/>
      <c r="FG169" s="16"/>
      <c r="FH169" s="16"/>
      <c r="FI169" s="16"/>
      <c r="FJ169" s="16"/>
      <c r="FK169" s="16"/>
      <c r="FL169" s="16"/>
      <c r="FM169" s="16"/>
      <c r="FN169" s="16"/>
      <c r="FO169" s="16"/>
      <c r="FP169" s="16"/>
      <c r="FQ169" s="16"/>
      <c r="FR169" s="16"/>
      <c r="FS169" s="16"/>
      <c r="FT169" s="16"/>
      <c r="FU169" s="16"/>
      <c r="FV169" s="16"/>
      <c r="FW169" s="16"/>
      <c r="FX169" s="16"/>
      <c r="FY169" s="16"/>
      <c r="FZ169" s="16"/>
      <c r="GA169" s="16"/>
      <c r="GB169" s="16"/>
      <c r="GC169" s="16"/>
      <c r="GE169" s="37">
        <v>164</v>
      </c>
      <c r="GF169" s="12">
        <v>3186</v>
      </c>
      <c r="GG169" s="16">
        <v>63.164000000000001</v>
      </c>
      <c r="GH169" s="16">
        <v>26.04</v>
      </c>
      <c r="GI169" s="16">
        <v>0</v>
      </c>
      <c r="GJ169" s="16">
        <v>6.5</v>
      </c>
      <c r="GK169" s="16">
        <v>34.119999999999997</v>
      </c>
      <c r="GL169" s="16">
        <v>28.274999999999999</v>
      </c>
      <c r="GM169" s="16">
        <v>51.77</v>
      </c>
      <c r="GN169" s="16">
        <v>32.481999999999999</v>
      </c>
      <c r="GO169" s="16">
        <v>44.424999999999997</v>
      </c>
      <c r="GP169" s="16">
        <v>77.569999999999993</v>
      </c>
      <c r="GQ169" s="16">
        <v>93.46</v>
      </c>
      <c r="GR169" s="16">
        <v>99.09</v>
      </c>
      <c r="GS169" s="16">
        <v>119.03</v>
      </c>
      <c r="GT169" s="16">
        <v>75.02</v>
      </c>
      <c r="GU169" s="16">
        <v>88.45</v>
      </c>
      <c r="GV169" s="16">
        <v>12496.099000000006</v>
      </c>
      <c r="GW169" s="16"/>
      <c r="GX169" s="16"/>
      <c r="GY169" s="16"/>
      <c r="GZ169" s="16"/>
      <c r="HA169" s="16"/>
    </row>
    <row r="170" spans="1:209" x14ac:dyDescent="0.35">
      <c r="A170" s="37"/>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c r="CA170" s="16"/>
      <c r="CB170" s="16"/>
      <c r="CC170" s="16"/>
      <c r="CD170" s="16"/>
      <c r="CE170" s="16"/>
      <c r="CF170" s="16"/>
      <c r="CG170" s="16"/>
      <c r="CH170" s="16"/>
      <c r="CI170" s="16"/>
      <c r="CJ170" s="16"/>
      <c r="CK170" s="16"/>
      <c r="CL170" s="16"/>
      <c r="CM170" s="16"/>
      <c r="CN170" s="16"/>
      <c r="CO170" s="16"/>
      <c r="CP170" s="16"/>
      <c r="CQ170" s="16"/>
      <c r="CR170" s="16"/>
      <c r="CS170" s="16"/>
      <c r="CT170" s="16"/>
      <c r="CU170" s="16"/>
      <c r="CV170" s="16"/>
      <c r="CW170" s="16"/>
      <c r="CX170" s="16"/>
      <c r="CY170" s="16"/>
      <c r="CZ170" s="16"/>
      <c r="DA170" s="16"/>
      <c r="DB170" s="16"/>
      <c r="DC170" s="16"/>
      <c r="DD170" s="16"/>
      <c r="DE170" s="16"/>
      <c r="DF170" s="16"/>
      <c r="DG170" s="16"/>
      <c r="DH170" s="16"/>
      <c r="DI170" s="16"/>
      <c r="DJ170" s="16"/>
      <c r="DK170" s="16"/>
      <c r="DL170" s="16"/>
      <c r="DM170" s="16"/>
      <c r="DN170" s="16"/>
      <c r="DO170" s="16"/>
      <c r="DP170" s="16"/>
      <c r="DQ170" s="16"/>
      <c r="DR170" s="16"/>
      <c r="DS170" s="16"/>
      <c r="DT170" s="16"/>
      <c r="DU170" s="16"/>
      <c r="DV170" s="16"/>
      <c r="DW170" s="16"/>
      <c r="DX170" s="16"/>
      <c r="DY170" s="16"/>
      <c r="DZ170" s="16"/>
      <c r="EA170" s="16"/>
      <c r="EB170" s="16"/>
      <c r="EC170" s="16"/>
      <c r="ED170" s="16"/>
      <c r="EE170" s="16"/>
      <c r="EF170" s="16"/>
      <c r="EG170" s="16"/>
      <c r="EH170" s="16"/>
      <c r="EI170" s="16"/>
      <c r="EJ170" s="16"/>
      <c r="EK170" s="16"/>
      <c r="EL170" s="16"/>
      <c r="EM170" s="16"/>
      <c r="EN170" s="16"/>
      <c r="EO170" s="16"/>
      <c r="EP170" s="16"/>
      <c r="EQ170" s="16"/>
      <c r="ER170" s="16"/>
      <c r="ES170" s="16"/>
      <c r="ET170" s="16"/>
      <c r="EU170" s="16"/>
      <c r="EV170" s="16"/>
      <c r="EW170" s="16"/>
      <c r="EX170" s="16"/>
      <c r="EY170" s="16"/>
      <c r="EZ170" s="16"/>
      <c r="FA170" s="16"/>
      <c r="FB170" s="16"/>
      <c r="FC170" s="16"/>
      <c r="FD170" s="16"/>
      <c r="FE170" s="16"/>
      <c r="FF170" s="16"/>
      <c r="FG170" s="16"/>
      <c r="FH170" s="16"/>
      <c r="FI170" s="16"/>
      <c r="FJ170" s="16"/>
      <c r="FK170" s="16"/>
      <c r="FL170" s="16"/>
      <c r="FM170" s="16"/>
      <c r="FN170" s="16"/>
      <c r="FO170" s="16"/>
      <c r="FP170" s="16"/>
      <c r="FQ170" s="16"/>
      <c r="FR170" s="16"/>
      <c r="FS170" s="16"/>
      <c r="FT170" s="16"/>
      <c r="FU170" s="16"/>
      <c r="FV170" s="16"/>
      <c r="FW170" s="16"/>
      <c r="FX170" s="16"/>
      <c r="FY170" s="16"/>
      <c r="FZ170" s="16"/>
      <c r="GA170" s="16"/>
      <c r="GB170" s="16"/>
      <c r="GC170" s="16"/>
      <c r="GE170" s="37">
        <v>165</v>
      </c>
      <c r="GF170" s="12">
        <v>3187</v>
      </c>
      <c r="GG170" s="16">
        <v>62.664999999999999</v>
      </c>
      <c r="GH170" s="16">
        <v>37.79</v>
      </c>
      <c r="GI170" s="16">
        <v>3.36</v>
      </c>
      <c r="GJ170" s="16">
        <v>9.5</v>
      </c>
      <c r="GK170" s="16">
        <v>22.58</v>
      </c>
      <c r="GL170" s="16">
        <v>12.44</v>
      </c>
      <c r="GM170" s="16">
        <v>16.027999999999999</v>
      </c>
      <c r="GN170" s="16">
        <v>29.684999999999999</v>
      </c>
      <c r="GO170" s="16">
        <v>28.99</v>
      </c>
      <c r="GP170" s="16">
        <v>48.895000000000003</v>
      </c>
      <c r="GQ170" s="16">
        <v>164.44</v>
      </c>
      <c r="GR170" s="16">
        <v>101.795</v>
      </c>
      <c r="GS170" s="16">
        <v>79.319999999999993</v>
      </c>
      <c r="GT170" s="16">
        <v>54.94</v>
      </c>
      <c r="GU170" s="16">
        <v>48.4</v>
      </c>
      <c r="GV170" s="16">
        <v>9444.2070000000003</v>
      </c>
      <c r="GW170" s="16"/>
      <c r="GX170" s="16"/>
      <c r="GY170" s="16"/>
      <c r="GZ170" s="16"/>
      <c r="HA170" s="16"/>
    </row>
    <row r="171" spans="1:209" x14ac:dyDescent="0.35">
      <c r="A171" s="37"/>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c r="CA171" s="16"/>
      <c r="CB171" s="16"/>
      <c r="CC171" s="16"/>
      <c r="CD171" s="16"/>
      <c r="CE171" s="16"/>
      <c r="CF171" s="16"/>
      <c r="CG171" s="16"/>
      <c r="CH171" s="16"/>
      <c r="CI171" s="16"/>
      <c r="CJ171" s="16"/>
      <c r="CK171" s="16"/>
      <c r="CL171" s="16"/>
      <c r="CM171" s="16"/>
      <c r="CN171" s="16"/>
      <c r="CO171" s="16"/>
      <c r="CP171" s="16"/>
      <c r="CQ171" s="16"/>
      <c r="CR171" s="16"/>
      <c r="CS171" s="16"/>
      <c r="CT171" s="16"/>
      <c r="CU171" s="16"/>
      <c r="CV171" s="16"/>
      <c r="CW171" s="16"/>
      <c r="CX171" s="16"/>
      <c r="CY171" s="16"/>
      <c r="CZ171" s="16"/>
      <c r="DA171" s="16"/>
      <c r="DB171" s="16"/>
      <c r="DC171" s="16"/>
      <c r="DD171" s="16"/>
      <c r="DE171" s="16"/>
      <c r="DF171" s="16"/>
      <c r="DG171" s="16"/>
      <c r="DH171" s="16"/>
      <c r="DI171" s="16"/>
      <c r="DJ171" s="16"/>
      <c r="DK171" s="16"/>
      <c r="DL171" s="16"/>
      <c r="DM171" s="16"/>
      <c r="DN171" s="16"/>
      <c r="DO171" s="16"/>
      <c r="DP171" s="16"/>
      <c r="DQ171" s="16"/>
      <c r="DR171" s="16"/>
      <c r="DS171" s="16"/>
      <c r="DT171" s="16"/>
      <c r="DU171" s="16"/>
      <c r="DV171" s="16"/>
      <c r="DW171" s="16"/>
      <c r="DX171" s="16"/>
      <c r="DY171" s="16"/>
      <c r="DZ171" s="16"/>
      <c r="EA171" s="16"/>
      <c r="EB171" s="16"/>
      <c r="EC171" s="16"/>
      <c r="ED171" s="16"/>
      <c r="EE171" s="16"/>
      <c r="EF171" s="16"/>
      <c r="EG171" s="16"/>
      <c r="EH171" s="16"/>
      <c r="EI171" s="16"/>
      <c r="EJ171" s="16"/>
      <c r="EK171" s="16"/>
      <c r="EL171" s="16"/>
      <c r="EM171" s="16"/>
      <c r="EN171" s="16"/>
      <c r="EO171" s="16"/>
      <c r="EP171" s="16"/>
      <c r="EQ171" s="16"/>
      <c r="ER171" s="16"/>
      <c r="ES171" s="16"/>
      <c r="ET171" s="16"/>
      <c r="EU171" s="16"/>
      <c r="EV171" s="16"/>
      <c r="EW171" s="16"/>
      <c r="EX171" s="16"/>
      <c r="EY171" s="16"/>
      <c r="EZ171" s="16"/>
      <c r="FA171" s="16"/>
      <c r="FB171" s="16"/>
      <c r="FC171" s="16"/>
      <c r="FD171" s="16"/>
      <c r="FE171" s="16"/>
      <c r="FF171" s="16"/>
      <c r="FG171" s="16"/>
      <c r="FH171" s="16"/>
      <c r="FI171" s="16"/>
      <c r="FJ171" s="16"/>
      <c r="FK171" s="16"/>
      <c r="FL171" s="16"/>
      <c r="FM171" s="16"/>
      <c r="FN171" s="16"/>
      <c r="FO171" s="16"/>
      <c r="FP171" s="16"/>
      <c r="FQ171" s="16"/>
      <c r="FR171" s="16"/>
      <c r="FS171" s="16"/>
      <c r="FT171" s="16"/>
      <c r="FU171" s="16"/>
      <c r="FV171" s="16"/>
      <c r="FW171" s="16"/>
      <c r="FX171" s="16"/>
      <c r="FY171" s="16"/>
      <c r="FZ171" s="16"/>
      <c r="GA171" s="16"/>
      <c r="GB171" s="16"/>
      <c r="GC171" s="16"/>
      <c r="GE171" s="37">
        <v>166</v>
      </c>
      <c r="GF171" s="12">
        <v>3188</v>
      </c>
      <c r="GG171" s="16">
        <v>52.35</v>
      </c>
      <c r="GH171" s="16">
        <v>34.43</v>
      </c>
      <c r="GI171" s="16">
        <v>10.28</v>
      </c>
      <c r="GJ171" s="16">
        <v>42.24</v>
      </c>
      <c r="GK171" s="16">
        <v>18.73</v>
      </c>
      <c r="GL171" s="16">
        <v>20.92</v>
      </c>
      <c r="GM171" s="16">
        <v>28.495000000000001</v>
      </c>
      <c r="GN171" s="16">
        <v>30.98</v>
      </c>
      <c r="GO171" s="16">
        <v>38.24</v>
      </c>
      <c r="GP171" s="16">
        <v>68.11</v>
      </c>
      <c r="GQ171" s="16">
        <v>79.89</v>
      </c>
      <c r="GR171" s="16">
        <v>105.545</v>
      </c>
      <c r="GS171" s="16">
        <v>70.375</v>
      </c>
      <c r="GT171" s="16">
        <v>70.52</v>
      </c>
      <c r="GU171" s="16">
        <v>44.71</v>
      </c>
      <c r="GV171" s="16">
        <v>10073.039000000002</v>
      </c>
      <c r="GW171" s="16"/>
      <c r="GX171" s="16"/>
      <c r="GY171" s="16"/>
      <c r="GZ171" s="16"/>
      <c r="HA171" s="16"/>
    </row>
    <row r="172" spans="1:209" x14ac:dyDescent="0.35">
      <c r="A172" s="37"/>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c r="CA172" s="16"/>
      <c r="CB172" s="16"/>
      <c r="CC172" s="16"/>
      <c r="CD172" s="16"/>
      <c r="CE172" s="16"/>
      <c r="CF172" s="16"/>
      <c r="CG172" s="16"/>
      <c r="CH172" s="16"/>
      <c r="CI172" s="16"/>
      <c r="CJ172" s="16"/>
      <c r="CK172" s="16"/>
      <c r="CL172" s="16"/>
      <c r="CM172" s="16"/>
      <c r="CN172" s="16"/>
      <c r="CO172" s="16"/>
      <c r="CP172" s="16"/>
      <c r="CQ172" s="16"/>
      <c r="CR172" s="16"/>
      <c r="CS172" s="16"/>
      <c r="CT172" s="16"/>
      <c r="CU172" s="16"/>
      <c r="CV172" s="16"/>
      <c r="CW172" s="16"/>
      <c r="CX172" s="16"/>
      <c r="CY172" s="16"/>
      <c r="CZ172" s="16"/>
      <c r="DA172" s="16"/>
      <c r="DB172" s="16"/>
      <c r="DC172" s="16"/>
      <c r="DD172" s="16"/>
      <c r="DE172" s="16"/>
      <c r="DF172" s="16"/>
      <c r="DG172" s="16"/>
      <c r="DH172" s="16"/>
      <c r="DI172" s="16"/>
      <c r="DJ172" s="16"/>
      <c r="DK172" s="16"/>
      <c r="DL172" s="16"/>
      <c r="DM172" s="16"/>
      <c r="DN172" s="16"/>
      <c r="DO172" s="16"/>
      <c r="DP172" s="16"/>
      <c r="DQ172" s="16"/>
      <c r="DR172" s="16"/>
      <c r="DS172" s="16"/>
      <c r="DT172" s="16"/>
      <c r="DU172" s="16"/>
      <c r="DV172" s="16"/>
      <c r="DW172" s="16"/>
      <c r="DX172" s="16"/>
      <c r="DY172" s="16"/>
      <c r="DZ172" s="16"/>
      <c r="EA172" s="16"/>
      <c r="EB172" s="16"/>
      <c r="EC172" s="16"/>
      <c r="ED172" s="16"/>
      <c r="EE172" s="16"/>
      <c r="EF172" s="16"/>
      <c r="EG172" s="16"/>
      <c r="EH172" s="16"/>
      <c r="EI172" s="16"/>
      <c r="EJ172" s="16"/>
      <c r="EK172" s="16"/>
      <c r="EL172" s="16"/>
      <c r="EM172" s="16"/>
      <c r="EN172" s="16"/>
      <c r="EO172" s="16"/>
      <c r="EP172" s="16"/>
      <c r="EQ172" s="16"/>
      <c r="ER172" s="16"/>
      <c r="ES172" s="16"/>
      <c r="ET172" s="16"/>
      <c r="EU172" s="16"/>
      <c r="EV172" s="16"/>
      <c r="EW172" s="16"/>
      <c r="EX172" s="16"/>
      <c r="EY172" s="16"/>
      <c r="EZ172" s="16"/>
      <c r="FA172" s="16"/>
      <c r="FB172" s="16"/>
      <c r="FC172" s="16"/>
      <c r="FD172" s="16"/>
      <c r="FE172" s="16"/>
      <c r="FF172" s="16"/>
      <c r="FG172" s="16"/>
      <c r="FH172" s="16"/>
      <c r="FI172" s="16"/>
      <c r="FJ172" s="16"/>
      <c r="FK172" s="16"/>
      <c r="FL172" s="16"/>
      <c r="FM172" s="16"/>
      <c r="FN172" s="16"/>
      <c r="FO172" s="16"/>
      <c r="FP172" s="16"/>
      <c r="FQ172" s="16"/>
      <c r="FR172" s="16"/>
      <c r="FS172" s="16"/>
      <c r="FT172" s="16"/>
      <c r="FU172" s="16"/>
      <c r="FV172" s="16"/>
      <c r="FW172" s="16"/>
      <c r="FX172" s="16"/>
      <c r="FY172" s="16"/>
      <c r="FZ172" s="16"/>
      <c r="GA172" s="16"/>
      <c r="GB172" s="16"/>
      <c r="GC172" s="16"/>
      <c r="GE172" s="37">
        <v>167</v>
      </c>
      <c r="GF172" s="12">
        <v>3189</v>
      </c>
      <c r="GG172" s="16">
        <v>14.42</v>
      </c>
      <c r="GH172" s="16">
        <v>7.66</v>
      </c>
      <c r="GI172" s="16">
        <v>0</v>
      </c>
      <c r="GJ172" s="16">
        <v>6</v>
      </c>
      <c r="GK172" s="16">
        <v>4.5</v>
      </c>
      <c r="GL172" s="16">
        <v>48.505000000000003</v>
      </c>
      <c r="GM172" s="16">
        <v>61.895000000000003</v>
      </c>
      <c r="GN172" s="16">
        <v>71.959999999999994</v>
      </c>
      <c r="GO172" s="16">
        <v>16.164999999999999</v>
      </c>
      <c r="GP172" s="16">
        <v>37.174999999999997</v>
      </c>
      <c r="GQ172" s="16">
        <v>66.944999999999993</v>
      </c>
      <c r="GR172" s="16">
        <v>19.93</v>
      </c>
      <c r="GS172" s="16">
        <v>82.745000000000005</v>
      </c>
      <c r="GT172" s="16">
        <v>63.95</v>
      </c>
      <c r="GU172" s="16">
        <v>27.55</v>
      </c>
      <c r="GV172" s="16">
        <v>7353.1910000000007</v>
      </c>
      <c r="GW172" s="16"/>
      <c r="GX172" s="16"/>
      <c r="GY172" s="16"/>
      <c r="GZ172" s="16"/>
      <c r="HA172" s="16"/>
    </row>
    <row r="173" spans="1:209" x14ac:dyDescent="0.35">
      <c r="A173" s="37"/>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c r="CA173" s="16"/>
      <c r="CB173" s="16"/>
      <c r="CC173" s="16"/>
      <c r="CD173" s="16"/>
      <c r="CE173" s="16"/>
      <c r="CF173" s="16"/>
      <c r="CG173" s="16"/>
      <c r="CH173" s="16"/>
      <c r="CI173" s="16"/>
      <c r="CJ173" s="16"/>
      <c r="CK173" s="16"/>
      <c r="CL173" s="16"/>
      <c r="CM173" s="16"/>
      <c r="CN173" s="16"/>
      <c r="CO173" s="16"/>
      <c r="CP173" s="16"/>
      <c r="CQ173" s="16"/>
      <c r="CR173" s="16"/>
      <c r="CS173" s="16"/>
      <c r="CT173" s="16"/>
      <c r="CU173" s="16"/>
      <c r="CV173" s="16"/>
      <c r="CW173" s="16"/>
      <c r="CX173" s="16"/>
      <c r="CY173" s="16"/>
      <c r="CZ173" s="16"/>
      <c r="DA173" s="16"/>
      <c r="DB173" s="16"/>
      <c r="DC173" s="16"/>
      <c r="DD173" s="16"/>
      <c r="DE173" s="16"/>
      <c r="DF173" s="16"/>
      <c r="DG173" s="16"/>
      <c r="DH173" s="16"/>
      <c r="DI173" s="16"/>
      <c r="DJ173" s="16"/>
      <c r="DK173" s="16"/>
      <c r="DL173" s="16"/>
      <c r="DM173" s="16"/>
      <c r="DN173" s="16"/>
      <c r="DO173" s="16"/>
      <c r="DP173" s="16"/>
      <c r="DQ173" s="16"/>
      <c r="DR173" s="16"/>
      <c r="DS173" s="16"/>
      <c r="DT173" s="16"/>
      <c r="DU173" s="16"/>
      <c r="DV173" s="16"/>
      <c r="DW173" s="16"/>
      <c r="DX173" s="16"/>
      <c r="DY173" s="16"/>
      <c r="DZ173" s="16"/>
      <c r="EA173" s="16"/>
      <c r="EB173" s="16"/>
      <c r="EC173" s="16"/>
      <c r="ED173" s="16"/>
      <c r="EE173" s="16"/>
      <c r="EF173" s="16"/>
      <c r="EG173" s="16"/>
      <c r="EH173" s="16"/>
      <c r="EI173" s="16"/>
      <c r="EJ173" s="16"/>
      <c r="EK173" s="16"/>
      <c r="EL173" s="16"/>
      <c r="EM173" s="16"/>
      <c r="EN173" s="16"/>
      <c r="EO173" s="16"/>
      <c r="EP173" s="16"/>
      <c r="EQ173" s="16"/>
      <c r="ER173" s="16"/>
      <c r="ES173" s="16"/>
      <c r="ET173" s="16"/>
      <c r="EU173" s="16"/>
      <c r="EV173" s="16"/>
      <c r="EW173" s="16"/>
      <c r="EX173" s="16"/>
      <c r="EY173" s="16"/>
      <c r="EZ173" s="16"/>
      <c r="FA173" s="16"/>
      <c r="FB173" s="16"/>
      <c r="FC173" s="16"/>
      <c r="FD173" s="16"/>
      <c r="FE173" s="16"/>
      <c r="FF173" s="16"/>
      <c r="FG173" s="16"/>
      <c r="FH173" s="16"/>
      <c r="FI173" s="16"/>
      <c r="FJ173" s="16"/>
      <c r="FK173" s="16"/>
      <c r="FL173" s="16"/>
      <c r="FM173" s="16"/>
      <c r="FN173" s="16"/>
      <c r="FO173" s="16"/>
      <c r="FP173" s="16"/>
      <c r="FQ173" s="16"/>
      <c r="FR173" s="16"/>
      <c r="FS173" s="16"/>
      <c r="FT173" s="16"/>
      <c r="FU173" s="16"/>
      <c r="FV173" s="16"/>
      <c r="FW173" s="16"/>
      <c r="FX173" s="16"/>
      <c r="FY173" s="16"/>
      <c r="FZ173" s="16"/>
      <c r="GA173" s="16"/>
      <c r="GB173" s="16"/>
      <c r="GC173" s="16"/>
      <c r="GE173" s="37">
        <v>168</v>
      </c>
      <c r="GF173" s="12">
        <v>3190</v>
      </c>
      <c r="GG173" s="16">
        <v>25.616</v>
      </c>
      <c r="GH173" s="16">
        <v>23.56</v>
      </c>
      <c r="GI173" s="16">
        <v>7.14</v>
      </c>
      <c r="GJ173" s="16">
        <v>3.32</v>
      </c>
      <c r="GK173" s="16">
        <v>4</v>
      </c>
      <c r="GL173" s="16">
        <v>9.58</v>
      </c>
      <c r="GM173" s="16">
        <v>7.14</v>
      </c>
      <c r="GN173" s="16">
        <v>107.44499999999999</v>
      </c>
      <c r="GO173" s="16">
        <v>37.32</v>
      </c>
      <c r="GP173" s="16">
        <v>33.414999999999999</v>
      </c>
      <c r="GQ173" s="16">
        <v>64.23</v>
      </c>
      <c r="GR173" s="16">
        <v>58.35</v>
      </c>
      <c r="GS173" s="16">
        <v>57.71</v>
      </c>
      <c r="GT173" s="16">
        <v>52.825000000000003</v>
      </c>
      <c r="GU173" s="16">
        <v>16.72</v>
      </c>
      <c r="GV173" s="16">
        <v>5457.1780000000017</v>
      </c>
      <c r="GW173" s="16"/>
      <c r="GX173" s="16"/>
      <c r="GY173" s="16"/>
      <c r="GZ173" s="16"/>
      <c r="HA173" s="16"/>
    </row>
    <row r="174" spans="1:209" x14ac:dyDescent="0.35">
      <c r="A174" s="37"/>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c r="CA174" s="16"/>
      <c r="CB174" s="16"/>
      <c r="CC174" s="16"/>
      <c r="CD174" s="16"/>
      <c r="CE174" s="16"/>
      <c r="CF174" s="16"/>
      <c r="CG174" s="16"/>
      <c r="CH174" s="16"/>
      <c r="CI174" s="16"/>
      <c r="CJ174" s="16"/>
      <c r="CK174" s="16"/>
      <c r="CL174" s="16"/>
      <c r="CM174" s="16"/>
      <c r="CN174" s="16"/>
      <c r="CO174" s="16"/>
      <c r="CP174" s="16"/>
      <c r="CQ174" s="16"/>
      <c r="CR174" s="16"/>
      <c r="CS174" s="16"/>
      <c r="CT174" s="16"/>
      <c r="CU174" s="16"/>
      <c r="CV174" s="16"/>
      <c r="CW174" s="16"/>
      <c r="CX174" s="16"/>
      <c r="CY174" s="16"/>
      <c r="CZ174" s="16"/>
      <c r="DA174" s="16"/>
      <c r="DB174" s="16"/>
      <c r="DC174" s="16"/>
      <c r="DD174" s="16"/>
      <c r="DE174" s="16"/>
      <c r="DF174" s="16"/>
      <c r="DG174" s="16"/>
      <c r="DH174" s="16"/>
      <c r="DI174" s="16"/>
      <c r="DJ174" s="16"/>
      <c r="DK174" s="16"/>
      <c r="DL174" s="16"/>
      <c r="DM174" s="16"/>
      <c r="DN174" s="16"/>
      <c r="DO174" s="16"/>
      <c r="DP174" s="16"/>
      <c r="DQ174" s="16"/>
      <c r="DR174" s="16"/>
      <c r="DS174" s="16"/>
      <c r="DT174" s="16"/>
      <c r="DU174" s="16"/>
      <c r="DV174" s="16"/>
      <c r="DW174" s="16"/>
      <c r="DX174" s="16"/>
      <c r="DY174" s="16"/>
      <c r="DZ174" s="16"/>
      <c r="EA174" s="16"/>
      <c r="EB174" s="16"/>
      <c r="EC174" s="16"/>
      <c r="ED174" s="16"/>
      <c r="EE174" s="16"/>
      <c r="EF174" s="16"/>
      <c r="EG174" s="16"/>
      <c r="EH174" s="16"/>
      <c r="EI174" s="16"/>
      <c r="EJ174" s="16"/>
      <c r="EK174" s="16"/>
      <c r="EL174" s="16"/>
      <c r="EM174" s="16"/>
      <c r="EN174" s="16"/>
      <c r="EO174" s="16"/>
      <c r="EP174" s="16"/>
      <c r="EQ174" s="16"/>
      <c r="ER174" s="16"/>
      <c r="ES174" s="16"/>
      <c r="ET174" s="16"/>
      <c r="EU174" s="16"/>
      <c r="EV174" s="16"/>
      <c r="EW174" s="16"/>
      <c r="EX174" s="16"/>
      <c r="EY174" s="16"/>
      <c r="EZ174" s="16"/>
      <c r="FA174" s="16"/>
      <c r="FB174" s="16"/>
      <c r="FC174" s="16"/>
      <c r="FD174" s="16"/>
      <c r="FE174" s="16"/>
      <c r="FF174" s="16"/>
      <c r="FG174" s="16"/>
      <c r="FH174" s="16"/>
      <c r="FI174" s="16"/>
      <c r="FJ174" s="16"/>
      <c r="FK174" s="16"/>
      <c r="FL174" s="16"/>
      <c r="FM174" s="16"/>
      <c r="FN174" s="16"/>
      <c r="FO174" s="16"/>
      <c r="FP174" s="16"/>
      <c r="FQ174" s="16"/>
      <c r="FR174" s="16"/>
      <c r="FS174" s="16"/>
      <c r="FT174" s="16"/>
      <c r="FU174" s="16"/>
      <c r="FV174" s="16"/>
      <c r="FW174" s="16"/>
      <c r="FX174" s="16"/>
      <c r="FY174" s="16"/>
      <c r="FZ174" s="16"/>
      <c r="GA174" s="16"/>
      <c r="GB174" s="16"/>
      <c r="GC174" s="16"/>
      <c r="GE174" s="37">
        <v>169</v>
      </c>
      <c r="GF174" s="12">
        <v>3191</v>
      </c>
      <c r="GG174" s="16">
        <v>27.53</v>
      </c>
      <c r="GH174" s="16">
        <v>26.8</v>
      </c>
      <c r="GI174" s="16">
        <v>9.5</v>
      </c>
      <c r="GJ174" s="16">
        <v>25.61</v>
      </c>
      <c r="GK174" s="16">
        <v>3</v>
      </c>
      <c r="GL174" s="16">
        <v>8.56</v>
      </c>
      <c r="GM174" s="16">
        <v>14.29</v>
      </c>
      <c r="GN174" s="16">
        <v>11.56</v>
      </c>
      <c r="GO174" s="16">
        <v>11.13</v>
      </c>
      <c r="GP174" s="16">
        <v>40.76</v>
      </c>
      <c r="GQ174" s="16">
        <v>75.27</v>
      </c>
      <c r="GR174" s="16">
        <v>100.95</v>
      </c>
      <c r="GS174" s="16">
        <v>83.58</v>
      </c>
      <c r="GT174" s="16">
        <v>41.36</v>
      </c>
      <c r="GU174" s="16">
        <v>6.6</v>
      </c>
      <c r="GV174" s="16">
        <v>6610.1450000000032</v>
      </c>
      <c r="GW174" s="16"/>
      <c r="GX174" s="16"/>
      <c r="GY174" s="16"/>
      <c r="GZ174" s="16"/>
      <c r="HA174" s="16"/>
    </row>
    <row r="175" spans="1:209" x14ac:dyDescent="0.35">
      <c r="A175" s="37"/>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c r="CA175" s="16"/>
      <c r="CB175" s="16"/>
      <c r="CC175" s="16"/>
      <c r="CD175" s="16"/>
      <c r="CE175" s="16"/>
      <c r="CF175" s="16"/>
      <c r="CG175" s="16"/>
      <c r="CH175" s="16"/>
      <c r="CI175" s="16"/>
      <c r="CJ175" s="16"/>
      <c r="CK175" s="16"/>
      <c r="CL175" s="16"/>
      <c r="CM175" s="16"/>
      <c r="CN175" s="16"/>
      <c r="CO175" s="16"/>
      <c r="CP175" s="16"/>
      <c r="CQ175" s="16"/>
      <c r="CR175" s="16"/>
      <c r="CS175" s="16"/>
      <c r="CT175" s="16"/>
      <c r="CU175" s="16"/>
      <c r="CV175" s="16"/>
      <c r="CW175" s="16"/>
      <c r="CX175" s="16"/>
      <c r="CY175" s="16"/>
      <c r="CZ175" s="16"/>
      <c r="DA175" s="16"/>
      <c r="DB175" s="16"/>
      <c r="DC175" s="16"/>
      <c r="DD175" s="16"/>
      <c r="DE175" s="16"/>
      <c r="DF175" s="16"/>
      <c r="DG175" s="16"/>
      <c r="DH175" s="16"/>
      <c r="DI175" s="16"/>
      <c r="DJ175" s="16"/>
      <c r="DK175" s="16"/>
      <c r="DL175" s="16"/>
      <c r="DM175" s="16"/>
      <c r="DN175" s="16"/>
      <c r="DO175" s="16"/>
      <c r="DP175" s="16"/>
      <c r="DQ175" s="16"/>
      <c r="DR175" s="16"/>
      <c r="DS175" s="16"/>
      <c r="DT175" s="16"/>
      <c r="DU175" s="16"/>
      <c r="DV175" s="16"/>
      <c r="DW175" s="16"/>
      <c r="DX175" s="16"/>
      <c r="DY175" s="16"/>
      <c r="DZ175" s="16"/>
      <c r="EA175" s="16"/>
      <c r="EB175" s="16"/>
      <c r="EC175" s="16"/>
      <c r="ED175" s="16"/>
      <c r="EE175" s="16"/>
      <c r="EF175" s="16"/>
      <c r="EG175" s="16"/>
      <c r="EH175" s="16"/>
      <c r="EI175" s="16"/>
      <c r="EJ175" s="16"/>
      <c r="EK175" s="16"/>
      <c r="EL175" s="16"/>
      <c r="EM175" s="16"/>
      <c r="EN175" s="16"/>
      <c r="EO175" s="16"/>
      <c r="EP175" s="16"/>
      <c r="EQ175" s="16"/>
      <c r="ER175" s="16"/>
      <c r="ES175" s="16"/>
      <c r="ET175" s="16"/>
      <c r="EU175" s="16"/>
      <c r="EV175" s="16"/>
      <c r="EW175" s="16"/>
      <c r="EX175" s="16"/>
      <c r="EY175" s="16"/>
      <c r="EZ175" s="16"/>
      <c r="FA175" s="16"/>
      <c r="FB175" s="16"/>
      <c r="FC175" s="16"/>
      <c r="FD175" s="16"/>
      <c r="FE175" s="16"/>
      <c r="FF175" s="16"/>
      <c r="FG175" s="16"/>
      <c r="FH175" s="16"/>
      <c r="FI175" s="16"/>
      <c r="FJ175" s="16"/>
      <c r="FK175" s="16"/>
      <c r="FL175" s="16"/>
      <c r="FM175" s="16"/>
      <c r="FN175" s="16"/>
      <c r="FO175" s="16"/>
      <c r="FP175" s="16"/>
      <c r="FQ175" s="16"/>
      <c r="FR175" s="16"/>
      <c r="FS175" s="16"/>
      <c r="FT175" s="16"/>
      <c r="FU175" s="16"/>
      <c r="FV175" s="16"/>
      <c r="FW175" s="16"/>
      <c r="FX175" s="16"/>
      <c r="FY175" s="16"/>
      <c r="FZ175" s="16"/>
      <c r="GA175" s="16"/>
      <c r="GB175" s="16"/>
      <c r="GC175" s="16"/>
      <c r="GE175" s="37">
        <v>170</v>
      </c>
      <c r="GF175" s="12">
        <v>3192</v>
      </c>
      <c r="GG175" s="16">
        <v>39.744999999999997</v>
      </c>
      <c r="GH175" s="16">
        <v>68.77</v>
      </c>
      <c r="GI175" s="16">
        <v>15.504</v>
      </c>
      <c r="GJ175" s="16">
        <v>20</v>
      </c>
      <c r="GK175" s="16">
        <v>78.84</v>
      </c>
      <c r="GL175" s="16">
        <v>20.91</v>
      </c>
      <c r="GM175" s="16">
        <v>88.462000000000003</v>
      </c>
      <c r="GN175" s="16">
        <v>75.644999999999996</v>
      </c>
      <c r="GO175" s="16">
        <v>57.145000000000003</v>
      </c>
      <c r="GP175" s="16">
        <v>131.86500000000001</v>
      </c>
      <c r="GQ175" s="16">
        <v>118.06</v>
      </c>
      <c r="GR175" s="16">
        <v>58.35</v>
      </c>
      <c r="GS175" s="16">
        <v>131.22</v>
      </c>
      <c r="GT175" s="16">
        <v>170.38</v>
      </c>
      <c r="GU175" s="16">
        <v>40.725000000000001</v>
      </c>
      <c r="GV175" s="16">
        <v>15743.808000000001</v>
      </c>
      <c r="GW175" s="16"/>
      <c r="GX175" s="16"/>
      <c r="GY175" s="16"/>
      <c r="GZ175" s="16"/>
      <c r="HA175" s="16"/>
    </row>
    <row r="176" spans="1:209" x14ac:dyDescent="0.35">
      <c r="A176" s="37"/>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c r="CA176" s="16"/>
      <c r="CB176" s="16"/>
      <c r="CC176" s="16"/>
      <c r="CD176" s="16"/>
      <c r="CE176" s="16"/>
      <c r="CF176" s="16"/>
      <c r="CG176" s="16"/>
      <c r="CH176" s="16"/>
      <c r="CI176" s="16"/>
      <c r="CJ176" s="16"/>
      <c r="CK176" s="16"/>
      <c r="CL176" s="16"/>
      <c r="CM176" s="16"/>
      <c r="CN176" s="16"/>
      <c r="CO176" s="16"/>
      <c r="CP176" s="16"/>
      <c r="CQ176" s="16"/>
      <c r="CR176" s="16"/>
      <c r="CS176" s="16"/>
      <c r="CT176" s="16"/>
      <c r="CU176" s="16"/>
      <c r="CV176" s="16"/>
      <c r="CW176" s="16"/>
      <c r="CX176" s="16"/>
      <c r="CY176" s="16"/>
      <c r="CZ176" s="16"/>
      <c r="DA176" s="16"/>
      <c r="DB176" s="16"/>
      <c r="DC176" s="16"/>
      <c r="DD176" s="16"/>
      <c r="DE176" s="16"/>
      <c r="DF176" s="16"/>
      <c r="DG176" s="16"/>
      <c r="DH176" s="16"/>
      <c r="DI176" s="16"/>
      <c r="DJ176" s="16"/>
      <c r="DK176" s="16"/>
      <c r="DL176" s="16"/>
      <c r="DM176" s="16"/>
      <c r="DN176" s="16"/>
      <c r="DO176" s="16"/>
      <c r="DP176" s="16"/>
      <c r="DQ176" s="16"/>
      <c r="DR176" s="16"/>
      <c r="DS176" s="16"/>
      <c r="DT176" s="16"/>
      <c r="DU176" s="16"/>
      <c r="DV176" s="16"/>
      <c r="DW176" s="16"/>
      <c r="DX176" s="16"/>
      <c r="DY176" s="16"/>
      <c r="DZ176" s="16"/>
      <c r="EA176" s="16"/>
      <c r="EB176" s="16"/>
      <c r="EC176" s="16"/>
      <c r="ED176" s="16"/>
      <c r="EE176" s="16"/>
      <c r="EF176" s="16"/>
      <c r="EG176" s="16"/>
      <c r="EH176" s="16"/>
      <c r="EI176" s="16"/>
      <c r="EJ176" s="16"/>
      <c r="EK176" s="16"/>
      <c r="EL176" s="16"/>
      <c r="EM176" s="16"/>
      <c r="EN176" s="16"/>
      <c r="EO176" s="16"/>
      <c r="EP176" s="16"/>
      <c r="EQ176" s="16"/>
      <c r="ER176" s="16"/>
      <c r="ES176" s="16"/>
      <c r="ET176" s="16"/>
      <c r="EU176" s="16"/>
      <c r="EV176" s="16"/>
      <c r="EW176" s="16"/>
      <c r="EX176" s="16"/>
      <c r="EY176" s="16"/>
      <c r="EZ176" s="16"/>
      <c r="FA176" s="16"/>
      <c r="FB176" s="16"/>
      <c r="FC176" s="16"/>
      <c r="FD176" s="16"/>
      <c r="FE176" s="16"/>
      <c r="FF176" s="16"/>
      <c r="FG176" s="16"/>
      <c r="FH176" s="16"/>
      <c r="FI176" s="16"/>
      <c r="FJ176" s="16"/>
      <c r="FK176" s="16"/>
      <c r="FL176" s="16"/>
      <c r="FM176" s="16"/>
      <c r="FN176" s="16"/>
      <c r="FO176" s="16"/>
      <c r="FP176" s="16"/>
      <c r="FQ176" s="16"/>
      <c r="FR176" s="16"/>
      <c r="FS176" s="16"/>
      <c r="FT176" s="16"/>
      <c r="FU176" s="16"/>
      <c r="FV176" s="16"/>
      <c r="FW176" s="16"/>
      <c r="FX176" s="16"/>
      <c r="FY176" s="16"/>
      <c r="FZ176" s="16"/>
      <c r="GA176" s="16"/>
      <c r="GB176" s="16"/>
      <c r="GC176" s="16"/>
      <c r="GE176" s="37">
        <v>171</v>
      </c>
      <c r="GF176" s="12">
        <v>3193</v>
      </c>
      <c r="GG176" s="16">
        <v>42.31</v>
      </c>
      <c r="GH176" s="16">
        <v>47.5</v>
      </c>
      <c r="GI176" s="16">
        <v>14.5</v>
      </c>
      <c r="GJ176" s="16">
        <v>49.195</v>
      </c>
      <c r="GK176" s="16">
        <v>35.58</v>
      </c>
      <c r="GL176" s="16">
        <v>17.82</v>
      </c>
      <c r="GM176" s="16">
        <v>66.463999999999999</v>
      </c>
      <c r="GN176" s="16">
        <v>50.325000000000003</v>
      </c>
      <c r="GO176" s="16">
        <v>44.9</v>
      </c>
      <c r="GP176" s="16">
        <v>48.06</v>
      </c>
      <c r="GQ176" s="16">
        <v>151.91499999999999</v>
      </c>
      <c r="GR176" s="16">
        <v>154.32</v>
      </c>
      <c r="GS176" s="16">
        <v>114.30500000000001</v>
      </c>
      <c r="GT176" s="16">
        <v>146.97499999999999</v>
      </c>
      <c r="GU176" s="16">
        <v>134.44999999999999</v>
      </c>
      <c r="GV176" s="16">
        <v>14364.722</v>
      </c>
      <c r="GW176" s="16"/>
      <c r="GX176" s="16"/>
      <c r="GY176" s="16"/>
      <c r="GZ176" s="16"/>
      <c r="HA176" s="16"/>
    </row>
    <row r="177" spans="1:209" x14ac:dyDescent="0.35">
      <c r="A177" s="37"/>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c r="CA177" s="16"/>
      <c r="CB177" s="16"/>
      <c r="CC177" s="16"/>
      <c r="CD177" s="16"/>
      <c r="CE177" s="16"/>
      <c r="CF177" s="16"/>
      <c r="CG177" s="16"/>
      <c r="CH177" s="16"/>
      <c r="CI177" s="16"/>
      <c r="CJ177" s="16"/>
      <c r="CK177" s="16"/>
      <c r="CL177" s="16"/>
      <c r="CM177" s="16"/>
      <c r="CN177" s="16"/>
      <c r="CO177" s="16"/>
      <c r="CP177" s="16"/>
      <c r="CQ177" s="16"/>
      <c r="CR177" s="16"/>
      <c r="CS177" s="16"/>
      <c r="CT177" s="16"/>
      <c r="CU177" s="16"/>
      <c r="CV177" s="16"/>
      <c r="CW177" s="16"/>
      <c r="CX177" s="16"/>
      <c r="CY177" s="16"/>
      <c r="CZ177" s="16"/>
      <c r="DA177" s="16"/>
      <c r="DB177" s="16"/>
      <c r="DC177" s="16"/>
      <c r="DD177" s="16"/>
      <c r="DE177" s="16"/>
      <c r="DF177" s="16"/>
      <c r="DG177" s="16"/>
      <c r="DH177" s="16"/>
      <c r="DI177" s="16"/>
      <c r="DJ177" s="16"/>
      <c r="DK177" s="16"/>
      <c r="DL177" s="16"/>
      <c r="DM177" s="16"/>
      <c r="DN177" s="16"/>
      <c r="DO177" s="16"/>
      <c r="DP177" s="16"/>
      <c r="DQ177" s="16"/>
      <c r="DR177" s="16"/>
      <c r="DS177" s="16"/>
      <c r="DT177" s="16"/>
      <c r="DU177" s="16"/>
      <c r="DV177" s="16"/>
      <c r="DW177" s="16"/>
      <c r="DX177" s="16"/>
      <c r="DY177" s="16"/>
      <c r="DZ177" s="16"/>
      <c r="EA177" s="16"/>
      <c r="EB177" s="16"/>
      <c r="EC177" s="16"/>
      <c r="ED177" s="16"/>
      <c r="EE177" s="16"/>
      <c r="EF177" s="16"/>
      <c r="EG177" s="16"/>
      <c r="EH177" s="16"/>
      <c r="EI177" s="16"/>
      <c r="EJ177" s="16"/>
      <c r="EK177" s="16"/>
      <c r="EL177" s="16"/>
      <c r="EM177" s="16"/>
      <c r="EN177" s="16"/>
      <c r="EO177" s="16"/>
      <c r="EP177" s="16"/>
      <c r="EQ177" s="16"/>
      <c r="ER177" s="16"/>
      <c r="ES177" s="16"/>
      <c r="ET177" s="16"/>
      <c r="EU177" s="16"/>
      <c r="EV177" s="16"/>
      <c r="EW177" s="16"/>
      <c r="EX177" s="16"/>
      <c r="EY177" s="16"/>
      <c r="EZ177" s="16"/>
      <c r="FA177" s="16"/>
      <c r="FB177" s="16"/>
      <c r="FC177" s="16"/>
      <c r="FD177" s="16"/>
      <c r="FE177" s="16"/>
      <c r="FF177" s="16"/>
      <c r="FG177" s="16"/>
      <c r="FH177" s="16"/>
      <c r="FI177" s="16"/>
      <c r="FJ177" s="16"/>
      <c r="FK177" s="16"/>
      <c r="FL177" s="16"/>
      <c r="FM177" s="16"/>
      <c r="FN177" s="16"/>
      <c r="FO177" s="16"/>
      <c r="FP177" s="16"/>
      <c r="FQ177" s="16"/>
      <c r="FR177" s="16"/>
      <c r="FS177" s="16"/>
      <c r="FT177" s="16"/>
      <c r="FU177" s="16"/>
      <c r="FV177" s="16"/>
      <c r="FW177" s="16"/>
      <c r="FX177" s="16"/>
      <c r="FY177" s="16"/>
      <c r="FZ177" s="16"/>
      <c r="GA177" s="16"/>
      <c r="GB177" s="16"/>
      <c r="GC177" s="16"/>
      <c r="GE177" s="37">
        <v>172</v>
      </c>
      <c r="GF177" s="12">
        <v>3194</v>
      </c>
      <c r="GG177" s="16">
        <v>40.615000000000002</v>
      </c>
      <c r="GH177" s="16">
        <v>32.262</v>
      </c>
      <c r="GI177" s="16">
        <v>4.5</v>
      </c>
      <c r="GJ177" s="16">
        <v>2.34</v>
      </c>
      <c r="GK177" s="16">
        <v>7</v>
      </c>
      <c r="GL177" s="16">
        <v>14.54</v>
      </c>
      <c r="GM177" s="16">
        <v>25.26</v>
      </c>
      <c r="GN177" s="16">
        <v>10.61</v>
      </c>
      <c r="GO177" s="16">
        <v>38.435000000000002</v>
      </c>
      <c r="GP177" s="16">
        <v>36.49</v>
      </c>
      <c r="GQ177" s="16">
        <v>42.62</v>
      </c>
      <c r="GR177" s="16">
        <v>59.625</v>
      </c>
      <c r="GS177" s="16">
        <v>53.58</v>
      </c>
      <c r="GT177" s="16">
        <v>69.185000000000002</v>
      </c>
      <c r="GU177" s="16">
        <v>74.59</v>
      </c>
      <c r="GV177" s="16">
        <v>8486.5319999999992</v>
      </c>
      <c r="GW177" s="16"/>
      <c r="GX177" s="16"/>
      <c r="GY177" s="16"/>
      <c r="GZ177" s="16"/>
      <c r="HA177" s="16"/>
    </row>
    <row r="178" spans="1:209" x14ac:dyDescent="0.35">
      <c r="A178" s="37"/>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c r="CA178" s="16"/>
      <c r="CB178" s="16"/>
      <c r="CC178" s="16"/>
      <c r="CD178" s="16"/>
      <c r="CE178" s="16"/>
      <c r="CF178" s="16"/>
      <c r="CG178" s="16"/>
      <c r="CH178" s="16"/>
      <c r="CI178" s="16"/>
      <c r="CJ178" s="16"/>
      <c r="CK178" s="16"/>
      <c r="CL178" s="16"/>
      <c r="CM178" s="16"/>
      <c r="CN178" s="16"/>
      <c r="CO178" s="16"/>
      <c r="CP178" s="16"/>
      <c r="CQ178" s="16"/>
      <c r="CR178" s="16"/>
      <c r="CS178" s="16"/>
      <c r="CT178" s="16"/>
      <c r="CU178" s="16"/>
      <c r="CV178" s="16"/>
      <c r="CW178" s="16"/>
      <c r="CX178" s="16"/>
      <c r="CY178" s="16"/>
      <c r="CZ178" s="16"/>
      <c r="DA178" s="16"/>
      <c r="DB178" s="16"/>
      <c r="DC178" s="16"/>
      <c r="DD178" s="16"/>
      <c r="DE178" s="16"/>
      <c r="DF178" s="16"/>
      <c r="DG178" s="16"/>
      <c r="DH178" s="16"/>
      <c r="DI178" s="16"/>
      <c r="DJ178" s="16"/>
      <c r="DK178" s="16"/>
      <c r="DL178" s="16"/>
      <c r="DM178" s="16"/>
      <c r="DN178" s="16"/>
      <c r="DO178" s="16"/>
      <c r="DP178" s="16"/>
      <c r="DQ178" s="16"/>
      <c r="DR178" s="16"/>
      <c r="DS178" s="16"/>
      <c r="DT178" s="16"/>
      <c r="DU178" s="16"/>
      <c r="DV178" s="16"/>
      <c r="DW178" s="16"/>
      <c r="DX178" s="16"/>
      <c r="DY178" s="16"/>
      <c r="DZ178" s="16"/>
      <c r="EA178" s="16"/>
      <c r="EB178" s="16"/>
      <c r="EC178" s="16"/>
      <c r="ED178" s="16"/>
      <c r="EE178" s="16"/>
      <c r="EF178" s="16"/>
      <c r="EG178" s="16"/>
      <c r="EH178" s="16"/>
      <c r="EI178" s="16"/>
      <c r="EJ178" s="16"/>
      <c r="EK178" s="16"/>
      <c r="EL178" s="16"/>
      <c r="EM178" s="16"/>
      <c r="EN178" s="16"/>
      <c r="EO178" s="16"/>
      <c r="EP178" s="16"/>
      <c r="EQ178" s="16"/>
      <c r="ER178" s="16"/>
      <c r="ES178" s="16"/>
      <c r="ET178" s="16"/>
      <c r="EU178" s="16"/>
      <c r="EV178" s="16"/>
      <c r="EW178" s="16"/>
      <c r="EX178" s="16"/>
      <c r="EY178" s="16"/>
      <c r="EZ178" s="16"/>
      <c r="FA178" s="16"/>
      <c r="FB178" s="16"/>
      <c r="FC178" s="16"/>
      <c r="FD178" s="16"/>
      <c r="FE178" s="16"/>
      <c r="FF178" s="16"/>
      <c r="FG178" s="16"/>
      <c r="FH178" s="16"/>
      <c r="FI178" s="16"/>
      <c r="FJ178" s="16"/>
      <c r="FK178" s="16"/>
      <c r="FL178" s="16"/>
      <c r="FM178" s="16"/>
      <c r="FN178" s="16"/>
      <c r="FO178" s="16"/>
      <c r="FP178" s="16"/>
      <c r="FQ178" s="16"/>
      <c r="FR178" s="16"/>
      <c r="FS178" s="16"/>
      <c r="FT178" s="16"/>
      <c r="FU178" s="16"/>
      <c r="FV178" s="16"/>
      <c r="FW178" s="16"/>
      <c r="FX178" s="16"/>
      <c r="FY178" s="16"/>
      <c r="FZ178" s="16"/>
      <c r="GA178" s="16"/>
      <c r="GB178" s="16"/>
      <c r="GC178" s="16"/>
      <c r="GE178" s="37">
        <v>173</v>
      </c>
      <c r="GF178" s="12">
        <v>3195</v>
      </c>
      <c r="GG178" s="16">
        <v>116.7</v>
      </c>
      <c r="GH178" s="16">
        <v>171.91</v>
      </c>
      <c r="GI178" s="16">
        <v>40.9</v>
      </c>
      <c r="GJ178" s="16">
        <v>93.95</v>
      </c>
      <c r="GK178" s="16">
        <v>76.849999999999994</v>
      </c>
      <c r="GL178" s="16">
        <v>119.38</v>
      </c>
      <c r="GM178" s="16">
        <v>94.86</v>
      </c>
      <c r="GN178" s="16">
        <v>163.57</v>
      </c>
      <c r="GO178" s="16">
        <v>165.435</v>
      </c>
      <c r="GP178" s="16">
        <v>308.02499999999998</v>
      </c>
      <c r="GQ178" s="16">
        <v>319.81</v>
      </c>
      <c r="GR178" s="16">
        <v>209.845</v>
      </c>
      <c r="GS178" s="16">
        <v>307.39499999999998</v>
      </c>
      <c r="GT178" s="16">
        <v>244.61</v>
      </c>
      <c r="GU178" s="16">
        <v>137.89500000000001</v>
      </c>
      <c r="GV178" s="16">
        <v>33257.978000000017</v>
      </c>
      <c r="GW178" s="16"/>
      <c r="GX178" s="16"/>
      <c r="GY178" s="16"/>
      <c r="GZ178" s="16"/>
      <c r="HA178" s="16"/>
    </row>
    <row r="179" spans="1:209" x14ac:dyDescent="0.35">
      <c r="A179" s="37"/>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c r="CA179" s="16"/>
      <c r="CB179" s="16"/>
      <c r="CC179" s="16"/>
      <c r="CD179" s="16"/>
      <c r="CE179" s="16"/>
      <c r="CF179" s="16"/>
      <c r="CG179" s="16"/>
      <c r="CH179" s="16"/>
      <c r="CI179" s="16"/>
      <c r="CJ179" s="16"/>
      <c r="CK179" s="16"/>
      <c r="CL179" s="16"/>
      <c r="CM179" s="16"/>
      <c r="CN179" s="16"/>
      <c r="CO179" s="16"/>
      <c r="CP179" s="16"/>
      <c r="CQ179" s="16"/>
      <c r="CR179" s="16"/>
      <c r="CS179" s="16"/>
      <c r="CT179" s="16"/>
      <c r="CU179" s="16"/>
      <c r="CV179" s="16"/>
      <c r="CW179" s="16"/>
      <c r="CX179" s="16"/>
      <c r="CY179" s="16"/>
      <c r="CZ179" s="16"/>
      <c r="DA179" s="16"/>
      <c r="DB179" s="16"/>
      <c r="DC179" s="16"/>
      <c r="DD179" s="16"/>
      <c r="DE179" s="16"/>
      <c r="DF179" s="16"/>
      <c r="DG179" s="16"/>
      <c r="DH179" s="16"/>
      <c r="DI179" s="16"/>
      <c r="DJ179" s="16"/>
      <c r="DK179" s="16"/>
      <c r="DL179" s="16"/>
      <c r="DM179" s="16"/>
      <c r="DN179" s="16"/>
      <c r="DO179" s="16"/>
      <c r="DP179" s="16"/>
      <c r="DQ179" s="16"/>
      <c r="DR179" s="16"/>
      <c r="DS179" s="16"/>
      <c r="DT179" s="16"/>
      <c r="DU179" s="16"/>
      <c r="DV179" s="16"/>
      <c r="DW179" s="16"/>
      <c r="DX179" s="16"/>
      <c r="DY179" s="16"/>
      <c r="DZ179" s="16"/>
      <c r="EA179" s="16"/>
      <c r="EB179" s="16"/>
      <c r="EC179" s="16"/>
      <c r="ED179" s="16"/>
      <c r="EE179" s="16"/>
      <c r="EF179" s="16"/>
      <c r="EG179" s="16"/>
      <c r="EH179" s="16"/>
      <c r="EI179" s="16"/>
      <c r="EJ179" s="16"/>
      <c r="EK179" s="16"/>
      <c r="EL179" s="16"/>
      <c r="EM179" s="16"/>
      <c r="EN179" s="16"/>
      <c r="EO179" s="16"/>
      <c r="EP179" s="16"/>
      <c r="EQ179" s="16"/>
      <c r="ER179" s="16"/>
      <c r="ES179" s="16"/>
      <c r="ET179" s="16"/>
      <c r="EU179" s="16"/>
      <c r="EV179" s="16"/>
      <c r="EW179" s="16"/>
      <c r="EX179" s="16"/>
      <c r="EY179" s="16"/>
      <c r="EZ179" s="16"/>
      <c r="FA179" s="16"/>
      <c r="FB179" s="16"/>
      <c r="FC179" s="16"/>
      <c r="FD179" s="16"/>
      <c r="FE179" s="16"/>
      <c r="FF179" s="16"/>
      <c r="FG179" s="16"/>
      <c r="FH179" s="16"/>
      <c r="FI179" s="16"/>
      <c r="FJ179" s="16"/>
      <c r="FK179" s="16"/>
      <c r="FL179" s="16"/>
      <c r="FM179" s="16"/>
      <c r="FN179" s="16"/>
      <c r="FO179" s="16"/>
      <c r="FP179" s="16"/>
      <c r="FQ179" s="16"/>
      <c r="FR179" s="16"/>
      <c r="FS179" s="16"/>
      <c r="FT179" s="16"/>
      <c r="FU179" s="16"/>
      <c r="FV179" s="16"/>
      <c r="FW179" s="16"/>
      <c r="FX179" s="16"/>
      <c r="FY179" s="16"/>
      <c r="FZ179" s="16"/>
      <c r="GA179" s="16"/>
      <c r="GB179" s="16"/>
      <c r="GC179" s="16"/>
      <c r="GE179" s="37">
        <v>174</v>
      </c>
      <c r="GF179" s="12">
        <v>3196</v>
      </c>
      <c r="GG179" s="16">
        <v>76.213999999999999</v>
      </c>
      <c r="GH179" s="16">
        <v>99.974999999999994</v>
      </c>
      <c r="GI179" s="16">
        <v>22.75</v>
      </c>
      <c r="GJ179" s="16">
        <v>104.45</v>
      </c>
      <c r="GK179" s="16">
        <v>37.18</v>
      </c>
      <c r="GL179" s="16">
        <v>28.64</v>
      </c>
      <c r="GM179" s="16">
        <v>38.195</v>
      </c>
      <c r="GN179" s="16">
        <v>139.37</v>
      </c>
      <c r="GO179" s="16">
        <v>28</v>
      </c>
      <c r="GP179" s="16">
        <v>113.88500000000001</v>
      </c>
      <c r="GQ179" s="16">
        <v>241.36</v>
      </c>
      <c r="GR179" s="16">
        <v>101.13500000000001</v>
      </c>
      <c r="GS179" s="16">
        <v>89.1</v>
      </c>
      <c r="GT179" s="16">
        <v>212.82</v>
      </c>
      <c r="GU179" s="16">
        <v>73.22</v>
      </c>
      <c r="GV179" s="16">
        <v>15298.229000000001</v>
      </c>
      <c r="GW179" s="16"/>
      <c r="GX179" s="16"/>
      <c r="GY179" s="16"/>
      <c r="GZ179" s="16"/>
      <c r="HA179" s="16"/>
    </row>
    <row r="180" spans="1:209" x14ac:dyDescent="0.35">
      <c r="A180" s="37"/>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c r="CA180" s="16"/>
      <c r="CB180" s="16"/>
      <c r="CC180" s="16"/>
      <c r="CD180" s="16"/>
      <c r="CE180" s="16"/>
      <c r="CF180" s="16"/>
      <c r="CG180" s="16"/>
      <c r="CH180" s="16"/>
      <c r="CI180" s="16"/>
      <c r="CJ180" s="16"/>
      <c r="CK180" s="16"/>
      <c r="CL180" s="16"/>
      <c r="CM180" s="16"/>
      <c r="CN180" s="16"/>
      <c r="CO180" s="16"/>
      <c r="CP180" s="16"/>
      <c r="CQ180" s="16"/>
      <c r="CR180" s="16"/>
      <c r="CS180" s="16"/>
      <c r="CT180" s="16"/>
      <c r="CU180" s="16"/>
      <c r="CV180" s="16"/>
      <c r="CW180" s="16"/>
      <c r="CX180" s="16"/>
      <c r="CY180" s="16"/>
      <c r="CZ180" s="16"/>
      <c r="DA180" s="16"/>
      <c r="DB180" s="16"/>
      <c r="DC180" s="16"/>
      <c r="DD180" s="16"/>
      <c r="DE180" s="16"/>
      <c r="DF180" s="16"/>
      <c r="DG180" s="16"/>
      <c r="DH180" s="16"/>
      <c r="DI180" s="16"/>
      <c r="DJ180" s="16"/>
      <c r="DK180" s="16"/>
      <c r="DL180" s="16"/>
      <c r="DM180" s="16"/>
      <c r="DN180" s="16"/>
      <c r="DO180" s="16"/>
      <c r="DP180" s="16"/>
      <c r="DQ180" s="16"/>
      <c r="DR180" s="16"/>
      <c r="DS180" s="16"/>
      <c r="DT180" s="16"/>
      <c r="DU180" s="16"/>
      <c r="DV180" s="16"/>
      <c r="DW180" s="16"/>
      <c r="DX180" s="16"/>
      <c r="DY180" s="16"/>
      <c r="DZ180" s="16"/>
      <c r="EA180" s="16"/>
      <c r="EB180" s="16"/>
      <c r="EC180" s="16"/>
      <c r="ED180" s="16"/>
      <c r="EE180" s="16"/>
      <c r="EF180" s="16"/>
      <c r="EG180" s="16"/>
      <c r="EH180" s="16"/>
      <c r="EI180" s="16"/>
      <c r="EJ180" s="16"/>
      <c r="EK180" s="16"/>
      <c r="EL180" s="16"/>
      <c r="EM180" s="16"/>
      <c r="EN180" s="16"/>
      <c r="EO180" s="16"/>
      <c r="EP180" s="16"/>
      <c r="EQ180" s="16"/>
      <c r="ER180" s="16"/>
      <c r="ES180" s="16"/>
      <c r="ET180" s="16"/>
      <c r="EU180" s="16"/>
      <c r="EV180" s="16"/>
      <c r="EW180" s="16"/>
      <c r="EX180" s="16"/>
      <c r="EY180" s="16"/>
      <c r="EZ180" s="16"/>
      <c r="FA180" s="16"/>
      <c r="FB180" s="16"/>
      <c r="FC180" s="16"/>
      <c r="FD180" s="16"/>
      <c r="FE180" s="16"/>
      <c r="FF180" s="16"/>
      <c r="FG180" s="16"/>
      <c r="FH180" s="16"/>
      <c r="FI180" s="16"/>
      <c r="FJ180" s="16"/>
      <c r="FK180" s="16"/>
      <c r="FL180" s="16"/>
      <c r="FM180" s="16"/>
      <c r="FN180" s="16"/>
      <c r="FO180" s="16"/>
      <c r="FP180" s="16"/>
      <c r="FQ180" s="16"/>
      <c r="FR180" s="16"/>
      <c r="FS180" s="16"/>
      <c r="FT180" s="16"/>
      <c r="FU180" s="16"/>
      <c r="FV180" s="16"/>
      <c r="FW180" s="16"/>
      <c r="FX180" s="16"/>
      <c r="FY180" s="16"/>
      <c r="FZ180" s="16"/>
      <c r="GA180" s="16"/>
      <c r="GB180" s="16"/>
      <c r="GC180" s="16"/>
      <c r="GE180" s="37">
        <v>175</v>
      </c>
      <c r="GF180" s="12">
        <v>3197</v>
      </c>
      <c r="GG180" s="16">
        <v>40.06</v>
      </c>
      <c r="GH180" s="16">
        <v>72.75</v>
      </c>
      <c r="GI180" s="16">
        <v>11.5</v>
      </c>
      <c r="GJ180" s="16">
        <v>4</v>
      </c>
      <c r="GK180" s="16">
        <v>19.8</v>
      </c>
      <c r="GL180" s="16">
        <v>4.4800000000000004</v>
      </c>
      <c r="GM180" s="16">
        <v>21.53</v>
      </c>
      <c r="GN180" s="16">
        <v>32.195</v>
      </c>
      <c r="GO180" s="16">
        <v>16.8</v>
      </c>
      <c r="GP180" s="16">
        <v>41.32</v>
      </c>
      <c r="GQ180" s="16">
        <v>90.54</v>
      </c>
      <c r="GR180" s="16">
        <v>54.77</v>
      </c>
      <c r="GS180" s="16">
        <v>63.225000000000001</v>
      </c>
      <c r="GT180" s="16">
        <v>76.760000000000005</v>
      </c>
      <c r="GU180" s="16">
        <v>13.03</v>
      </c>
      <c r="GV180" s="16">
        <v>7811.4310000000014</v>
      </c>
      <c r="GW180" s="16"/>
      <c r="GX180" s="16"/>
      <c r="GY180" s="16"/>
      <c r="GZ180" s="16"/>
      <c r="HA180" s="16"/>
    </row>
    <row r="181" spans="1:209" x14ac:dyDescent="0.35">
      <c r="A181" s="37"/>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c r="CA181" s="16"/>
      <c r="CB181" s="16"/>
      <c r="CC181" s="16"/>
      <c r="CD181" s="16"/>
      <c r="CE181" s="16"/>
      <c r="CF181" s="16"/>
      <c r="CG181" s="16"/>
      <c r="CH181" s="16"/>
      <c r="CI181" s="16"/>
      <c r="CJ181" s="16"/>
      <c r="CK181" s="16"/>
      <c r="CL181" s="16"/>
      <c r="CM181" s="16"/>
      <c r="CN181" s="16"/>
      <c r="CO181" s="16"/>
      <c r="CP181" s="16"/>
      <c r="CQ181" s="16"/>
      <c r="CR181" s="16"/>
      <c r="CS181" s="16"/>
      <c r="CT181" s="16"/>
      <c r="CU181" s="16"/>
      <c r="CV181" s="16"/>
      <c r="CW181" s="16"/>
      <c r="CX181" s="16"/>
      <c r="CY181" s="16"/>
      <c r="CZ181" s="16"/>
      <c r="DA181" s="16"/>
      <c r="DB181" s="16"/>
      <c r="DC181" s="16"/>
      <c r="DD181" s="16"/>
      <c r="DE181" s="16"/>
      <c r="DF181" s="16"/>
      <c r="DG181" s="16"/>
      <c r="DH181" s="16"/>
      <c r="DI181" s="16"/>
      <c r="DJ181" s="16"/>
      <c r="DK181" s="16"/>
      <c r="DL181" s="16"/>
      <c r="DM181" s="16"/>
      <c r="DN181" s="16"/>
      <c r="DO181" s="16"/>
      <c r="DP181" s="16"/>
      <c r="DQ181" s="16"/>
      <c r="DR181" s="16"/>
      <c r="DS181" s="16"/>
      <c r="DT181" s="16"/>
      <c r="DU181" s="16"/>
      <c r="DV181" s="16"/>
      <c r="DW181" s="16"/>
      <c r="DX181" s="16"/>
      <c r="DY181" s="16"/>
      <c r="DZ181" s="16"/>
      <c r="EA181" s="16"/>
      <c r="EB181" s="16"/>
      <c r="EC181" s="16"/>
      <c r="ED181" s="16"/>
      <c r="EE181" s="16"/>
      <c r="EF181" s="16"/>
      <c r="EG181" s="16"/>
      <c r="EH181" s="16"/>
      <c r="EI181" s="16"/>
      <c r="EJ181" s="16"/>
      <c r="EK181" s="16"/>
      <c r="EL181" s="16"/>
      <c r="EM181" s="16"/>
      <c r="EN181" s="16"/>
      <c r="EO181" s="16"/>
      <c r="EP181" s="16"/>
      <c r="EQ181" s="16"/>
      <c r="ER181" s="16"/>
      <c r="ES181" s="16"/>
      <c r="ET181" s="16"/>
      <c r="EU181" s="16"/>
      <c r="EV181" s="16"/>
      <c r="EW181" s="16"/>
      <c r="EX181" s="16"/>
      <c r="EY181" s="16"/>
      <c r="EZ181" s="16"/>
      <c r="FA181" s="16"/>
      <c r="FB181" s="16"/>
      <c r="FC181" s="16"/>
      <c r="FD181" s="16"/>
      <c r="FE181" s="16"/>
      <c r="FF181" s="16"/>
      <c r="FG181" s="16"/>
      <c r="FH181" s="16"/>
      <c r="FI181" s="16"/>
      <c r="FJ181" s="16"/>
      <c r="FK181" s="16"/>
      <c r="FL181" s="16"/>
      <c r="FM181" s="16"/>
      <c r="FN181" s="16"/>
      <c r="FO181" s="16"/>
      <c r="FP181" s="16"/>
      <c r="FQ181" s="16"/>
      <c r="FR181" s="16"/>
      <c r="FS181" s="16"/>
      <c r="FT181" s="16"/>
      <c r="FU181" s="16"/>
      <c r="FV181" s="16"/>
      <c r="FW181" s="16"/>
      <c r="FX181" s="16"/>
      <c r="FY181" s="16"/>
      <c r="FZ181" s="16"/>
      <c r="GA181" s="16"/>
      <c r="GB181" s="16"/>
      <c r="GC181" s="16"/>
      <c r="GE181" s="37">
        <v>176</v>
      </c>
      <c r="GF181" s="12">
        <v>3198</v>
      </c>
      <c r="GG181" s="16">
        <v>48.12</v>
      </c>
      <c r="GH181" s="16">
        <v>79.3</v>
      </c>
      <c r="GI181" s="16">
        <v>20</v>
      </c>
      <c r="GJ181" s="16">
        <v>20.28</v>
      </c>
      <c r="GK181" s="16">
        <v>31.14</v>
      </c>
      <c r="GL181" s="16">
        <v>31.68</v>
      </c>
      <c r="GM181" s="16">
        <v>10.82</v>
      </c>
      <c r="GN181" s="16">
        <v>45.05</v>
      </c>
      <c r="GO181" s="16">
        <v>26.8</v>
      </c>
      <c r="GP181" s="16">
        <v>47.8</v>
      </c>
      <c r="GQ181" s="16">
        <v>119.22</v>
      </c>
      <c r="GR181" s="16">
        <v>79.260000000000005</v>
      </c>
      <c r="GS181" s="16">
        <v>69.905000000000001</v>
      </c>
      <c r="GT181" s="16">
        <v>77.739999999999995</v>
      </c>
      <c r="GU181" s="16">
        <v>21.56</v>
      </c>
      <c r="GV181" s="16">
        <v>12714.854000000003</v>
      </c>
      <c r="GW181" s="16"/>
      <c r="GX181" s="16"/>
      <c r="GY181" s="16"/>
      <c r="GZ181" s="16"/>
      <c r="HA181" s="16"/>
    </row>
    <row r="182" spans="1:209" x14ac:dyDescent="0.35">
      <c r="A182" s="37"/>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c r="CA182" s="16"/>
      <c r="CB182" s="16"/>
      <c r="CC182" s="16"/>
      <c r="CD182" s="16"/>
      <c r="CE182" s="16"/>
      <c r="CF182" s="16"/>
      <c r="CG182" s="16"/>
      <c r="CH182" s="16"/>
      <c r="CI182" s="16"/>
      <c r="CJ182" s="16"/>
      <c r="CK182" s="16"/>
      <c r="CL182" s="16"/>
      <c r="CM182" s="16"/>
      <c r="CN182" s="16"/>
      <c r="CO182" s="16"/>
      <c r="CP182" s="16"/>
      <c r="CQ182" s="16"/>
      <c r="CR182" s="16"/>
      <c r="CS182" s="16"/>
      <c r="CT182" s="16"/>
      <c r="CU182" s="16"/>
      <c r="CV182" s="16"/>
      <c r="CW182" s="16"/>
      <c r="CX182" s="16"/>
      <c r="CY182" s="16"/>
      <c r="CZ182" s="16"/>
      <c r="DA182" s="16"/>
      <c r="DB182" s="16"/>
      <c r="DC182" s="16"/>
      <c r="DD182" s="16"/>
      <c r="DE182" s="16"/>
      <c r="DF182" s="16"/>
      <c r="DG182" s="16"/>
      <c r="DH182" s="16"/>
      <c r="DI182" s="16"/>
      <c r="DJ182" s="16"/>
      <c r="DK182" s="16"/>
      <c r="DL182" s="16"/>
      <c r="DM182" s="16"/>
      <c r="DN182" s="16"/>
      <c r="DO182" s="16"/>
      <c r="DP182" s="16"/>
      <c r="DQ182" s="16"/>
      <c r="DR182" s="16"/>
      <c r="DS182" s="16"/>
      <c r="DT182" s="16"/>
      <c r="DU182" s="16"/>
      <c r="DV182" s="16"/>
      <c r="DW182" s="16"/>
      <c r="DX182" s="16"/>
      <c r="DY182" s="16"/>
      <c r="DZ182" s="16"/>
      <c r="EA182" s="16"/>
      <c r="EB182" s="16"/>
      <c r="EC182" s="16"/>
      <c r="ED182" s="16"/>
      <c r="EE182" s="16"/>
      <c r="EF182" s="16"/>
      <c r="EG182" s="16"/>
      <c r="EH182" s="16"/>
      <c r="EI182" s="16"/>
      <c r="EJ182" s="16"/>
      <c r="EK182" s="16"/>
      <c r="EL182" s="16"/>
      <c r="EM182" s="16"/>
      <c r="EN182" s="16"/>
      <c r="EO182" s="16"/>
      <c r="EP182" s="16"/>
      <c r="EQ182" s="16"/>
      <c r="ER182" s="16"/>
      <c r="ES182" s="16"/>
      <c r="ET182" s="16"/>
      <c r="EU182" s="16"/>
      <c r="EV182" s="16"/>
      <c r="EW182" s="16"/>
      <c r="EX182" s="16"/>
      <c r="EY182" s="16"/>
      <c r="EZ182" s="16"/>
      <c r="FA182" s="16"/>
      <c r="FB182" s="16"/>
      <c r="FC182" s="16"/>
      <c r="FD182" s="16"/>
      <c r="FE182" s="16"/>
      <c r="FF182" s="16"/>
      <c r="FG182" s="16"/>
      <c r="FH182" s="16"/>
      <c r="FI182" s="16"/>
      <c r="FJ182" s="16"/>
      <c r="FK182" s="16"/>
      <c r="FL182" s="16"/>
      <c r="FM182" s="16"/>
      <c r="FN182" s="16"/>
      <c r="FO182" s="16"/>
      <c r="FP182" s="16"/>
      <c r="FQ182" s="16"/>
      <c r="FR182" s="16"/>
      <c r="FS182" s="16"/>
      <c r="FT182" s="16"/>
      <c r="FU182" s="16"/>
      <c r="FV182" s="16"/>
      <c r="FW182" s="16"/>
      <c r="FX182" s="16"/>
      <c r="FY182" s="16"/>
      <c r="FZ182" s="16"/>
      <c r="GA182" s="16"/>
      <c r="GB182" s="16"/>
      <c r="GC182" s="16"/>
      <c r="GE182" s="37">
        <v>177</v>
      </c>
      <c r="GF182" s="12">
        <v>3199</v>
      </c>
      <c r="GG182" s="16">
        <v>153.40899999999999</v>
      </c>
      <c r="GH182" s="16">
        <v>194.69</v>
      </c>
      <c r="GI182" s="16">
        <v>37.9</v>
      </c>
      <c r="GJ182" s="16">
        <v>64.3</v>
      </c>
      <c r="GK182" s="16">
        <v>51.29</v>
      </c>
      <c r="GL182" s="16">
        <v>60.17</v>
      </c>
      <c r="GM182" s="16">
        <v>142.82499999999999</v>
      </c>
      <c r="GN182" s="16">
        <v>73.234999999999999</v>
      </c>
      <c r="GO182" s="16">
        <v>171.875</v>
      </c>
      <c r="GP182" s="16">
        <v>381.76</v>
      </c>
      <c r="GQ182" s="16">
        <v>377.32499999999999</v>
      </c>
      <c r="GR182" s="16">
        <v>245.65</v>
      </c>
      <c r="GS182" s="16">
        <v>409.065</v>
      </c>
      <c r="GT182" s="16">
        <v>178.61500000000001</v>
      </c>
      <c r="GU182" s="16">
        <v>160.02000000000001</v>
      </c>
      <c r="GV182" s="16">
        <v>36696.716000000008</v>
      </c>
      <c r="GW182" s="16"/>
      <c r="GX182" s="16"/>
      <c r="GY182" s="16"/>
      <c r="GZ182" s="16"/>
      <c r="HA182" s="16"/>
    </row>
    <row r="183" spans="1:209" x14ac:dyDescent="0.35">
      <c r="A183" s="37"/>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c r="CA183" s="16"/>
      <c r="CB183" s="16"/>
      <c r="CC183" s="16"/>
      <c r="CD183" s="16"/>
      <c r="CE183" s="16"/>
      <c r="CF183" s="16"/>
      <c r="CG183" s="16"/>
      <c r="CH183" s="16"/>
      <c r="CI183" s="16"/>
      <c r="CJ183" s="16"/>
      <c r="CK183" s="16"/>
      <c r="CL183" s="16"/>
      <c r="CM183" s="16"/>
      <c r="CN183" s="16"/>
      <c r="CO183" s="16"/>
      <c r="CP183" s="16"/>
      <c r="CQ183" s="16"/>
      <c r="CR183" s="16"/>
      <c r="CS183" s="16"/>
      <c r="CT183" s="16"/>
      <c r="CU183" s="16"/>
      <c r="CV183" s="16"/>
      <c r="CW183" s="16"/>
      <c r="CX183" s="16"/>
      <c r="CY183" s="16"/>
      <c r="CZ183" s="16"/>
      <c r="DA183" s="16"/>
      <c r="DB183" s="16"/>
      <c r="DC183" s="16"/>
      <c r="DD183" s="16"/>
      <c r="DE183" s="16"/>
      <c r="DF183" s="16"/>
      <c r="DG183" s="16"/>
      <c r="DH183" s="16"/>
      <c r="DI183" s="16"/>
      <c r="DJ183" s="16"/>
      <c r="DK183" s="16"/>
      <c r="DL183" s="16"/>
      <c r="DM183" s="16"/>
      <c r="DN183" s="16"/>
      <c r="DO183" s="16"/>
      <c r="DP183" s="16"/>
      <c r="DQ183" s="16"/>
      <c r="DR183" s="16"/>
      <c r="DS183" s="16"/>
      <c r="DT183" s="16"/>
      <c r="DU183" s="16"/>
      <c r="DV183" s="16"/>
      <c r="DW183" s="16"/>
      <c r="DX183" s="16"/>
      <c r="DY183" s="16"/>
      <c r="DZ183" s="16"/>
      <c r="EA183" s="16"/>
      <c r="EB183" s="16"/>
      <c r="EC183" s="16"/>
      <c r="ED183" s="16"/>
      <c r="EE183" s="16"/>
      <c r="EF183" s="16"/>
      <c r="EG183" s="16"/>
      <c r="EH183" s="16"/>
      <c r="EI183" s="16"/>
      <c r="EJ183" s="16"/>
      <c r="EK183" s="16"/>
      <c r="EL183" s="16"/>
      <c r="EM183" s="16"/>
      <c r="EN183" s="16"/>
      <c r="EO183" s="16"/>
      <c r="EP183" s="16"/>
      <c r="EQ183" s="16"/>
      <c r="ER183" s="16"/>
      <c r="ES183" s="16"/>
      <c r="ET183" s="16"/>
      <c r="EU183" s="16"/>
      <c r="EV183" s="16"/>
      <c r="EW183" s="16"/>
      <c r="EX183" s="16"/>
      <c r="EY183" s="16"/>
      <c r="EZ183" s="16"/>
      <c r="FA183" s="16"/>
      <c r="FB183" s="16"/>
      <c r="FC183" s="16"/>
      <c r="FD183" s="16"/>
      <c r="FE183" s="16"/>
      <c r="FF183" s="16"/>
      <c r="FG183" s="16"/>
      <c r="FH183" s="16"/>
      <c r="FI183" s="16"/>
      <c r="FJ183" s="16"/>
      <c r="FK183" s="16"/>
      <c r="FL183" s="16"/>
      <c r="FM183" s="16"/>
      <c r="FN183" s="16"/>
      <c r="FO183" s="16"/>
      <c r="FP183" s="16"/>
      <c r="FQ183" s="16"/>
      <c r="FR183" s="16"/>
      <c r="FS183" s="16"/>
      <c r="FT183" s="16"/>
      <c r="FU183" s="16"/>
      <c r="FV183" s="16"/>
      <c r="FW183" s="16"/>
      <c r="FX183" s="16"/>
      <c r="FY183" s="16"/>
      <c r="FZ183" s="16"/>
      <c r="GA183" s="16"/>
      <c r="GB183" s="16"/>
      <c r="GC183" s="16"/>
      <c r="GE183" s="37">
        <v>178</v>
      </c>
      <c r="GF183" s="12">
        <v>3200</v>
      </c>
      <c r="GG183" s="16">
        <v>10.09</v>
      </c>
      <c r="GH183" s="16">
        <v>8.8000000000000007</v>
      </c>
      <c r="GI183" s="16">
        <v>4</v>
      </c>
      <c r="GJ183" s="16">
        <v>4.25</v>
      </c>
      <c r="GK183" s="16">
        <v>2.5</v>
      </c>
      <c r="GL183" s="16">
        <v>3</v>
      </c>
      <c r="GM183" s="16">
        <v>7.7</v>
      </c>
      <c r="GN183" s="16">
        <v>5.13</v>
      </c>
      <c r="GO183" s="16">
        <v>10.81</v>
      </c>
      <c r="GP183" s="16">
        <v>14.12</v>
      </c>
      <c r="GQ183" s="16">
        <v>16.649999999999999</v>
      </c>
      <c r="GR183" s="16">
        <v>11.78</v>
      </c>
      <c r="GS183" s="16">
        <v>11.62</v>
      </c>
      <c r="GT183" s="16">
        <v>29.48</v>
      </c>
      <c r="GU183" s="16">
        <v>22.28</v>
      </c>
      <c r="GV183" s="16">
        <v>2505.02</v>
      </c>
      <c r="GW183" s="16"/>
      <c r="GX183" s="16"/>
      <c r="GY183" s="16"/>
      <c r="GZ183" s="16"/>
      <c r="HA183" s="16"/>
    </row>
    <row r="184" spans="1:209" x14ac:dyDescent="0.35">
      <c r="A184" s="37"/>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c r="CA184" s="16"/>
      <c r="CB184" s="16"/>
      <c r="CC184" s="16"/>
      <c r="CD184" s="16"/>
      <c r="CE184" s="16"/>
      <c r="CF184" s="16"/>
      <c r="CG184" s="16"/>
      <c r="CH184" s="16"/>
      <c r="CI184" s="16"/>
      <c r="CJ184" s="16"/>
      <c r="CK184" s="16"/>
      <c r="CL184" s="16"/>
      <c r="CM184" s="16"/>
      <c r="CN184" s="16"/>
      <c r="CO184" s="16"/>
      <c r="CP184" s="16"/>
      <c r="CQ184" s="16"/>
      <c r="CR184" s="16"/>
      <c r="CS184" s="16"/>
      <c r="CT184" s="16"/>
      <c r="CU184" s="16"/>
      <c r="CV184" s="16"/>
      <c r="CW184" s="16"/>
      <c r="CX184" s="16"/>
      <c r="CY184" s="16"/>
      <c r="CZ184" s="16"/>
      <c r="DA184" s="16"/>
      <c r="DB184" s="16"/>
      <c r="DC184" s="16"/>
      <c r="DD184" s="16"/>
      <c r="DE184" s="16"/>
      <c r="DF184" s="16"/>
      <c r="DG184" s="16"/>
      <c r="DH184" s="16"/>
      <c r="DI184" s="16"/>
      <c r="DJ184" s="16"/>
      <c r="DK184" s="16"/>
      <c r="DL184" s="16"/>
      <c r="DM184" s="16"/>
      <c r="DN184" s="16"/>
      <c r="DO184" s="16"/>
      <c r="DP184" s="16"/>
      <c r="DQ184" s="16"/>
      <c r="DR184" s="16"/>
      <c r="DS184" s="16"/>
      <c r="DT184" s="16"/>
      <c r="DU184" s="16"/>
      <c r="DV184" s="16"/>
      <c r="DW184" s="16"/>
      <c r="DX184" s="16"/>
      <c r="DY184" s="16"/>
      <c r="DZ184" s="16"/>
      <c r="EA184" s="16"/>
      <c r="EB184" s="16"/>
      <c r="EC184" s="16"/>
      <c r="ED184" s="16"/>
      <c r="EE184" s="16"/>
      <c r="EF184" s="16"/>
      <c r="EG184" s="16"/>
      <c r="EH184" s="16"/>
      <c r="EI184" s="16"/>
      <c r="EJ184" s="16"/>
      <c r="EK184" s="16"/>
      <c r="EL184" s="16"/>
      <c r="EM184" s="16"/>
      <c r="EN184" s="16"/>
      <c r="EO184" s="16"/>
      <c r="EP184" s="16"/>
      <c r="EQ184" s="16"/>
      <c r="ER184" s="16"/>
      <c r="ES184" s="16"/>
      <c r="ET184" s="16"/>
      <c r="EU184" s="16"/>
      <c r="EV184" s="16"/>
      <c r="EW184" s="16"/>
      <c r="EX184" s="16"/>
      <c r="EY184" s="16"/>
      <c r="EZ184" s="16"/>
      <c r="FA184" s="16"/>
      <c r="FB184" s="16"/>
      <c r="FC184" s="16"/>
      <c r="FD184" s="16"/>
      <c r="FE184" s="16"/>
      <c r="FF184" s="16"/>
      <c r="FG184" s="16"/>
      <c r="FH184" s="16"/>
      <c r="FI184" s="16"/>
      <c r="FJ184" s="16"/>
      <c r="FK184" s="16"/>
      <c r="FL184" s="16"/>
      <c r="FM184" s="16"/>
      <c r="FN184" s="16"/>
      <c r="FO184" s="16"/>
      <c r="FP184" s="16"/>
      <c r="FQ184" s="16"/>
      <c r="FR184" s="16"/>
      <c r="FS184" s="16"/>
      <c r="FT184" s="16"/>
      <c r="FU184" s="16"/>
      <c r="FV184" s="16"/>
      <c r="FW184" s="16"/>
      <c r="FX184" s="16"/>
      <c r="FY184" s="16"/>
      <c r="FZ184" s="16"/>
      <c r="GA184" s="16"/>
      <c r="GB184" s="16"/>
      <c r="GC184" s="16"/>
      <c r="GE184" s="37">
        <v>179</v>
      </c>
      <c r="GF184" s="12">
        <v>3201</v>
      </c>
      <c r="GG184" s="16">
        <v>52.179000000000002</v>
      </c>
      <c r="GH184" s="16">
        <v>109.41</v>
      </c>
      <c r="GI184" s="16">
        <v>19.75</v>
      </c>
      <c r="GJ184" s="16">
        <v>22.41</v>
      </c>
      <c r="GK184" s="16">
        <v>64.099999999999994</v>
      </c>
      <c r="GL184" s="16">
        <v>94.394999999999996</v>
      </c>
      <c r="GM184" s="16">
        <v>132.11000000000001</v>
      </c>
      <c r="GN184" s="16">
        <v>157.79</v>
      </c>
      <c r="GO184" s="16">
        <v>94.254999999999995</v>
      </c>
      <c r="GP184" s="16">
        <v>216.14500000000001</v>
      </c>
      <c r="GQ184" s="16">
        <v>307.76499999999999</v>
      </c>
      <c r="GR184" s="16">
        <v>155.06</v>
      </c>
      <c r="GS184" s="16">
        <v>279.79000000000002</v>
      </c>
      <c r="GT184" s="16">
        <v>154.57499999999999</v>
      </c>
      <c r="GU184" s="16">
        <v>85.33</v>
      </c>
      <c r="GV184" s="16">
        <v>23077.802</v>
      </c>
      <c r="GW184" s="16"/>
      <c r="GX184" s="16"/>
      <c r="GY184" s="16"/>
      <c r="GZ184" s="16"/>
      <c r="HA184" s="16"/>
    </row>
    <row r="185" spans="1:209" x14ac:dyDescent="0.35">
      <c r="A185" s="37"/>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c r="CA185" s="16"/>
      <c r="CB185" s="16"/>
      <c r="CC185" s="16"/>
      <c r="CD185" s="16"/>
      <c r="CE185" s="16"/>
      <c r="CF185" s="16"/>
      <c r="CG185" s="16"/>
      <c r="CH185" s="16"/>
      <c r="CI185" s="16"/>
      <c r="CJ185" s="16"/>
      <c r="CK185" s="16"/>
      <c r="CL185" s="16"/>
      <c r="CM185" s="16"/>
      <c r="CN185" s="16"/>
      <c r="CO185" s="16"/>
      <c r="CP185" s="16"/>
      <c r="CQ185" s="16"/>
      <c r="CR185" s="16"/>
      <c r="CS185" s="16"/>
      <c r="CT185" s="16"/>
      <c r="CU185" s="16"/>
      <c r="CV185" s="16"/>
      <c r="CW185" s="16"/>
      <c r="CX185" s="16"/>
      <c r="CY185" s="16"/>
      <c r="CZ185" s="16"/>
      <c r="DA185" s="16"/>
      <c r="DB185" s="16"/>
      <c r="DC185" s="16"/>
      <c r="DD185" s="16"/>
      <c r="DE185" s="16"/>
      <c r="DF185" s="16"/>
      <c r="DG185" s="16"/>
      <c r="DH185" s="16"/>
      <c r="DI185" s="16"/>
      <c r="DJ185" s="16"/>
      <c r="DK185" s="16"/>
      <c r="DL185" s="16"/>
      <c r="DM185" s="16"/>
      <c r="DN185" s="16"/>
      <c r="DO185" s="16"/>
      <c r="DP185" s="16"/>
      <c r="DQ185" s="16"/>
      <c r="DR185" s="16"/>
      <c r="DS185" s="16"/>
      <c r="DT185" s="16"/>
      <c r="DU185" s="16"/>
      <c r="DV185" s="16"/>
      <c r="DW185" s="16"/>
      <c r="DX185" s="16"/>
      <c r="DY185" s="16"/>
      <c r="DZ185" s="16"/>
      <c r="EA185" s="16"/>
      <c r="EB185" s="16"/>
      <c r="EC185" s="16"/>
      <c r="ED185" s="16"/>
      <c r="EE185" s="16"/>
      <c r="EF185" s="16"/>
      <c r="EG185" s="16"/>
      <c r="EH185" s="16"/>
      <c r="EI185" s="16"/>
      <c r="EJ185" s="16"/>
      <c r="EK185" s="16"/>
      <c r="EL185" s="16"/>
      <c r="EM185" s="16"/>
      <c r="EN185" s="16"/>
      <c r="EO185" s="16"/>
      <c r="EP185" s="16"/>
      <c r="EQ185" s="16"/>
      <c r="ER185" s="16"/>
      <c r="ES185" s="16"/>
      <c r="ET185" s="16"/>
      <c r="EU185" s="16"/>
      <c r="EV185" s="16"/>
      <c r="EW185" s="16"/>
      <c r="EX185" s="16"/>
      <c r="EY185" s="16"/>
      <c r="EZ185" s="16"/>
      <c r="FA185" s="16"/>
      <c r="FB185" s="16"/>
      <c r="FC185" s="16"/>
      <c r="FD185" s="16"/>
      <c r="FE185" s="16"/>
      <c r="FF185" s="16"/>
      <c r="FG185" s="16"/>
      <c r="FH185" s="16"/>
      <c r="FI185" s="16"/>
      <c r="FJ185" s="16"/>
      <c r="FK185" s="16"/>
      <c r="FL185" s="16"/>
      <c r="FM185" s="16"/>
      <c r="FN185" s="16"/>
      <c r="FO185" s="16"/>
      <c r="FP185" s="16"/>
      <c r="FQ185" s="16"/>
      <c r="FR185" s="16"/>
      <c r="FS185" s="16"/>
      <c r="FT185" s="16"/>
      <c r="FU185" s="16"/>
      <c r="FV185" s="16"/>
      <c r="FW185" s="16"/>
      <c r="FX185" s="16"/>
      <c r="FY185" s="16"/>
      <c r="FZ185" s="16"/>
      <c r="GA185" s="16"/>
      <c r="GB185" s="16"/>
      <c r="GC185" s="16"/>
      <c r="GE185" s="37">
        <v>180</v>
      </c>
      <c r="GF185" s="12">
        <v>3202</v>
      </c>
      <c r="GG185" s="16">
        <v>12.04</v>
      </c>
      <c r="GH185" s="16">
        <v>18.936</v>
      </c>
      <c r="GI185" s="16">
        <v>0</v>
      </c>
      <c r="GJ185" s="16">
        <v>3</v>
      </c>
      <c r="GK185" s="16">
        <v>5</v>
      </c>
      <c r="GL185" s="16">
        <v>3.5</v>
      </c>
      <c r="GM185" s="16">
        <v>0</v>
      </c>
      <c r="GN185" s="16">
        <v>69.12</v>
      </c>
      <c r="GO185" s="16">
        <v>0</v>
      </c>
      <c r="GP185" s="16">
        <v>0</v>
      </c>
      <c r="GQ185" s="16">
        <v>10.62</v>
      </c>
      <c r="GR185" s="16">
        <v>0</v>
      </c>
      <c r="GS185" s="16">
        <v>5.95</v>
      </c>
      <c r="GT185" s="16">
        <v>143.21</v>
      </c>
      <c r="GU185" s="16">
        <v>109.795</v>
      </c>
      <c r="GV185" s="16">
        <v>3430.3509999999997</v>
      </c>
      <c r="GW185" s="16"/>
      <c r="GX185" s="16"/>
      <c r="GY185" s="16"/>
      <c r="GZ185" s="16"/>
      <c r="HA185" s="16"/>
    </row>
    <row r="186" spans="1:209" x14ac:dyDescent="0.35">
      <c r="A186" s="37"/>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c r="CA186" s="16"/>
      <c r="CB186" s="16"/>
      <c r="CC186" s="16"/>
      <c r="CD186" s="16"/>
      <c r="CE186" s="16"/>
      <c r="CF186" s="16"/>
      <c r="CG186" s="16"/>
      <c r="CH186" s="16"/>
      <c r="CI186" s="16"/>
      <c r="CJ186" s="16"/>
      <c r="CK186" s="16"/>
      <c r="CL186" s="16"/>
      <c r="CM186" s="16"/>
      <c r="CN186" s="16"/>
      <c r="CO186" s="16"/>
      <c r="CP186" s="16"/>
      <c r="CQ186" s="16"/>
      <c r="CR186" s="16"/>
      <c r="CS186" s="16"/>
      <c r="CT186" s="16"/>
      <c r="CU186" s="16"/>
      <c r="CV186" s="16"/>
      <c r="CW186" s="16"/>
      <c r="CX186" s="16"/>
      <c r="CY186" s="16"/>
      <c r="CZ186" s="16"/>
      <c r="DA186" s="16"/>
      <c r="DB186" s="16"/>
      <c r="DC186" s="16"/>
      <c r="DD186" s="16"/>
      <c r="DE186" s="16"/>
      <c r="DF186" s="16"/>
      <c r="DG186" s="16"/>
      <c r="DH186" s="16"/>
      <c r="DI186" s="16"/>
      <c r="DJ186" s="16"/>
      <c r="DK186" s="16"/>
      <c r="DL186" s="16"/>
      <c r="DM186" s="16"/>
      <c r="DN186" s="16"/>
      <c r="DO186" s="16"/>
      <c r="DP186" s="16"/>
      <c r="DQ186" s="16"/>
      <c r="DR186" s="16"/>
      <c r="DS186" s="16"/>
      <c r="DT186" s="16"/>
      <c r="DU186" s="16"/>
      <c r="DV186" s="16"/>
      <c r="DW186" s="16"/>
      <c r="DX186" s="16"/>
      <c r="DY186" s="16"/>
      <c r="DZ186" s="16"/>
      <c r="EA186" s="16"/>
      <c r="EB186" s="16"/>
      <c r="EC186" s="16"/>
      <c r="ED186" s="16"/>
      <c r="EE186" s="16"/>
      <c r="EF186" s="16"/>
      <c r="EG186" s="16"/>
      <c r="EH186" s="16"/>
      <c r="EI186" s="16"/>
      <c r="EJ186" s="16"/>
      <c r="EK186" s="16"/>
      <c r="EL186" s="16"/>
      <c r="EM186" s="16"/>
      <c r="EN186" s="16"/>
      <c r="EO186" s="16"/>
      <c r="EP186" s="16"/>
      <c r="EQ186" s="16"/>
      <c r="ER186" s="16"/>
      <c r="ES186" s="16"/>
      <c r="ET186" s="16"/>
      <c r="EU186" s="16"/>
      <c r="EV186" s="16"/>
      <c r="EW186" s="16"/>
      <c r="EX186" s="16"/>
      <c r="EY186" s="16"/>
      <c r="EZ186" s="16"/>
      <c r="FA186" s="16"/>
      <c r="FB186" s="16"/>
      <c r="FC186" s="16"/>
      <c r="FD186" s="16"/>
      <c r="FE186" s="16"/>
      <c r="FF186" s="16"/>
      <c r="FG186" s="16"/>
      <c r="FH186" s="16"/>
      <c r="FI186" s="16"/>
      <c r="FJ186" s="16"/>
      <c r="FK186" s="16"/>
      <c r="FL186" s="16"/>
      <c r="FM186" s="16"/>
      <c r="FN186" s="16"/>
      <c r="FO186" s="16"/>
      <c r="FP186" s="16"/>
      <c r="FQ186" s="16"/>
      <c r="FR186" s="16"/>
      <c r="FS186" s="16"/>
      <c r="FT186" s="16"/>
      <c r="FU186" s="16"/>
      <c r="FV186" s="16"/>
      <c r="FW186" s="16"/>
      <c r="FX186" s="16"/>
      <c r="FY186" s="16"/>
      <c r="FZ186" s="16"/>
      <c r="GA186" s="16"/>
      <c r="GB186" s="16"/>
      <c r="GC186" s="16"/>
      <c r="GE186" s="37">
        <v>181</v>
      </c>
      <c r="GF186" s="12">
        <v>3204</v>
      </c>
      <c r="GG186" s="16">
        <v>82.736999999999995</v>
      </c>
      <c r="GH186" s="16">
        <v>85.236000000000004</v>
      </c>
      <c r="GI186" s="16">
        <v>28.09</v>
      </c>
      <c r="GJ186" s="16">
        <v>46.62</v>
      </c>
      <c r="GK186" s="16">
        <v>25.035</v>
      </c>
      <c r="GL186" s="16">
        <v>7.2450000000000001</v>
      </c>
      <c r="GM186" s="16">
        <v>86.11</v>
      </c>
      <c r="GN186" s="16">
        <v>32.369999999999997</v>
      </c>
      <c r="GO186" s="16">
        <v>79.62</v>
      </c>
      <c r="GP186" s="16">
        <v>77.02</v>
      </c>
      <c r="GQ186" s="16">
        <v>182.19</v>
      </c>
      <c r="GR186" s="16">
        <v>92.48</v>
      </c>
      <c r="GS186" s="16">
        <v>201.83500000000001</v>
      </c>
      <c r="GT186" s="16">
        <v>125.655</v>
      </c>
      <c r="GU186" s="16">
        <v>105.1</v>
      </c>
      <c r="GV186" s="16">
        <v>15915.957</v>
      </c>
      <c r="GW186" s="16"/>
      <c r="GX186" s="16"/>
      <c r="GY186" s="16"/>
      <c r="GZ186" s="16"/>
      <c r="HA186" s="16"/>
    </row>
    <row r="187" spans="1:209" x14ac:dyDescent="0.35">
      <c r="A187" s="37"/>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c r="CA187" s="16"/>
      <c r="CB187" s="16"/>
      <c r="CC187" s="16"/>
      <c r="CD187" s="16"/>
      <c r="CE187" s="16"/>
      <c r="CF187" s="16"/>
      <c r="CG187" s="16"/>
      <c r="CH187" s="16"/>
      <c r="CI187" s="16"/>
      <c r="CJ187" s="16"/>
      <c r="CK187" s="16"/>
      <c r="CL187" s="16"/>
      <c r="CM187" s="16"/>
      <c r="CN187" s="16"/>
      <c r="CO187" s="16"/>
      <c r="CP187" s="16"/>
      <c r="CQ187" s="16"/>
      <c r="CR187" s="16"/>
      <c r="CS187" s="16"/>
      <c r="CT187" s="16"/>
      <c r="CU187" s="16"/>
      <c r="CV187" s="16"/>
      <c r="CW187" s="16"/>
      <c r="CX187" s="16"/>
      <c r="CY187" s="16"/>
      <c r="CZ187" s="16"/>
      <c r="DA187" s="16"/>
      <c r="DB187" s="16"/>
      <c r="DC187" s="16"/>
      <c r="DD187" s="16"/>
      <c r="DE187" s="16"/>
      <c r="DF187" s="16"/>
      <c r="DG187" s="16"/>
      <c r="DH187" s="16"/>
      <c r="DI187" s="16"/>
      <c r="DJ187" s="16"/>
      <c r="DK187" s="16"/>
      <c r="DL187" s="16"/>
      <c r="DM187" s="16"/>
      <c r="DN187" s="16"/>
      <c r="DO187" s="16"/>
      <c r="DP187" s="16"/>
      <c r="DQ187" s="16"/>
      <c r="DR187" s="16"/>
      <c r="DS187" s="16"/>
      <c r="DT187" s="16"/>
      <c r="DU187" s="16"/>
      <c r="DV187" s="16"/>
      <c r="DW187" s="16"/>
      <c r="DX187" s="16"/>
      <c r="DY187" s="16"/>
      <c r="DZ187" s="16"/>
      <c r="EA187" s="16"/>
      <c r="EB187" s="16"/>
      <c r="EC187" s="16"/>
      <c r="ED187" s="16"/>
      <c r="EE187" s="16"/>
      <c r="EF187" s="16"/>
      <c r="EG187" s="16"/>
      <c r="EH187" s="16"/>
      <c r="EI187" s="16"/>
      <c r="EJ187" s="16"/>
      <c r="EK187" s="16"/>
      <c r="EL187" s="16"/>
      <c r="EM187" s="16"/>
      <c r="EN187" s="16"/>
      <c r="EO187" s="16"/>
      <c r="EP187" s="16"/>
      <c r="EQ187" s="16"/>
      <c r="ER187" s="16"/>
      <c r="ES187" s="16"/>
      <c r="ET187" s="16"/>
      <c r="EU187" s="16"/>
      <c r="EV187" s="16"/>
      <c r="EW187" s="16"/>
      <c r="EX187" s="16"/>
      <c r="EY187" s="16"/>
      <c r="EZ187" s="16"/>
      <c r="FA187" s="16"/>
      <c r="FB187" s="16"/>
      <c r="FC187" s="16"/>
      <c r="FD187" s="16"/>
      <c r="FE187" s="16"/>
      <c r="FF187" s="16"/>
      <c r="FG187" s="16"/>
      <c r="FH187" s="16"/>
      <c r="FI187" s="16"/>
      <c r="FJ187" s="16"/>
      <c r="FK187" s="16"/>
      <c r="FL187" s="16"/>
      <c r="FM187" s="16"/>
      <c r="FN187" s="16"/>
      <c r="FO187" s="16"/>
      <c r="FP187" s="16"/>
      <c r="FQ187" s="16"/>
      <c r="FR187" s="16"/>
      <c r="FS187" s="16"/>
      <c r="FT187" s="16"/>
      <c r="FU187" s="16"/>
      <c r="FV187" s="16"/>
      <c r="FW187" s="16"/>
      <c r="FX187" s="16"/>
      <c r="FY187" s="16"/>
      <c r="FZ187" s="16"/>
      <c r="GA187" s="16"/>
      <c r="GB187" s="16"/>
      <c r="GC187" s="16"/>
      <c r="GE187" s="37">
        <v>182</v>
      </c>
      <c r="GF187" s="12">
        <v>3205</v>
      </c>
      <c r="GG187" s="16">
        <v>6.42</v>
      </c>
      <c r="GH187" s="16">
        <v>9.8000000000000007</v>
      </c>
      <c r="GI187" s="16">
        <v>0</v>
      </c>
      <c r="GJ187" s="16">
        <v>3</v>
      </c>
      <c r="GK187" s="16">
        <v>16.38</v>
      </c>
      <c r="GL187" s="16">
        <v>0</v>
      </c>
      <c r="GM187" s="16">
        <v>0</v>
      </c>
      <c r="GN187" s="16">
        <v>5.0250000000000004</v>
      </c>
      <c r="GO187" s="16">
        <v>0</v>
      </c>
      <c r="GP187" s="16">
        <v>68.930000000000007</v>
      </c>
      <c r="GQ187" s="16">
        <v>31.344999999999999</v>
      </c>
      <c r="GR187" s="16">
        <v>10.16</v>
      </c>
      <c r="GS187" s="16">
        <v>19.739999999999998</v>
      </c>
      <c r="GT187" s="16">
        <v>6.6</v>
      </c>
      <c r="GU187" s="16">
        <v>39.5</v>
      </c>
      <c r="GV187" s="16">
        <v>2964.6289999999981</v>
      </c>
      <c r="GW187" s="16"/>
      <c r="GX187" s="16"/>
      <c r="GY187" s="16"/>
      <c r="GZ187" s="16"/>
      <c r="HA187" s="16"/>
    </row>
    <row r="188" spans="1:209" x14ac:dyDescent="0.35">
      <c r="A188" s="37"/>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c r="CD188" s="16"/>
      <c r="CE188" s="16"/>
      <c r="CF188" s="16"/>
      <c r="CG188" s="16"/>
      <c r="CH188" s="16"/>
      <c r="CI188" s="16"/>
      <c r="CJ188" s="16"/>
      <c r="CK188" s="16"/>
      <c r="CL188" s="16"/>
      <c r="CM188" s="16"/>
      <c r="CN188" s="16"/>
      <c r="CO188" s="16"/>
      <c r="CP188" s="16"/>
      <c r="CQ188" s="16"/>
      <c r="CR188" s="16"/>
      <c r="CS188" s="16"/>
      <c r="CT188" s="16"/>
      <c r="CU188" s="16"/>
      <c r="CV188" s="16"/>
      <c r="CW188" s="16"/>
      <c r="CX188" s="16"/>
      <c r="CY188" s="16"/>
      <c r="CZ188" s="16"/>
      <c r="DA188" s="16"/>
      <c r="DB188" s="16"/>
      <c r="DC188" s="16"/>
      <c r="DD188" s="16"/>
      <c r="DE188" s="16"/>
      <c r="DF188" s="16"/>
      <c r="DG188" s="16"/>
      <c r="DH188" s="16"/>
      <c r="DI188" s="16"/>
      <c r="DJ188" s="16"/>
      <c r="DK188" s="16"/>
      <c r="DL188" s="16"/>
      <c r="DM188" s="16"/>
      <c r="DN188" s="16"/>
      <c r="DO188" s="16"/>
      <c r="DP188" s="16"/>
      <c r="DQ188" s="16"/>
      <c r="DR188" s="16"/>
      <c r="DS188" s="16"/>
      <c r="DT188" s="16"/>
      <c r="DU188" s="16"/>
      <c r="DV188" s="16"/>
      <c r="DW188" s="16"/>
      <c r="DX188" s="16"/>
      <c r="DY188" s="16"/>
      <c r="DZ188" s="16"/>
      <c r="EA188" s="16"/>
      <c r="EB188" s="16"/>
      <c r="EC188" s="16"/>
      <c r="ED188" s="16"/>
      <c r="EE188" s="16"/>
      <c r="EF188" s="16"/>
      <c r="EG188" s="16"/>
      <c r="EH188" s="16"/>
      <c r="EI188" s="16"/>
      <c r="EJ188" s="16"/>
      <c r="EK188" s="16"/>
      <c r="EL188" s="16"/>
      <c r="EM188" s="16"/>
      <c r="EN188" s="16"/>
      <c r="EO188" s="16"/>
      <c r="EP188" s="16"/>
      <c r="EQ188" s="16"/>
      <c r="ER188" s="16"/>
      <c r="ES188" s="16"/>
      <c r="ET188" s="16"/>
      <c r="EU188" s="16"/>
      <c r="EV188" s="16"/>
      <c r="EW188" s="16"/>
      <c r="EX188" s="16"/>
      <c r="EY188" s="16"/>
      <c r="EZ188" s="16"/>
      <c r="FA188" s="16"/>
      <c r="FB188" s="16"/>
      <c r="FC188" s="16"/>
      <c r="FD188" s="16"/>
      <c r="FE188" s="16"/>
      <c r="FF188" s="16"/>
      <c r="FG188" s="16"/>
      <c r="FH188" s="16"/>
      <c r="FI188" s="16"/>
      <c r="FJ188" s="16"/>
      <c r="FK188" s="16"/>
      <c r="FL188" s="16"/>
      <c r="FM188" s="16"/>
      <c r="FN188" s="16"/>
      <c r="FO188" s="16"/>
      <c r="FP188" s="16"/>
      <c r="FQ188" s="16"/>
      <c r="FR188" s="16"/>
      <c r="FS188" s="16"/>
      <c r="FT188" s="16"/>
      <c r="FU188" s="16"/>
      <c r="FV188" s="16"/>
      <c r="FW188" s="16"/>
      <c r="FX188" s="16"/>
      <c r="FY188" s="16"/>
      <c r="FZ188" s="16"/>
      <c r="GA188" s="16"/>
      <c r="GB188" s="16"/>
      <c r="GC188" s="16"/>
      <c r="GE188" s="37">
        <v>183</v>
      </c>
      <c r="GF188" s="12">
        <v>3206</v>
      </c>
      <c r="GG188" s="16">
        <v>7.41</v>
      </c>
      <c r="GH188" s="16">
        <v>11.204000000000001</v>
      </c>
      <c r="GI188" s="16">
        <v>0</v>
      </c>
      <c r="GJ188" s="16">
        <v>17.489999999999998</v>
      </c>
      <c r="GK188" s="16">
        <v>5.16</v>
      </c>
      <c r="GL188" s="16">
        <v>13.12</v>
      </c>
      <c r="GM188" s="16">
        <v>10.26</v>
      </c>
      <c r="GN188" s="16">
        <v>8.1300000000000008</v>
      </c>
      <c r="GO188" s="16">
        <v>3.2</v>
      </c>
      <c r="GP188" s="16">
        <v>5.5</v>
      </c>
      <c r="GQ188" s="16">
        <v>5.24</v>
      </c>
      <c r="GR188" s="16">
        <v>7.0549999999999997</v>
      </c>
      <c r="GS188" s="16">
        <v>64.61</v>
      </c>
      <c r="GT188" s="16">
        <v>30.164999999999999</v>
      </c>
      <c r="GU188" s="16">
        <v>5.28</v>
      </c>
      <c r="GV188" s="16">
        <v>3085.7090000000021</v>
      </c>
      <c r="GW188" s="16"/>
      <c r="GX188" s="16"/>
      <c r="GY188" s="16"/>
      <c r="GZ188" s="16"/>
      <c r="HA188" s="16"/>
    </row>
    <row r="189" spans="1:209" x14ac:dyDescent="0.35">
      <c r="A189" s="37"/>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c r="CA189" s="16"/>
      <c r="CB189" s="16"/>
      <c r="CC189" s="16"/>
      <c r="CD189" s="16"/>
      <c r="CE189" s="16"/>
      <c r="CF189" s="16"/>
      <c r="CG189" s="16"/>
      <c r="CH189" s="16"/>
      <c r="CI189" s="16"/>
      <c r="CJ189" s="16"/>
      <c r="CK189" s="16"/>
      <c r="CL189" s="16"/>
      <c r="CM189" s="16"/>
      <c r="CN189" s="16"/>
      <c r="CO189" s="16"/>
      <c r="CP189" s="16"/>
      <c r="CQ189" s="16"/>
      <c r="CR189" s="16"/>
      <c r="CS189" s="16"/>
      <c r="CT189" s="16"/>
      <c r="CU189" s="16"/>
      <c r="CV189" s="16"/>
      <c r="CW189" s="16"/>
      <c r="CX189" s="16"/>
      <c r="CY189" s="16"/>
      <c r="CZ189" s="16"/>
      <c r="DA189" s="16"/>
      <c r="DB189" s="16"/>
      <c r="DC189" s="16"/>
      <c r="DD189" s="16"/>
      <c r="DE189" s="16"/>
      <c r="DF189" s="16"/>
      <c r="DG189" s="16"/>
      <c r="DH189" s="16"/>
      <c r="DI189" s="16"/>
      <c r="DJ189" s="16"/>
      <c r="DK189" s="16"/>
      <c r="DL189" s="16"/>
      <c r="DM189" s="16"/>
      <c r="DN189" s="16"/>
      <c r="DO189" s="16"/>
      <c r="DP189" s="16"/>
      <c r="DQ189" s="16"/>
      <c r="DR189" s="16"/>
      <c r="DS189" s="16"/>
      <c r="DT189" s="16"/>
      <c r="DU189" s="16"/>
      <c r="DV189" s="16"/>
      <c r="DW189" s="16"/>
      <c r="DX189" s="16"/>
      <c r="DY189" s="16"/>
      <c r="DZ189" s="16"/>
      <c r="EA189" s="16"/>
      <c r="EB189" s="16"/>
      <c r="EC189" s="16"/>
      <c r="ED189" s="16"/>
      <c r="EE189" s="16"/>
      <c r="EF189" s="16"/>
      <c r="EG189" s="16"/>
      <c r="EH189" s="16"/>
      <c r="EI189" s="16"/>
      <c r="EJ189" s="16"/>
      <c r="EK189" s="16"/>
      <c r="EL189" s="16"/>
      <c r="EM189" s="16"/>
      <c r="EN189" s="16"/>
      <c r="EO189" s="16"/>
      <c r="EP189" s="16"/>
      <c r="EQ189" s="16"/>
      <c r="ER189" s="16"/>
      <c r="ES189" s="16"/>
      <c r="ET189" s="16"/>
      <c r="EU189" s="16"/>
      <c r="EV189" s="16"/>
      <c r="EW189" s="16"/>
      <c r="EX189" s="16"/>
      <c r="EY189" s="16"/>
      <c r="EZ189" s="16"/>
      <c r="FA189" s="16"/>
      <c r="FB189" s="16"/>
      <c r="FC189" s="16"/>
      <c r="FD189" s="16"/>
      <c r="FE189" s="16"/>
      <c r="FF189" s="16"/>
      <c r="FG189" s="16"/>
      <c r="FH189" s="16"/>
      <c r="FI189" s="16"/>
      <c r="FJ189" s="16"/>
      <c r="FK189" s="16"/>
      <c r="FL189" s="16"/>
      <c r="FM189" s="16"/>
      <c r="FN189" s="16"/>
      <c r="FO189" s="16"/>
      <c r="FP189" s="16"/>
      <c r="FQ189" s="16"/>
      <c r="FR189" s="16"/>
      <c r="FS189" s="16"/>
      <c r="FT189" s="16"/>
      <c r="FU189" s="16"/>
      <c r="FV189" s="16"/>
      <c r="FW189" s="16"/>
      <c r="FX189" s="16"/>
      <c r="FY189" s="16"/>
      <c r="FZ189" s="16"/>
      <c r="GA189" s="16"/>
      <c r="GB189" s="16"/>
      <c r="GC189" s="16"/>
      <c r="GE189" s="37">
        <v>184</v>
      </c>
      <c r="GF189" s="12">
        <v>3207</v>
      </c>
      <c r="GG189" s="16">
        <v>19.965</v>
      </c>
      <c r="GH189" s="16">
        <v>10.25</v>
      </c>
      <c r="GI189" s="16">
        <v>1.61</v>
      </c>
      <c r="GJ189" s="16">
        <v>3</v>
      </c>
      <c r="GK189" s="16">
        <v>55.24</v>
      </c>
      <c r="GL189" s="16">
        <v>15.635</v>
      </c>
      <c r="GM189" s="16">
        <v>87.48</v>
      </c>
      <c r="GN189" s="16">
        <v>12.7</v>
      </c>
      <c r="GO189" s="16">
        <v>30.65</v>
      </c>
      <c r="GP189" s="16">
        <v>25.3</v>
      </c>
      <c r="GQ189" s="16">
        <v>49.414999999999999</v>
      </c>
      <c r="GR189" s="16">
        <v>115.87</v>
      </c>
      <c r="GS189" s="16">
        <v>179.06</v>
      </c>
      <c r="GT189" s="16">
        <v>199</v>
      </c>
      <c r="GU189" s="16">
        <v>109.91</v>
      </c>
      <c r="GV189" s="16">
        <v>7491.4960000000001</v>
      </c>
      <c r="GW189" s="16"/>
      <c r="GX189" s="16"/>
      <c r="GY189" s="16"/>
      <c r="GZ189" s="16"/>
      <c r="HA189" s="16"/>
    </row>
    <row r="190" spans="1:209" x14ac:dyDescent="0.35">
      <c r="A190" s="37"/>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c r="DA190" s="16"/>
      <c r="DB190" s="16"/>
      <c r="DC190" s="16"/>
      <c r="DD190" s="16"/>
      <c r="DE190" s="16"/>
      <c r="DF190" s="16"/>
      <c r="DG190" s="16"/>
      <c r="DH190" s="16"/>
      <c r="DI190" s="16"/>
      <c r="DJ190" s="16"/>
      <c r="DK190" s="16"/>
      <c r="DL190" s="16"/>
      <c r="DM190" s="16"/>
      <c r="DN190" s="16"/>
      <c r="DO190" s="16"/>
      <c r="DP190" s="16"/>
      <c r="DQ190" s="16"/>
      <c r="DR190" s="16"/>
      <c r="DS190" s="16"/>
      <c r="DT190" s="16"/>
      <c r="DU190" s="16"/>
      <c r="DV190" s="16"/>
      <c r="DW190" s="16"/>
      <c r="DX190" s="16"/>
      <c r="DY190" s="16"/>
      <c r="DZ190" s="16"/>
      <c r="EA190" s="16"/>
      <c r="EB190" s="16"/>
      <c r="EC190" s="16"/>
      <c r="ED190" s="16"/>
      <c r="EE190" s="16"/>
      <c r="EF190" s="16"/>
      <c r="EG190" s="16"/>
      <c r="EH190" s="16"/>
      <c r="EI190" s="16"/>
      <c r="EJ190" s="16"/>
      <c r="EK190" s="16"/>
      <c r="EL190" s="16"/>
      <c r="EM190" s="16"/>
      <c r="EN190" s="16"/>
      <c r="EO190" s="16"/>
      <c r="EP190" s="16"/>
      <c r="EQ190" s="16"/>
      <c r="ER190" s="16"/>
      <c r="ES190" s="16"/>
      <c r="ET190" s="16"/>
      <c r="EU190" s="16"/>
      <c r="EV190" s="16"/>
      <c r="EW190" s="16"/>
      <c r="EX190" s="16"/>
      <c r="EY190" s="16"/>
      <c r="EZ190" s="16"/>
      <c r="FA190" s="16"/>
      <c r="FB190" s="16"/>
      <c r="FC190" s="16"/>
      <c r="FD190" s="16"/>
      <c r="FE190" s="16"/>
      <c r="FF190" s="16"/>
      <c r="FG190" s="16"/>
      <c r="FH190" s="16"/>
      <c r="FI190" s="16"/>
      <c r="FJ190" s="16"/>
      <c r="FK190" s="16"/>
      <c r="FL190" s="16"/>
      <c r="FM190" s="16"/>
      <c r="FN190" s="16"/>
      <c r="FO190" s="16"/>
      <c r="FP190" s="16"/>
      <c r="FQ190" s="16"/>
      <c r="FR190" s="16"/>
      <c r="FS190" s="16"/>
      <c r="FT190" s="16"/>
      <c r="FU190" s="16"/>
      <c r="FV190" s="16"/>
      <c r="FW190" s="16"/>
      <c r="FX190" s="16"/>
      <c r="FY190" s="16"/>
      <c r="FZ190" s="16"/>
      <c r="GA190" s="16"/>
      <c r="GB190" s="16"/>
      <c r="GC190" s="16"/>
      <c r="GE190" s="37">
        <v>185</v>
      </c>
      <c r="GF190" s="12">
        <v>3211</v>
      </c>
      <c r="GG190" s="16">
        <v>11.45</v>
      </c>
      <c r="GH190" s="16">
        <v>17.375</v>
      </c>
      <c r="GI190" s="16">
        <v>16.600000000000001</v>
      </c>
      <c r="GJ190" s="16">
        <v>8.5</v>
      </c>
      <c r="GK190" s="16">
        <v>0</v>
      </c>
      <c r="GL190" s="16">
        <v>0</v>
      </c>
      <c r="GM190" s="16">
        <v>7.36</v>
      </c>
      <c r="GN190" s="16">
        <v>12.5</v>
      </c>
      <c r="GO190" s="16">
        <v>11.34</v>
      </c>
      <c r="GP190" s="16">
        <v>6.6</v>
      </c>
      <c r="GQ190" s="16">
        <v>0</v>
      </c>
      <c r="GR190" s="16">
        <v>6.66</v>
      </c>
      <c r="GS190" s="16">
        <v>0</v>
      </c>
      <c r="GT190" s="16">
        <v>13.11</v>
      </c>
      <c r="GU190" s="16">
        <v>12.9</v>
      </c>
      <c r="GV190" s="16">
        <v>2104.1500000000005</v>
      </c>
      <c r="GW190" s="16"/>
      <c r="GX190" s="16"/>
      <c r="GY190" s="16"/>
      <c r="GZ190" s="16"/>
      <c r="HA190" s="16"/>
    </row>
    <row r="191" spans="1:209" x14ac:dyDescent="0.35">
      <c r="A191" s="37"/>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c r="CA191" s="16"/>
      <c r="CB191" s="16"/>
      <c r="CC191" s="16"/>
      <c r="CD191" s="16"/>
      <c r="CE191" s="16"/>
      <c r="CF191" s="16"/>
      <c r="CG191" s="16"/>
      <c r="CH191" s="16"/>
      <c r="CI191" s="16"/>
      <c r="CJ191" s="16"/>
      <c r="CK191" s="16"/>
      <c r="CL191" s="16"/>
      <c r="CM191" s="16"/>
      <c r="CN191" s="16"/>
      <c r="CO191" s="16"/>
      <c r="CP191" s="16"/>
      <c r="CQ191" s="16"/>
      <c r="CR191" s="16"/>
      <c r="CS191" s="16"/>
      <c r="CT191" s="16"/>
      <c r="CU191" s="16"/>
      <c r="CV191" s="16"/>
      <c r="CW191" s="16"/>
      <c r="CX191" s="16"/>
      <c r="CY191" s="16"/>
      <c r="CZ191" s="16"/>
      <c r="DA191" s="16"/>
      <c r="DB191" s="16"/>
      <c r="DC191" s="16"/>
      <c r="DD191" s="16"/>
      <c r="DE191" s="16"/>
      <c r="DF191" s="16"/>
      <c r="DG191" s="16"/>
      <c r="DH191" s="16"/>
      <c r="DI191" s="16"/>
      <c r="DJ191" s="16"/>
      <c r="DK191" s="16"/>
      <c r="DL191" s="16"/>
      <c r="DM191" s="16"/>
      <c r="DN191" s="16"/>
      <c r="DO191" s="16"/>
      <c r="DP191" s="16"/>
      <c r="DQ191" s="16"/>
      <c r="DR191" s="16"/>
      <c r="DS191" s="16"/>
      <c r="DT191" s="16"/>
      <c r="DU191" s="16"/>
      <c r="DV191" s="16"/>
      <c r="DW191" s="16"/>
      <c r="DX191" s="16"/>
      <c r="DY191" s="16"/>
      <c r="DZ191" s="16"/>
      <c r="EA191" s="16"/>
      <c r="EB191" s="16"/>
      <c r="EC191" s="16"/>
      <c r="ED191" s="16"/>
      <c r="EE191" s="16"/>
      <c r="EF191" s="16"/>
      <c r="EG191" s="16"/>
      <c r="EH191" s="16"/>
      <c r="EI191" s="16"/>
      <c r="EJ191" s="16"/>
      <c r="EK191" s="16"/>
      <c r="EL191" s="16"/>
      <c r="EM191" s="16"/>
      <c r="EN191" s="16"/>
      <c r="EO191" s="16"/>
      <c r="EP191" s="16"/>
      <c r="EQ191" s="16"/>
      <c r="ER191" s="16"/>
      <c r="ES191" s="16"/>
      <c r="ET191" s="16"/>
      <c r="EU191" s="16"/>
      <c r="EV191" s="16"/>
      <c r="EW191" s="16"/>
      <c r="EX191" s="16"/>
      <c r="EY191" s="16"/>
      <c r="EZ191" s="16"/>
      <c r="FA191" s="16"/>
      <c r="FB191" s="16"/>
      <c r="FC191" s="16"/>
      <c r="FD191" s="16"/>
      <c r="FE191" s="16"/>
      <c r="FF191" s="16"/>
      <c r="FG191" s="16"/>
      <c r="FH191" s="16"/>
      <c r="FI191" s="16"/>
      <c r="FJ191" s="16"/>
      <c r="FK191" s="16"/>
      <c r="FL191" s="16"/>
      <c r="FM191" s="16"/>
      <c r="FN191" s="16"/>
      <c r="FO191" s="16"/>
      <c r="FP191" s="16"/>
      <c r="FQ191" s="16"/>
      <c r="FR191" s="16"/>
      <c r="FS191" s="16"/>
      <c r="FT191" s="16"/>
      <c r="FU191" s="16"/>
      <c r="FV191" s="16"/>
      <c r="FW191" s="16"/>
      <c r="FX191" s="16"/>
      <c r="FY191" s="16"/>
      <c r="FZ191" s="16"/>
      <c r="GA191" s="16"/>
      <c r="GB191" s="16"/>
      <c r="GC191" s="16"/>
      <c r="GE191" s="37">
        <v>186</v>
      </c>
      <c r="GF191" s="12">
        <v>3212</v>
      </c>
      <c r="GG191" s="16">
        <v>85.06</v>
      </c>
      <c r="GH191" s="16">
        <v>146.04</v>
      </c>
      <c r="GI191" s="16">
        <v>43.255000000000003</v>
      </c>
      <c r="GJ191" s="16">
        <v>47.25</v>
      </c>
      <c r="GK191" s="16">
        <v>40.865000000000002</v>
      </c>
      <c r="GL191" s="16">
        <v>46.14</v>
      </c>
      <c r="GM191" s="16">
        <v>45.61</v>
      </c>
      <c r="GN191" s="16">
        <v>49.564999999999998</v>
      </c>
      <c r="GO191" s="16">
        <v>54.43</v>
      </c>
      <c r="GP191" s="16">
        <v>178.66499999999999</v>
      </c>
      <c r="GQ191" s="16">
        <v>247.66</v>
      </c>
      <c r="GR191" s="16">
        <v>59.65</v>
      </c>
      <c r="GS191" s="16">
        <v>173.48</v>
      </c>
      <c r="GT191" s="16">
        <v>162.33000000000001</v>
      </c>
      <c r="GU191" s="16">
        <v>111.345</v>
      </c>
      <c r="GV191" s="16">
        <v>19870.322</v>
      </c>
      <c r="GW191" s="16"/>
      <c r="GX191" s="16"/>
      <c r="GY191" s="16"/>
      <c r="GZ191" s="16"/>
      <c r="HA191" s="16"/>
    </row>
    <row r="192" spans="1:209" x14ac:dyDescent="0.35">
      <c r="A192" s="37"/>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c r="CA192" s="16"/>
      <c r="CB192" s="16"/>
      <c r="CC192" s="16"/>
      <c r="CD192" s="16"/>
      <c r="CE192" s="16"/>
      <c r="CF192" s="16"/>
      <c r="CG192" s="16"/>
      <c r="CH192" s="16"/>
      <c r="CI192" s="16"/>
      <c r="CJ192" s="16"/>
      <c r="CK192" s="16"/>
      <c r="CL192" s="16"/>
      <c r="CM192" s="16"/>
      <c r="CN192" s="16"/>
      <c r="CO192" s="16"/>
      <c r="CP192" s="16"/>
      <c r="CQ192" s="16"/>
      <c r="CR192" s="16"/>
      <c r="CS192" s="16"/>
      <c r="CT192" s="16"/>
      <c r="CU192" s="16"/>
      <c r="CV192" s="16"/>
      <c r="CW192" s="16"/>
      <c r="CX192" s="16"/>
      <c r="CY192" s="16"/>
      <c r="CZ192" s="16"/>
      <c r="DA192" s="16"/>
      <c r="DB192" s="16"/>
      <c r="DC192" s="16"/>
      <c r="DD192" s="16"/>
      <c r="DE192" s="16"/>
      <c r="DF192" s="16"/>
      <c r="DG192" s="16"/>
      <c r="DH192" s="16"/>
      <c r="DI192" s="16"/>
      <c r="DJ192" s="16"/>
      <c r="DK192" s="16"/>
      <c r="DL192" s="16"/>
      <c r="DM192" s="16"/>
      <c r="DN192" s="16"/>
      <c r="DO192" s="16"/>
      <c r="DP192" s="16"/>
      <c r="DQ192" s="16"/>
      <c r="DR192" s="16"/>
      <c r="DS192" s="16"/>
      <c r="DT192" s="16"/>
      <c r="DU192" s="16"/>
      <c r="DV192" s="16"/>
      <c r="DW192" s="16"/>
      <c r="DX192" s="16"/>
      <c r="DY192" s="16"/>
      <c r="DZ192" s="16"/>
      <c r="EA192" s="16"/>
      <c r="EB192" s="16"/>
      <c r="EC192" s="16"/>
      <c r="ED192" s="16"/>
      <c r="EE192" s="16"/>
      <c r="EF192" s="16"/>
      <c r="EG192" s="16"/>
      <c r="EH192" s="16"/>
      <c r="EI192" s="16"/>
      <c r="EJ192" s="16"/>
      <c r="EK192" s="16"/>
      <c r="EL192" s="16"/>
      <c r="EM192" s="16"/>
      <c r="EN192" s="16"/>
      <c r="EO192" s="16"/>
      <c r="EP192" s="16"/>
      <c r="EQ192" s="16"/>
      <c r="ER192" s="16"/>
      <c r="ES192" s="16"/>
      <c r="ET192" s="16"/>
      <c r="EU192" s="16"/>
      <c r="EV192" s="16"/>
      <c r="EW192" s="16"/>
      <c r="EX192" s="16"/>
      <c r="EY192" s="16"/>
      <c r="EZ192" s="16"/>
      <c r="FA192" s="16"/>
      <c r="FB192" s="16"/>
      <c r="FC192" s="16"/>
      <c r="FD192" s="16"/>
      <c r="FE192" s="16"/>
      <c r="FF192" s="16"/>
      <c r="FG192" s="16"/>
      <c r="FH192" s="16"/>
      <c r="FI192" s="16"/>
      <c r="FJ192" s="16"/>
      <c r="FK192" s="16"/>
      <c r="FL192" s="16"/>
      <c r="FM192" s="16"/>
      <c r="FN192" s="16"/>
      <c r="FO192" s="16"/>
      <c r="FP192" s="16"/>
      <c r="FQ192" s="16"/>
      <c r="FR192" s="16"/>
      <c r="FS192" s="16"/>
      <c r="FT192" s="16"/>
      <c r="FU192" s="16"/>
      <c r="FV192" s="16"/>
      <c r="FW192" s="16"/>
      <c r="FX192" s="16"/>
      <c r="FY192" s="16"/>
      <c r="FZ192" s="16"/>
      <c r="GA192" s="16"/>
      <c r="GB192" s="16"/>
      <c r="GC192" s="16"/>
      <c r="GE192" s="37">
        <v>187</v>
      </c>
      <c r="GF192" s="12">
        <v>3213</v>
      </c>
      <c r="GG192" s="16">
        <v>0</v>
      </c>
      <c r="GH192" s="16">
        <v>28.71</v>
      </c>
      <c r="GI192" s="16">
        <v>72.83</v>
      </c>
      <c r="GJ192" s="16">
        <v>22</v>
      </c>
      <c r="GK192" s="16">
        <v>13</v>
      </c>
      <c r="GL192" s="16">
        <v>6.76</v>
      </c>
      <c r="GM192" s="16">
        <v>13.7</v>
      </c>
      <c r="GN192" s="16">
        <v>96.51</v>
      </c>
      <c r="GO192" s="16">
        <v>43.98</v>
      </c>
      <c r="GP192" s="16">
        <v>19.8</v>
      </c>
      <c r="GQ192" s="16">
        <v>97.82</v>
      </c>
      <c r="GR192" s="16">
        <v>52.29</v>
      </c>
      <c r="GS192" s="16">
        <v>42.97</v>
      </c>
      <c r="GT192" s="16">
        <v>53.24</v>
      </c>
      <c r="GU192" s="16">
        <v>40.479999999999997</v>
      </c>
      <c r="GV192" s="16">
        <v>6070.101999999999</v>
      </c>
      <c r="GW192" s="16"/>
      <c r="GX192" s="16"/>
      <c r="GY192" s="16"/>
      <c r="GZ192" s="16"/>
      <c r="HA192" s="16"/>
    </row>
    <row r="193" spans="1:209" x14ac:dyDescent="0.35">
      <c r="A193" s="37"/>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c r="CA193" s="16"/>
      <c r="CB193" s="16"/>
      <c r="CC193" s="16"/>
      <c r="CD193" s="16"/>
      <c r="CE193" s="16"/>
      <c r="CF193" s="16"/>
      <c r="CG193" s="16"/>
      <c r="CH193" s="16"/>
      <c r="CI193" s="16"/>
      <c r="CJ193" s="16"/>
      <c r="CK193" s="16"/>
      <c r="CL193" s="16"/>
      <c r="CM193" s="16"/>
      <c r="CN193" s="16"/>
      <c r="CO193" s="16"/>
      <c r="CP193" s="16"/>
      <c r="CQ193" s="16"/>
      <c r="CR193" s="16"/>
      <c r="CS193" s="16"/>
      <c r="CT193" s="16"/>
      <c r="CU193" s="16"/>
      <c r="CV193" s="16"/>
      <c r="CW193" s="16"/>
      <c r="CX193" s="16"/>
      <c r="CY193" s="16"/>
      <c r="CZ193" s="16"/>
      <c r="DA193" s="16"/>
      <c r="DB193" s="16"/>
      <c r="DC193" s="16"/>
      <c r="DD193" s="16"/>
      <c r="DE193" s="16"/>
      <c r="DF193" s="16"/>
      <c r="DG193" s="16"/>
      <c r="DH193" s="16"/>
      <c r="DI193" s="16"/>
      <c r="DJ193" s="16"/>
      <c r="DK193" s="16"/>
      <c r="DL193" s="16"/>
      <c r="DM193" s="16"/>
      <c r="DN193" s="16"/>
      <c r="DO193" s="16"/>
      <c r="DP193" s="16"/>
      <c r="DQ193" s="16"/>
      <c r="DR193" s="16"/>
      <c r="DS193" s="16"/>
      <c r="DT193" s="16"/>
      <c r="DU193" s="16"/>
      <c r="DV193" s="16"/>
      <c r="DW193" s="16"/>
      <c r="DX193" s="16"/>
      <c r="DY193" s="16"/>
      <c r="DZ193" s="16"/>
      <c r="EA193" s="16"/>
      <c r="EB193" s="16"/>
      <c r="EC193" s="16"/>
      <c r="ED193" s="16"/>
      <c r="EE193" s="16"/>
      <c r="EF193" s="16"/>
      <c r="EG193" s="16"/>
      <c r="EH193" s="16"/>
      <c r="EI193" s="16"/>
      <c r="EJ193" s="16"/>
      <c r="EK193" s="16"/>
      <c r="EL193" s="16"/>
      <c r="EM193" s="16"/>
      <c r="EN193" s="16"/>
      <c r="EO193" s="16"/>
      <c r="EP193" s="16"/>
      <c r="EQ193" s="16"/>
      <c r="ER193" s="16"/>
      <c r="ES193" s="16"/>
      <c r="ET193" s="16"/>
      <c r="EU193" s="16"/>
      <c r="EV193" s="16"/>
      <c r="EW193" s="16"/>
      <c r="EX193" s="16"/>
      <c r="EY193" s="16"/>
      <c r="EZ193" s="16"/>
      <c r="FA193" s="16"/>
      <c r="FB193" s="16"/>
      <c r="FC193" s="16"/>
      <c r="FD193" s="16"/>
      <c r="FE193" s="16"/>
      <c r="FF193" s="16"/>
      <c r="FG193" s="16"/>
      <c r="FH193" s="16"/>
      <c r="FI193" s="16"/>
      <c r="FJ193" s="16"/>
      <c r="FK193" s="16"/>
      <c r="FL193" s="16"/>
      <c r="FM193" s="16"/>
      <c r="FN193" s="16"/>
      <c r="FO193" s="16"/>
      <c r="FP193" s="16"/>
      <c r="FQ193" s="16"/>
      <c r="FR193" s="16"/>
      <c r="FS193" s="16"/>
      <c r="FT193" s="16"/>
      <c r="FU193" s="16"/>
      <c r="FV193" s="16"/>
      <c r="FW193" s="16"/>
      <c r="FX193" s="16"/>
      <c r="FY193" s="16"/>
      <c r="FZ193" s="16"/>
      <c r="GA193" s="16"/>
      <c r="GB193" s="16"/>
      <c r="GC193" s="16"/>
      <c r="GE193" s="37">
        <v>188</v>
      </c>
      <c r="GF193" s="12">
        <v>3214</v>
      </c>
      <c r="GG193" s="16">
        <v>106.96</v>
      </c>
      <c r="GH193" s="16">
        <v>164.97</v>
      </c>
      <c r="GI193" s="16">
        <v>45.515999999999998</v>
      </c>
      <c r="GJ193" s="16">
        <v>20</v>
      </c>
      <c r="GK193" s="16">
        <v>48.65</v>
      </c>
      <c r="GL193" s="16">
        <v>20.78</v>
      </c>
      <c r="GM193" s="16">
        <v>29.555</v>
      </c>
      <c r="GN193" s="16">
        <v>32.215000000000003</v>
      </c>
      <c r="GO193" s="16">
        <v>273.29000000000002</v>
      </c>
      <c r="GP193" s="16">
        <v>109.655</v>
      </c>
      <c r="GQ193" s="16">
        <v>225.02</v>
      </c>
      <c r="GR193" s="16">
        <v>91.28</v>
      </c>
      <c r="GS193" s="16">
        <v>120.285</v>
      </c>
      <c r="GT193" s="16">
        <v>55.48</v>
      </c>
      <c r="GU193" s="16">
        <v>46.98</v>
      </c>
      <c r="GV193" s="16">
        <v>15064.047999999997</v>
      </c>
      <c r="GW193" s="16"/>
      <c r="GX193" s="16"/>
      <c r="GY193" s="16"/>
      <c r="GZ193" s="16"/>
      <c r="HA193" s="16"/>
    </row>
    <row r="194" spans="1:209" x14ac:dyDescent="0.35">
      <c r="A194" s="37"/>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c r="CA194" s="16"/>
      <c r="CB194" s="16"/>
      <c r="CC194" s="16"/>
      <c r="CD194" s="16"/>
      <c r="CE194" s="16"/>
      <c r="CF194" s="16"/>
      <c r="CG194" s="16"/>
      <c r="CH194" s="16"/>
      <c r="CI194" s="16"/>
      <c r="CJ194" s="16"/>
      <c r="CK194" s="16"/>
      <c r="CL194" s="16"/>
      <c r="CM194" s="16"/>
      <c r="CN194" s="16"/>
      <c r="CO194" s="16"/>
      <c r="CP194" s="16"/>
      <c r="CQ194" s="16"/>
      <c r="CR194" s="16"/>
      <c r="CS194" s="16"/>
      <c r="CT194" s="16"/>
      <c r="CU194" s="16"/>
      <c r="CV194" s="16"/>
      <c r="CW194" s="16"/>
      <c r="CX194" s="16"/>
      <c r="CY194" s="16"/>
      <c r="CZ194" s="16"/>
      <c r="DA194" s="16"/>
      <c r="DB194" s="16"/>
      <c r="DC194" s="16"/>
      <c r="DD194" s="16"/>
      <c r="DE194" s="16"/>
      <c r="DF194" s="16"/>
      <c r="DG194" s="16"/>
      <c r="DH194" s="16"/>
      <c r="DI194" s="16"/>
      <c r="DJ194" s="16"/>
      <c r="DK194" s="16"/>
      <c r="DL194" s="16"/>
      <c r="DM194" s="16"/>
      <c r="DN194" s="16"/>
      <c r="DO194" s="16"/>
      <c r="DP194" s="16"/>
      <c r="DQ194" s="16"/>
      <c r="DR194" s="16"/>
      <c r="DS194" s="16"/>
      <c r="DT194" s="16"/>
      <c r="DU194" s="16"/>
      <c r="DV194" s="16"/>
      <c r="DW194" s="16"/>
      <c r="DX194" s="16"/>
      <c r="DY194" s="16"/>
      <c r="DZ194" s="16"/>
      <c r="EA194" s="16"/>
      <c r="EB194" s="16"/>
      <c r="EC194" s="16"/>
      <c r="ED194" s="16"/>
      <c r="EE194" s="16"/>
      <c r="EF194" s="16"/>
      <c r="EG194" s="16"/>
      <c r="EH194" s="16"/>
      <c r="EI194" s="16"/>
      <c r="EJ194" s="16"/>
      <c r="EK194" s="16"/>
      <c r="EL194" s="16"/>
      <c r="EM194" s="16"/>
      <c r="EN194" s="16"/>
      <c r="EO194" s="16"/>
      <c r="EP194" s="16"/>
      <c r="EQ194" s="16"/>
      <c r="ER194" s="16"/>
      <c r="ES194" s="16"/>
      <c r="ET194" s="16"/>
      <c r="EU194" s="16"/>
      <c r="EV194" s="16"/>
      <c r="EW194" s="16"/>
      <c r="EX194" s="16"/>
      <c r="EY194" s="16"/>
      <c r="EZ194" s="16"/>
      <c r="FA194" s="16"/>
      <c r="FB194" s="16"/>
      <c r="FC194" s="16"/>
      <c r="FD194" s="16"/>
      <c r="FE194" s="16"/>
      <c r="FF194" s="16"/>
      <c r="FG194" s="16"/>
      <c r="FH194" s="16"/>
      <c r="FI194" s="16"/>
      <c r="FJ194" s="16"/>
      <c r="FK194" s="16"/>
      <c r="FL194" s="16"/>
      <c r="FM194" s="16"/>
      <c r="FN194" s="16"/>
      <c r="FO194" s="16"/>
      <c r="FP194" s="16"/>
      <c r="FQ194" s="16"/>
      <c r="FR194" s="16"/>
      <c r="FS194" s="16"/>
      <c r="FT194" s="16"/>
      <c r="FU194" s="16"/>
      <c r="FV194" s="16"/>
      <c r="FW194" s="16"/>
      <c r="FX194" s="16"/>
      <c r="FY194" s="16"/>
      <c r="FZ194" s="16"/>
      <c r="GA194" s="16"/>
      <c r="GB194" s="16"/>
      <c r="GC194" s="16"/>
      <c r="GE194" s="37">
        <v>189</v>
      </c>
      <c r="GF194" s="12">
        <v>3215</v>
      </c>
      <c r="GG194" s="16">
        <v>90.87</v>
      </c>
      <c r="GH194" s="16">
        <v>92.58</v>
      </c>
      <c r="GI194" s="16">
        <v>64.989999999999995</v>
      </c>
      <c r="GJ194" s="16">
        <v>43.204999999999998</v>
      </c>
      <c r="GK194" s="16">
        <v>147.44</v>
      </c>
      <c r="GL194" s="16">
        <v>73.974999999999994</v>
      </c>
      <c r="GM194" s="16">
        <v>42.98</v>
      </c>
      <c r="GN194" s="16">
        <v>78.3</v>
      </c>
      <c r="GO194" s="16">
        <v>128.76499999999999</v>
      </c>
      <c r="GP194" s="16">
        <v>80.94</v>
      </c>
      <c r="GQ194" s="16">
        <v>101.705</v>
      </c>
      <c r="GR194" s="16">
        <v>180.03</v>
      </c>
      <c r="GS194" s="16">
        <v>185.17</v>
      </c>
      <c r="GT194" s="16">
        <v>132</v>
      </c>
      <c r="GU194" s="16">
        <v>33.625</v>
      </c>
      <c r="GV194" s="16">
        <v>15554.737999999996</v>
      </c>
      <c r="GW194" s="16"/>
      <c r="GX194" s="16"/>
      <c r="GY194" s="16"/>
      <c r="GZ194" s="16"/>
      <c r="HA194" s="16"/>
    </row>
    <row r="195" spans="1:209" x14ac:dyDescent="0.35">
      <c r="A195" s="37"/>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c r="CA195" s="16"/>
      <c r="CB195" s="16"/>
      <c r="CC195" s="16"/>
      <c r="CD195" s="16"/>
      <c r="CE195" s="16"/>
      <c r="CF195" s="16"/>
      <c r="CG195" s="16"/>
      <c r="CH195" s="16"/>
      <c r="CI195" s="16"/>
      <c r="CJ195" s="16"/>
      <c r="CK195" s="16"/>
      <c r="CL195" s="16"/>
      <c r="CM195" s="16"/>
      <c r="CN195" s="16"/>
      <c r="CO195" s="16"/>
      <c r="CP195" s="16"/>
      <c r="CQ195" s="16"/>
      <c r="CR195" s="16"/>
      <c r="CS195" s="16"/>
      <c r="CT195" s="16"/>
      <c r="CU195" s="16"/>
      <c r="CV195" s="16"/>
      <c r="CW195" s="16"/>
      <c r="CX195" s="16"/>
      <c r="CY195" s="16"/>
      <c r="CZ195" s="16"/>
      <c r="DA195" s="16"/>
      <c r="DB195" s="16"/>
      <c r="DC195" s="16"/>
      <c r="DD195" s="16"/>
      <c r="DE195" s="16"/>
      <c r="DF195" s="16"/>
      <c r="DG195" s="16"/>
      <c r="DH195" s="16"/>
      <c r="DI195" s="16"/>
      <c r="DJ195" s="16"/>
      <c r="DK195" s="16"/>
      <c r="DL195" s="16"/>
      <c r="DM195" s="16"/>
      <c r="DN195" s="16"/>
      <c r="DO195" s="16"/>
      <c r="DP195" s="16"/>
      <c r="DQ195" s="16"/>
      <c r="DR195" s="16"/>
      <c r="DS195" s="16"/>
      <c r="DT195" s="16"/>
      <c r="DU195" s="16"/>
      <c r="DV195" s="16"/>
      <c r="DW195" s="16"/>
      <c r="DX195" s="16"/>
      <c r="DY195" s="16"/>
      <c r="DZ195" s="16"/>
      <c r="EA195" s="16"/>
      <c r="EB195" s="16"/>
      <c r="EC195" s="16"/>
      <c r="ED195" s="16"/>
      <c r="EE195" s="16"/>
      <c r="EF195" s="16"/>
      <c r="EG195" s="16"/>
      <c r="EH195" s="16"/>
      <c r="EI195" s="16"/>
      <c r="EJ195" s="16"/>
      <c r="EK195" s="16"/>
      <c r="EL195" s="16"/>
      <c r="EM195" s="16"/>
      <c r="EN195" s="16"/>
      <c r="EO195" s="16"/>
      <c r="EP195" s="16"/>
      <c r="EQ195" s="16"/>
      <c r="ER195" s="16"/>
      <c r="ES195" s="16"/>
      <c r="ET195" s="16"/>
      <c r="EU195" s="16"/>
      <c r="EV195" s="16"/>
      <c r="EW195" s="16"/>
      <c r="EX195" s="16"/>
      <c r="EY195" s="16"/>
      <c r="EZ195" s="16"/>
      <c r="FA195" s="16"/>
      <c r="FB195" s="16"/>
      <c r="FC195" s="16"/>
      <c r="FD195" s="16"/>
      <c r="FE195" s="16"/>
      <c r="FF195" s="16"/>
      <c r="FG195" s="16"/>
      <c r="FH195" s="16"/>
      <c r="FI195" s="16"/>
      <c r="FJ195" s="16"/>
      <c r="FK195" s="16"/>
      <c r="FL195" s="16"/>
      <c r="FM195" s="16"/>
      <c r="FN195" s="16"/>
      <c r="FO195" s="16"/>
      <c r="FP195" s="16"/>
      <c r="FQ195" s="16"/>
      <c r="FR195" s="16"/>
      <c r="FS195" s="16"/>
      <c r="FT195" s="16"/>
      <c r="FU195" s="16"/>
      <c r="FV195" s="16"/>
      <c r="FW195" s="16"/>
      <c r="FX195" s="16"/>
      <c r="FY195" s="16"/>
      <c r="FZ195" s="16"/>
      <c r="GA195" s="16"/>
      <c r="GB195" s="16"/>
      <c r="GC195" s="16"/>
      <c r="GE195" s="37">
        <v>190</v>
      </c>
      <c r="GF195" s="12">
        <v>3216</v>
      </c>
      <c r="GG195" s="16">
        <v>256.98899999999998</v>
      </c>
      <c r="GH195" s="16">
        <v>266.625</v>
      </c>
      <c r="GI195" s="16">
        <v>110.51</v>
      </c>
      <c r="GJ195" s="16">
        <v>149.29499999999999</v>
      </c>
      <c r="GK195" s="16">
        <v>87.41</v>
      </c>
      <c r="GL195" s="16">
        <v>72.75</v>
      </c>
      <c r="GM195" s="16">
        <v>93.22</v>
      </c>
      <c r="GN195" s="16">
        <v>324.38400000000001</v>
      </c>
      <c r="GO195" s="16">
        <v>265.68</v>
      </c>
      <c r="GP195" s="16">
        <v>352.73</v>
      </c>
      <c r="GQ195" s="16">
        <v>379.09</v>
      </c>
      <c r="GR195" s="16">
        <v>477.41</v>
      </c>
      <c r="GS195" s="16">
        <v>453.875</v>
      </c>
      <c r="GT195" s="16">
        <v>265.73</v>
      </c>
      <c r="GU195" s="16">
        <v>180.095</v>
      </c>
      <c r="GV195" s="16">
        <v>42829.155999999988</v>
      </c>
      <c r="GW195" s="16"/>
      <c r="GX195" s="16"/>
      <c r="GY195" s="16"/>
      <c r="GZ195" s="16"/>
      <c r="HA195" s="16"/>
    </row>
    <row r="196" spans="1:209" x14ac:dyDescent="0.35">
      <c r="A196" s="37"/>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c r="CA196" s="16"/>
      <c r="CB196" s="16"/>
      <c r="CC196" s="16"/>
      <c r="CD196" s="16"/>
      <c r="CE196" s="16"/>
      <c r="CF196" s="16"/>
      <c r="CG196" s="16"/>
      <c r="CH196" s="16"/>
      <c r="CI196" s="16"/>
      <c r="CJ196" s="16"/>
      <c r="CK196" s="16"/>
      <c r="CL196" s="16"/>
      <c r="CM196" s="16"/>
      <c r="CN196" s="16"/>
      <c r="CO196" s="16"/>
      <c r="CP196" s="16"/>
      <c r="CQ196" s="16"/>
      <c r="CR196" s="16"/>
      <c r="CS196" s="16"/>
      <c r="CT196" s="16"/>
      <c r="CU196" s="16"/>
      <c r="CV196" s="16"/>
      <c r="CW196" s="16"/>
      <c r="CX196" s="16"/>
      <c r="CY196" s="16"/>
      <c r="CZ196" s="16"/>
      <c r="DA196" s="16"/>
      <c r="DB196" s="16"/>
      <c r="DC196" s="16"/>
      <c r="DD196" s="16"/>
      <c r="DE196" s="16"/>
      <c r="DF196" s="16"/>
      <c r="DG196" s="16"/>
      <c r="DH196" s="16"/>
      <c r="DI196" s="16"/>
      <c r="DJ196" s="16"/>
      <c r="DK196" s="16"/>
      <c r="DL196" s="16"/>
      <c r="DM196" s="16"/>
      <c r="DN196" s="16"/>
      <c r="DO196" s="16"/>
      <c r="DP196" s="16"/>
      <c r="DQ196" s="16"/>
      <c r="DR196" s="16"/>
      <c r="DS196" s="16"/>
      <c r="DT196" s="16"/>
      <c r="DU196" s="16"/>
      <c r="DV196" s="16"/>
      <c r="DW196" s="16"/>
      <c r="DX196" s="16"/>
      <c r="DY196" s="16"/>
      <c r="DZ196" s="16"/>
      <c r="EA196" s="16"/>
      <c r="EB196" s="16"/>
      <c r="EC196" s="16"/>
      <c r="ED196" s="16"/>
      <c r="EE196" s="16"/>
      <c r="EF196" s="16"/>
      <c r="EG196" s="16"/>
      <c r="EH196" s="16"/>
      <c r="EI196" s="16"/>
      <c r="EJ196" s="16"/>
      <c r="EK196" s="16"/>
      <c r="EL196" s="16"/>
      <c r="EM196" s="16"/>
      <c r="EN196" s="16"/>
      <c r="EO196" s="16"/>
      <c r="EP196" s="16"/>
      <c r="EQ196" s="16"/>
      <c r="ER196" s="16"/>
      <c r="ES196" s="16"/>
      <c r="ET196" s="16"/>
      <c r="EU196" s="16"/>
      <c r="EV196" s="16"/>
      <c r="EW196" s="16"/>
      <c r="EX196" s="16"/>
      <c r="EY196" s="16"/>
      <c r="EZ196" s="16"/>
      <c r="FA196" s="16"/>
      <c r="FB196" s="16"/>
      <c r="FC196" s="16"/>
      <c r="FD196" s="16"/>
      <c r="FE196" s="16"/>
      <c r="FF196" s="16"/>
      <c r="FG196" s="16"/>
      <c r="FH196" s="16"/>
      <c r="FI196" s="16"/>
      <c r="FJ196" s="16"/>
      <c r="FK196" s="16"/>
      <c r="FL196" s="16"/>
      <c r="FM196" s="16"/>
      <c r="FN196" s="16"/>
      <c r="FO196" s="16"/>
      <c r="FP196" s="16"/>
      <c r="FQ196" s="16"/>
      <c r="FR196" s="16"/>
      <c r="FS196" s="16"/>
      <c r="FT196" s="16"/>
      <c r="FU196" s="16"/>
      <c r="FV196" s="16"/>
      <c r="FW196" s="16"/>
      <c r="FX196" s="16"/>
      <c r="FY196" s="16"/>
      <c r="FZ196" s="16"/>
      <c r="GA196" s="16"/>
      <c r="GB196" s="16"/>
      <c r="GC196" s="16"/>
      <c r="GE196" s="37">
        <v>191</v>
      </c>
      <c r="GF196" s="12">
        <v>3217</v>
      </c>
      <c r="GG196" s="16">
        <v>0</v>
      </c>
      <c r="GH196" s="16">
        <v>12.88</v>
      </c>
      <c r="GI196" s="16">
        <v>7.68</v>
      </c>
      <c r="GJ196" s="16">
        <v>11</v>
      </c>
      <c r="GK196" s="16">
        <v>8</v>
      </c>
      <c r="GL196" s="16">
        <v>28.02</v>
      </c>
      <c r="GM196" s="16">
        <v>51.284999999999997</v>
      </c>
      <c r="GN196" s="16">
        <v>29.51</v>
      </c>
      <c r="GO196" s="16">
        <v>22.745000000000001</v>
      </c>
      <c r="GP196" s="16">
        <v>108.55</v>
      </c>
      <c r="GQ196" s="16">
        <v>217.02</v>
      </c>
      <c r="GR196" s="16">
        <v>135.81</v>
      </c>
      <c r="GS196" s="16">
        <v>181.44</v>
      </c>
      <c r="GT196" s="16">
        <v>295.435</v>
      </c>
      <c r="GU196" s="16">
        <v>282.02</v>
      </c>
      <c r="GV196" s="16">
        <v>21914.009000000009</v>
      </c>
      <c r="GW196" s="16"/>
      <c r="GX196" s="16"/>
      <c r="GY196" s="16"/>
      <c r="GZ196" s="16"/>
      <c r="HA196" s="16"/>
    </row>
    <row r="197" spans="1:209" x14ac:dyDescent="0.35">
      <c r="A197" s="37"/>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c r="CA197" s="16"/>
      <c r="CB197" s="16"/>
      <c r="CC197" s="16"/>
      <c r="CD197" s="16"/>
      <c r="CE197" s="16"/>
      <c r="CF197" s="16"/>
      <c r="CG197" s="16"/>
      <c r="CH197" s="16"/>
      <c r="CI197" s="16"/>
      <c r="CJ197" s="16"/>
      <c r="CK197" s="16"/>
      <c r="CL197" s="16"/>
      <c r="CM197" s="16"/>
      <c r="CN197" s="16"/>
      <c r="CO197" s="16"/>
      <c r="CP197" s="16"/>
      <c r="CQ197" s="16"/>
      <c r="CR197" s="16"/>
      <c r="CS197" s="16"/>
      <c r="CT197" s="16"/>
      <c r="CU197" s="16"/>
      <c r="CV197" s="16"/>
      <c r="CW197" s="16"/>
      <c r="CX197" s="16"/>
      <c r="CY197" s="16"/>
      <c r="CZ197" s="16"/>
      <c r="DA197" s="16"/>
      <c r="DB197" s="16"/>
      <c r="DC197" s="16"/>
      <c r="DD197" s="16"/>
      <c r="DE197" s="16"/>
      <c r="DF197" s="16"/>
      <c r="DG197" s="16"/>
      <c r="DH197" s="16"/>
      <c r="DI197" s="16"/>
      <c r="DJ197" s="16"/>
      <c r="DK197" s="16"/>
      <c r="DL197" s="16"/>
      <c r="DM197" s="16"/>
      <c r="DN197" s="16"/>
      <c r="DO197" s="16"/>
      <c r="DP197" s="16"/>
      <c r="DQ197" s="16"/>
      <c r="DR197" s="16"/>
      <c r="DS197" s="16"/>
      <c r="DT197" s="16"/>
      <c r="DU197" s="16"/>
      <c r="DV197" s="16"/>
      <c r="DW197" s="16"/>
      <c r="DX197" s="16"/>
      <c r="DY197" s="16"/>
      <c r="DZ197" s="16"/>
      <c r="EA197" s="16"/>
      <c r="EB197" s="16"/>
      <c r="EC197" s="16"/>
      <c r="ED197" s="16"/>
      <c r="EE197" s="16"/>
      <c r="EF197" s="16"/>
      <c r="EG197" s="16"/>
      <c r="EH197" s="16"/>
      <c r="EI197" s="16"/>
      <c r="EJ197" s="16"/>
      <c r="EK197" s="16"/>
      <c r="EL197" s="16"/>
      <c r="EM197" s="16"/>
      <c r="EN197" s="16"/>
      <c r="EO197" s="16"/>
      <c r="EP197" s="16"/>
      <c r="EQ197" s="16"/>
      <c r="ER197" s="16"/>
      <c r="ES197" s="16"/>
      <c r="ET197" s="16"/>
      <c r="EU197" s="16"/>
      <c r="EV197" s="16"/>
      <c r="EW197" s="16"/>
      <c r="EX197" s="16"/>
      <c r="EY197" s="16"/>
      <c r="EZ197" s="16"/>
      <c r="FA197" s="16"/>
      <c r="FB197" s="16"/>
      <c r="FC197" s="16"/>
      <c r="FD197" s="16"/>
      <c r="FE197" s="16"/>
      <c r="FF197" s="16"/>
      <c r="FG197" s="16"/>
      <c r="FH197" s="16"/>
      <c r="FI197" s="16"/>
      <c r="FJ197" s="16"/>
      <c r="FK197" s="16"/>
      <c r="FL197" s="16"/>
      <c r="FM197" s="16"/>
      <c r="FN197" s="16"/>
      <c r="FO197" s="16"/>
      <c r="FP197" s="16"/>
      <c r="FQ197" s="16"/>
      <c r="FR197" s="16"/>
      <c r="FS197" s="16"/>
      <c r="FT197" s="16"/>
      <c r="FU197" s="16"/>
      <c r="FV197" s="16"/>
      <c r="FW197" s="16"/>
      <c r="FX197" s="16"/>
      <c r="FY197" s="16"/>
      <c r="FZ197" s="16"/>
      <c r="GA197" s="16"/>
      <c r="GB197" s="16"/>
      <c r="GC197" s="16"/>
      <c r="GE197" s="37">
        <v>192</v>
      </c>
      <c r="GF197" s="12">
        <v>3218</v>
      </c>
      <c r="GG197" s="16">
        <v>38.284999999999997</v>
      </c>
      <c r="GH197" s="16">
        <v>52.505000000000003</v>
      </c>
      <c r="GI197" s="16">
        <v>14.5</v>
      </c>
      <c r="GJ197" s="16">
        <v>26.215</v>
      </c>
      <c r="GK197" s="16">
        <v>6.5</v>
      </c>
      <c r="GL197" s="16">
        <v>3.06</v>
      </c>
      <c r="GM197" s="16">
        <v>23.32</v>
      </c>
      <c r="GN197" s="16">
        <v>118.88</v>
      </c>
      <c r="GO197" s="16">
        <v>120.49</v>
      </c>
      <c r="GP197" s="16">
        <v>59.54</v>
      </c>
      <c r="GQ197" s="16">
        <v>183.49</v>
      </c>
      <c r="GR197" s="16">
        <v>55.31</v>
      </c>
      <c r="GS197" s="16">
        <v>112.735</v>
      </c>
      <c r="GT197" s="16">
        <v>102.26</v>
      </c>
      <c r="GU197" s="16">
        <v>47.92</v>
      </c>
      <c r="GV197" s="16">
        <v>9785.6689999999981</v>
      </c>
      <c r="GW197" s="16"/>
      <c r="GX197" s="16"/>
      <c r="GY197" s="16"/>
      <c r="GZ197" s="16"/>
      <c r="HA197" s="16"/>
    </row>
    <row r="198" spans="1:209" x14ac:dyDescent="0.35">
      <c r="A198" s="37"/>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c r="CA198" s="16"/>
      <c r="CB198" s="16"/>
      <c r="CC198" s="16"/>
      <c r="CD198" s="16"/>
      <c r="CE198" s="16"/>
      <c r="CF198" s="16"/>
      <c r="CG198" s="16"/>
      <c r="CH198" s="16"/>
      <c r="CI198" s="16"/>
      <c r="CJ198" s="16"/>
      <c r="CK198" s="16"/>
      <c r="CL198" s="16"/>
      <c r="CM198" s="16"/>
      <c r="CN198" s="16"/>
      <c r="CO198" s="16"/>
      <c r="CP198" s="16"/>
      <c r="CQ198" s="16"/>
      <c r="CR198" s="16"/>
      <c r="CS198" s="16"/>
      <c r="CT198" s="16"/>
      <c r="CU198" s="16"/>
      <c r="CV198" s="16"/>
      <c r="CW198" s="16"/>
      <c r="CX198" s="16"/>
      <c r="CY198" s="16"/>
      <c r="CZ198" s="16"/>
      <c r="DA198" s="16"/>
      <c r="DB198" s="16"/>
      <c r="DC198" s="16"/>
      <c r="DD198" s="16"/>
      <c r="DE198" s="16"/>
      <c r="DF198" s="16"/>
      <c r="DG198" s="16"/>
      <c r="DH198" s="16"/>
      <c r="DI198" s="16"/>
      <c r="DJ198" s="16"/>
      <c r="DK198" s="16"/>
      <c r="DL198" s="16"/>
      <c r="DM198" s="16"/>
      <c r="DN198" s="16"/>
      <c r="DO198" s="16"/>
      <c r="DP198" s="16"/>
      <c r="DQ198" s="16"/>
      <c r="DR198" s="16"/>
      <c r="DS198" s="16"/>
      <c r="DT198" s="16"/>
      <c r="DU198" s="16"/>
      <c r="DV198" s="16"/>
      <c r="DW198" s="16"/>
      <c r="DX198" s="16"/>
      <c r="DY198" s="16"/>
      <c r="DZ198" s="16"/>
      <c r="EA198" s="16"/>
      <c r="EB198" s="16"/>
      <c r="EC198" s="16"/>
      <c r="ED198" s="16"/>
      <c r="EE198" s="16"/>
      <c r="EF198" s="16"/>
      <c r="EG198" s="16"/>
      <c r="EH198" s="16"/>
      <c r="EI198" s="16"/>
      <c r="EJ198" s="16"/>
      <c r="EK198" s="16"/>
      <c r="EL198" s="16"/>
      <c r="EM198" s="16"/>
      <c r="EN198" s="16"/>
      <c r="EO198" s="16"/>
      <c r="EP198" s="16"/>
      <c r="EQ198" s="16"/>
      <c r="ER198" s="16"/>
      <c r="ES198" s="16"/>
      <c r="ET198" s="16"/>
      <c r="EU198" s="16"/>
      <c r="EV198" s="16"/>
      <c r="EW198" s="16"/>
      <c r="EX198" s="16"/>
      <c r="EY198" s="16"/>
      <c r="EZ198" s="16"/>
      <c r="FA198" s="16"/>
      <c r="FB198" s="16"/>
      <c r="FC198" s="16"/>
      <c r="FD198" s="16"/>
      <c r="FE198" s="16"/>
      <c r="FF198" s="16"/>
      <c r="FG198" s="16"/>
      <c r="FH198" s="16"/>
      <c r="FI198" s="16"/>
      <c r="FJ198" s="16"/>
      <c r="FK198" s="16"/>
      <c r="FL198" s="16"/>
      <c r="FM198" s="16"/>
      <c r="FN198" s="16"/>
      <c r="FO198" s="16"/>
      <c r="FP198" s="16"/>
      <c r="FQ198" s="16"/>
      <c r="FR198" s="16"/>
      <c r="FS198" s="16"/>
      <c r="FT198" s="16"/>
      <c r="FU198" s="16"/>
      <c r="FV198" s="16"/>
      <c r="FW198" s="16"/>
      <c r="FX198" s="16"/>
      <c r="FY198" s="16"/>
      <c r="FZ198" s="16"/>
      <c r="GA198" s="16"/>
      <c r="GB198" s="16"/>
      <c r="GC198" s="16"/>
      <c r="GE198" s="37">
        <v>193</v>
      </c>
      <c r="GF198" s="12">
        <v>3219</v>
      </c>
      <c r="GG198" s="16">
        <v>117.41200000000001</v>
      </c>
      <c r="GH198" s="16">
        <v>142.34</v>
      </c>
      <c r="GI198" s="16">
        <v>19.940000000000001</v>
      </c>
      <c r="GJ198" s="16">
        <v>41.61</v>
      </c>
      <c r="GK198" s="16">
        <v>17.664999999999999</v>
      </c>
      <c r="GL198" s="16">
        <v>15.1</v>
      </c>
      <c r="GM198" s="16">
        <v>35.619999999999997</v>
      </c>
      <c r="GN198" s="16">
        <v>27.28</v>
      </c>
      <c r="GO198" s="16">
        <v>84.15</v>
      </c>
      <c r="GP198" s="16">
        <v>71.775000000000006</v>
      </c>
      <c r="GQ198" s="16">
        <v>63.65</v>
      </c>
      <c r="GR198" s="16">
        <v>57.59</v>
      </c>
      <c r="GS198" s="16">
        <v>94.62</v>
      </c>
      <c r="GT198" s="16">
        <v>137.22999999999999</v>
      </c>
      <c r="GU198" s="16">
        <v>236.57499999999999</v>
      </c>
      <c r="GV198" s="16">
        <v>13750.387999999999</v>
      </c>
      <c r="GW198" s="16"/>
      <c r="GX198" s="16"/>
      <c r="GY198" s="16"/>
      <c r="GZ198" s="16"/>
      <c r="HA198" s="16"/>
    </row>
    <row r="199" spans="1:209" x14ac:dyDescent="0.35">
      <c r="A199" s="37"/>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c r="CA199" s="16"/>
      <c r="CB199" s="16"/>
      <c r="CC199" s="16"/>
      <c r="CD199" s="16"/>
      <c r="CE199" s="16"/>
      <c r="CF199" s="16"/>
      <c r="CG199" s="16"/>
      <c r="CH199" s="16"/>
      <c r="CI199" s="16"/>
      <c r="CJ199" s="16"/>
      <c r="CK199" s="16"/>
      <c r="CL199" s="16"/>
      <c r="CM199" s="16"/>
      <c r="CN199" s="16"/>
      <c r="CO199" s="16"/>
      <c r="CP199" s="16"/>
      <c r="CQ199" s="16"/>
      <c r="CR199" s="16"/>
      <c r="CS199" s="16"/>
      <c r="CT199" s="16"/>
      <c r="CU199" s="16"/>
      <c r="CV199" s="16"/>
      <c r="CW199" s="16"/>
      <c r="CX199" s="16"/>
      <c r="CY199" s="16"/>
      <c r="CZ199" s="16"/>
      <c r="DA199" s="16"/>
      <c r="DB199" s="16"/>
      <c r="DC199" s="16"/>
      <c r="DD199" s="16"/>
      <c r="DE199" s="16"/>
      <c r="DF199" s="16"/>
      <c r="DG199" s="16"/>
      <c r="DH199" s="16"/>
      <c r="DI199" s="16"/>
      <c r="DJ199" s="16"/>
      <c r="DK199" s="16"/>
      <c r="DL199" s="16"/>
      <c r="DM199" s="16"/>
      <c r="DN199" s="16"/>
      <c r="DO199" s="16"/>
      <c r="DP199" s="16"/>
      <c r="DQ199" s="16"/>
      <c r="DR199" s="16"/>
      <c r="DS199" s="16"/>
      <c r="DT199" s="16"/>
      <c r="DU199" s="16"/>
      <c r="DV199" s="16"/>
      <c r="DW199" s="16"/>
      <c r="DX199" s="16"/>
      <c r="DY199" s="16"/>
      <c r="DZ199" s="16"/>
      <c r="EA199" s="16"/>
      <c r="EB199" s="16"/>
      <c r="EC199" s="16"/>
      <c r="ED199" s="16"/>
      <c r="EE199" s="16"/>
      <c r="EF199" s="16"/>
      <c r="EG199" s="16"/>
      <c r="EH199" s="16"/>
      <c r="EI199" s="16"/>
      <c r="EJ199" s="16"/>
      <c r="EK199" s="16"/>
      <c r="EL199" s="16"/>
      <c r="EM199" s="16"/>
      <c r="EN199" s="16"/>
      <c r="EO199" s="16"/>
      <c r="EP199" s="16"/>
      <c r="EQ199" s="16"/>
      <c r="ER199" s="16"/>
      <c r="ES199" s="16"/>
      <c r="ET199" s="16"/>
      <c r="EU199" s="16"/>
      <c r="EV199" s="16"/>
      <c r="EW199" s="16"/>
      <c r="EX199" s="16"/>
      <c r="EY199" s="16"/>
      <c r="EZ199" s="16"/>
      <c r="FA199" s="16"/>
      <c r="FB199" s="16"/>
      <c r="FC199" s="16"/>
      <c r="FD199" s="16"/>
      <c r="FE199" s="16"/>
      <c r="FF199" s="16"/>
      <c r="FG199" s="16"/>
      <c r="FH199" s="16"/>
      <c r="FI199" s="16"/>
      <c r="FJ199" s="16"/>
      <c r="FK199" s="16"/>
      <c r="FL199" s="16"/>
      <c r="FM199" s="16"/>
      <c r="FN199" s="16"/>
      <c r="FO199" s="16"/>
      <c r="FP199" s="16"/>
      <c r="FQ199" s="16"/>
      <c r="FR199" s="16"/>
      <c r="FS199" s="16"/>
      <c r="FT199" s="16"/>
      <c r="FU199" s="16"/>
      <c r="FV199" s="16"/>
      <c r="FW199" s="16"/>
      <c r="FX199" s="16"/>
      <c r="FY199" s="16"/>
      <c r="FZ199" s="16"/>
      <c r="GA199" s="16"/>
      <c r="GB199" s="16"/>
      <c r="GC199" s="16"/>
      <c r="GE199" s="37">
        <v>194</v>
      </c>
      <c r="GF199" s="12">
        <v>3220</v>
      </c>
      <c r="GG199" s="16">
        <v>54.646000000000001</v>
      </c>
      <c r="GH199" s="16">
        <v>87.8</v>
      </c>
      <c r="GI199" s="16">
        <v>54.01</v>
      </c>
      <c r="GJ199" s="16">
        <v>24.36</v>
      </c>
      <c r="GK199" s="16">
        <v>62.9</v>
      </c>
      <c r="GL199" s="16">
        <v>24.66</v>
      </c>
      <c r="GM199" s="16">
        <v>141.887</v>
      </c>
      <c r="GN199" s="16">
        <v>136.65899999999999</v>
      </c>
      <c r="GO199" s="16">
        <v>111.25</v>
      </c>
      <c r="GP199" s="16">
        <v>125.44</v>
      </c>
      <c r="GQ199" s="16">
        <v>101.36499999999999</v>
      </c>
      <c r="GR199" s="16">
        <v>223.495</v>
      </c>
      <c r="GS199" s="16">
        <v>101.325</v>
      </c>
      <c r="GT199" s="16">
        <v>139.37</v>
      </c>
      <c r="GU199" s="16">
        <v>20.93</v>
      </c>
      <c r="GV199" s="16">
        <v>15251.149000000003</v>
      </c>
      <c r="GW199" s="16"/>
      <c r="GX199" s="16"/>
      <c r="GY199" s="16"/>
      <c r="GZ199" s="16"/>
      <c r="HA199" s="16"/>
    </row>
    <row r="200" spans="1:209" x14ac:dyDescent="0.35">
      <c r="A200" s="37"/>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c r="CA200" s="16"/>
      <c r="CB200" s="16"/>
      <c r="CC200" s="16"/>
      <c r="CD200" s="16"/>
      <c r="CE200" s="16"/>
      <c r="CF200" s="16"/>
      <c r="CG200" s="16"/>
      <c r="CH200" s="16"/>
      <c r="CI200" s="16"/>
      <c r="CJ200" s="16"/>
      <c r="CK200" s="16"/>
      <c r="CL200" s="16"/>
      <c r="CM200" s="16"/>
      <c r="CN200" s="16"/>
      <c r="CO200" s="16"/>
      <c r="CP200" s="16"/>
      <c r="CQ200" s="16"/>
      <c r="CR200" s="16"/>
      <c r="CS200" s="16"/>
      <c r="CT200" s="16"/>
      <c r="CU200" s="16"/>
      <c r="CV200" s="16"/>
      <c r="CW200" s="16"/>
      <c r="CX200" s="16"/>
      <c r="CY200" s="16"/>
      <c r="CZ200" s="16"/>
      <c r="DA200" s="16"/>
      <c r="DB200" s="16"/>
      <c r="DC200" s="16"/>
      <c r="DD200" s="16"/>
      <c r="DE200" s="16"/>
      <c r="DF200" s="16"/>
      <c r="DG200" s="16"/>
      <c r="DH200" s="16"/>
      <c r="DI200" s="16"/>
      <c r="DJ200" s="16"/>
      <c r="DK200" s="16"/>
      <c r="DL200" s="16"/>
      <c r="DM200" s="16"/>
      <c r="DN200" s="16"/>
      <c r="DO200" s="16"/>
      <c r="DP200" s="16"/>
      <c r="DQ200" s="16"/>
      <c r="DR200" s="16"/>
      <c r="DS200" s="16"/>
      <c r="DT200" s="16"/>
      <c r="DU200" s="16"/>
      <c r="DV200" s="16"/>
      <c r="DW200" s="16"/>
      <c r="DX200" s="16"/>
      <c r="DY200" s="16"/>
      <c r="DZ200" s="16"/>
      <c r="EA200" s="16"/>
      <c r="EB200" s="16"/>
      <c r="EC200" s="16"/>
      <c r="ED200" s="16"/>
      <c r="EE200" s="16"/>
      <c r="EF200" s="16"/>
      <c r="EG200" s="16"/>
      <c r="EH200" s="16"/>
      <c r="EI200" s="16"/>
      <c r="EJ200" s="16"/>
      <c r="EK200" s="16"/>
      <c r="EL200" s="16"/>
      <c r="EM200" s="16"/>
      <c r="EN200" s="16"/>
      <c r="EO200" s="16"/>
      <c r="EP200" s="16"/>
      <c r="EQ200" s="16"/>
      <c r="ER200" s="16"/>
      <c r="ES200" s="16"/>
      <c r="ET200" s="16"/>
      <c r="EU200" s="16"/>
      <c r="EV200" s="16"/>
      <c r="EW200" s="16"/>
      <c r="EX200" s="16"/>
      <c r="EY200" s="16"/>
      <c r="EZ200" s="16"/>
      <c r="FA200" s="16"/>
      <c r="FB200" s="16"/>
      <c r="FC200" s="16"/>
      <c r="FD200" s="16"/>
      <c r="FE200" s="16"/>
      <c r="FF200" s="16"/>
      <c r="FG200" s="16"/>
      <c r="FH200" s="16"/>
      <c r="FI200" s="16"/>
      <c r="FJ200" s="16"/>
      <c r="FK200" s="16"/>
      <c r="FL200" s="16"/>
      <c r="FM200" s="16"/>
      <c r="FN200" s="16"/>
      <c r="FO200" s="16"/>
      <c r="FP200" s="16"/>
      <c r="FQ200" s="16"/>
      <c r="FR200" s="16"/>
      <c r="FS200" s="16"/>
      <c r="FT200" s="16"/>
      <c r="FU200" s="16"/>
      <c r="FV200" s="16"/>
      <c r="FW200" s="16"/>
      <c r="FX200" s="16"/>
      <c r="FY200" s="16"/>
      <c r="FZ200" s="16"/>
      <c r="GA200" s="16"/>
      <c r="GB200" s="16"/>
      <c r="GC200" s="16"/>
      <c r="GE200" s="37">
        <v>195</v>
      </c>
      <c r="GF200" s="12">
        <v>3221</v>
      </c>
      <c r="GG200" s="16">
        <v>67.385999999999996</v>
      </c>
      <c r="GH200" s="16">
        <v>104.69</v>
      </c>
      <c r="GI200" s="16">
        <v>10</v>
      </c>
      <c r="GJ200" s="16">
        <v>3</v>
      </c>
      <c r="GK200" s="16">
        <v>0</v>
      </c>
      <c r="GL200" s="16">
        <v>10.6</v>
      </c>
      <c r="GM200" s="16">
        <v>0</v>
      </c>
      <c r="GN200" s="16">
        <v>39.04</v>
      </c>
      <c r="GO200" s="16">
        <v>0</v>
      </c>
      <c r="GP200" s="16">
        <v>6.6</v>
      </c>
      <c r="GQ200" s="16">
        <v>0</v>
      </c>
      <c r="GR200" s="16">
        <v>0</v>
      </c>
      <c r="GS200" s="16">
        <v>13.28</v>
      </c>
      <c r="GT200" s="16">
        <v>0</v>
      </c>
      <c r="GU200" s="16">
        <v>0</v>
      </c>
      <c r="GV200" s="16">
        <v>2126.2960000000003</v>
      </c>
      <c r="GW200" s="16"/>
      <c r="GX200" s="16"/>
      <c r="GY200" s="16"/>
      <c r="GZ200" s="16"/>
      <c r="HA200" s="16"/>
    </row>
    <row r="201" spans="1:209" x14ac:dyDescent="0.35">
      <c r="A201" s="37"/>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c r="CA201" s="16"/>
      <c r="CB201" s="16"/>
      <c r="CC201" s="16"/>
      <c r="CD201" s="16"/>
      <c r="CE201" s="16"/>
      <c r="CF201" s="16"/>
      <c r="CG201" s="16"/>
      <c r="CH201" s="16"/>
      <c r="CI201" s="16"/>
      <c r="CJ201" s="16"/>
      <c r="CK201" s="16"/>
      <c r="CL201" s="16"/>
      <c r="CM201" s="16"/>
      <c r="CN201" s="16"/>
      <c r="CO201" s="16"/>
      <c r="CP201" s="16"/>
      <c r="CQ201" s="16"/>
      <c r="CR201" s="16"/>
      <c r="CS201" s="16"/>
      <c r="CT201" s="16"/>
      <c r="CU201" s="16"/>
      <c r="CV201" s="16"/>
      <c r="CW201" s="16"/>
      <c r="CX201" s="16"/>
      <c r="CY201" s="16"/>
      <c r="CZ201" s="16"/>
      <c r="DA201" s="16"/>
      <c r="DB201" s="16"/>
      <c r="DC201" s="16"/>
      <c r="DD201" s="16"/>
      <c r="DE201" s="16"/>
      <c r="DF201" s="16"/>
      <c r="DG201" s="16"/>
      <c r="DH201" s="16"/>
      <c r="DI201" s="16"/>
      <c r="DJ201" s="16"/>
      <c r="DK201" s="16"/>
      <c r="DL201" s="16"/>
      <c r="DM201" s="16"/>
      <c r="DN201" s="16"/>
      <c r="DO201" s="16"/>
      <c r="DP201" s="16"/>
      <c r="DQ201" s="16"/>
      <c r="DR201" s="16"/>
      <c r="DS201" s="16"/>
      <c r="DT201" s="16"/>
      <c r="DU201" s="16"/>
      <c r="DV201" s="16"/>
      <c r="DW201" s="16"/>
      <c r="DX201" s="16"/>
      <c r="DY201" s="16"/>
      <c r="DZ201" s="16"/>
      <c r="EA201" s="16"/>
      <c r="EB201" s="16"/>
      <c r="EC201" s="16"/>
      <c r="ED201" s="16"/>
      <c r="EE201" s="16"/>
      <c r="EF201" s="16"/>
      <c r="EG201" s="16"/>
      <c r="EH201" s="16"/>
      <c r="EI201" s="16"/>
      <c r="EJ201" s="16"/>
      <c r="EK201" s="16"/>
      <c r="EL201" s="16"/>
      <c r="EM201" s="16"/>
      <c r="EN201" s="16"/>
      <c r="EO201" s="16"/>
      <c r="EP201" s="16"/>
      <c r="EQ201" s="16"/>
      <c r="ER201" s="16"/>
      <c r="ES201" s="16"/>
      <c r="ET201" s="16"/>
      <c r="EU201" s="16"/>
      <c r="EV201" s="16"/>
      <c r="EW201" s="16"/>
      <c r="EX201" s="16"/>
      <c r="EY201" s="16"/>
      <c r="EZ201" s="16"/>
      <c r="FA201" s="16"/>
      <c r="FB201" s="16"/>
      <c r="FC201" s="16"/>
      <c r="FD201" s="16"/>
      <c r="FE201" s="16"/>
      <c r="FF201" s="16"/>
      <c r="FG201" s="16"/>
      <c r="FH201" s="16"/>
      <c r="FI201" s="16"/>
      <c r="FJ201" s="16"/>
      <c r="FK201" s="16"/>
      <c r="FL201" s="16"/>
      <c r="FM201" s="16"/>
      <c r="FN201" s="16"/>
      <c r="FO201" s="16"/>
      <c r="FP201" s="16"/>
      <c r="FQ201" s="16"/>
      <c r="FR201" s="16"/>
      <c r="FS201" s="16"/>
      <c r="FT201" s="16"/>
      <c r="FU201" s="16"/>
      <c r="FV201" s="16"/>
      <c r="FW201" s="16"/>
      <c r="FX201" s="16"/>
      <c r="FY201" s="16"/>
      <c r="FZ201" s="16"/>
      <c r="GA201" s="16"/>
      <c r="GB201" s="16"/>
      <c r="GC201" s="16"/>
      <c r="GE201" s="37">
        <v>196</v>
      </c>
      <c r="GF201" s="12">
        <v>3222</v>
      </c>
      <c r="GG201" s="16">
        <v>62.448999999999998</v>
      </c>
      <c r="GH201" s="16">
        <v>180.86500000000001</v>
      </c>
      <c r="GI201" s="16">
        <v>25.22</v>
      </c>
      <c r="GJ201" s="16">
        <v>69.040000000000006</v>
      </c>
      <c r="GK201" s="16">
        <v>68.73</v>
      </c>
      <c r="GL201" s="16">
        <v>108.645</v>
      </c>
      <c r="GM201" s="16">
        <v>46.38</v>
      </c>
      <c r="GN201" s="16">
        <v>106.985</v>
      </c>
      <c r="GO201" s="16">
        <v>117.485</v>
      </c>
      <c r="GP201" s="16">
        <v>172.375</v>
      </c>
      <c r="GQ201" s="16">
        <v>287.95999999999998</v>
      </c>
      <c r="GR201" s="16">
        <v>175.4</v>
      </c>
      <c r="GS201" s="16">
        <v>102.395</v>
      </c>
      <c r="GT201" s="16">
        <v>198.29</v>
      </c>
      <c r="GU201" s="16">
        <v>41.32</v>
      </c>
      <c r="GV201" s="16">
        <v>20500.469999999998</v>
      </c>
      <c r="GW201" s="16"/>
      <c r="GX201" s="16"/>
      <c r="GY201" s="16"/>
      <c r="GZ201" s="16"/>
      <c r="HA201" s="16"/>
    </row>
    <row r="202" spans="1:209" x14ac:dyDescent="0.35">
      <c r="A202" s="37"/>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c r="CA202" s="16"/>
      <c r="CB202" s="16"/>
      <c r="CC202" s="16"/>
      <c r="CD202" s="16"/>
      <c r="CE202" s="16"/>
      <c r="CF202" s="16"/>
      <c r="CG202" s="16"/>
      <c r="CH202" s="16"/>
      <c r="CI202" s="16"/>
      <c r="CJ202" s="16"/>
      <c r="CK202" s="16"/>
      <c r="CL202" s="16"/>
      <c r="CM202" s="16"/>
      <c r="CN202" s="16"/>
      <c r="CO202" s="16"/>
      <c r="CP202" s="16"/>
      <c r="CQ202" s="16"/>
      <c r="CR202" s="16"/>
      <c r="CS202" s="16"/>
      <c r="CT202" s="16"/>
      <c r="CU202" s="16"/>
      <c r="CV202" s="16"/>
      <c r="CW202" s="16"/>
      <c r="CX202" s="16"/>
      <c r="CY202" s="16"/>
      <c r="CZ202" s="16"/>
      <c r="DA202" s="16"/>
      <c r="DB202" s="16"/>
      <c r="DC202" s="16"/>
      <c r="DD202" s="16"/>
      <c r="DE202" s="16"/>
      <c r="DF202" s="16"/>
      <c r="DG202" s="16"/>
      <c r="DH202" s="16"/>
      <c r="DI202" s="16"/>
      <c r="DJ202" s="16"/>
      <c r="DK202" s="16"/>
      <c r="DL202" s="16"/>
      <c r="DM202" s="16"/>
      <c r="DN202" s="16"/>
      <c r="DO202" s="16"/>
      <c r="DP202" s="16"/>
      <c r="DQ202" s="16"/>
      <c r="DR202" s="16"/>
      <c r="DS202" s="16"/>
      <c r="DT202" s="16"/>
      <c r="DU202" s="16"/>
      <c r="DV202" s="16"/>
      <c r="DW202" s="16"/>
      <c r="DX202" s="16"/>
      <c r="DY202" s="16"/>
      <c r="DZ202" s="16"/>
      <c r="EA202" s="16"/>
      <c r="EB202" s="16"/>
      <c r="EC202" s="16"/>
      <c r="ED202" s="16"/>
      <c r="EE202" s="16"/>
      <c r="EF202" s="16"/>
      <c r="EG202" s="16"/>
      <c r="EH202" s="16"/>
      <c r="EI202" s="16"/>
      <c r="EJ202" s="16"/>
      <c r="EK202" s="16"/>
      <c r="EL202" s="16"/>
      <c r="EM202" s="16"/>
      <c r="EN202" s="16"/>
      <c r="EO202" s="16"/>
      <c r="EP202" s="16"/>
      <c r="EQ202" s="16"/>
      <c r="ER202" s="16"/>
      <c r="ES202" s="16"/>
      <c r="ET202" s="16"/>
      <c r="EU202" s="16"/>
      <c r="EV202" s="16"/>
      <c r="EW202" s="16"/>
      <c r="EX202" s="16"/>
      <c r="EY202" s="16"/>
      <c r="EZ202" s="16"/>
      <c r="FA202" s="16"/>
      <c r="FB202" s="16"/>
      <c r="FC202" s="16"/>
      <c r="FD202" s="16"/>
      <c r="FE202" s="16"/>
      <c r="FF202" s="16"/>
      <c r="FG202" s="16"/>
      <c r="FH202" s="16"/>
      <c r="FI202" s="16"/>
      <c r="FJ202" s="16"/>
      <c r="FK202" s="16"/>
      <c r="FL202" s="16"/>
      <c r="FM202" s="16"/>
      <c r="FN202" s="16"/>
      <c r="FO202" s="16"/>
      <c r="FP202" s="16"/>
      <c r="FQ202" s="16"/>
      <c r="FR202" s="16"/>
      <c r="FS202" s="16"/>
      <c r="FT202" s="16"/>
      <c r="FU202" s="16"/>
      <c r="FV202" s="16"/>
      <c r="FW202" s="16"/>
      <c r="FX202" s="16"/>
      <c r="FY202" s="16"/>
      <c r="FZ202" s="16"/>
      <c r="GA202" s="16"/>
      <c r="GB202" s="16"/>
      <c r="GC202" s="16"/>
      <c r="GE202" s="37">
        <v>197</v>
      </c>
      <c r="GF202" s="12">
        <v>3223</v>
      </c>
      <c r="GG202" s="16">
        <v>33.57</v>
      </c>
      <c r="GH202" s="16">
        <v>94.435000000000002</v>
      </c>
      <c r="GI202" s="16">
        <v>41.7</v>
      </c>
      <c r="GJ202" s="16">
        <v>52.68</v>
      </c>
      <c r="GK202" s="16">
        <v>13.54</v>
      </c>
      <c r="GL202" s="16">
        <v>30.16</v>
      </c>
      <c r="GM202" s="16">
        <v>64.224000000000004</v>
      </c>
      <c r="GN202" s="16">
        <v>18.25</v>
      </c>
      <c r="GO202" s="16">
        <v>12.06</v>
      </c>
      <c r="GP202" s="16">
        <v>84.14</v>
      </c>
      <c r="GQ202" s="16">
        <v>95.49</v>
      </c>
      <c r="GR202" s="16">
        <v>119.52</v>
      </c>
      <c r="GS202" s="16">
        <v>143.26499999999999</v>
      </c>
      <c r="GT202" s="16">
        <v>58.96</v>
      </c>
      <c r="GU202" s="16">
        <v>89.02</v>
      </c>
      <c r="GV202" s="16">
        <v>13579.090999999997</v>
      </c>
      <c r="GW202" s="16"/>
      <c r="GX202" s="16"/>
      <c r="GY202" s="16"/>
      <c r="GZ202" s="16"/>
      <c r="HA202" s="16"/>
    </row>
    <row r="203" spans="1:209" x14ac:dyDescent="0.35">
      <c r="A203" s="37"/>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c r="CA203" s="16"/>
      <c r="CB203" s="16"/>
      <c r="CC203" s="16"/>
      <c r="CD203" s="16"/>
      <c r="CE203" s="16"/>
      <c r="CF203" s="16"/>
      <c r="CG203" s="16"/>
      <c r="CH203" s="16"/>
      <c r="CI203" s="16"/>
      <c r="CJ203" s="16"/>
      <c r="CK203" s="16"/>
      <c r="CL203" s="16"/>
      <c r="CM203" s="16"/>
      <c r="CN203" s="16"/>
      <c r="CO203" s="16"/>
      <c r="CP203" s="16"/>
      <c r="CQ203" s="16"/>
      <c r="CR203" s="16"/>
      <c r="CS203" s="16"/>
      <c r="CT203" s="16"/>
      <c r="CU203" s="16"/>
      <c r="CV203" s="16"/>
      <c r="CW203" s="16"/>
      <c r="CX203" s="16"/>
      <c r="CY203" s="16"/>
      <c r="CZ203" s="16"/>
      <c r="DA203" s="16"/>
      <c r="DB203" s="16"/>
      <c r="DC203" s="16"/>
      <c r="DD203" s="16"/>
      <c r="DE203" s="16"/>
      <c r="DF203" s="16"/>
      <c r="DG203" s="16"/>
      <c r="DH203" s="16"/>
      <c r="DI203" s="16"/>
      <c r="DJ203" s="16"/>
      <c r="DK203" s="16"/>
      <c r="DL203" s="16"/>
      <c r="DM203" s="16"/>
      <c r="DN203" s="16"/>
      <c r="DO203" s="16"/>
      <c r="DP203" s="16"/>
      <c r="DQ203" s="16"/>
      <c r="DR203" s="16"/>
      <c r="DS203" s="16"/>
      <c r="DT203" s="16"/>
      <c r="DU203" s="16"/>
      <c r="DV203" s="16"/>
      <c r="DW203" s="16"/>
      <c r="DX203" s="16"/>
      <c r="DY203" s="16"/>
      <c r="DZ203" s="16"/>
      <c r="EA203" s="16"/>
      <c r="EB203" s="16"/>
      <c r="EC203" s="16"/>
      <c r="ED203" s="16"/>
      <c r="EE203" s="16"/>
      <c r="EF203" s="16"/>
      <c r="EG203" s="16"/>
      <c r="EH203" s="16"/>
      <c r="EI203" s="16"/>
      <c r="EJ203" s="16"/>
      <c r="EK203" s="16"/>
      <c r="EL203" s="16"/>
      <c r="EM203" s="16"/>
      <c r="EN203" s="16"/>
      <c r="EO203" s="16"/>
      <c r="EP203" s="16"/>
      <c r="EQ203" s="16"/>
      <c r="ER203" s="16"/>
      <c r="ES203" s="16"/>
      <c r="ET203" s="16"/>
      <c r="EU203" s="16"/>
      <c r="EV203" s="16"/>
      <c r="EW203" s="16"/>
      <c r="EX203" s="16"/>
      <c r="EY203" s="16"/>
      <c r="EZ203" s="16"/>
      <c r="FA203" s="16"/>
      <c r="FB203" s="16"/>
      <c r="FC203" s="16"/>
      <c r="FD203" s="16"/>
      <c r="FE203" s="16"/>
      <c r="FF203" s="16"/>
      <c r="FG203" s="16"/>
      <c r="FH203" s="16"/>
      <c r="FI203" s="16"/>
      <c r="FJ203" s="16"/>
      <c r="FK203" s="16"/>
      <c r="FL203" s="16"/>
      <c r="FM203" s="16"/>
      <c r="FN203" s="16"/>
      <c r="FO203" s="16"/>
      <c r="FP203" s="16"/>
      <c r="FQ203" s="16"/>
      <c r="FR203" s="16"/>
      <c r="FS203" s="16"/>
      <c r="FT203" s="16"/>
      <c r="FU203" s="16"/>
      <c r="FV203" s="16"/>
      <c r="FW203" s="16"/>
      <c r="FX203" s="16"/>
      <c r="FY203" s="16"/>
      <c r="FZ203" s="16"/>
      <c r="GA203" s="16"/>
      <c r="GB203" s="16"/>
      <c r="GC203" s="16"/>
      <c r="GE203" s="37">
        <v>198</v>
      </c>
      <c r="GF203" s="12">
        <v>3224</v>
      </c>
      <c r="GG203" s="16">
        <v>49.667000000000002</v>
      </c>
      <c r="GH203" s="16">
        <v>132.82</v>
      </c>
      <c r="GI203" s="16">
        <v>38.799999999999997</v>
      </c>
      <c r="GJ203" s="16">
        <v>41</v>
      </c>
      <c r="GK203" s="16">
        <v>90.82</v>
      </c>
      <c r="GL203" s="16">
        <v>11.34</v>
      </c>
      <c r="GM203" s="16">
        <v>33.585000000000001</v>
      </c>
      <c r="GN203" s="16">
        <v>68.010000000000005</v>
      </c>
      <c r="GO203" s="16">
        <v>80.894999999999996</v>
      </c>
      <c r="GP203" s="16">
        <v>89.364999999999995</v>
      </c>
      <c r="GQ203" s="16">
        <v>86.09</v>
      </c>
      <c r="GR203" s="16">
        <v>47.02</v>
      </c>
      <c r="GS203" s="16">
        <v>94.68</v>
      </c>
      <c r="GT203" s="16">
        <v>88.084999999999994</v>
      </c>
      <c r="GU203" s="16">
        <v>96.19</v>
      </c>
      <c r="GV203" s="16">
        <v>13803.529000000011</v>
      </c>
      <c r="GW203" s="16"/>
      <c r="GX203" s="16"/>
      <c r="GY203" s="16"/>
      <c r="GZ203" s="16"/>
      <c r="HA203" s="16"/>
    </row>
    <row r="204" spans="1:209" x14ac:dyDescent="0.35">
      <c r="A204" s="37"/>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c r="CA204" s="16"/>
      <c r="CB204" s="16"/>
      <c r="CC204" s="16"/>
      <c r="CD204" s="16"/>
      <c r="CE204" s="16"/>
      <c r="CF204" s="16"/>
      <c r="CG204" s="16"/>
      <c r="CH204" s="16"/>
      <c r="CI204" s="16"/>
      <c r="CJ204" s="16"/>
      <c r="CK204" s="16"/>
      <c r="CL204" s="16"/>
      <c r="CM204" s="16"/>
      <c r="CN204" s="16"/>
      <c r="CO204" s="16"/>
      <c r="CP204" s="16"/>
      <c r="CQ204" s="16"/>
      <c r="CR204" s="16"/>
      <c r="CS204" s="16"/>
      <c r="CT204" s="16"/>
      <c r="CU204" s="16"/>
      <c r="CV204" s="16"/>
      <c r="CW204" s="16"/>
      <c r="CX204" s="16"/>
      <c r="CY204" s="16"/>
      <c r="CZ204" s="16"/>
      <c r="DA204" s="16"/>
      <c r="DB204" s="16"/>
      <c r="DC204" s="16"/>
      <c r="DD204" s="16"/>
      <c r="DE204" s="16"/>
      <c r="DF204" s="16"/>
      <c r="DG204" s="16"/>
      <c r="DH204" s="16"/>
      <c r="DI204" s="16"/>
      <c r="DJ204" s="16"/>
      <c r="DK204" s="16"/>
      <c r="DL204" s="16"/>
      <c r="DM204" s="16"/>
      <c r="DN204" s="16"/>
      <c r="DO204" s="16"/>
      <c r="DP204" s="16"/>
      <c r="DQ204" s="16"/>
      <c r="DR204" s="16"/>
      <c r="DS204" s="16"/>
      <c r="DT204" s="16"/>
      <c r="DU204" s="16"/>
      <c r="DV204" s="16"/>
      <c r="DW204" s="16"/>
      <c r="DX204" s="16"/>
      <c r="DY204" s="16"/>
      <c r="DZ204" s="16"/>
      <c r="EA204" s="16"/>
      <c r="EB204" s="16"/>
      <c r="EC204" s="16"/>
      <c r="ED204" s="16"/>
      <c r="EE204" s="16"/>
      <c r="EF204" s="16"/>
      <c r="EG204" s="16"/>
      <c r="EH204" s="16"/>
      <c r="EI204" s="16"/>
      <c r="EJ204" s="16"/>
      <c r="EK204" s="16"/>
      <c r="EL204" s="16"/>
      <c r="EM204" s="16"/>
      <c r="EN204" s="16"/>
      <c r="EO204" s="16"/>
      <c r="EP204" s="16"/>
      <c r="EQ204" s="16"/>
      <c r="ER204" s="16"/>
      <c r="ES204" s="16"/>
      <c r="ET204" s="16"/>
      <c r="EU204" s="16"/>
      <c r="EV204" s="16"/>
      <c r="EW204" s="16"/>
      <c r="EX204" s="16"/>
      <c r="EY204" s="16"/>
      <c r="EZ204" s="16"/>
      <c r="FA204" s="16"/>
      <c r="FB204" s="16"/>
      <c r="FC204" s="16"/>
      <c r="FD204" s="16"/>
      <c r="FE204" s="16"/>
      <c r="FF204" s="16"/>
      <c r="FG204" s="16"/>
      <c r="FH204" s="16"/>
      <c r="FI204" s="16"/>
      <c r="FJ204" s="16"/>
      <c r="FK204" s="16"/>
      <c r="FL204" s="16"/>
      <c r="FM204" s="16"/>
      <c r="FN204" s="16"/>
      <c r="FO204" s="16"/>
      <c r="FP204" s="16"/>
      <c r="FQ204" s="16"/>
      <c r="FR204" s="16"/>
      <c r="FS204" s="16"/>
      <c r="FT204" s="16"/>
      <c r="FU204" s="16"/>
      <c r="FV204" s="16"/>
      <c r="FW204" s="16"/>
      <c r="FX204" s="16"/>
      <c r="FY204" s="16"/>
      <c r="FZ204" s="16"/>
      <c r="GA204" s="16"/>
      <c r="GB204" s="16"/>
      <c r="GC204" s="16"/>
      <c r="GE204" s="37">
        <v>199</v>
      </c>
      <c r="GF204" s="12">
        <v>3225</v>
      </c>
      <c r="GG204" s="16">
        <v>33.99</v>
      </c>
      <c r="GH204" s="16">
        <v>63.93</v>
      </c>
      <c r="GI204" s="16">
        <v>17.7</v>
      </c>
      <c r="GJ204" s="16">
        <v>21.9</v>
      </c>
      <c r="GK204" s="16">
        <v>5</v>
      </c>
      <c r="GL204" s="16">
        <v>15.98</v>
      </c>
      <c r="GM204" s="16">
        <v>38.914999999999999</v>
      </c>
      <c r="GN204" s="16">
        <v>2.16</v>
      </c>
      <c r="GO204" s="16">
        <v>19.86</v>
      </c>
      <c r="GP204" s="16">
        <v>134.25</v>
      </c>
      <c r="GQ204" s="16">
        <v>54.63</v>
      </c>
      <c r="GR204" s="16">
        <v>54.8</v>
      </c>
      <c r="GS204" s="16">
        <v>103.41500000000001</v>
      </c>
      <c r="GT204" s="16">
        <v>97.834999999999994</v>
      </c>
      <c r="GU204" s="16">
        <v>21.9</v>
      </c>
      <c r="GV204" s="16">
        <v>8718.8940000000021</v>
      </c>
      <c r="GW204" s="16"/>
      <c r="GX204" s="16"/>
      <c r="GY204" s="16"/>
      <c r="GZ204" s="16"/>
      <c r="HA204" s="16"/>
    </row>
    <row r="205" spans="1:209" x14ac:dyDescent="0.35">
      <c r="A205" s="37"/>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c r="CA205" s="16"/>
      <c r="CB205" s="16"/>
      <c r="CC205" s="16"/>
      <c r="CD205" s="16"/>
      <c r="CE205" s="16"/>
      <c r="CF205" s="16"/>
      <c r="CG205" s="16"/>
      <c r="CH205" s="16"/>
      <c r="CI205" s="16"/>
      <c r="CJ205" s="16"/>
      <c r="CK205" s="16"/>
      <c r="CL205" s="16"/>
      <c r="CM205" s="16"/>
      <c r="CN205" s="16"/>
      <c r="CO205" s="16"/>
      <c r="CP205" s="16"/>
      <c r="CQ205" s="16"/>
      <c r="CR205" s="16"/>
      <c r="CS205" s="16"/>
      <c r="CT205" s="16"/>
      <c r="CU205" s="16"/>
      <c r="CV205" s="16"/>
      <c r="CW205" s="16"/>
      <c r="CX205" s="16"/>
      <c r="CY205" s="16"/>
      <c r="CZ205" s="16"/>
      <c r="DA205" s="16"/>
      <c r="DB205" s="16"/>
      <c r="DC205" s="16"/>
      <c r="DD205" s="16"/>
      <c r="DE205" s="16"/>
      <c r="DF205" s="16"/>
      <c r="DG205" s="16"/>
      <c r="DH205" s="16"/>
      <c r="DI205" s="16"/>
      <c r="DJ205" s="16"/>
      <c r="DK205" s="16"/>
      <c r="DL205" s="16"/>
      <c r="DM205" s="16"/>
      <c r="DN205" s="16"/>
      <c r="DO205" s="16"/>
      <c r="DP205" s="16"/>
      <c r="DQ205" s="16"/>
      <c r="DR205" s="16"/>
      <c r="DS205" s="16"/>
      <c r="DT205" s="16"/>
      <c r="DU205" s="16"/>
      <c r="DV205" s="16"/>
      <c r="DW205" s="16"/>
      <c r="DX205" s="16"/>
      <c r="DY205" s="16"/>
      <c r="DZ205" s="16"/>
      <c r="EA205" s="16"/>
      <c r="EB205" s="16"/>
      <c r="EC205" s="16"/>
      <c r="ED205" s="16"/>
      <c r="EE205" s="16"/>
      <c r="EF205" s="16"/>
      <c r="EG205" s="16"/>
      <c r="EH205" s="16"/>
      <c r="EI205" s="16"/>
      <c r="EJ205" s="16"/>
      <c r="EK205" s="16"/>
      <c r="EL205" s="16"/>
      <c r="EM205" s="16"/>
      <c r="EN205" s="16"/>
      <c r="EO205" s="16"/>
      <c r="EP205" s="16"/>
      <c r="EQ205" s="16"/>
      <c r="ER205" s="16"/>
      <c r="ES205" s="16"/>
      <c r="ET205" s="16"/>
      <c r="EU205" s="16"/>
      <c r="EV205" s="16"/>
      <c r="EW205" s="16"/>
      <c r="EX205" s="16"/>
      <c r="EY205" s="16"/>
      <c r="EZ205" s="16"/>
      <c r="FA205" s="16"/>
      <c r="FB205" s="16"/>
      <c r="FC205" s="16"/>
      <c r="FD205" s="16"/>
      <c r="FE205" s="16"/>
      <c r="FF205" s="16"/>
      <c r="FG205" s="16"/>
      <c r="FH205" s="16"/>
      <c r="FI205" s="16"/>
      <c r="FJ205" s="16"/>
      <c r="FK205" s="16"/>
      <c r="FL205" s="16"/>
      <c r="FM205" s="16"/>
      <c r="FN205" s="16"/>
      <c r="FO205" s="16"/>
      <c r="FP205" s="16"/>
      <c r="FQ205" s="16"/>
      <c r="FR205" s="16"/>
      <c r="FS205" s="16"/>
      <c r="FT205" s="16"/>
      <c r="FU205" s="16"/>
      <c r="FV205" s="16"/>
      <c r="FW205" s="16"/>
      <c r="FX205" s="16"/>
      <c r="FY205" s="16"/>
      <c r="FZ205" s="16"/>
      <c r="GA205" s="16"/>
      <c r="GB205" s="16"/>
      <c r="GC205" s="16"/>
      <c r="GE205" s="37">
        <v>200</v>
      </c>
      <c r="GF205" s="12">
        <v>3226</v>
      </c>
      <c r="GG205" s="16">
        <v>92.117000000000004</v>
      </c>
      <c r="GH205" s="16">
        <v>176.1</v>
      </c>
      <c r="GI205" s="16">
        <v>49.4</v>
      </c>
      <c r="GJ205" s="16">
        <v>52.424999999999997</v>
      </c>
      <c r="GK205" s="16">
        <v>134.61000000000001</v>
      </c>
      <c r="GL205" s="16">
        <v>55.85</v>
      </c>
      <c r="GM205" s="16">
        <v>12.14</v>
      </c>
      <c r="GN205" s="16">
        <v>76.515000000000001</v>
      </c>
      <c r="GO205" s="16">
        <v>111.05500000000001</v>
      </c>
      <c r="GP205" s="16">
        <v>152.17500000000001</v>
      </c>
      <c r="GQ205" s="16">
        <v>102.82</v>
      </c>
      <c r="GR205" s="16">
        <v>151.29499999999999</v>
      </c>
      <c r="GS205" s="16">
        <v>238.70500000000001</v>
      </c>
      <c r="GT205" s="16">
        <v>84.24</v>
      </c>
      <c r="GU205" s="16">
        <v>102.52</v>
      </c>
      <c r="GV205" s="16">
        <v>19698.269000000008</v>
      </c>
      <c r="GW205" s="16"/>
      <c r="GX205" s="16"/>
      <c r="GY205" s="16"/>
      <c r="GZ205" s="16"/>
      <c r="HA205" s="16"/>
    </row>
    <row r="206" spans="1:209" x14ac:dyDescent="0.35">
      <c r="A206" s="37"/>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c r="CA206" s="16"/>
      <c r="CB206" s="16"/>
      <c r="CC206" s="16"/>
      <c r="CD206" s="16"/>
      <c r="CE206" s="16"/>
      <c r="CF206" s="16"/>
      <c r="CG206" s="16"/>
      <c r="CH206" s="16"/>
      <c r="CI206" s="16"/>
      <c r="CJ206" s="16"/>
      <c r="CK206" s="16"/>
      <c r="CL206" s="16"/>
      <c r="CM206" s="16"/>
      <c r="CN206" s="16"/>
      <c r="CO206" s="16"/>
      <c r="CP206" s="16"/>
      <c r="CQ206" s="16"/>
      <c r="CR206" s="16"/>
      <c r="CS206" s="16"/>
      <c r="CT206" s="16"/>
      <c r="CU206" s="16"/>
      <c r="CV206" s="16"/>
      <c r="CW206" s="16"/>
      <c r="CX206" s="16"/>
      <c r="CY206" s="16"/>
      <c r="CZ206" s="16"/>
      <c r="DA206" s="16"/>
      <c r="DB206" s="16"/>
      <c r="DC206" s="16"/>
      <c r="DD206" s="16"/>
      <c r="DE206" s="16"/>
      <c r="DF206" s="16"/>
      <c r="DG206" s="16"/>
      <c r="DH206" s="16"/>
      <c r="DI206" s="16"/>
      <c r="DJ206" s="16"/>
      <c r="DK206" s="16"/>
      <c r="DL206" s="16"/>
      <c r="DM206" s="16"/>
      <c r="DN206" s="16"/>
      <c r="DO206" s="16"/>
      <c r="DP206" s="16"/>
      <c r="DQ206" s="16"/>
      <c r="DR206" s="16"/>
      <c r="DS206" s="16"/>
      <c r="DT206" s="16"/>
      <c r="DU206" s="16"/>
      <c r="DV206" s="16"/>
      <c r="DW206" s="16"/>
      <c r="DX206" s="16"/>
      <c r="DY206" s="16"/>
      <c r="DZ206" s="16"/>
      <c r="EA206" s="16"/>
      <c r="EB206" s="16"/>
      <c r="EC206" s="16"/>
      <c r="ED206" s="16"/>
      <c r="EE206" s="16"/>
      <c r="EF206" s="16"/>
      <c r="EG206" s="16"/>
      <c r="EH206" s="16"/>
      <c r="EI206" s="16"/>
      <c r="EJ206" s="16"/>
      <c r="EK206" s="16"/>
      <c r="EL206" s="16"/>
      <c r="EM206" s="16"/>
      <c r="EN206" s="16"/>
      <c r="EO206" s="16"/>
      <c r="EP206" s="16"/>
      <c r="EQ206" s="16"/>
      <c r="ER206" s="16"/>
      <c r="ES206" s="16"/>
      <c r="ET206" s="16"/>
      <c r="EU206" s="16"/>
      <c r="EV206" s="16"/>
      <c r="EW206" s="16"/>
      <c r="EX206" s="16"/>
      <c r="EY206" s="16"/>
      <c r="EZ206" s="16"/>
      <c r="FA206" s="16"/>
      <c r="FB206" s="16"/>
      <c r="FC206" s="16"/>
      <c r="FD206" s="16"/>
      <c r="FE206" s="16"/>
      <c r="FF206" s="16"/>
      <c r="FG206" s="16"/>
      <c r="FH206" s="16"/>
      <c r="FI206" s="16"/>
      <c r="FJ206" s="16"/>
      <c r="FK206" s="16"/>
      <c r="FL206" s="16"/>
      <c r="FM206" s="16"/>
      <c r="FN206" s="16"/>
      <c r="FO206" s="16"/>
      <c r="FP206" s="16"/>
      <c r="FQ206" s="16"/>
      <c r="FR206" s="16"/>
      <c r="FS206" s="16"/>
      <c r="FT206" s="16"/>
      <c r="FU206" s="16"/>
      <c r="FV206" s="16"/>
      <c r="FW206" s="16"/>
      <c r="FX206" s="16"/>
      <c r="FY206" s="16"/>
      <c r="FZ206" s="16"/>
      <c r="GA206" s="16"/>
      <c r="GB206" s="16"/>
      <c r="GC206" s="16"/>
      <c r="GE206" s="37">
        <v>201</v>
      </c>
      <c r="GF206" s="12">
        <v>3227</v>
      </c>
      <c r="GG206" s="16">
        <v>51.2</v>
      </c>
      <c r="GH206" s="16">
        <v>52.094999999999999</v>
      </c>
      <c r="GI206" s="16">
        <v>2.4500000000000002</v>
      </c>
      <c r="GJ206" s="16">
        <v>26</v>
      </c>
      <c r="GK206" s="16">
        <v>16.22</v>
      </c>
      <c r="GL206" s="16">
        <v>39.17</v>
      </c>
      <c r="GM206" s="16">
        <v>39.671999999999997</v>
      </c>
      <c r="GN206" s="16">
        <v>16.239999999999998</v>
      </c>
      <c r="GO206" s="16">
        <v>29.605</v>
      </c>
      <c r="GP206" s="16">
        <v>35.18</v>
      </c>
      <c r="GQ206" s="16">
        <v>29.84</v>
      </c>
      <c r="GR206" s="16">
        <v>85.58</v>
      </c>
      <c r="GS206" s="16">
        <v>54.545000000000002</v>
      </c>
      <c r="GT206" s="16">
        <v>49.33</v>
      </c>
      <c r="GU206" s="16">
        <v>56.76</v>
      </c>
      <c r="GV206" s="16">
        <v>7444.6280000000024</v>
      </c>
      <c r="GW206" s="16"/>
      <c r="GX206" s="16"/>
      <c r="GY206" s="16"/>
      <c r="GZ206" s="16"/>
      <c r="HA206" s="16"/>
    </row>
    <row r="207" spans="1:209" x14ac:dyDescent="0.35">
      <c r="A207" s="37"/>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c r="CA207" s="16"/>
      <c r="CB207" s="16"/>
      <c r="CC207" s="16"/>
      <c r="CD207" s="16"/>
      <c r="CE207" s="16"/>
      <c r="CF207" s="16"/>
      <c r="CG207" s="16"/>
      <c r="CH207" s="16"/>
      <c r="CI207" s="16"/>
      <c r="CJ207" s="16"/>
      <c r="CK207" s="16"/>
      <c r="CL207" s="16"/>
      <c r="CM207" s="16"/>
      <c r="CN207" s="16"/>
      <c r="CO207" s="16"/>
      <c r="CP207" s="16"/>
      <c r="CQ207" s="16"/>
      <c r="CR207" s="16"/>
      <c r="CS207" s="16"/>
      <c r="CT207" s="16"/>
      <c r="CU207" s="16"/>
      <c r="CV207" s="16"/>
      <c r="CW207" s="16"/>
      <c r="CX207" s="16"/>
      <c r="CY207" s="16"/>
      <c r="CZ207" s="16"/>
      <c r="DA207" s="16"/>
      <c r="DB207" s="16"/>
      <c r="DC207" s="16"/>
      <c r="DD207" s="16"/>
      <c r="DE207" s="16"/>
      <c r="DF207" s="16"/>
      <c r="DG207" s="16"/>
      <c r="DH207" s="16"/>
      <c r="DI207" s="16"/>
      <c r="DJ207" s="16"/>
      <c r="DK207" s="16"/>
      <c r="DL207" s="16"/>
      <c r="DM207" s="16"/>
      <c r="DN207" s="16"/>
      <c r="DO207" s="16"/>
      <c r="DP207" s="16"/>
      <c r="DQ207" s="16"/>
      <c r="DR207" s="16"/>
      <c r="DS207" s="16"/>
      <c r="DT207" s="16"/>
      <c r="DU207" s="16"/>
      <c r="DV207" s="16"/>
      <c r="DW207" s="16"/>
      <c r="DX207" s="16"/>
      <c r="DY207" s="16"/>
      <c r="DZ207" s="16"/>
      <c r="EA207" s="16"/>
      <c r="EB207" s="16"/>
      <c r="EC207" s="16"/>
      <c r="ED207" s="16"/>
      <c r="EE207" s="16"/>
      <c r="EF207" s="16"/>
      <c r="EG207" s="16"/>
      <c r="EH207" s="16"/>
      <c r="EI207" s="16"/>
      <c r="EJ207" s="16"/>
      <c r="EK207" s="16"/>
      <c r="EL207" s="16"/>
      <c r="EM207" s="16"/>
      <c r="EN207" s="16"/>
      <c r="EO207" s="16"/>
      <c r="EP207" s="16"/>
      <c r="EQ207" s="16"/>
      <c r="ER207" s="16"/>
      <c r="ES207" s="16"/>
      <c r="ET207" s="16"/>
      <c r="EU207" s="16"/>
      <c r="EV207" s="16"/>
      <c r="EW207" s="16"/>
      <c r="EX207" s="16"/>
      <c r="EY207" s="16"/>
      <c r="EZ207" s="16"/>
      <c r="FA207" s="16"/>
      <c r="FB207" s="16"/>
      <c r="FC207" s="16"/>
      <c r="FD207" s="16"/>
      <c r="FE207" s="16"/>
      <c r="FF207" s="16"/>
      <c r="FG207" s="16"/>
      <c r="FH207" s="16"/>
      <c r="FI207" s="16"/>
      <c r="FJ207" s="16"/>
      <c r="FK207" s="16"/>
      <c r="FL207" s="16"/>
      <c r="FM207" s="16"/>
      <c r="FN207" s="16"/>
      <c r="FO207" s="16"/>
      <c r="FP207" s="16"/>
      <c r="FQ207" s="16"/>
      <c r="FR207" s="16"/>
      <c r="FS207" s="16"/>
      <c r="FT207" s="16"/>
      <c r="FU207" s="16"/>
      <c r="FV207" s="16"/>
      <c r="FW207" s="16"/>
      <c r="FX207" s="16"/>
      <c r="FY207" s="16"/>
      <c r="FZ207" s="16"/>
      <c r="GA207" s="16"/>
      <c r="GB207" s="16"/>
      <c r="GC207" s="16"/>
      <c r="GE207" s="37">
        <v>202</v>
      </c>
      <c r="GF207" s="12">
        <v>3228</v>
      </c>
      <c r="GG207" s="16">
        <v>127.67100000000001</v>
      </c>
      <c r="GH207" s="16">
        <v>153.69999999999999</v>
      </c>
      <c r="GI207" s="16">
        <v>24.454000000000001</v>
      </c>
      <c r="GJ207" s="16">
        <v>33.78</v>
      </c>
      <c r="GK207" s="16">
        <v>66.59</v>
      </c>
      <c r="GL207" s="16">
        <v>67.91</v>
      </c>
      <c r="GM207" s="16">
        <v>109.13200000000001</v>
      </c>
      <c r="GN207" s="16">
        <v>80.05</v>
      </c>
      <c r="GO207" s="16">
        <v>102.845</v>
      </c>
      <c r="GP207" s="16">
        <v>190.97</v>
      </c>
      <c r="GQ207" s="16">
        <v>309.66500000000002</v>
      </c>
      <c r="GR207" s="16">
        <v>176.66</v>
      </c>
      <c r="GS207" s="16">
        <v>171.02</v>
      </c>
      <c r="GT207" s="16">
        <v>182.31</v>
      </c>
      <c r="GU207" s="16">
        <v>219.42500000000001</v>
      </c>
      <c r="GV207" s="16">
        <v>26543.988000000012</v>
      </c>
      <c r="GW207" s="16"/>
      <c r="GX207" s="16"/>
      <c r="GY207" s="16"/>
      <c r="GZ207" s="16"/>
      <c r="HA207" s="16"/>
    </row>
    <row r="208" spans="1:209" x14ac:dyDescent="0.35">
      <c r="A208" s="37"/>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c r="CA208" s="16"/>
      <c r="CB208" s="16"/>
      <c r="CC208" s="16"/>
      <c r="CD208" s="16"/>
      <c r="CE208" s="16"/>
      <c r="CF208" s="16"/>
      <c r="CG208" s="16"/>
      <c r="CH208" s="16"/>
      <c r="CI208" s="16"/>
      <c r="CJ208" s="16"/>
      <c r="CK208" s="16"/>
      <c r="CL208" s="16"/>
      <c r="CM208" s="16"/>
      <c r="CN208" s="16"/>
      <c r="CO208" s="16"/>
      <c r="CP208" s="16"/>
      <c r="CQ208" s="16"/>
      <c r="CR208" s="16"/>
      <c r="CS208" s="16"/>
      <c r="CT208" s="16"/>
      <c r="CU208" s="16"/>
      <c r="CV208" s="16"/>
      <c r="CW208" s="16"/>
      <c r="CX208" s="16"/>
      <c r="CY208" s="16"/>
      <c r="CZ208" s="16"/>
      <c r="DA208" s="16"/>
      <c r="DB208" s="16"/>
      <c r="DC208" s="16"/>
      <c r="DD208" s="16"/>
      <c r="DE208" s="16"/>
      <c r="DF208" s="16"/>
      <c r="DG208" s="16"/>
      <c r="DH208" s="16"/>
      <c r="DI208" s="16"/>
      <c r="DJ208" s="16"/>
      <c r="DK208" s="16"/>
      <c r="DL208" s="16"/>
      <c r="DM208" s="16"/>
      <c r="DN208" s="16"/>
      <c r="DO208" s="16"/>
      <c r="DP208" s="16"/>
      <c r="DQ208" s="16"/>
      <c r="DR208" s="16"/>
      <c r="DS208" s="16"/>
      <c r="DT208" s="16"/>
      <c r="DU208" s="16"/>
      <c r="DV208" s="16"/>
      <c r="DW208" s="16"/>
      <c r="DX208" s="16"/>
      <c r="DY208" s="16"/>
      <c r="DZ208" s="16"/>
      <c r="EA208" s="16"/>
      <c r="EB208" s="16"/>
      <c r="EC208" s="16"/>
      <c r="ED208" s="16"/>
      <c r="EE208" s="16"/>
      <c r="EF208" s="16"/>
      <c r="EG208" s="16"/>
      <c r="EH208" s="16"/>
      <c r="EI208" s="16"/>
      <c r="EJ208" s="16"/>
      <c r="EK208" s="16"/>
      <c r="EL208" s="16"/>
      <c r="EM208" s="16"/>
      <c r="EN208" s="16"/>
      <c r="EO208" s="16"/>
      <c r="EP208" s="16"/>
      <c r="EQ208" s="16"/>
      <c r="ER208" s="16"/>
      <c r="ES208" s="16"/>
      <c r="ET208" s="16"/>
      <c r="EU208" s="16"/>
      <c r="EV208" s="16"/>
      <c r="EW208" s="16"/>
      <c r="EX208" s="16"/>
      <c r="EY208" s="16"/>
      <c r="EZ208" s="16"/>
      <c r="FA208" s="16"/>
      <c r="FB208" s="16"/>
      <c r="FC208" s="16"/>
      <c r="FD208" s="16"/>
      <c r="FE208" s="16"/>
      <c r="FF208" s="16"/>
      <c r="FG208" s="16"/>
      <c r="FH208" s="16"/>
      <c r="FI208" s="16"/>
      <c r="FJ208" s="16"/>
      <c r="FK208" s="16"/>
      <c r="FL208" s="16"/>
      <c r="FM208" s="16"/>
      <c r="FN208" s="16"/>
      <c r="FO208" s="16"/>
      <c r="FP208" s="16"/>
      <c r="FQ208" s="16"/>
      <c r="FR208" s="16"/>
      <c r="FS208" s="16"/>
      <c r="FT208" s="16"/>
      <c r="FU208" s="16"/>
      <c r="FV208" s="16"/>
      <c r="FW208" s="16"/>
      <c r="FX208" s="16"/>
      <c r="FY208" s="16"/>
      <c r="FZ208" s="16"/>
      <c r="GA208" s="16"/>
      <c r="GB208" s="16"/>
      <c r="GC208" s="16"/>
      <c r="GE208" s="37">
        <v>203</v>
      </c>
      <c r="GF208" s="12">
        <v>3230</v>
      </c>
      <c r="GG208" s="16">
        <v>27.504999999999999</v>
      </c>
      <c r="GH208" s="16">
        <v>22.12</v>
      </c>
      <c r="GI208" s="16">
        <v>11.35</v>
      </c>
      <c r="GJ208" s="16">
        <v>3</v>
      </c>
      <c r="GK208" s="16">
        <v>12.28</v>
      </c>
      <c r="GL208" s="16">
        <v>10.98</v>
      </c>
      <c r="GM208" s="16">
        <v>16.43</v>
      </c>
      <c r="GN208" s="16">
        <v>17.309999999999999</v>
      </c>
      <c r="GO208" s="16">
        <v>10.35</v>
      </c>
      <c r="GP208" s="16">
        <v>24.5</v>
      </c>
      <c r="GQ208" s="16">
        <v>23.66</v>
      </c>
      <c r="GR208" s="16">
        <v>76.56</v>
      </c>
      <c r="GS208" s="16">
        <v>32.83</v>
      </c>
      <c r="GT208" s="16">
        <v>30.26</v>
      </c>
      <c r="GU208" s="16">
        <v>29.71</v>
      </c>
      <c r="GV208" s="16">
        <v>5547.2809999999999</v>
      </c>
      <c r="GW208" s="16"/>
      <c r="GX208" s="16"/>
      <c r="GY208" s="16"/>
      <c r="GZ208" s="16"/>
      <c r="HA208" s="16"/>
    </row>
    <row r="209" spans="1:209" x14ac:dyDescent="0.35">
      <c r="A209" s="37"/>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c r="CA209" s="16"/>
      <c r="CB209" s="16"/>
      <c r="CC209" s="16"/>
      <c r="CD209" s="16"/>
      <c r="CE209" s="16"/>
      <c r="CF209" s="16"/>
      <c r="CG209" s="16"/>
      <c r="CH209" s="16"/>
      <c r="CI209" s="16"/>
      <c r="CJ209" s="16"/>
      <c r="CK209" s="16"/>
      <c r="CL209" s="16"/>
      <c r="CM209" s="16"/>
      <c r="CN209" s="16"/>
      <c r="CO209" s="16"/>
      <c r="CP209" s="16"/>
      <c r="CQ209" s="16"/>
      <c r="CR209" s="16"/>
      <c r="CS209" s="16"/>
      <c r="CT209" s="16"/>
      <c r="CU209" s="16"/>
      <c r="CV209" s="16"/>
      <c r="CW209" s="16"/>
      <c r="CX209" s="16"/>
      <c r="CY209" s="16"/>
      <c r="CZ209" s="16"/>
      <c r="DA209" s="16"/>
      <c r="DB209" s="16"/>
      <c r="DC209" s="16"/>
      <c r="DD209" s="16"/>
      <c r="DE209" s="16"/>
      <c r="DF209" s="16"/>
      <c r="DG209" s="16"/>
      <c r="DH209" s="16"/>
      <c r="DI209" s="16"/>
      <c r="DJ209" s="16"/>
      <c r="DK209" s="16"/>
      <c r="DL209" s="16"/>
      <c r="DM209" s="16"/>
      <c r="DN209" s="16"/>
      <c r="DO209" s="16"/>
      <c r="DP209" s="16"/>
      <c r="DQ209" s="16"/>
      <c r="DR209" s="16"/>
      <c r="DS209" s="16"/>
      <c r="DT209" s="16"/>
      <c r="DU209" s="16"/>
      <c r="DV209" s="16"/>
      <c r="DW209" s="16"/>
      <c r="DX209" s="16"/>
      <c r="DY209" s="16"/>
      <c r="DZ209" s="16"/>
      <c r="EA209" s="16"/>
      <c r="EB209" s="16"/>
      <c r="EC209" s="16"/>
      <c r="ED209" s="16"/>
      <c r="EE209" s="16"/>
      <c r="EF209" s="16"/>
      <c r="EG209" s="16"/>
      <c r="EH209" s="16"/>
      <c r="EI209" s="16"/>
      <c r="EJ209" s="16"/>
      <c r="EK209" s="16"/>
      <c r="EL209" s="16"/>
      <c r="EM209" s="16"/>
      <c r="EN209" s="16"/>
      <c r="EO209" s="16"/>
      <c r="EP209" s="16"/>
      <c r="EQ209" s="16"/>
      <c r="ER209" s="16"/>
      <c r="ES209" s="16"/>
      <c r="ET209" s="16"/>
      <c r="EU209" s="16"/>
      <c r="EV209" s="16"/>
      <c r="EW209" s="16"/>
      <c r="EX209" s="16"/>
      <c r="EY209" s="16"/>
      <c r="EZ209" s="16"/>
      <c r="FA209" s="16"/>
      <c r="FB209" s="16"/>
      <c r="FC209" s="16"/>
      <c r="FD209" s="16"/>
      <c r="FE209" s="16"/>
      <c r="FF209" s="16"/>
      <c r="FG209" s="16"/>
      <c r="FH209" s="16"/>
      <c r="FI209" s="16"/>
      <c r="FJ209" s="16"/>
      <c r="FK209" s="16"/>
      <c r="FL209" s="16"/>
      <c r="FM209" s="16"/>
      <c r="FN209" s="16"/>
      <c r="FO209" s="16"/>
      <c r="FP209" s="16"/>
      <c r="FQ209" s="16"/>
      <c r="FR209" s="16"/>
      <c r="FS209" s="16"/>
      <c r="FT209" s="16"/>
      <c r="FU209" s="16"/>
      <c r="FV209" s="16"/>
      <c r="FW209" s="16"/>
      <c r="FX209" s="16"/>
      <c r="FY209" s="16"/>
      <c r="FZ209" s="16"/>
      <c r="GA209" s="16"/>
      <c r="GB209" s="16"/>
      <c r="GC209" s="16"/>
      <c r="GE209" s="37">
        <v>204</v>
      </c>
      <c r="GF209" s="12">
        <v>3231</v>
      </c>
      <c r="GG209" s="16">
        <v>12.015000000000001</v>
      </c>
      <c r="GH209" s="16">
        <v>31.16</v>
      </c>
      <c r="GI209" s="16">
        <v>5.0999999999999996</v>
      </c>
      <c r="GJ209" s="16">
        <v>0</v>
      </c>
      <c r="GK209" s="16">
        <v>14.5</v>
      </c>
      <c r="GL209" s="16">
        <v>0</v>
      </c>
      <c r="GM209" s="16">
        <v>6.16</v>
      </c>
      <c r="GN209" s="16">
        <v>46.71</v>
      </c>
      <c r="GO209" s="16">
        <v>16.829999999999998</v>
      </c>
      <c r="GP209" s="16">
        <v>22.73</v>
      </c>
      <c r="GQ209" s="16">
        <v>30.71</v>
      </c>
      <c r="GR209" s="16">
        <v>7.4</v>
      </c>
      <c r="GS209" s="16">
        <v>52.55</v>
      </c>
      <c r="GT209" s="16">
        <v>14.775</v>
      </c>
      <c r="GU209" s="16">
        <v>15.78</v>
      </c>
      <c r="GV209" s="16">
        <v>3324.2829999999999</v>
      </c>
      <c r="GW209" s="16"/>
      <c r="GX209" s="16"/>
      <c r="GY209" s="16"/>
      <c r="GZ209" s="16"/>
      <c r="HA209" s="16"/>
    </row>
    <row r="210" spans="1:209" x14ac:dyDescent="0.35">
      <c r="A210" s="37"/>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c r="CA210" s="16"/>
      <c r="CB210" s="16"/>
      <c r="CC210" s="16"/>
      <c r="CD210" s="16"/>
      <c r="CE210" s="16"/>
      <c r="CF210" s="16"/>
      <c r="CG210" s="16"/>
      <c r="CH210" s="16"/>
      <c r="CI210" s="16"/>
      <c r="CJ210" s="16"/>
      <c r="CK210" s="16"/>
      <c r="CL210" s="16"/>
      <c r="CM210" s="16"/>
      <c r="CN210" s="16"/>
      <c r="CO210" s="16"/>
      <c r="CP210" s="16"/>
      <c r="CQ210" s="16"/>
      <c r="CR210" s="16"/>
      <c r="CS210" s="16"/>
      <c r="CT210" s="16"/>
      <c r="CU210" s="16"/>
      <c r="CV210" s="16"/>
      <c r="CW210" s="16"/>
      <c r="CX210" s="16"/>
      <c r="CY210" s="16"/>
      <c r="CZ210" s="16"/>
      <c r="DA210" s="16"/>
      <c r="DB210" s="16"/>
      <c r="DC210" s="16"/>
      <c r="DD210" s="16"/>
      <c r="DE210" s="16"/>
      <c r="DF210" s="16"/>
      <c r="DG210" s="16"/>
      <c r="DH210" s="16"/>
      <c r="DI210" s="16"/>
      <c r="DJ210" s="16"/>
      <c r="DK210" s="16"/>
      <c r="DL210" s="16"/>
      <c r="DM210" s="16"/>
      <c r="DN210" s="16"/>
      <c r="DO210" s="16"/>
      <c r="DP210" s="16"/>
      <c r="DQ210" s="16"/>
      <c r="DR210" s="16"/>
      <c r="DS210" s="16"/>
      <c r="DT210" s="16"/>
      <c r="DU210" s="16"/>
      <c r="DV210" s="16"/>
      <c r="DW210" s="16"/>
      <c r="DX210" s="16"/>
      <c r="DY210" s="16"/>
      <c r="DZ210" s="16"/>
      <c r="EA210" s="16"/>
      <c r="EB210" s="16"/>
      <c r="EC210" s="16"/>
      <c r="ED210" s="16"/>
      <c r="EE210" s="16"/>
      <c r="EF210" s="16"/>
      <c r="EG210" s="16"/>
      <c r="EH210" s="16"/>
      <c r="EI210" s="16"/>
      <c r="EJ210" s="16"/>
      <c r="EK210" s="16"/>
      <c r="EL210" s="16"/>
      <c r="EM210" s="16"/>
      <c r="EN210" s="16"/>
      <c r="EO210" s="16"/>
      <c r="EP210" s="16"/>
      <c r="EQ210" s="16"/>
      <c r="ER210" s="16"/>
      <c r="ES210" s="16"/>
      <c r="ET210" s="16"/>
      <c r="EU210" s="16"/>
      <c r="EV210" s="16"/>
      <c r="EW210" s="16"/>
      <c r="EX210" s="16"/>
      <c r="EY210" s="16"/>
      <c r="EZ210" s="16"/>
      <c r="FA210" s="16"/>
      <c r="FB210" s="16"/>
      <c r="FC210" s="16"/>
      <c r="FD210" s="16"/>
      <c r="FE210" s="16"/>
      <c r="FF210" s="16"/>
      <c r="FG210" s="16"/>
      <c r="FH210" s="16"/>
      <c r="FI210" s="16"/>
      <c r="FJ210" s="16"/>
      <c r="FK210" s="16"/>
      <c r="FL210" s="16"/>
      <c r="FM210" s="16"/>
      <c r="FN210" s="16"/>
      <c r="FO210" s="16"/>
      <c r="FP210" s="16"/>
      <c r="FQ210" s="16"/>
      <c r="FR210" s="16"/>
      <c r="FS210" s="16"/>
      <c r="FT210" s="16"/>
      <c r="FU210" s="16"/>
      <c r="FV210" s="16"/>
      <c r="FW210" s="16"/>
      <c r="FX210" s="16"/>
      <c r="FY210" s="16"/>
      <c r="FZ210" s="16"/>
      <c r="GA210" s="16"/>
      <c r="GB210" s="16"/>
      <c r="GC210" s="16"/>
      <c r="GE210" s="37">
        <v>205</v>
      </c>
      <c r="GF210" s="12">
        <v>3232</v>
      </c>
      <c r="GG210" s="16">
        <v>8.5939999999999994</v>
      </c>
      <c r="GH210" s="16">
        <v>0</v>
      </c>
      <c r="GI210" s="16">
        <v>3.06</v>
      </c>
      <c r="GJ210" s="16">
        <v>0</v>
      </c>
      <c r="GK210" s="16">
        <v>15</v>
      </c>
      <c r="GL210" s="16">
        <v>0</v>
      </c>
      <c r="GM210" s="16">
        <v>0</v>
      </c>
      <c r="GN210" s="16">
        <v>8.875</v>
      </c>
      <c r="GO210" s="16">
        <v>9</v>
      </c>
      <c r="GP210" s="16">
        <v>6.4</v>
      </c>
      <c r="GQ210" s="16">
        <v>25.4</v>
      </c>
      <c r="GR210" s="16">
        <v>19.795000000000002</v>
      </c>
      <c r="GS210" s="16">
        <v>25.114999999999998</v>
      </c>
      <c r="GT210" s="16">
        <v>24.78</v>
      </c>
      <c r="GU210" s="16">
        <v>22</v>
      </c>
      <c r="GV210" s="16">
        <v>1539.2629999999992</v>
      </c>
      <c r="GW210" s="16"/>
      <c r="GX210" s="16"/>
      <c r="GY210" s="16"/>
      <c r="GZ210" s="16"/>
      <c r="HA210" s="16"/>
    </row>
    <row r="211" spans="1:209" x14ac:dyDescent="0.35">
      <c r="A211" s="37"/>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c r="CA211" s="16"/>
      <c r="CB211" s="16"/>
      <c r="CC211" s="16"/>
      <c r="CD211" s="16"/>
      <c r="CE211" s="16"/>
      <c r="CF211" s="16"/>
      <c r="CG211" s="16"/>
      <c r="CH211" s="16"/>
      <c r="CI211" s="16"/>
      <c r="CJ211" s="16"/>
      <c r="CK211" s="16"/>
      <c r="CL211" s="16"/>
      <c r="CM211" s="16"/>
      <c r="CN211" s="16"/>
      <c r="CO211" s="16"/>
      <c r="CP211" s="16"/>
      <c r="CQ211" s="16"/>
      <c r="CR211" s="16"/>
      <c r="CS211" s="16"/>
      <c r="CT211" s="16"/>
      <c r="CU211" s="16"/>
      <c r="CV211" s="16"/>
      <c r="CW211" s="16"/>
      <c r="CX211" s="16"/>
      <c r="CY211" s="16"/>
      <c r="CZ211" s="16"/>
      <c r="DA211" s="16"/>
      <c r="DB211" s="16"/>
      <c r="DC211" s="16"/>
      <c r="DD211" s="16"/>
      <c r="DE211" s="16"/>
      <c r="DF211" s="16"/>
      <c r="DG211" s="16"/>
      <c r="DH211" s="16"/>
      <c r="DI211" s="16"/>
      <c r="DJ211" s="16"/>
      <c r="DK211" s="16"/>
      <c r="DL211" s="16"/>
      <c r="DM211" s="16"/>
      <c r="DN211" s="16"/>
      <c r="DO211" s="16"/>
      <c r="DP211" s="16"/>
      <c r="DQ211" s="16"/>
      <c r="DR211" s="16"/>
      <c r="DS211" s="16"/>
      <c r="DT211" s="16"/>
      <c r="DU211" s="16"/>
      <c r="DV211" s="16"/>
      <c r="DW211" s="16"/>
      <c r="DX211" s="16"/>
      <c r="DY211" s="16"/>
      <c r="DZ211" s="16"/>
      <c r="EA211" s="16"/>
      <c r="EB211" s="16"/>
      <c r="EC211" s="16"/>
      <c r="ED211" s="16"/>
      <c r="EE211" s="16"/>
      <c r="EF211" s="16"/>
      <c r="EG211" s="16"/>
      <c r="EH211" s="16"/>
      <c r="EI211" s="16"/>
      <c r="EJ211" s="16"/>
      <c r="EK211" s="16"/>
      <c r="EL211" s="16"/>
      <c r="EM211" s="16"/>
      <c r="EN211" s="16"/>
      <c r="EO211" s="16"/>
      <c r="EP211" s="16"/>
      <c r="EQ211" s="16"/>
      <c r="ER211" s="16"/>
      <c r="ES211" s="16"/>
      <c r="ET211" s="16"/>
      <c r="EU211" s="16"/>
      <c r="EV211" s="16"/>
      <c r="EW211" s="16"/>
      <c r="EX211" s="16"/>
      <c r="EY211" s="16"/>
      <c r="EZ211" s="16"/>
      <c r="FA211" s="16"/>
      <c r="FB211" s="16"/>
      <c r="FC211" s="16"/>
      <c r="FD211" s="16"/>
      <c r="FE211" s="16"/>
      <c r="FF211" s="16"/>
      <c r="FG211" s="16"/>
      <c r="FH211" s="16"/>
      <c r="FI211" s="16"/>
      <c r="FJ211" s="16"/>
      <c r="FK211" s="16"/>
      <c r="FL211" s="16"/>
      <c r="FM211" s="16"/>
      <c r="FN211" s="16"/>
      <c r="FO211" s="16"/>
      <c r="FP211" s="16"/>
      <c r="FQ211" s="16"/>
      <c r="FR211" s="16"/>
      <c r="FS211" s="16"/>
      <c r="FT211" s="16"/>
      <c r="FU211" s="16"/>
      <c r="FV211" s="16"/>
      <c r="FW211" s="16"/>
      <c r="FX211" s="16"/>
      <c r="FY211" s="16"/>
      <c r="FZ211" s="16"/>
      <c r="GA211" s="16"/>
      <c r="GB211" s="16"/>
      <c r="GC211" s="16"/>
      <c r="GE211" s="37">
        <v>206</v>
      </c>
      <c r="GF211" s="12">
        <v>3233</v>
      </c>
      <c r="GG211" s="16">
        <v>14.82</v>
      </c>
      <c r="GH211" s="16">
        <v>28.58</v>
      </c>
      <c r="GI211" s="16">
        <v>26.5</v>
      </c>
      <c r="GJ211" s="16">
        <v>0</v>
      </c>
      <c r="GK211" s="16">
        <v>9.1199999999999992</v>
      </c>
      <c r="GL211" s="16">
        <v>0</v>
      </c>
      <c r="GM211" s="16">
        <v>7.97</v>
      </c>
      <c r="GN211" s="16">
        <v>0</v>
      </c>
      <c r="GO211" s="16">
        <v>10.45</v>
      </c>
      <c r="GP211" s="16">
        <v>41.81</v>
      </c>
      <c r="GQ211" s="16">
        <v>24.06</v>
      </c>
      <c r="GR211" s="16">
        <v>35.35</v>
      </c>
      <c r="GS211" s="16">
        <v>148.51</v>
      </c>
      <c r="GT211" s="16">
        <v>36.704999999999998</v>
      </c>
      <c r="GU211" s="16">
        <v>9.24</v>
      </c>
      <c r="GV211" s="16">
        <v>4050.646999999999</v>
      </c>
      <c r="GW211" s="16"/>
      <c r="GX211" s="16"/>
      <c r="GY211" s="16"/>
      <c r="GZ211" s="16"/>
      <c r="HA211" s="16"/>
    </row>
    <row r="212" spans="1:209" x14ac:dyDescent="0.35">
      <c r="A212" s="37"/>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c r="CA212" s="16"/>
      <c r="CB212" s="16"/>
      <c r="CC212" s="16"/>
      <c r="CD212" s="16"/>
      <c r="CE212" s="16"/>
      <c r="CF212" s="16"/>
      <c r="CG212" s="16"/>
      <c r="CH212" s="16"/>
      <c r="CI212" s="16"/>
      <c r="CJ212" s="16"/>
      <c r="CK212" s="16"/>
      <c r="CL212" s="16"/>
      <c r="CM212" s="16"/>
      <c r="CN212" s="16"/>
      <c r="CO212" s="16"/>
      <c r="CP212" s="16"/>
      <c r="CQ212" s="16"/>
      <c r="CR212" s="16"/>
      <c r="CS212" s="16"/>
      <c r="CT212" s="16"/>
      <c r="CU212" s="16"/>
      <c r="CV212" s="16"/>
      <c r="CW212" s="16"/>
      <c r="CX212" s="16"/>
      <c r="CY212" s="16"/>
      <c r="CZ212" s="16"/>
      <c r="DA212" s="16"/>
      <c r="DB212" s="16"/>
      <c r="DC212" s="16"/>
      <c r="DD212" s="16"/>
      <c r="DE212" s="16"/>
      <c r="DF212" s="16"/>
      <c r="DG212" s="16"/>
      <c r="DH212" s="16"/>
      <c r="DI212" s="16"/>
      <c r="DJ212" s="16"/>
      <c r="DK212" s="16"/>
      <c r="DL212" s="16"/>
      <c r="DM212" s="16"/>
      <c r="DN212" s="16"/>
      <c r="DO212" s="16"/>
      <c r="DP212" s="16"/>
      <c r="DQ212" s="16"/>
      <c r="DR212" s="16"/>
      <c r="DS212" s="16"/>
      <c r="DT212" s="16"/>
      <c r="DU212" s="16"/>
      <c r="DV212" s="16"/>
      <c r="DW212" s="16"/>
      <c r="DX212" s="16"/>
      <c r="DY212" s="16"/>
      <c r="DZ212" s="16"/>
      <c r="EA212" s="16"/>
      <c r="EB212" s="16"/>
      <c r="EC212" s="16"/>
      <c r="ED212" s="16"/>
      <c r="EE212" s="16"/>
      <c r="EF212" s="16"/>
      <c r="EG212" s="16"/>
      <c r="EH212" s="16"/>
      <c r="EI212" s="16"/>
      <c r="EJ212" s="16"/>
      <c r="EK212" s="16"/>
      <c r="EL212" s="16"/>
      <c r="EM212" s="16"/>
      <c r="EN212" s="16"/>
      <c r="EO212" s="16"/>
      <c r="EP212" s="16"/>
      <c r="EQ212" s="16"/>
      <c r="ER212" s="16"/>
      <c r="ES212" s="16"/>
      <c r="ET212" s="16"/>
      <c r="EU212" s="16"/>
      <c r="EV212" s="16"/>
      <c r="EW212" s="16"/>
      <c r="EX212" s="16"/>
      <c r="EY212" s="16"/>
      <c r="EZ212" s="16"/>
      <c r="FA212" s="16"/>
      <c r="FB212" s="16"/>
      <c r="FC212" s="16"/>
      <c r="FD212" s="16"/>
      <c r="FE212" s="16"/>
      <c r="FF212" s="16"/>
      <c r="FG212" s="16"/>
      <c r="FH212" s="16"/>
      <c r="FI212" s="16"/>
      <c r="FJ212" s="16"/>
      <c r="FK212" s="16"/>
      <c r="FL212" s="16"/>
      <c r="FM212" s="16"/>
      <c r="FN212" s="16"/>
      <c r="FO212" s="16"/>
      <c r="FP212" s="16"/>
      <c r="FQ212" s="16"/>
      <c r="FR212" s="16"/>
      <c r="FS212" s="16"/>
      <c r="FT212" s="16"/>
      <c r="FU212" s="16"/>
      <c r="FV212" s="16"/>
      <c r="FW212" s="16"/>
      <c r="FX212" s="16"/>
      <c r="FY212" s="16"/>
      <c r="FZ212" s="16"/>
      <c r="GA212" s="16"/>
      <c r="GB212" s="16"/>
      <c r="GC212" s="16"/>
      <c r="GE212" s="37">
        <v>207</v>
      </c>
      <c r="GF212" s="12">
        <v>3234</v>
      </c>
      <c r="GG212" s="16">
        <v>0</v>
      </c>
      <c r="GH212" s="16">
        <v>0</v>
      </c>
      <c r="GI212" s="16">
        <v>0</v>
      </c>
      <c r="GJ212" s="16">
        <v>0</v>
      </c>
      <c r="GK212" s="16">
        <v>0</v>
      </c>
      <c r="GL212" s="16">
        <v>0</v>
      </c>
      <c r="GM212" s="16">
        <v>0</v>
      </c>
      <c r="GN212" s="16">
        <v>0</v>
      </c>
      <c r="GO212" s="16">
        <v>5.25</v>
      </c>
      <c r="GP212" s="16">
        <v>0</v>
      </c>
      <c r="GQ212" s="16">
        <v>0</v>
      </c>
      <c r="GR212" s="16">
        <v>31.89</v>
      </c>
      <c r="GS212" s="16">
        <v>0</v>
      </c>
      <c r="GT212" s="16">
        <v>18.82</v>
      </c>
      <c r="GU212" s="16">
        <v>0</v>
      </c>
      <c r="GV212" s="16">
        <v>552.32499999999993</v>
      </c>
      <c r="GW212" s="16"/>
      <c r="GX212" s="16"/>
      <c r="GY212" s="16"/>
      <c r="GZ212" s="16"/>
      <c r="HA212" s="16"/>
    </row>
    <row r="213" spans="1:209" x14ac:dyDescent="0.35">
      <c r="A213" s="37"/>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c r="CA213" s="16"/>
      <c r="CB213" s="16"/>
      <c r="CC213" s="16"/>
      <c r="CD213" s="16"/>
      <c r="CE213" s="16"/>
      <c r="CF213" s="16"/>
      <c r="CG213" s="16"/>
      <c r="CH213" s="16"/>
      <c r="CI213" s="16"/>
      <c r="CJ213" s="16"/>
      <c r="CK213" s="16"/>
      <c r="CL213" s="16"/>
      <c r="CM213" s="16"/>
      <c r="CN213" s="16"/>
      <c r="CO213" s="16"/>
      <c r="CP213" s="16"/>
      <c r="CQ213" s="16"/>
      <c r="CR213" s="16"/>
      <c r="CS213" s="16"/>
      <c r="CT213" s="16"/>
      <c r="CU213" s="16"/>
      <c r="CV213" s="16"/>
      <c r="CW213" s="16"/>
      <c r="CX213" s="16"/>
      <c r="CY213" s="16"/>
      <c r="CZ213" s="16"/>
      <c r="DA213" s="16"/>
      <c r="DB213" s="16"/>
      <c r="DC213" s="16"/>
      <c r="DD213" s="16"/>
      <c r="DE213" s="16"/>
      <c r="DF213" s="16"/>
      <c r="DG213" s="16"/>
      <c r="DH213" s="16"/>
      <c r="DI213" s="16"/>
      <c r="DJ213" s="16"/>
      <c r="DK213" s="16"/>
      <c r="DL213" s="16"/>
      <c r="DM213" s="16"/>
      <c r="DN213" s="16"/>
      <c r="DO213" s="16"/>
      <c r="DP213" s="16"/>
      <c r="DQ213" s="16"/>
      <c r="DR213" s="16"/>
      <c r="DS213" s="16"/>
      <c r="DT213" s="16"/>
      <c r="DU213" s="16"/>
      <c r="DV213" s="16"/>
      <c r="DW213" s="16"/>
      <c r="DX213" s="16"/>
      <c r="DY213" s="16"/>
      <c r="DZ213" s="16"/>
      <c r="EA213" s="16"/>
      <c r="EB213" s="16"/>
      <c r="EC213" s="16"/>
      <c r="ED213" s="16"/>
      <c r="EE213" s="16"/>
      <c r="EF213" s="16"/>
      <c r="EG213" s="16"/>
      <c r="EH213" s="16"/>
      <c r="EI213" s="16"/>
      <c r="EJ213" s="16"/>
      <c r="EK213" s="16"/>
      <c r="EL213" s="16"/>
      <c r="EM213" s="16"/>
      <c r="EN213" s="16"/>
      <c r="EO213" s="16"/>
      <c r="EP213" s="16"/>
      <c r="EQ213" s="16"/>
      <c r="ER213" s="16"/>
      <c r="ES213" s="16"/>
      <c r="ET213" s="16"/>
      <c r="EU213" s="16"/>
      <c r="EV213" s="16"/>
      <c r="EW213" s="16"/>
      <c r="EX213" s="16"/>
      <c r="EY213" s="16"/>
      <c r="EZ213" s="16"/>
      <c r="FA213" s="16"/>
      <c r="FB213" s="16"/>
      <c r="FC213" s="16"/>
      <c r="FD213" s="16"/>
      <c r="FE213" s="16"/>
      <c r="FF213" s="16"/>
      <c r="FG213" s="16"/>
      <c r="FH213" s="16"/>
      <c r="FI213" s="16"/>
      <c r="FJ213" s="16"/>
      <c r="FK213" s="16"/>
      <c r="FL213" s="16"/>
      <c r="FM213" s="16"/>
      <c r="FN213" s="16"/>
      <c r="FO213" s="16"/>
      <c r="FP213" s="16"/>
      <c r="FQ213" s="16"/>
      <c r="FR213" s="16"/>
      <c r="FS213" s="16"/>
      <c r="FT213" s="16"/>
      <c r="FU213" s="16"/>
      <c r="FV213" s="16"/>
      <c r="FW213" s="16"/>
      <c r="FX213" s="16"/>
      <c r="FY213" s="16"/>
      <c r="FZ213" s="16"/>
      <c r="GA213" s="16"/>
      <c r="GB213" s="16"/>
      <c r="GC213" s="16"/>
      <c r="GE213" s="37">
        <v>208</v>
      </c>
      <c r="GF213" s="12">
        <v>3235</v>
      </c>
      <c r="GG213" s="16">
        <v>11.64</v>
      </c>
      <c r="GH213" s="16">
        <v>6.75</v>
      </c>
      <c r="GI213" s="16">
        <v>0</v>
      </c>
      <c r="GJ213" s="16">
        <v>0</v>
      </c>
      <c r="GK213" s="16">
        <v>5.2</v>
      </c>
      <c r="GL213" s="16">
        <v>0</v>
      </c>
      <c r="GM213" s="16">
        <v>0</v>
      </c>
      <c r="GN213" s="16">
        <v>0</v>
      </c>
      <c r="GO213" s="16">
        <v>0</v>
      </c>
      <c r="GP213" s="16">
        <v>3.93</v>
      </c>
      <c r="GQ213" s="16">
        <v>1.85</v>
      </c>
      <c r="GR213" s="16">
        <v>0</v>
      </c>
      <c r="GS213" s="16">
        <v>0</v>
      </c>
      <c r="GT213" s="16">
        <v>0</v>
      </c>
      <c r="GU213" s="16">
        <v>12.9</v>
      </c>
      <c r="GV213" s="16">
        <v>843.1650000000003</v>
      </c>
      <c r="GW213" s="16"/>
      <c r="GX213" s="16"/>
      <c r="GY213" s="16"/>
      <c r="GZ213" s="16"/>
      <c r="HA213" s="16"/>
    </row>
    <row r="214" spans="1:209" x14ac:dyDescent="0.35">
      <c r="A214" s="37"/>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c r="CA214" s="16"/>
      <c r="CB214" s="16"/>
      <c r="CC214" s="16"/>
      <c r="CD214" s="16"/>
      <c r="CE214" s="16"/>
      <c r="CF214" s="16"/>
      <c r="CG214" s="16"/>
      <c r="CH214" s="16"/>
      <c r="CI214" s="16"/>
      <c r="CJ214" s="16"/>
      <c r="CK214" s="16"/>
      <c r="CL214" s="16"/>
      <c r="CM214" s="16"/>
      <c r="CN214" s="16"/>
      <c r="CO214" s="16"/>
      <c r="CP214" s="16"/>
      <c r="CQ214" s="16"/>
      <c r="CR214" s="16"/>
      <c r="CS214" s="16"/>
      <c r="CT214" s="16"/>
      <c r="CU214" s="16"/>
      <c r="CV214" s="16"/>
      <c r="CW214" s="16"/>
      <c r="CX214" s="16"/>
      <c r="CY214" s="16"/>
      <c r="CZ214" s="16"/>
      <c r="DA214" s="16"/>
      <c r="DB214" s="16"/>
      <c r="DC214" s="16"/>
      <c r="DD214" s="16"/>
      <c r="DE214" s="16"/>
      <c r="DF214" s="16"/>
      <c r="DG214" s="16"/>
      <c r="DH214" s="16"/>
      <c r="DI214" s="16"/>
      <c r="DJ214" s="16"/>
      <c r="DK214" s="16"/>
      <c r="DL214" s="16"/>
      <c r="DM214" s="16"/>
      <c r="DN214" s="16"/>
      <c r="DO214" s="16"/>
      <c r="DP214" s="16"/>
      <c r="DQ214" s="16"/>
      <c r="DR214" s="16"/>
      <c r="DS214" s="16"/>
      <c r="DT214" s="16"/>
      <c r="DU214" s="16"/>
      <c r="DV214" s="16"/>
      <c r="DW214" s="16"/>
      <c r="DX214" s="16"/>
      <c r="DY214" s="16"/>
      <c r="DZ214" s="16"/>
      <c r="EA214" s="16"/>
      <c r="EB214" s="16"/>
      <c r="EC214" s="16"/>
      <c r="ED214" s="16"/>
      <c r="EE214" s="16"/>
      <c r="EF214" s="16"/>
      <c r="EG214" s="16"/>
      <c r="EH214" s="16"/>
      <c r="EI214" s="16"/>
      <c r="EJ214" s="16"/>
      <c r="EK214" s="16"/>
      <c r="EL214" s="16"/>
      <c r="EM214" s="16"/>
      <c r="EN214" s="16"/>
      <c r="EO214" s="16"/>
      <c r="EP214" s="16"/>
      <c r="EQ214" s="16"/>
      <c r="ER214" s="16"/>
      <c r="ES214" s="16"/>
      <c r="ET214" s="16"/>
      <c r="EU214" s="16"/>
      <c r="EV214" s="16"/>
      <c r="EW214" s="16"/>
      <c r="EX214" s="16"/>
      <c r="EY214" s="16"/>
      <c r="EZ214" s="16"/>
      <c r="FA214" s="16"/>
      <c r="FB214" s="16"/>
      <c r="FC214" s="16"/>
      <c r="FD214" s="16"/>
      <c r="FE214" s="16"/>
      <c r="FF214" s="16"/>
      <c r="FG214" s="16"/>
      <c r="FH214" s="16"/>
      <c r="FI214" s="16"/>
      <c r="FJ214" s="16"/>
      <c r="FK214" s="16"/>
      <c r="FL214" s="16"/>
      <c r="FM214" s="16"/>
      <c r="FN214" s="16"/>
      <c r="FO214" s="16"/>
      <c r="FP214" s="16"/>
      <c r="FQ214" s="16"/>
      <c r="FR214" s="16"/>
      <c r="FS214" s="16"/>
      <c r="FT214" s="16"/>
      <c r="FU214" s="16"/>
      <c r="FV214" s="16"/>
      <c r="FW214" s="16"/>
      <c r="FX214" s="16"/>
      <c r="FY214" s="16"/>
      <c r="FZ214" s="16"/>
      <c r="GA214" s="16"/>
      <c r="GB214" s="16"/>
      <c r="GC214" s="16"/>
      <c r="GE214" s="37">
        <v>209</v>
      </c>
      <c r="GF214" s="12">
        <v>3236</v>
      </c>
      <c r="GG214" s="16">
        <v>1.54</v>
      </c>
      <c r="GH214" s="16">
        <v>0</v>
      </c>
      <c r="GI214" s="16">
        <v>0</v>
      </c>
      <c r="GJ214" s="16">
        <v>0</v>
      </c>
      <c r="GK214" s="16">
        <v>0</v>
      </c>
      <c r="GL214" s="16">
        <v>0</v>
      </c>
      <c r="GM214" s="16">
        <v>0</v>
      </c>
      <c r="GN214" s="16">
        <v>0</v>
      </c>
      <c r="GO214" s="16">
        <v>3</v>
      </c>
      <c r="GP214" s="16">
        <v>0</v>
      </c>
      <c r="GQ214" s="16">
        <v>0</v>
      </c>
      <c r="GR214" s="16">
        <v>0</v>
      </c>
      <c r="GS214" s="16">
        <v>0</v>
      </c>
      <c r="GT214" s="16">
        <v>0</v>
      </c>
      <c r="GU214" s="16">
        <v>0</v>
      </c>
      <c r="GV214" s="16">
        <v>365.755</v>
      </c>
      <c r="GW214" s="16"/>
      <c r="GX214" s="16"/>
      <c r="GY214" s="16"/>
      <c r="GZ214" s="16"/>
      <c r="HA214" s="16"/>
    </row>
    <row r="215" spans="1:209" x14ac:dyDescent="0.35">
      <c r="A215" s="37"/>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c r="CA215" s="16"/>
      <c r="CB215" s="16"/>
      <c r="CC215" s="16"/>
      <c r="CD215" s="16"/>
      <c r="CE215" s="16"/>
      <c r="CF215" s="16"/>
      <c r="CG215" s="16"/>
      <c r="CH215" s="16"/>
      <c r="CI215" s="16"/>
      <c r="CJ215" s="16"/>
      <c r="CK215" s="16"/>
      <c r="CL215" s="16"/>
      <c r="CM215" s="16"/>
      <c r="CN215" s="16"/>
      <c r="CO215" s="16"/>
      <c r="CP215" s="16"/>
      <c r="CQ215" s="16"/>
      <c r="CR215" s="16"/>
      <c r="CS215" s="16"/>
      <c r="CT215" s="16"/>
      <c r="CU215" s="16"/>
      <c r="CV215" s="16"/>
      <c r="CW215" s="16"/>
      <c r="CX215" s="16"/>
      <c r="CY215" s="16"/>
      <c r="CZ215" s="16"/>
      <c r="DA215" s="16"/>
      <c r="DB215" s="16"/>
      <c r="DC215" s="16"/>
      <c r="DD215" s="16"/>
      <c r="DE215" s="16"/>
      <c r="DF215" s="16"/>
      <c r="DG215" s="16"/>
      <c r="DH215" s="16"/>
      <c r="DI215" s="16"/>
      <c r="DJ215" s="16"/>
      <c r="DK215" s="16"/>
      <c r="DL215" s="16"/>
      <c r="DM215" s="16"/>
      <c r="DN215" s="16"/>
      <c r="DO215" s="16"/>
      <c r="DP215" s="16"/>
      <c r="DQ215" s="16"/>
      <c r="DR215" s="16"/>
      <c r="DS215" s="16"/>
      <c r="DT215" s="16"/>
      <c r="DU215" s="16"/>
      <c r="DV215" s="16"/>
      <c r="DW215" s="16"/>
      <c r="DX215" s="16"/>
      <c r="DY215" s="16"/>
      <c r="DZ215" s="16"/>
      <c r="EA215" s="16"/>
      <c r="EB215" s="16"/>
      <c r="EC215" s="16"/>
      <c r="ED215" s="16"/>
      <c r="EE215" s="16"/>
      <c r="EF215" s="16"/>
      <c r="EG215" s="16"/>
      <c r="EH215" s="16"/>
      <c r="EI215" s="16"/>
      <c r="EJ215" s="16"/>
      <c r="EK215" s="16"/>
      <c r="EL215" s="16"/>
      <c r="EM215" s="16"/>
      <c r="EN215" s="16"/>
      <c r="EO215" s="16"/>
      <c r="EP215" s="16"/>
      <c r="EQ215" s="16"/>
      <c r="ER215" s="16"/>
      <c r="ES215" s="16"/>
      <c r="ET215" s="16"/>
      <c r="EU215" s="16"/>
      <c r="EV215" s="16"/>
      <c r="EW215" s="16"/>
      <c r="EX215" s="16"/>
      <c r="EY215" s="16"/>
      <c r="EZ215" s="16"/>
      <c r="FA215" s="16"/>
      <c r="FB215" s="16"/>
      <c r="FC215" s="16"/>
      <c r="FD215" s="16"/>
      <c r="FE215" s="16"/>
      <c r="FF215" s="16"/>
      <c r="FG215" s="16"/>
      <c r="FH215" s="16"/>
      <c r="FI215" s="16"/>
      <c r="FJ215" s="16"/>
      <c r="FK215" s="16"/>
      <c r="FL215" s="16"/>
      <c r="FM215" s="16"/>
      <c r="FN215" s="16"/>
      <c r="FO215" s="16"/>
      <c r="FP215" s="16"/>
      <c r="FQ215" s="16"/>
      <c r="FR215" s="16"/>
      <c r="FS215" s="16"/>
      <c r="FT215" s="16"/>
      <c r="FU215" s="16"/>
      <c r="FV215" s="16"/>
      <c r="FW215" s="16"/>
      <c r="FX215" s="16"/>
      <c r="FY215" s="16"/>
      <c r="FZ215" s="16"/>
      <c r="GA215" s="16"/>
      <c r="GB215" s="16"/>
      <c r="GC215" s="16"/>
      <c r="GE215" s="37">
        <v>210</v>
      </c>
      <c r="GF215" s="12">
        <v>3237</v>
      </c>
      <c r="GG215" s="16">
        <v>3.12</v>
      </c>
      <c r="GH215" s="16">
        <v>0</v>
      </c>
      <c r="GI215" s="16">
        <v>0</v>
      </c>
      <c r="GJ215" s="16">
        <v>0</v>
      </c>
      <c r="GK215" s="16">
        <v>0</v>
      </c>
      <c r="GL215" s="16">
        <v>0</v>
      </c>
      <c r="GM215" s="16">
        <v>0</v>
      </c>
      <c r="GN215" s="16">
        <v>0</v>
      </c>
      <c r="GO215" s="16">
        <v>0</v>
      </c>
      <c r="GP215" s="16">
        <v>0</v>
      </c>
      <c r="GQ215" s="16">
        <v>0</v>
      </c>
      <c r="GR215" s="16">
        <v>0</v>
      </c>
      <c r="GS215" s="16">
        <v>13.5</v>
      </c>
      <c r="GT215" s="16">
        <v>0</v>
      </c>
      <c r="GU215" s="16">
        <v>0</v>
      </c>
      <c r="GV215" s="16">
        <v>637.84199999999987</v>
      </c>
      <c r="GW215" s="16"/>
      <c r="GX215" s="16"/>
      <c r="GY215" s="16"/>
      <c r="GZ215" s="16"/>
      <c r="HA215" s="16"/>
    </row>
    <row r="216" spans="1:209" x14ac:dyDescent="0.35">
      <c r="A216" s="37"/>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c r="CA216" s="16"/>
      <c r="CB216" s="16"/>
      <c r="CC216" s="16"/>
      <c r="CD216" s="16"/>
      <c r="CE216" s="16"/>
      <c r="CF216" s="16"/>
      <c r="CG216" s="16"/>
      <c r="CH216" s="16"/>
      <c r="CI216" s="16"/>
      <c r="CJ216" s="16"/>
      <c r="CK216" s="16"/>
      <c r="CL216" s="16"/>
      <c r="CM216" s="16"/>
      <c r="CN216" s="16"/>
      <c r="CO216" s="16"/>
      <c r="CP216" s="16"/>
      <c r="CQ216" s="16"/>
      <c r="CR216" s="16"/>
      <c r="CS216" s="16"/>
      <c r="CT216" s="16"/>
      <c r="CU216" s="16"/>
      <c r="CV216" s="16"/>
      <c r="CW216" s="16"/>
      <c r="CX216" s="16"/>
      <c r="CY216" s="16"/>
      <c r="CZ216" s="16"/>
      <c r="DA216" s="16"/>
      <c r="DB216" s="16"/>
      <c r="DC216" s="16"/>
      <c r="DD216" s="16"/>
      <c r="DE216" s="16"/>
      <c r="DF216" s="16"/>
      <c r="DG216" s="16"/>
      <c r="DH216" s="16"/>
      <c r="DI216" s="16"/>
      <c r="DJ216" s="16"/>
      <c r="DK216" s="16"/>
      <c r="DL216" s="16"/>
      <c r="DM216" s="16"/>
      <c r="DN216" s="16"/>
      <c r="DO216" s="16"/>
      <c r="DP216" s="16"/>
      <c r="DQ216" s="16"/>
      <c r="DR216" s="16"/>
      <c r="DS216" s="16"/>
      <c r="DT216" s="16"/>
      <c r="DU216" s="16"/>
      <c r="DV216" s="16"/>
      <c r="DW216" s="16"/>
      <c r="DX216" s="16"/>
      <c r="DY216" s="16"/>
      <c r="DZ216" s="16"/>
      <c r="EA216" s="16"/>
      <c r="EB216" s="16"/>
      <c r="EC216" s="16"/>
      <c r="ED216" s="16"/>
      <c r="EE216" s="16"/>
      <c r="EF216" s="16"/>
      <c r="EG216" s="16"/>
      <c r="EH216" s="16"/>
      <c r="EI216" s="16"/>
      <c r="EJ216" s="16"/>
      <c r="EK216" s="16"/>
      <c r="EL216" s="16"/>
      <c r="EM216" s="16"/>
      <c r="EN216" s="16"/>
      <c r="EO216" s="16"/>
      <c r="EP216" s="16"/>
      <c r="EQ216" s="16"/>
      <c r="ER216" s="16"/>
      <c r="ES216" s="16"/>
      <c r="ET216" s="16"/>
      <c r="EU216" s="16"/>
      <c r="EV216" s="16"/>
      <c r="EW216" s="16"/>
      <c r="EX216" s="16"/>
      <c r="EY216" s="16"/>
      <c r="EZ216" s="16"/>
      <c r="FA216" s="16"/>
      <c r="FB216" s="16"/>
      <c r="FC216" s="16"/>
      <c r="FD216" s="16"/>
      <c r="FE216" s="16"/>
      <c r="FF216" s="16"/>
      <c r="FG216" s="16"/>
      <c r="FH216" s="16"/>
      <c r="FI216" s="16"/>
      <c r="FJ216" s="16"/>
      <c r="FK216" s="16"/>
      <c r="FL216" s="16"/>
      <c r="FM216" s="16"/>
      <c r="FN216" s="16"/>
      <c r="FO216" s="16"/>
      <c r="FP216" s="16"/>
      <c r="FQ216" s="16"/>
      <c r="FR216" s="16"/>
      <c r="FS216" s="16"/>
      <c r="FT216" s="16"/>
      <c r="FU216" s="16"/>
      <c r="FV216" s="16"/>
      <c r="FW216" s="16"/>
      <c r="FX216" s="16"/>
      <c r="FY216" s="16"/>
      <c r="FZ216" s="16"/>
      <c r="GA216" s="16"/>
      <c r="GB216" s="16"/>
      <c r="GC216" s="16"/>
      <c r="GE216" s="37">
        <v>211</v>
      </c>
      <c r="GF216" s="12">
        <v>3238</v>
      </c>
      <c r="GG216" s="16">
        <v>0</v>
      </c>
      <c r="GH216" s="16">
        <v>2.2200000000000002</v>
      </c>
      <c r="GI216" s="16">
        <v>3.21</v>
      </c>
      <c r="GJ216" s="16">
        <v>0</v>
      </c>
      <c r="GK216" s="16">
        <v>0</v>
      </c>
      <c r="GL216" s="16">
        <v>0</v>
      </c>
      <c r="GM216" s="16">
        <v>0</v>
      </c>
      <c r="GN216" s="16">
        <v>0</v>
      </c>
      <c r="GO216" s="16">
        <v>0</v>
      </c>
      <c r="GP216" s="16">
        <v>11.855</v>
      </c>
      <c r="GQ216" s="16">
        <v>0</v>
      </c>
      <c r="GR216" s="16">
        <v>6.5449999999999999</v>
      </c>
      <c r="GS216" s="16">
        <v>29.045000000000002</v>
      </c>
      <c r="GT216" s="16">
        <v>0</v>
      </c>
      <c r="GU216" s="16">
        <v>0</v>
      </c>
      <c r="GV216" s="16">
        <v>450.85000000000008</v>
      </c>
      <c r="GW216" s="16"/>
      <c r="GX216" s="16"/>
      <c r="GY216" s="16"/>
      <c r="GZ216" s="16"/>
      <c r="HA216" s="16"/>
    </row>
    <row r="217" spans="1:209" x14ac:dyDescent="0.35">
      <c r="A217" s="37"/>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c r="CA217" s="16"/>
      <c r="CB217" s="16"/>
      <c r="CC217" s="16"/>
      <c r="CD217" s="16"/>
      <c r="CE217" s="16"/>
      <c r="CF217" s="16"/>
      <c r="CG217" s="16"/>
      <c r="CH217" s="16"/>
      <c r="CI217" s="16"/>
      <c r="CJ217" s="16"/>
      <c r="CK217" s="16"/>
      <c r="CL217" s="16"/>
      <c r="CM217" s="16"/>
      <c r="CN217" s="16"/>
      <c r="CO217" s="16"/>
      <c r="CP217" s="16"/>
      <c r="CQ217" s="16"/>
      <c r="CR217" s="16"/>
      <c r="CS217" s="16"/>
      <c r="CT217" s="16"/>
      <c r="CU217" s="16"/>
      <c r="CV217" s="16"/>
      <c r="CW217" s="16"/>
      <c r="CX217" s="16"/>
      <c r="CY217" s="16"/>
      <c r="CZ217" s="16"/>
      <c r="DA217" s="16"/>
      <c r="DB217" s="16"/>
      <c r="DC217" s="16"/>
      <c r="DD217" s="16"/>
      <c r="DE217" s="16"/>
      <c r="DF217" s="16"/>
      <c r="DG217" s="16"/>
      <c r="DH217" s="16"/>
      <c r="DI217" s="16"/>
      <c r="DJ217" s="16"/>
      <c r="DK217" s="16"/>
      <c r="DL217" s="16"/>
      <c r="DM217" s="16"/>
      <c r="DN217" s="16"/>
      <c r="DO217" s="16"/>
      <c r="DP217" s="16"/>
      <c r="DQ217" s="16"/>
      <c r="DR217" s="16"/>
      <c r="DS217" s="16"/>
      <c r="DT217" s="16"/>
      <c r="DU217" s="16"/>
      <c r="DV217" s="16"/>
      <c r="DW217" s="16"/>
      <c r="DX217" s="16"/>
      <c r="DY217" s="16"/>
      <c r="DZ217" s="16"/>
      <c r="EA217" s="16"/>
      <c r="EB217" s="16"/>
      <c r="EC217" s="16"/>
      <c r="ED217" s="16"/>
      <c r="EE217" s="16"/>
      <c r="EF217" s="16"/>
      <c r="EG217" s="16"/>
      <c r="EH217" s="16"/>
      <c r="EI217" s="16"/>
      <c r="EJ217" s="16"/>
      <c r="EK217" s="16"/>
      <c r="EL217" s="16"/>
      <c r="EM217" s="16"/>
      <c r="EN217" s="16"/>
      <c r="EO217" s="16"/>
      <c r="EP217" s="16"/>
      <c r="EQ217" s="16"/>
      <c r="ER217" s="16"/>
      <c r="ES217" s="16"/>
      <c r="ET217" s="16"/>
      <c r="EU217" s="16"/>
      <c r="EV217" s="16"/>
      <c r="EW217" s="16"/>
      <c r="EX217" s="16"/>
      <c r="EY217" s="16"/>
      <c r="EZ217" s="16"/>
      <c r="FA217" s="16"/>
      <c r="FB217" s="16"/>
      <c r="FC217" s="16"/>
      <c r="FD217" s="16"/>
      <c r="FE217" s="16"/>
      <c r="FF217" s="16"/>
      <c r="FG217" s="16"/>
      <c r="FH217" s="16"/>
      <c r="FI217" s="16"/>
      <c r="FJ217" s="16"/>
      <c r="FK217" s="16"/>
      <c r="FL217" s="16"/>
      <c r="FM217" s="16"/>
      <c r="FN217" s="16"/>
      <c r="FO217" s="16"/>
      <c r="FP217" s="16"/>
      <c r="FQ217" s="16"/>
      <c r="FR217" s="16"/>
      <c r="FS217" s="16"/>
      <c r="FT217" s="16"/>
      <c r="FU217" s="16"/>
      <c r="FV217" s="16"/>
      <c r="FW217" s="16"/>
      <c r="FX217" s="16"/>
      <c r="FY217" s="16"/>
      <c r="FZ217" s="16"/>
      <c r="GA217" s="16"/>
      <c r="GB217" s="16"/>
      <c r="GC217" s="16"/>
      <c r="GE217" s="37">
        <v>212</v>
      </c>
      <c r="GF217" s="12">
        <v>3239</v>
      </c>
      <c r="GG217" s="16">
        <v>4.99</v>
      </c>
      <c r="GH217" s="16">
        <v>10.4</v>
      </c>
      <c r="GI217" s="16">
        <v>0</v>
      </c>
      <c r="GJ217" s="16">
        <v>0</v>
      </c>
      <c r="GK217" s="16">
        <v>0</v>
      </c>
      <c r="GL217" s="16">
        <v>0</v>
      </c>
      <c r="GM217" s="16">
        <v>0</v>
      </c>
      <c r="GN217" s="16">
        <v>0</v>
      </c>
      <c r="GO217" s="16">
        <v>0</v>
      </c>
      <c r="GP217" s="16">
        <v>3.96</v>
      </c>
      <c r="GQ217" s="16">
        <v>0</v>
      </c>
      <c r="GR217" s="16">
        <v>12.68</v>
      </c>
      <c r="GS217" s="16">
        <v>6.6</v>
      </c>
      <c r="GT217" s="16">
        <v>0</v>
      </c>
      <c r="GU217" s="16">
        <v>0</v>
      </c>
      <c r="GV217" s="16">
        <v>797.2399999999999</v>
      </c>
      <c r="GW217" s="16"/>
      <c r="GX217" s="16"/>
      <c r="GY217" s="16"/>
      <c r="GZ217" s="16"/>
      <c r="HA217" s="16"/>
    </row>
    <row r="218" spans="1:209" x14ac:dyDescent="0.35">
      <c r="A218" s="37"/>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c r="CA218" s="16"/>
      <c r="CB218" s="16"/>
      <c r="CC218" s="16"/>
      <c r="CD218" s="16"/>
      <c r="CE218" s="16"/>
      <c r="CF218" s="16"/>
      <c r="CG218" s="16"/>
      <c r="CH218" s="16"/>
      <c r="CI218" s="16"/>
      <c r="CJ218" s="16"/>
      <c r="CK218" s="16"/>
      <c r="CL218" s="16"/>
      <c r="CM218" s="16"/>
      <c r="CN218" s="16"/>
      <c r="CO218" s="16"/>
      <c r="CP218" s="16"/>
      <c r="CQ218" s="16"/>
      <c r="CR218" s="16"/>
      <c r="CS218" s="16"/>
      <c r="CT218" s="16"/>
      <c r="CU218" s="16"/>
      <c r="CV218" s="16"/>
      <c r="CW218" s="16"/>
      <c r="CX218" s="16"/>
      <c r="CY218" s="16"/>
      <c r="CZ218" s="16"/>
      <c r="DA218" s="16"/>
      <c r="DB218" s="16"/>
      <c r="DC218" s="16"/>
      <c r="DD218" s="16"/>
      <c r="DE218" s="16"/>
      <c r="DF218" s="16"/>
      <c r="DG218" s="16"/>
      <c r="DH218" s="16"/>
      <c r="DI218" s="16"/>
      <c r="DJ218" s="16"/>
      <c r="DK218" s="16"/>
      <c r="DL218" s="16"/>
      <c r="DM218" s="16"/>
      <c r="DN218" s="16"/>
      <c r="DO218" s="16"/>
      <c r="DP218" s="16"/>
      <c r="DQ218" s="16"/>
      <c r="DR218" s="16"/>
      <c r="DS218" s="16"/>
      <c r="DT218" s="16"/>
      <c r="DU218" s="16"/>
      <c r="DV218" s="16"/>
      <c r="DW218" s="16"/>
      <c r="DX218" s="16"/>
      <c r="DY218" s="16"/>
      <c r="DZ218" s="16"/>
      <c r="EA218" s="16"/>
      <c r="EB218" s="16"/>
      <c r="EC218" s="16"/>
      <c r="ED218" s="16"/>
      <c r="EE218" s="16"/>
      <c r="EF218" s="16"/>
      <c r="EG218" s="16"/>
      <c r="EH218" s="16"/>
      <c r="EI218" s="16"/>
      <c r="EJ218" s="16"/>
      <c r="EK218" s="16"/>
      <c r="EL218" s="16"/>
      <c r="EM218" s="16"/>
      <c r="EN218" s="16"/>
      <c r="EO218" s="16"/>
      <c r="EP218" s="16"/>
      <c r="EQ218" s="16"/>
      <c r="ER218" s="16"/>
      <c r="ES218" s="16"/>
      <c r="ET218" s="16"/>
      <c r="EU218" s="16"/>
      <c r="EV218" s="16"/>
      <c r="EW218" s="16"/>
      <c r="EX218" s="16"/>
      <c r="EY218" s="16"/>
      <c r="EZ218" s="16"/>
      <c r="FA218" s="16"/>
      <c r="FB218" s="16"/>
      <c r="FC218" s="16"/>
      <c r="FD218" s="16"/>
      <c r="FE218" s="16"/>
      <c r="FF218" s="16"/>
      <c r="FG218" s="16"/>
      <c r="FH218" s="16"/>
      <c r="FI218" s="16"/>
      <c r="FJ218" s="16"/>
      <c r="FK218" s="16"/>
      <c r="FL218" s="16"/>
      <c r="FM218" s="16"/>
      <c r="FN218" s="16"/>
      <c r="FO218" s="16"/>
      <c r="FP218" s="16"/>
      <c r="FQ218" s="16"/>
      <c r="FR218" s="16"/>
      <c r="FS218" s="16"/>
      <c r="FT218" s="16"/>
      <c r="FU218" s="16"/>
      <c r="FV218" s="16"/>
      <c r="FW218" s="16"/>
      <c r="FX218" s="16"/>
      <c r="FY218" s="16"/>
      <c r="FZ218" s="16"/>
      <c r="GA218" s="16"/>
      <c r="GB218" s="16"/>
      <c r="GC218" s="16"/>
      <c r="GE218" s="37">
        <v>213</v>
      </c>
      <c r="GF218" s="12">
        <v>3240</v>
      </c>
      <c r="GG218" s="16">
        <v>23.66</v>
      </c>
      <c r="GH218" s="16">
        <v>23.72</v>
      </c>
      <c r="GI218" s="16">
        <v>5</v>
      </c>
      <c r="GJ218" s="16">
        <v>2.5</v>
      </c>
      <c r="GK218" s="16">
        <v>0</v>
      </c>
      <c r="GL218" s="16">
        <v>9.08</v>
      </c>
      <c r="GM218" s="16">
        <v>0</v>
      </c>
      <c r="GN218" s="16">
        <v>6.16</v>
      </c>
      <c r="GO218" s="16">
        <v>5.76</v>
      </c>
      <c r="GP218" s="16">
        <v>9.9</v>
      </c>
      <c r="GQ218" s="16">
        <v>29.23</v>
      </c>
      <c r="GR218" s="16">
        <v>9.76</v>
      </c>
      <c r="GS218" s="16">
        <v>19.920000000000002</v>
      </c>
      <c r="GT218" s="16">
        <v>21.46</v>
      </c>
      <c r="GU218" s="16">
        <v>38.799999999999997</v>
      </c>
      <c r="GV218" s="16">
        <v>3082.5010000000016</v>
      </c>
      <c r="GW218" s="16"/>
      <c r="GX218" s="16"/>
      <c r="GY218" s="16"/>
      <c r="GZ218" s="16"/>
      <c r="HA218" s="16"/>
    </row>
    <row r="219" spans="1:209" x14ac:dyDescent="0.35">
      <c r="A219" s="37"/>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c r="CA219" s="16"/>
      <c r="CB219" s="16"/>
      <c r="CC219" s="16"/>
      <c r="CD219" s="16"/>
      <c r="CE219" s="16"/>
      <c r="CF219" s="16"/>
      <c r="CG219" s="16"/>
      <c r="CH219" s="16"/>
      <c r="CI219" s="16"/>
      <c r="CJ219" s="16"/>
      <c r="CK219" s="16"/>
      <c r="CL219" s="16"/>
      <c r="CM219" s="16"/>
      <c r="CN219" s="16"/>
      <c r="CO219" s="16"/>
      <c r="CP219" s="16"/>
      <c r="CQ219" s="16"/>
      <c r="CR219" s="16"/>
      <c r="CS219" s="16"/>
      <c r="CT219" s="16"/>
      <c r="CU219" s="16"/>
      <c r="CV219" s="16"/>
      <c r="CW219" s="16"/>
      <c r="CX219" s="16"/>
      <c r="CY219" s="16"/>
      <c r="CZ219" s="16"/>
      <c r="DA219" s="16"/>
      <c r="DB219" s="16"/>
      <c r="DC219" s="16"/>
      <c r="DD219" s="16"/>
      <c r="DE219" s="16"/>
      <c r="DF219" s="16"/>
      <c r="DG219" s="16"/>
      <c r="DH219" s="16"/>
      <c r="DI219" s="16"/>
      <c r="DJ219" s="16"/>
      <c r="DK219" s="16"/>
      <c r="DL219" s="16"/>
      <c r="DM219" s="16"/>
      <c r="DN219" s="16"/>
      <c r="DO219" s="16"/>
      <c r="DP219" s="16"/>
      <c r="DQ219" s="16"/>
      <c r="DR219" s="16"/>
      <c r="DS219" s="16"/>
      <c r="DT219" s="16"/>
      <c r="DU219" s="16"/>
      <c r="DV219" s="16"/>
      <c r="DW219" s="16"/>
      <c r="DX219" s="16"/>
      <c r="DY219" s="16"/>
      <c r="DZ219" s="16"/>
      <c r="EA219" s="16"/>
      <c r="EB219" s="16"/>
      <c r="EC219" s="16"/>
      <c r="ED219" s="16"/>
      <c r="EE219" s="16"/>
      <c r="EF219" s="16"/>
      <c r="EG219" s="16"/>
      <c r="EH219" s="16"/>
      <c r="EI219" s="16"/>
      <c r="EJ219" s="16"/>
      <c r="EK219" s="16"/>
      <c r="EL219" s="16"/>
      <c r="EM219" s="16"/>
      <c r="EN219" s="16"/>
      <c r="EO219" s="16"/>
      <c r="EP219" s="16"/>
      <c r="EQ219" s="16"/>
      <c r="ER219" s="16"/>
      <c r="ES219" s="16"/>
      <c r="ET219" s="16"/>
      <c r="EU219" s="16"/>
      <c r="EV219" s="16"/>
      <c r="EW219" s="16"/>
      <c r="EX219" s="16"/>
      <c r="EY219" s="16"/>
      <c r="EZ219" s="16"/>
      <c r="FA219" s="16"/>
      <c r="FB219" s="16"/>
      <c r="FC219" s="16"/>
      <c r="FD219" s="16"/>
      <c r="FE219" s="16"/>
      <c r="FF219" s="16"/>
      <c r="FG219" s="16"/>
      <c r="FH219" s="16"/>
      <c r="FI219" s="16"/>
      <c r="FJ219" s="16"/>
      <c r="FK219" s="16"/>
      <c r="FL219" s="16"/>
      <c r="FM219" s="16"/>
      <c r="FN219" s="16"/>
      <c r="FO219" s="16"/>
      <c r="FP219" s="16"/>
      <c r="FQ219" s="16"/>
      <c r="FR219" s="16"/>
      <c r="FS219" s="16"/>
      <c r="FT219" s="16"/>
      <c r="FU219" s="16"/>
      <c r="FV219" s="16"/>
      <c r="FW219" s="16"/>
      <c r="FX219" s="16"/>
      <c r="FY219" s="16"/>
      <c r="FZ219" s="16"/>
      <c r="GA219" s="16"/>
      <c r="GB219" s="16"/>
      <c r="GC219" s="16"/>
      <c r="GE219" s="37">
        <v>214</v>
      </c>
      <c r="GF219" s="12">
        <v>3241</v>
      </c>
      <c r="GG219" s="16">
        <v>19.88</v>
      </c>
      <c r="GH219" s="16">
        <v>20.16</v>
      </c>
      <c r="GI219" s="16">
        <v>19.25</v>
      </c>
      <c r="GJ219" s="16">
        <v>14.03</v>
      </c>
      <c r="GK219" s="16">
        <v>4</v>
      </c>
      <c r="GL219" s="16">
        <v>4</v>
      </c>
      <c r="GM219" s="16">
        <v>13.032</v>
      </c>
      <c r="GN219" s="16">
        <v>10.08</v>
      </c>
      <c r="GO219" s="16">
        <v>3.2</v>
      </c>
      <c r="GP219" s="16">
        <v>46.53</v>
      </c>
      <c r="GQ219" s="16">
        <v>64</v>
      </c>
      <c r="GR219" s="16">
        <v>6.66</v>
      </c>
      <c r="GS219" s="16">
        <v>36.85</v>
      </c>
      <c r="GT219" s="16">
        <v>39.365000000000002</v>
      </c>
      <c r="GU219" s="16">
        <v>18.04</v>
      </c>
      <c r="GV219" s="16">
        <v>3887.2879999999986</v>
      </c>
      <c r="GW219" s="16"/>
      <c r="GX219" s="16"/>
      <c r="GY219" s="16"/>
      <c r="GZ219" s="16"/>
      <c r="HA219" s="16"/>
    </row>
    <row r="220" spans="1:209" x14ac:dyDescent="0.35">
      <c r="A220" s="37"/>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c r="CA220" s="16"/>
      <c r="CB220" s="16"/>
      <c r="CC220" s="16"/>
      <c r="CD220" s="16"/>
      <c r="CE220" s="16"/>
      <c r="CF220" s="16"/>
      <c r="CG220" s="16"/>
      <c r="CH220" s="16"/>
      <c r="CI220" s="16"/>
      <c r="CJ220" s="16"/>
      <c r="CK220" s="16"/>
      <c r="CL220" s="16"/>
      <c r="CM220" s="16"/>
      <c r="CN220" s="16"/>
      <c r="CO220" s="16"/>
      <c r="CP220" s="16"/>
      <c r="CQ220" s="16"/>
      <c r="CR220" s="16"/>
      <c r="CS220" s="16"/>
      <c r="CT220" s="16"/>
      <c r="CU220" s="16"/>
      <c r="CV220" s="16"/>
      <c r="CW220" s="16"/>
      <c r="CX220" s="16"/>
      <c r="CY220" s="16"/>
      <c r="CZ220" s="16"/>
      <c r="DA220" s="16"/>
      <c r="DB220" s="16"/>
      <c r="DC220" s="16"/>
      <c r="DD220" s="16"/>
      <c r="DE220" s="16"/>
      <c r="DF220" s="16"/>
      <c r="DG220" s="16"/>
      <c r="DH220" s="16"/>
      <c r="DI220" s="16"/>
      <c r="DJ220" s="16"/>
      <c r="DK220" s="16"/>
      <c r="DL220" s="16"/>
      <c r="DM220" s="16"/>
      <c r="DN220" s="16"/>
      <c r="DO220" s="16"/>
      <c r="DP220" s="16"/>
      <c r="DQ220" s="16"/>
      <c r="DR220" s="16"/>
      <c r="DS220" s="16"/>
      <c r="DT220" s="16"/>
      <c r="DU220" s="16"/>
      <c r="DV220" s="16"/>
      <c r="DW220" s="16"/>
      <c r="DX220" s="16"/>
      <c r="DY220" s="16"/>
      <c r="DZ220" s="16"/>
      <c r="EA220" s="16"/>
      <c r="EB220" s="16"/>
      <c r="EC220" s="16"/>
      <c r="ED220" s="16"/>
      <c r="EE220" s="16"/>
      <c r="EF220" s="16"/>
      <c r="EG220" s="16"/>
      <c r="EH220" s="16"/>
      <c r="EI220" s="16"/>
      <c r="EJ220" s="16"/>
      <c r="EK220" s="16"/>
      <c r="EL220" s="16"/>
      <c r="EM220" s="16"/>
      <c r="EN220" s="16"/>
      <c r="EO220" s="16"/>
      <c r="EP220" s="16"/>
      <c r="EQ220" s="16"/>
      <c r="ER220" s="16"/>
      <c r="ES220" s="16"/>
      <c r="ET220" s="16"/>
      <c r="EU220" s="16"/>
      <c r="EV220" s="16"/>
      <c r="EW220" s="16"/>
      <c r="EX220" s="16"/>
      <c r="EY220" s="16"/>
      <c r="EZ220" s="16"/>
      <c r="FA220" s="16"/>
      <c r="FB220" s="16"/>
      <c r="FC220" s="16"/>
      <c r="FD220" s="16"/>
      <c r="FE220" s="16"/>
      <c r="FF220" s="16"/>
      <c r="FG220" s="16"/>
      <c r="FH220" s="16"/>
      <c r="FI220" s="16"/>
      <c r="FJ220" s="16"/>
      <c r="FK220" s="16"/>
      <c r="FL220" s="16"/>
      <c r="FM220" s="16"/>
      <c r="FN220" s="16"/>
      <c r="FO220" s="16"/>
      <c r="FP220" s="16"/>
      <c r="FQ220" s="16"/>
      <c r="FR220" s="16"/>
      <c r="FS220" s="16"/>
      <c r="FT220" s="16"/>
      <c r="FU220" s="16"/>
      <c r="FV220" s="16"/>
      <c r="FW220" s="16"/>
      <c r="FX220" s="16"/>
      <c r="FY220" s="16"/>
      <c r="FZ220" s="16"/>
      <c r="GA220" s="16"/>
      <c r="GB220" s="16"/>
      <c r="GC220" s="16"/>
      <c r="GE220" s="37">
        <v>215</v>
      </c>
      <c r="GF220" s="12">
        <v>3242</v>
      </c>
      <c r="GG220" s="16">
        <v>1.52</v>
      </c>
      <c r="GH220" s="16">
        <v>21.24</v>
      </c>
      <c r="GI220" s="16">
        <v>0</v>
      </c>
      <c r="GJ220" s="16">
        <v>5</v>
      </c>
      <c r="GK220" s="16">
        <v>9.5</v>
      </c>
      <c r="GL220" s="16">
        <v>0</v>
      </c>
      <c r="GM220" s="16">
        <v>0</v>
      </c>
      <c r="GN220" s="16">
        <v>10.355</v>
      </c>
      <c r="GO220" s="16">
        <v>0</v>
      </c>
      <c r="GP220" s="16">
        <v>50.375</v>
      </c>
      <c r="GQ220" s="16">
        <v>0</v>
      </c>
      <c r="GR220" s="16">
        <v>6.66</v>
      </c>
      <c r="GS220" s="16">
        <v>0</v>
      </c>
      <c r="GT220" s="16">
        <v>10.56</v>
      </c>
      <c r="GU220" s="16">
        <v>0</v>
      </c>
      <c r="GV220" s="16">
        <v>1374.8149999999998</v>
      </c>
      <c r="GW220" s="16"/>
      <c r="GX220" s="16"/>
      <c r="GY220" s="16"/>
      <c r="GZ220" s="16"/>
      <c r="HA220" s="16"/>
    </row>
    <row r="221" spans="1:209" x14ac:dyDescent="0.35">
      <c r="A221" s="37"/>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c r="CA221" s="16"/>
      <c r="CB221" s="16"/>
      <c r="CC221" s="16"/>
      <c r="CD221" s="16"/>
      <c r="CE221" s="16"/>
      <c r="CF221" s="16"/>
      <c r="CG221" s="16"/>
      <c r="CH221" s="16"/>
      <c r="CI221" s="16"/>
      <c r="CJ221" s="16"/>
      <c r="CK221" s="16"/>
      <c r="CL221" s="16"/>
      <c r="CM221" s="16"/>
      <c r="CN221" s="16"/>
      <c r="CO221" s="16"/>
      <c r="CP221" s="16"/>
      <c r="CQ221" s="16"/>
      <c r="CR221" s="16"/>
      <c r="CS221" s="16"/>
      <c r="CT221" s="16"/>
      <c r="CU221" s="16"/>
      <c r="CV221" s="16"/>
      <c r="CW221" s="16"/>
      <c r="CX221" s="16"/>
      <c r="CY221" s="16"/>
      <c r="CZ221" s="16"/>
      <c r="DA221" s="16"/>
      <c r="DB221" s="16"/>
      <c r="DC221" s="16"/>
      <c r="DD221" s="16"/>
      <c r="DE221" s="16"/>
      <c r="DF221" s="16"/>
      <c r="DG221" s="16"/>
      <c r="DH221" s="16"/>
      <c r="DI221" s="16"/>
      <c r="DJ221" s="16"/>
      <c r="DK221" s="16"/>
      <c r="DL221" s="16"/>
      <c r="DM221" s="16"/>
      <c r="DN221" s="16"/>
      <c r="DO221" s="16"/>
      <c r="DP221" s="16"/>
      <c r="DQ221" s="16"/>
      <c r="DR221" s="16"/>
      <c r="DS221" s="16"/>
      <c r="DT221" s="16"/>
      <c r="DU221" s="16"/>
      <c r="DV221" s="16"/>
      <c r="DW221" s="16"/>
      <c r="DX221" s="16"/>
      <c r="DY221" s="16"/>
      <c r="DZ221" s="16"/>
      <c r="EA221" s="16"/>
      <c r="EB221" s="16"/>
      <c r="EC221" s="16"/>
      <c r="ED221" s="16"/>
      <c r="EE221" s="16"/>
      <c r="EF221" s="16"/>
      <c r="EG221" s="16"/>
      <c r="EH221" s="16"/>
      <c r="EI221" s="16"/>
      <c r="EJ221" s="16"/>
      <c r="EK221" s="16"/>
      <c r="EL221" s="16"/>
      <c r="EM221" s="16"/>
      <c r="EN221" s="16"/>
      <c r="EO221" s="16"/>
      <c r="EP221" s="16"/>
      <c r="EQ221" s="16"/>
      <c r="ER221" s="16"/>
      <c r="ES221" s="16"/>
      <c r="ET221" s="16"/>
      <c r="EU221" s="16"/>
      <c r="EV221" s="16"/>
      <c r="EW221" s="16"/>
      <c r="EX221" s="16"/>
      <c r="EY221" s="16"/>
      <c r="EZ221" s="16"/>
      <c r="FA221" s="16"/>
      <c r="FB221" s="16"/>
      <c r="FC221" s="16"/>
      <c r="FD221" s="16"/>
      <c r="FE221" s="16"/>
      <c r="FF221" s="16"/>
      <c r="FG221" s="16"/>
      <c r="FH221" s="16"/>
      <c r="FI221" s="16"/>
      <c r="FJ221" s="16"/>
      <c r="FK221" s="16"/>
      <c r="FL221" s="16"/>
      <c r="FM221" s="16"/>
      <c r="FN221" s="16"/>
      <c r="FO221" s="16"/>
      <c r="FP221" s="16"/>
      <c r="FQ221" s="16"/>
      <c r="FR221" s="16"/>
      <c r="FS221" s="16"/>
      <c r="FT221" s="16"/>
      <c r="FU221" s="16"/>
      <c r="FV221" s="16"/>
      <c r="FW221" s="16"/>
      <c r="FX221" s="16"/>
      <c r="FY221" s="16"/>
      <c r="FZ221" s="16"/>
      <c r="GA221" s="16"/>
      <c r="GB221" s="16"/>
      <c r="GC221" s="16"/>
      <c r="GE221" s="37">
        <v>216</v>
      </c>
      <c r="GF221" s="12">
        <v>3243</v>
      </c>
      <c r="GG221" s="16">
        <v>4.99</v>
      </c>
      <c r="GH221" s="16">
        <v>3.04</v>
      </c>
      <c r="GI221" s="16">
        <v>0</v>
      </c>
      <c r="GJ221" s="16">
        <v>0</v>
      </c>
      <c r="GK221" s="16">
        <v>6</v>
      </c>
      <c r="GL221" s="16">
        <v>0</v>
      </c>
      <c r="GM221" s="16">
        <v>0</v>
      </c>
      <c r="GN221" s="16">
        <v>8.3699999999999992</v>
      </c>
      <c r="GO221" s="16">
        <v>0</v>
      </c>
      <c r="GP221" s="16">
        <v>3.15</v>
      </c>
      <c r="GQ221" s="16">
        <v>0</v>
      </c>
      <c r="GR221" s="16">
        <v>0</v>
      </c>
      <c r="GS221" s="16">
        <v>0</v>
      </c>
      <c r="GT221" s="16">
        <v>0</v>
      </c>
      <c r="GU221" s="16">
        <v>0</v>
      </c>
      <c r="GV221" s="16">
        <v>400.49999999999994</v>
      </c>
      <c r="GW221" s="16"/>
      <c r="GX221" s="16"/>
      <c r="GY221" s="16"/>
      <c r="GZ221" s="16"/>
      <c r="HA221" s="16"/>
    </row>
    <row r="222" spans="1:209" x14ac:dyDescent="0.35">
      <c r="A222" s="37"/>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c r="CA222" s="16"/>
      <c r="CB222" s="16"/>
      <c r="CC222" s="16"/>
      <c r="CD222" s="16"/>
      <c r="CE222" s="16"/>
      <c r="CF222" s="16"/>
      <c r="CG222" s="16"/>
      <c r="CH222" s="16"/>
      <c r="CI222" s="16"/>
      <c r="CJ222" s="16"/>
      <c r="CK222" s="16"/>
      <c r="CL222" s="16"/>
      <c r="CM222" s="16"/>
      <c r="CN222" s="16"/>
      <c r="CO222" s="16"/>
      <c r="CP222" s="16"/>
      <c r="CQ222" s="16"/>
      <c r="CR222" s="16"/>
      <c r="CS222" s="16"/>
      <c r="CT222" s="16"/>
      <c r="CU222" s="16"/>
      <c r="CV222" s="16"/>
      <c r="CW222" s="16"/>
      <c r="CX222" s="16"/>
      <c r="CY222" s="16"/>
      <c r="CZ222" s="16"/>
      <c r="DA222" s="16"/>
      <c r="DB222" s="16"/>
      <c r="DC222" s="16"/>
      <c r="DD222" s="16"/>
      <c r="DE222" s="16"/>
      <c r="DF222" s="16"/>
      <c r="DG222" s="16"/>
      <c r="DH222" s="16"/>
      <c r="DI222" s="16"/>
      <c r="DJ222" s="16"/>
      <c r="DK222" s="16"/>
      <c r="DL222" s="16"/>
      <c r="DM222" s="16"/>
      <c r="DN222" s="16"/>
      <c r="DO222" s="16"/>
      <c r="DP222" s="16"/>
      <c r="DQ222" s="16"/>
      <c r="DR222" s="16"/>
      <c r="DS222" s="16"/>
      <c r="DT222" s="16"/>
      <c r="DU222" s="16"/>
      <c r="DV222" s="16"/>
      <c r="DW222" s="16"/>
      <c r="DX222" s="16"/>
      <c r="DY222" s="16"/>
      <c r="DZ222" s="16"/>
      <c r="EA222" s="16"/>
      <c r="EB222" s="16"/>
      <c r="EC222" s="16"/>
      <c r="ED222" s="16"/>
      <c r="EE222" s="16"/>
      <c r="EF222" s="16"/>
      <c r="EG222" s="16"/>
      <c r="EH222" s="16"/>
      <c r="EI222" s="16"/>
      <c r="EJ222" s="16"/>
      <c r="EK222" s="16"/>
      <c r="EL222" s="16"/>
      <c r="EM222" s="16"/>
      <c r="EN222" s="16"/>
      <c r="EO222" s="16"/>
      <c r="EP222" s="16"/>
      <c r="EQ222" s="16"/>
      <c r="ER222" s="16"/>
      <c r="ES222" s="16"/>
      <c r="ET222" s="16"/>
      <c r="EU222" s="16"/>
      <c r="EV222" s="16"/>
      <c r="EW222" s="16"/>
      <c r="EX222" s="16"/>
      <c r="EY222" s="16"/>
      <c r="EZ222" s="16"/>
      <c r="FA222" s="16"/>
      <c r="FB222" s="16"/>
      <c r="FC222" s="16"/>
      <c r="FD222" s="16"/>
      <c r="FE222" s="16"/>
      <c r="FF222" s="16"/>
      <c r="FG222" s="16"/>
      <c r="FH222" s="16"/>
      <c r="FI222" s="16"/>
      <c r="FJ222" s="16"/>
      <c r="FK222" s="16"/>
      <c r="FL222" s="16"/>
      <c r="FM222" s="16"/>
      <c r="FN222" s="16"/>
      <c r="FO222" s="16"/>
      <c r="FP222" s="16"/>
      <c r="FQ222" s="16"/>
      <c r="FR222" s="16"/>
      <c r="FS222" s="16"/>
      <c r="FT222" s="16"/>
      <c r="FU222" s="16"/>
      <c r="FV222" s="16"/>
      <c r="FW222" s="16"/>
      <c r="FX222" s="16"/>
      <c r="FY222" s="16"/>
      <c r="FZ222" s="16"/>
      <c r="GA222" s="16"/>
      <c r="GB222" s="16"/>
      <c r="GC222" s="16"/>
      <c r="GE222" s="37">
        <v>217</v>
      </c>
      <c r="GF222" s="12">
        <v>3249</v>
      </c>
      <c r="GG222" s="16">
        <v>42.94</v>
      </c>
      <c r="GH222" s="16">
        <v>23.74</v>
      </c>
      <c r="GI222" s="16">
        <v>8</v>
      </c>
      <c r="GJ222" s="16">
        <v>14</v>
      </c>
      <c r="GK222" s="16">
        <v>2.04</v>
      </c>
      <c r="GL222" s="16">
        <v>10.199999999999999</v>
      </c>
      <c r="GM222" s="16">
        <v>7.67</v>
      </c>
      <c r="GN222" s="16">
        <v>0</v>
      </c>
      <c r="GO222" s="16">
        <v>6.44</v>
      </c>
      <c r="GP222" s="16">
        <v>82.95</v>
      </c>
      <c r="GQ222" s="16">
        <v>6.6</v>
      </c>
      <c r="GR222" s="16">
        <v>2.34</v>
      </c>
      <c r="GS222" s="16">
        <v>10.08</v>
      </c>
      <c r="GT222" s="16">
        <v>19.05</v>
      </c>
      <c r="GU222" s="16">
        <v>15.4</v>
      </c>
      <c r="GV222" s="16">
        <v>3606.6249999999991</v>
      </c>
      <c r="GW222" s="16"/>
      <c r="GX222" s="16"/>
      <c r="GY222" s="16"/>
      <c r="GZ222" s="16"/>
      <c r="HA222" s="16"/>
    </row>
    <row r="223" spans="1:209" x14ac:dyDescent="0.35">
      <c r="A223" s="37"/>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c r="CA223" s="16"/>
      <c r="CB223" s="16"/>
      <c r="CC223" s="16"/>
      <c r="CD223" s="16"/>
      <c r="CE223" s="16"/>
      <c r="CF223" s="16"/>
      <c r="CG223" s="16"/>
      <c r="CH223" s="16"/>
      <c r="CI223" s="16"/>
      <c r="CJ223" s="16"/>
      <c r="CK223" s="16"/>
      <c r="CL223" s="16"/>
      <c r="CM223" s="16"/>
      <c r="CN223" s="16"/>
      <c r="CO223" s="16"/>
      <c r="CP223" s="16"/>
      <c r="CQ223" s="16"/>
      <c r="CR223" s="16"/>
      <c r="CS223" s="16"/>
      <c r="CT223" s="16"/>
      <c r="CU223" s="16"/>
      <c r="CV223" s="16"/>
      <c r="CW223" s="16"/>
      <c r="CX223" s="16"/>
      <c r="CY223" s="16"/>
      <c r="CZ223" s="16"/>
      <c r="DA223" s="16"/>
      <c r="DB223" s="16"/>
      <c r="DC223" s="16"/>
      <c r="DD223" s="16"/>
      <c r="DE223" s="16"/>
      <c r="DF223" s="16"/>
      <c r="DG223" s="16"/>
      <c r="DH223" s="16"/>
      <c r="DI223" s="16"/>
      <c r="DJ223" s="16"/>
      <c r="DK223" s="16"/>
      <c r="DL223" s="16"/>
      <c r="DM223" s="16"/>
      <c r="DN223" s="16"/>
      <c r="DO223" s="16"/>
      <c r="DP223" s="16"/>
      <c r="DQ223" s="16"/>
      <c r="DR223" s="16"/>
      <c r="DS223" s="16"/>
      <c r="DT223" s="16"/>
      <c r="DU223" s="16"/>
      <c r="DV223" s="16"/>
      <c r="DW223" s="16"/>
      <c r="DX223" s="16"/>
      <c r="DY223" s="16"/>
      <c r="DZ223" s="16"/>
      <c r="EA223" s="16"/>
      <c r="EB223" s="16"/>
      <c r="EC223" s="16"/>
      <c r="ED223" s="16"/>
      <c r="EE223" s="16"/>
      <c r="EF223" s="16"/>
      <c r="EG223" s="16"/>
      <c r="EH223" s="16"/>
      <c r="EI223" s="16"/>
      <c r="EJ223" s="16"/>
      <c r="EK223" s="16"/>
      <c r="EL223" s="16"/>
      <c r="EM223" s="16"/>
      <c r="EN223" s="16"/>
      <c r="EO223" s="16"/>
      <c r="EP223" s="16"/>
      <c r="EQ223" s="16"/>
      <c r="ER223" s="16"/>
      <c r="ES223" s="16"/>
      <c r="ET223" s="16"/>
      <c r="EU223" s="16"/>
      <c r="EV223" s="16"/>
      <c r="EW223" s="16"/>
      <c r="EX223" s="16"/>
      <c r="EY223" s="16"/>
      <c r="EZ223" s="16"/>
      <c r="FA223" s="16"/>
      <c r="FB223" s="16"/>
      <c r="FC223" s="16"/>
      <c r="FD223" s="16"/>
      <c r="FE223" s="16"/>
      <c r="FF223" s="16"/>
      <c r="FG223" s="16"/>
      <c r="FH223" s="16"/>
      <c r="FI223" s="16"/>
      <c r="FJ223" s="16"/>
      <c r="FK223" s="16"/>
      <c r="FL223" s="16"/>
      <c r="FM223" s="16"/>
      <c r="FN223" s="16"/>
      <c r="FO223" s="16"/>
      <c r="FP223" s="16"/>
      <c r="FQ223" s="16"/>
      <c r="FR223" s="16"/>
      <c r="FS223" s="16"/>
      <c r="FT223" s="16"/>
      <c r="FU223" s="16"/>
      <c r="FV223" s="16"/>
      <c r="FW223" s="16"/>
      <c r="FX223" s="16"/>
      <c r="FY223" s="16"/>
      <c r="FZ223" s="16"/>
      <c r="GA223" s="16"/>
      <c r="GB223" s="16"/>
      <c r="GC223" s="16"/>
      <c r="GE223" s="37">
        <v>218</v>
      </c>
      <c r="GF223" s="12">
        <v>3250</v>
      </c>
      <c r="GG223" s="16">
        <v>60.494999999999997</v>
      </c>
      <c r="GH223" s="16">
        <v>97.784999999999997</v>
      </c>
      <c r="GI223" s="16">
        <v>33.340000000000003</v>
      </c>
      <c r="GJ223" s="16">
        <v>31.5</v>
      </c>
      <c r="GK223" s="16">
        <v>19.12</v>
      </c>
      <c r="GL223" s="16">
        <v>30.16</v>
      </c>
      <c r="GM223" s="16">
        <v>37.92</v>
      </c>
      <c r="GN223" s="16">
        <v>98.64</v>
      </c>
      <c r="GO223" s="16">
        <v>36.715000000000003</v>
      </c>
      <c r="GP223" s="16">
        <v>50.16</v>
      </c>
      <c r="GQ223" s="16">
        <v>71.19</v>
      </c>
      <c r="GR223" s="16">
        <v>13.26</v>
      </c>
      <c r="GS223" s="16">
        <v>156.09</v>
      </c>
      <c r="GT223" s="16">
        <v>59.075000000000003</v>
      </c>
      <c r="GU223" s="16">
        <v>40.479999999999997</v>
      </c>
      <c r="GV223" s="16">
        <v>9784.0580000000064</v>
      </c>
      <c r="GW223" s="16"/>
      <c r="GX223" s="16"/>
      <c r="GY223" s="16"/>
      <c r="GZ223" s="16"/>
      <c r="HA223" s="16"/>
    </row>
    <row r="224" spans="1:209" x14ac:dyDescent="0.35">
      <c r="A224" s="37"/>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c r="CA224" s="16"/>
      <c r="CB224" s="16"/>
      <c r="CC224" s="16"/>
      <c r="CD224" s="16"/>
      <c r="CE224" s="16"/>
      <c r="CF224" s="16"/>
      <c r="CG224" s="16"/>
      <c r="CH224" s="16"/>
      <c r="CI224" s="16"/>
      <c r="CJ224" s="16"/>
      <c r="CK224" s="16"/>
      <c r="CL224" s="16"/>
      <c r="CM224" s="16"/>
      <c r="CN224" s="16"/>
      <c r="CO224" s="16"/>
      <c r="CP224" s="16"/>
      <c r="CQ224" s="16"/>
      <c r="CR224" s="16"/>
      <c r="CS224" s="16"/>
      <c r="CT224" s="16"/>
      <c r="CU224" s="16"/>
      <c r="CV224" s="16"/>
      <c r="CW224" s="16"/>
      <c r="CX224" s="16"/>
      <c r="CY224" s="16"/>
      <c r="CZ224" s="16"/>
      <c r="DA224" s="16"/>
      <c r="DB224" s="16"/>
      <c r="DC224" s="16"/>
      <c r="DD224" s="16"/>
      <c r="DE224" s="16"/>
      <c r="DF224" s="16"/>
      <c r="DG224" s="16"/>
      <c r="DH224" s="16"/>
      <c r="DI224" s="16"/>
      <c r="DJ224" s="16"/>
      <c r="DK224" s="16"/>
      <c r="DL224" s="16"/>
      <c r="DM224" s="16"/>
      <c r="DN224" s="16"/>
      <c r="DO224" s="16"/>
      <c r="DP224" s="16"/>
      <c r="DQ224" s="16"/>
      <c r="DR224" s="16"/>
      <c r="DS224" s="16"/>
      <c r="DT224" s="16"/>
      <c r="DU224" s="16"/>
      <c r="DV224" s="16"/>
      <c r="DW224" s="16"/>
      <c r="DX224" s="16"/>
      <c r="DY224" s="16"/>
      <c r="DZ224" s="16"/>
      <c r="EA224" s="16"/>
      <c r="EB224" s="16"/>
      <c r="EC224" s="16"/>
      <c r="ED224" s="16"/>
      <c r="EE224" s="16"/>
      <c r="EF224" s="16"/>
      <c r="EG224" s="16"/>
      <c r="EH224" s="16"/>
      <c r="EI224" s="16"/>
      <c r="EJ224" s="16"/>
      <c r="EK224" s="16"/>
      <c r="EL224" s="16"/>
      <c r="EM224" s="16"/>
      <c r="EN224" s="16"/>
      <c r="EO224" s="16"/>
      <c r="EP224" s="16"/>
      <c r="EQ224" s="16"/>
      <c r="ER224" s="16"/>
      <c r="ES224" s="16"/>
      <c r="ET224" s="16"/>
      <c r="EU224" s="16"/>
      <c r="EV224" s="16"/>
      <c r="EW224" s="16"/>
      <c r="EX224" s="16"/>
      <c r="EY224" s="16"/>
      <c r="EZ224" s="16"/>
      <c r="FA224" s="16"/>
      <c r="FB224" s="16"/>
      <c r="FC224" s="16"/>
      <c r="FD224" s="16"/>
      <c r="FE224" s="16"/>
      <c r="FF224" s="16"/>
      <c r="FG224" s="16"/>
      <c r="FH224" s="16"/>
      <c r="FI224" s="16"/>
      <c r="FJ224" s="16"/>
      <c r="FK224" s="16"/>
      <c r="FL224" s="16"/>
      <c r="FM224" s="16"/>
      <c r="FN224" s="16"/>
      <c r="FO224" s="16"/>
      <c r="FP224" s="16"/>
      <c r="FQ224" s="16"/>
      <c r="FR224" s="16"/>
      <c r="FS224" s="16"/>
      <c r="FT224" s="16"/>
      <c r="FU224" s="16"/>
      <c r="FV224" s="16"/>
      <c r="FW224" s="16"/>
      <c r="FX224" s="16"/>
      <c r="FY224" s="16"/>
      <c r="FZ224" s="16"/>
      <c r="GA224" s="16"/>
      <c r="GB224" s="16"/>
      <c r="GC224" s="16"/>
      <c r="GE224" s="37">
        <v>219</v>
      </c>
      <c r="GF224" s="12">
        <v>3251</v>
      </c>
      <c r="GG224" s="16">
        <v>1.54</v>
      </c>
      <c r="GH224" s="16">
        <v>4.5599999999999996</v>
      </c>
      <c r="GI224" s="16">
        <v>0</v>
      </c>
      <c r="GJ224" s="16">
        <v>5</v>
      </c>
      <c r="GK224" s="16">
        <v>0</v>
      </c>
      <c r="GL224" s="16">
        <v>0</v>
      </c>
      <c r="GM224" s="16">
        <v>0</v>
      </c>
      <c r="GN224" s="16">
        <v>0</v>
      </c>
      <c r="GO224" s="16">
        <v>0</v>
      </c>
      <c r="GP224" s="16">
        <v>0</v>
      </c>
      <c r="GQ224" s="16">
        <v>0</v>
      </c>
      <c r="GR224" s="16">
        <v>6.64</v>
      </c>
      <c r="GS224" s="16">
        <v>0</v>
      </c>
      <c r="GT224" s="16">
        <v>0</v>
      </c>
      <c r="GU224" s="16">
        <v>0</v>
      </c>
      <c r="GV224" s="16">
        <v>427.01500000000004</v>
      </c>
      <c r="GW224" s="16"/>
      <c r="GX224" s="16"/>
      <c r="GY224" s="16"/>
      <c r="GZ224" s="16"/>
      <c r="HA224" s="16"/>
    </row>
    <row r="225" spans="1:209" x14ac:dyDescent="0.35">
      <c r="A225" s="37"/>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c r="CA225" s="16"/>
      <c r="CB225" s="16"/>
      <c r="CC225" s="16"/>
      <c r="CD225" s="16"/>
      <c r="CE225" s="16"/>
      <c r="CF225" s="16"/>
      <c r="CG225" s="16"/>
      <c r="CH225" s="16"/>
      <c r="CI225" s="16"/>
      <c r="CJ225" s="16"/>
      <c r="CK225" s="16"/>
      <c r="CL225" s="16"/>
      <c r="CM225" s="16"/>
      <c r="CN225" s="16"/>
      <c r="CO225" s="16"/>
      <c r="CP225" s="16"/>
      <c r="CQ225" s="16"/>
      <c r="CR225" s="16"/>
      <c r="CS225" s="16"/>
      <c r="CT225" s="16"/>
      <c r="CU225" s="16"/>
      <c r="CV225" s="16"/>
      <c r="CW225" s="16"/>
      <c r="CX225" s="16"/>
      <c r="CY225" s="16"/>
      <c r="CZ225" s="16"/>
      <c r="DA225" s="16"/>
      <c r="DB225" s="16"/>
      <c r="DC225" s="16"/>
      <c r="DD225" s="16"/>
      <c r="DE225" s="16"/>
      <c r="DF225" s="16"/>
      <c r="DG225" s="16"/>
      <c r="DH225" s="16"/>
      <c r="DI225" s="16"/>
      <c r="DJ225" s="16"/>
      <c r="DK225" s="16"/>
      <c r="DL225" s="16"/>
      <c r="DM225" s="16"/>
      <c r="DN225" s="16"/>
      <c r="DO225" s="16"/>
      <c r="DP225" s="16"/>
      <c r="DQ225" s="16"/>
      <c r="DR225" s="16"/>
      <c r="DS225" s="16"/>
      <c r="DT225" s="16"/>
      <c r="DU225" s="16"/>
      <c r="DV225" s="16"/>
      <c r="DW225" s="16"/>
      <c r="DX225" s="16"/>
      <c r="DY225" s="16"/>
      <c r="DZ225" s="16"/>
      <c r="EA225" s="16"/>
      <c r="EB225" s="16"/>
      <c r="EC225" s="16"/>
      <c r="ED225" s="16"/>
      <c r="EE225" s="16"/>
      <c r="EF225" s="16"/>
      <c r="EG225" s="16"/>
      <c r="EH225" s="16"/>
      <c r="EI225" s="16"/>
      <c r="EJ225" s="16"/>
      <c r="EK225" s="16"/>
      <c r="EL225" s="16"/>
      <c r="EM225" s="16"/>
      <c r="EN225" s="16"/>
      <c r="EO225" s="16"/>
      <c r="EP225" s="16"/>
      <c r="EQ225" s="16"/>
      <c r="ER225" s="16"/>
      <c r="ES225" s="16"/>
      <c r="ET225" s="16"/>
      <c r="EU225" s="16"/>
      <c r="EV225" s="16"/>
      <c r="EW225" s="16"/>
      <c r="EX225" s="16"/>
      <c r="EY225" s="16"/>
      <c r="EZ225" s="16"/>
      <c r="FA225" s="16"/>
      <c r="FB225" s="16"/>
      <c r="FC225" s="16"/>
      <c r="FD225" s="16"/>
      <c r="FE225" s="16"/>
      <c r="FF225" s="16"/>
      <c r="FG225" s="16"/>
      <c r="FH225" s="16"/>
      <c r="FI225" s="16"/>
      <c r="FJ225" s="16"/>
      <c r="FK225" s="16"/>
      <c r="FL225" s="16"/>
      <c r="FM225" s="16"/>
      <c r="FN225" s="16"/>
      <c r="FO225" s="16"/>
      <c r="FP225" s="16"/>
      <c r="FQ225" s="16"/>
      <c r="FR225" s="16"/>
      <c r="FS225" s="16"/>
      <c r="FT225" s="16"/>
      <c r="FU225" s="16"/>
      <c r="FV225" s="16"/>
      <c r="FW225" s="16"/>
      <c r="FX225" s="16"/>
      <c r="FY225" s="16"/>
      <c r="FZ225" s="16"/>
      <c r="GA225" s="16"/>
      <c r="GB225" s="16"/>
      <c r="GC225" s="16"/>
      <c r="GE225" s="37">
        <v>220</v>
      </c>
      <c r="GF225" s="12">
        <v>3254</v>
      </c>
      <c r="GG225" s="16">
        <v>4.8</v>
      </c>
      <c r="GH225" s="16">
        <v>4.18</v>
      </c>
      <c r="GI225" s="16">
        <v>0</v>
      </c>
      <c r="GJ225" s="16">
        <v>5</v>
      </c>
      <c r="GK225" s="16">
        <v>4</v>
      </c>
      <c r="GL225" s="16">
        <v>0</v>
      </c>
      <c r="GM225" s="16">
        <v>0</v>
      </c>
      <c r="GN225" s="16">
        <v>0</v>
      </c>
      <c r="GO225" s="16">
        <v>0</v>
      </c>
      <c r="GP225" s="16">
        <v>6.6</v>
      </c>
      <c r="GQ225" s="16">
        <v>0</v>
      </c>
      <c r="GR225" s="16">
        <v>0</v>
      </c>
      <c r="GS225" s="16">
        <v>7.89</v>
      </c>
      <c r="GT225" s="16">
        <v>6.6</v>
      </c>
      <c r="GU225" s="16">
        <v>0</v>
      </c>
      <c r="GV225" s="16">
        <v>449.42000000000007</v>
      </c>
      <c r="GW225" s="16"/>
      <c r="GX225" s="16"/>
      <c r="GY225" s="16"/>
      <c r="GZ225" s="16"/>
      <c r="HA225" s="16"/>
    </row>
    <row r="226" spans="1:209" x14ac:dyDescent="0.35">
      <c r="A226" s="37"/>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c r="DA226" s="16"/>
      <c r="DB226" s="16"/>
      <c r="DC226" s="16"/>
      <c r="DD226" s="16"/>
      <c r="DE226" s="16"/>
      <c r="DF226" s="16"/>
      <c r="DG226" s="16"/>
      <c r="DH226" s="16"/>
      <c r="DI226" s="16"/>
      <c r="DJ226" s="16"/>
      <c r="DK226" s="16"/>
      <c r="DL226" s="16"/>
      <c r="DM226" s="16"/>
      <c r="DN226" s="16"/>
      <c r="DO226" s="16"/>
      <c r="DP226" s="16"/>
      <c r="DQ226" s="16"/>
      <c r="DR226" s="16"/>
      <c r="DS226" s="16"/>
      <c r="DT226" s="16"/>
      <c r="DU226" s="16"/>
      <c r="DV226" s="16"/>
      <c r="DW226" s="16"/>
      <c r="DX226" s="16"/>
      <c r="DY226" s="16"/>
      <c r="DZ226" s="16"/>
      <c r="EA226" s="16"/>
      <c r="EB226" s="16"/>
      <c r="EC226" s="16"/>
      <c r="ED226" s="16"/>
      <c r="EE226" s="16"/>
      <c r="EF226" s="16"/>
      <c r="EG226" s="16"/>
      <c r="EH226" s="16"/>
      <c r="EI226" s="16"/>
      <c r="EJ226" s="16"/>
      <c r="EK226" s="16"/>
      <c r="EL226" s="16"/>
      <c r="EM226" s="16"/>
      <c r="EN226" s="16"/>
      <c r="EO226" s="16"/>
      <c r="EP226" s="16"/>
      <c r="EQ226" s="16"/>
      <c r="ER226" s="16"/>
      <c r="ES226" s="16"/>
      <c r="ET226" s="16"/>
      <c r="EU226" s="16"/>
      <c r="EV226" s="16"/>
      <c r="EW226" s="16"/>
      <c r="EX226" s="16"/>
      <c r="EY226" s="16"/>
      <c r="EZ226" s="16"/>
      <c r="FA226" s="16"/>
      <c r="FB226" s="16"/>
      <c r="FC226" s="16"/>
      <c r="FD226" s="16"/>
      <c r="FE226" s="16"/>
      <c r="FF226" s="16"/>
      <c r="FG226" s="16"/>
      <c r="FH226" s="16"/>
      <c r="FI226" s="16"/>
      <c r="FJ226" s="16"/>
      <c r="FK226" s="16"/>
      <c r="FL226" s="16"/>
      <c r="FM226" s="16"/>
      <c r="FN226" s="16"/>
      <c r="FO226" s="16"/>
      <c r="FP226" s="16"/>
      <c r="FQ226" s="16"/>
      <c r="FR226" s="16"/>
      <c r="FS226" s="16"/>
      <c r="FT226" s="16"/>
      <c r="FU226" s="16"/>
      <c r="FV226" s="16"/>
      <c r="FW226" s="16"/>
      <c r="FX226" s="16"/>
      <c r="FY226" s="16"/>
      <c r="FZ226" s="16"/>
      <c r="GA226" s="16"/>
      <c r="GB226" s="16"/>
      <c r="GC226" s="16"/>
      <c r="GE226" s="37">
        <v>221</v>
      </c>
      <c r="GF226" s="12">
        <v>3260</v>
      </c>
      <c r="GG226" s="16">
        <v>20.29</v>
      </c>
      <c r="GH226" s="16">
        <v>118</v>
      </c>
      <c r="GI226" s="16">
        <v>7.5</v>
      </c>
      <c r="GJ226" s="16">
        <v>0</v>
      </c>
      <c r="GK226" s="16">
        <v>14.7</v>
      </c>
      <c r="GL226" s="16">
        <v>3.64</v>
      </c>
      <c r="GM226" s="16">
        <v>10</v>
      </c>
      <c r="GN226" s="16">
        <v>11.34</v>
      </c>
      <c r="GO226" s="16">
        <v>36.700000000000003</v>
      </c>
      <c r="GP226" s="16">
        <v>19.8</v>
      </c>
      <c r="GQ226" s="16">
        <v>0</v>
      </c>
      <c r="GR226" s="16">
        <v>62.96</v>
      </c>
      <c r="GS226" s="16">
        <v>67.73</v>
      </c>
      <c r="GT226" s="16">
        <v>23.37</v>
      </c>
      <c r="GU226" s="16">
        <v>14.7</v>
      </c>
      <c r="GV226" s="16">
        <v>5337.2550000000001</v>
      </c>
      <c r="GW226" s="16"/>
      <c r="GX226" s="16"/>
      <c r="GY226" s="16"/>
      <c r="GZ226" s="16"/>
      <c r="HA226" s="16"/>
    </row>
    <row r="227" spans="1:209" x14ac:dyDescent="0.35">
      <c r="A227" s="37"/>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c r="CA227" s="16"/>
      <c r="CB227" s="16"/>
      <c r="CC227" s="16"/>
      <c r="CD227" s="16"/>
      <c r="CE227" s="16"/>
      <c r="CF227" s="16"/>
      <c r="CG227" s="16"/>
      <c r="CH227" s="16"/>
      <c r="CI227" s="16"/>
      <c r="CJ227" s="16"/>
      <c r="CK227" s="16"/>
      <c r="CL227" s="16"/>
      <c r="CM227" s="16"/>
      <c r="CN227" s="16"/>
      <c r="CO227" s="16"/>
      <c r="CP227" s="16"/>
      <c r="CQ227" s="16"/>
      <c r="CR227" s="16"/>
      <c r="CS227" s="16"/>
      <c r="CT227" s="16"/>
      <c r="CU227" s="16"/>
      <c r="CV227" s="16"/>
      <c r="CW227" s="16"/>
      <c r="CX227" s="16"/>
      <c r="CY227" s="16"/>
      <c r="CZ227" s="16"/>
      <c r="DA227" s="16"/>
      <c r="DB227" s="16"/>
      <c r="DC227" s="16"/>
      <c r="DD227" s="16"/>
      <c r="DE227" s="16"/>
      <c r="DF227" s="16"/>
      <c r="DG227" s="16"/>
      <c r="DH227" s="16"/>
      <c r="DI227" s="16"/>
      <c r="DJ227" s="16"/>
      <c r="DK227" s="16"/>
      <c r="DL227" s="16"/>
      <c r="DM227" s="16"/>
      <c r="DN227" s="16"/>
      <c r="DO227" s="16"/>
      <c r="DP227" s="16"/>
      <c r="DQ227" s="16"/>
      <c r="DR227" s="16"/>
      <c r="DS227" s="16"/>
      <c r="DT227" s="16"/>
      <c r="DU227" s="16"/>
      <c r="DV227" s="16"/>
      <c r="DW227" s="16"/>
      <c r="DX227" s="16"/>
      <c r="DY227" s="16"/>
      <c r="DZ227" s="16"/>
      <c r="EA227" s="16"/>
      <c r="EB227" s="16"/>
      <c r="EC227" s="16"/>
      <c r="ED227" s="16"/>
      <c r="EE227" s="16"/>
      <c r="EF227" s="16"/>
      <c r="EG227" s="16"/>
      <c r="EH227" s="16"/>
      <c r="EI227" s="16"/>
      <c r="EJ227" s="16"/>
      <c r="EK227" s="16"/>
      <c r="EL227" s="16"/>
      <c r="EM227" s="16"/>
      <c r="EN227" s="16"/>
      <c r="EO227" s="16"/>
      <c r="EP227" s="16"/>
      <c r="EQ227" s="16"/>
      <c r="ER227" s="16"/>
      <c r="ES227" s="16"/>
      <c r="ET227" s="16"/>
      <c r="EU227" s="16"/>
      <c r="EV227" s="16"/>
      <c r="EW227" s="16"/>
      <c r="EX227" s="16"/>
      <c r="EY227" s="16"/>
      <c r="EZ227" s="16"/>
      <c r="FA227" s="16"/>
      <c r="FB227" s="16"/>
      <c r="FC227" s="16"/>
      <c r="FD227" s="16"/>
      <c r="FE227" s="16"/>
      <c r="FF227" s="16"/>
      <c r="FG227" s="16"/>
      <c r="FH227" s="16"/>
      <c r="FI227" s="16"/>
      <c r="FJ227" s="16"/>
      <c r="FK227" s="16"/>
      <c r="FL227" s="16"/>
      <c r="FM227" s="16"/>
      <c r="FN227" s="16"/>
      <c r="FO227" s="16"/>
      <c r="FP227" s="16"/>
      <c r="FQ227" s="16"/>
      <c r="FR227" s="16"/>
      <c r="FS227" s="16"/>
      <c r="FT227" s="16"/>
      <c r="FU227" s="16"/>
      <c r="FV227" s="16"/>
      <c r="FW227" s="16"/>
      <c r="FX227" s="16"/>
      <c r="FY227" s="16"/>
      <c r="FZ227" s="16"/>
      <c r="GA227" s="16"/>
      <c r="GB227" s="16"/>
      <c r="GC227" s="16"/>
      <c r="GE227" s="37">
        <v>222</v>
      </c>
      <c r="GF227" s="12">
        <v>3264</v>
      </c>
      <c r="GG227" s="16">
        <v>2</v>
      </c>
      <c r="GH227" s="16">
        <v>17.149999999999999</v>
      </c>
      <c r="GI227" s="16">
        <v>15.82</v>
      </c>
      <c r="GJ227" s="16">
        <v>0</v>
      </c>
      <c r="GK227" s="16">
        <v>9.8450000000000006</v>
      </c>
      <c r="GL227" s="16">
        <v>0</v>
      </c>
      <c r="GM227" s="16">
        <v>32.94</v>
      </c>
      <c r="GN227" s="16">
        <v>12.96</v>
      </c>
      <c r="GO227" s="16">
        <v>47.534999999999997</v>
      </c>
      <c r="GP227" s="16">
        <v>24.57</v>
      </c>
      <c r="GQ227" s="16">
        <v>8.86</v>
      </c>
      <c r="GR227" s="16">
        <v>10.14</v>
      </c>
      <c r="GS227" s="16">
        <v>44.685000000000002</v>
      </c>
      <c r="GT227" s="16">
        <v>47.08</v>
      </c>
      <c r="GU227" s="16">
        <v>0</v>
      </c>
      <c r="GV227" s="16">
        <v>2829.6599999999985</v>
      </c>
      <c r="GW227" s="16"/>
      <c r="GX227" s="16"/>
      <c r="GY227" s="16"/>
      <c r="GZ227" s="16"/>
      <c r="HA227" s="16"/>
    </row>
    <row r="228" spans="1:209" x14ac:dyDescent="0.35">
      <c r="A228" s="37"/>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c r="CA228" s="16"/>
      <c r="CB228" s="16"/>
      <c r="CC228" s="16"/>
      <c r="CD228" s="16"/>
      <c r="CE228" s="16"/>
      <c r="CF228" s="16"/>
      <c r="CG228" s="16"/>
      <c r="CH228" s="16"/>
      <c r="CI228" s="16"/>
      <c r="CJ228" s="16"/>
      <c r="CK228" s="16"/>
      <c r="CL228" s="16"/>
      <c r="CM228" s="16"/>
      <c r="CN228" s="16"/>
      <c r="CO228" s="16"/>
      <c r="CP228" s="16"/>
      <c r="CQ228" s="16"/>
      <c r="CR228" s="16"/>
      <c r="CS228" s="16"/>
      <c r="CT228" s="16"/>
      <c r="CU228" s="16"/>
      <c r="CV228" s="16"/>
      <c r="CW228" s="16"/>
      <c r="CX228" s="16"/>
      <c r="CY228" s="16"/>
      <c r="CZ228" s="16"/>
      <c r="DA228" s="16"/>
      <c r="DB228" s="16"/>
      <c r="DC228" s="16"/>
      <c r="DD228" s="16"/>
      <c r="DE228" s="16"/>
      <c r="DF228" s="16"/>
      <c r="DG228" s="16"/>
      <c r="DH228" s="16"/>
      <c r="DI228" s="16"/>
      <c r="DJ228" s="16"/>
      <c r="DK228" s="16"/>
      <c r="DL228" s="16"/>
      <c r="DM228" s="16"/>
      <c r="DN228" s="16"/>
      <c r="DO228" s="16"/>
      <c r="DP228" s="16"/>
      <c r="DQ228" s="16"/>
      <c r="DR228" s="16"/>
      <c r="DS228" s="16"/>
      <c r="DT228" s="16"/>
      <c r="DU228" s="16"/>
      <c r="DV228" s="16"/>
      <c r="DW228" s="16"/>
      <c r="DX228" s="16"/>
      <c r="DY228" s="16"/>
      <c r="DZ228" s="16"/>
      <c r="EA228" s="16"/>
      <c r="EB228" s="16"/>
      <c r="EC228" s="16"/>
      <c r="ED228" s="16"/>
      <c r="EE228" s="16"/>
      <c r="EF228" s="16"/>
      <c r="EG228" s="16"/>
      <c r="EH228" s="16"/>
      <c r="EI228" s="16"/>
      <c r="EJ228" s="16"/>
      <c r="EK228" s="16"/>
      <c r="EL228" s="16"/>
      <c r="EM228" s="16"/>
      <c r="EN228" s="16"/>
      <c r="EO228" s="16"/>
      <c r="EP228" s="16"/>
      <c r="EQ228" s="16"/>
      <c r="ER228" s="16"/>
      <c r="ES228" s="16"/>
      <c r="ET228" s="16"/>
      <c r="EU228" s="16"/>
      <c r="EV228" s="16"/>
      <c r="EW228" s="16"/>
      <c r="EX228" s="16"/>
      <c r="EY228" s="16"/>
      <c r="EZ228" s="16"/>
      <c r="FA228" s="16"/>
      <c r="FB228" s="16"/>
      <c r="FC228" s="16"/>
      <c r="FD228" s="16"/>
      <c r="FE228" s="16"/>
      <c r="FF228" s="16"/>
      <c r="FG228" s="16"/>
      <c r="FH228" s="16"/>
      <c r="FI228" s="16"/>
      <c r="FJ228" s="16"/>
      <c r="FK228" s="16"/>
      <c r="FL228" s="16"/>
      <c r="FM228" s="16"/>
      <c r="FN228" s="16"/>
      <c r="FO228" s="16"/>
      <c r="FP228" s="16"/>
      <c r="FQ228" s="16"/>
      <c r="FR228" s="16"/>
      <c r="FS228" s="16"/>
      <c r="FT228" s="16"/>
      <c r="FU228" s="16"/>
      <c r="FV228" s="16"/>
      <c r="FW228" s="16"/>
      <c r="FX228" s="16"/>
      <c r="FY228" s="16"/>
      <c r="FZ228" s="16"/>
      <c r="GA228" s="16"/>
      <c r="GB228" s="16"/>
      <c r="GC228" s="16"/>
      <c r="GE228" s="37">
        <v>223</v>
      </c>
      <c r="GF228" s="12">
        <v>3265</v>
      </c>
      <c r="GG228" s="16">
        <v>17.792000000000002</v>
      </c>
      <c r="GH228" s="16">
        <v>6.21</v>
      </c>
      <c r="GI228" s="16">
        <v>0</v>
      </c>
      <c r="GJ228" s="16">
        <v>9.5</v>
      </c>
      <c r="GK228" s="16">
        <v>12.5</v>
      </c>
      <c r="GL228" s="16">
        <v>5.0999999999999996</v>
      </c>
      <c r="GM228" s="16">
        <v>6.96</v>
      </c>
      <c r="GN228" s="16">
        <v>0</v>
      </c>
      <c r="GO228" s="16">
        <v>57.94</v>
      </c>
      <c r="GP228" s="16">
        <v>6.65</v>
      </c>
      <c r="GQ228" s="16">
        <v>46.43</v>
      </c>
      <c r="GR228" s="16">
        <v>79.61</v>
      </c>
      <c r="GS228" s="16">
        <v>194.12</v>
      </c>
      <c r="GT228" s="16">
        <v>22.44</v>
      </c>
      <c r="GU228" s="16">
        <v>11.44</v>
      </c>
      <c r="GV228" s="16">
        <v>5588.741</v>
      </c>
      <c r="GW228" s="16"/>
      <c r="GX228" s="16"/>
      <c r="GY228" s="16"/>
      <c r="GZ228" s="16"/>
      <c r="HA228" s="16"/>
    </row>
    <row r="229" spans="1:209" x14ac:dyDescent="0.35">
      <c r="A229" s="37"/>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c r="CA229" s="16"/>
      <c r="CB229" s="16"/>
      <c r="CC229" s="16"/>
      <c r="CD229" s="16"/>
      <c r="CE229" s="16"/>
      <c r="CF229" s="16"/>
      <c r="CG229" s="16"/>
      <c r="CH229" s="16"/>
      <c r="CI229" s="16"/>
      <c r="CJ229" s="16"/>
      <c r="CK229" s="16"/>
      <c r="CL229" s="16"/>
      <c r="CM229" s="16"/>
      <c r="CN229" s="16"/>
      <c r="CO229" s="16"/>
      <c r="CP229" s="16"/>
      <c r="CQ229" s="16"/>
      <c r="CR229" s="16"/>
      <c r="CS229" s="16"/>
      <c r="CT229" s="16"/>
      <c r="CU229" s="16"/>
      <c r="CV229" s="16"/>
      <c r="CW229" s="16"/>
      <c r="CX229" s="16"/>
      <c r="CY229" s="16"/>
      <c r="CZ229" s="16"/>
      <c r="DA229" s="16"/>
      <c r="DB229" s="16"/>
      <c r="DC229" s="16"/>
      <c r="DD229" s="16"/>
      <c r="DE229" s="16"/>
      <c r="DF229" s="16"/>
      <c r="DG229" s="16"/>
      <c r="DH229" s="16"/>
      <c r="DI229" s="16"/>
      <c r="DJ229" s="16"/>
      <c r="DK229" s="16"/>
      <c r="DL229" s="16"/>
      <c r="DM229" s="16"/>
      <c r="DN229" s="16"/>
      <c r="DO229" s="16"/>
      <c r="DP229" s="16"/>
      <c r="DQ229" s="16"/>
      <c r="DR229" s="16"/>
      <c r="DS229" s="16"/>
      <c r="DT229" s="16"/>
      <c r="DU229" s="16"/>
      <c r="DV229" s="16"/>
      <c r="DW229" s="16"/>
      <c r="DX229" s="16"/>
      <c r="DY229" s="16"/>
      <c r="DZ229" s="16"/>
      <c r="EA229" s="16"/>
      <c r="EB229" s="16"/>
      <c r="EC229" s="16"/>
      <c r="ED229" s="16"/>
      <c r="EE229" s="16"/>
      <c r="EF229" s="16"/>
      <c r="EG229" s="16"/>
      <c r="EH229" s="16"/>
      <c r="EI229" s="16"/>
      <c r="EJ229" s="16"/>
      <c r="EK229" s="16"/>
      <c r="EL229" s="16"/>
      <c r="EM229" s="16"/>
      <c r="EN229" s="16"/>
      <c r="EO229" s="16"/>
      <c r="EP229" s="16"/>
      <c r="EQ229" s="16"/>
      <c r="ER229" s="16"/>
      <c r="ES229" s="16"/>
      <c r="ET229" s="16"/>
      <c r="EU229" s="16"/>
      <c r="EV229" s="16"/>
      <c r="EW229" s="16"/>
      <c r="EX229" s="16"/>
      <c r="EY229" s="16"/>
      <c r="EZ229" s="16"/>
      <c r="FA229" s="16"/>
      <c r="FB229" s="16"/>
      <c r="FC229" s="16"/>
      <c r="FD229" s="16"/>
      <c r="FE229" s="16"/>
      <c r="FF229" s="16"/>
      <c r="FG229" s="16"/>
      <c r="FH229" s="16"/>
      <c r="FI229" s="16"/>
      <c r="FJ229" s="16"/>
      <c r="FK229" s="16"/>
      <c r="FL229" s="16"/>
      <c r="FM229" s="16"/>
      <c r="FN229" s="16"/>
      <c r="FO229" s="16"/>
      <c r="FP229" s="16"/>
      <c r="FQ229" s="16"/>
      <c r="FR229" s="16"/>
      <c r="FS229" s="16"/>
      <c r="FT229" s="16"/>
      <c r="FU229" s="16"/>
      <c r="FV229" s="16"/>
      <c r="FW229" s="16"/>
      <c r="FX229" s="16"/>
      <c r="FY229" s="16"/>
      <c r="FZ229" s="16"/>
      <c r="GA229" s="16"/>
      <c r="GB229" s="16"/>
      <c r="GC229" s="16"/>
      <c r="GE229" s="37">
        <v>224</v>
      </c>
      <c r="GF229" s="12">
        <v>3266</v>
      </c>
      <c r="GG229" s="16">
        <v>4.66</v>
      </c>
      <c r="GH229" s="16">
        <v>29.885000000000002</v>
      </c>
      <c r="GI229" s="16">
        <v>7</v>
      </c>
      <c r="GJ229" s="16">
        <v>3</v>
      </c>
      <c r="GK229" s="16">
        <v>5</v>
      </c>
      <c r="GL229" s="16">
        <v>2.08</v>
      </c>
      <c r="GM229" s="16">
        <v>29.2</v>
      </c>
      <c r="GN229" s="16">
        <v>0</v>
      </c>
      <c r="GO229" s="16">
        <v>26.76</v>
      </c>
      <c r="GP229" s="16">
        <v>14.52</v>
      </c>
      <c r="GQ229" s="16">
        <v>6.66</v>
      </c>
      <c r="GR229" s="16">
        <v>0</v>
      </c>
      <c r="GS229" s="16">
        <v>12.28</v>
      </c>
      <c r="GT229" s="16">
        <v>26.445</v>
      </c>
      <c r="GU229" s="16">
        <v>0</v>
      </c>
      <c r="GV229" s="16">
        <v>4735.0969999999988</v>
      </c>
      <c r="GW229" s="16"/>
      <c r="GX229" s="16"/>
      <c r="GY229" s="16"/>
      <c r="GZ229" s="16"/>
      <c r="HA229" s="16"/>
    </row>
    <row r="230" spans="1:209" x14ac:dyDescent="0.35">
      <c r="A230" s="37"/>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c r="CA230" s="16"/>
      <c r="CB230" s="16"/>
      <c r="CC230" s="16"/>
      <c r="CD230" s="16"/>
      <c r="CE230" s="16"/>
      <c r="CF230" s="16"/>
      <c r="CG230" s="16"/>
      <c r="CH230" s="16"/>
      <c r="CI230" s="16"/>
      <c r="CJ230" s="16"/>
      <c r="CK230" s="16"/>
      <c r="CL230" s="16"/>
      <c r="CM230" s="16"/>
      <c r="CN230" s="16"/>
      <c r="CO230" s="16"/>
      <c r="CP230" s="16"/>
      <c r="CQ230" s="16"/>
      <c r="CR230" s="16"/>
      <c r="CS230" s="16"/>
      <c r="CT230" s="16"/>
      <c r="CU230" s="16"/>
      <c r="CV230" s="16"/>
      <c r="CW230" s="16"/>
      <c r="CX230" s="16"/>
      <c r="CY230" s="16"/>
      <c r="CZ230" s="16"/>
      <c r="DA230" s="16"/>
      <c r="DB230" s="16"/>
      <c r="DC230" s="16"/>
      <c r="DD230" s="16"/>
      <c r="DE230" s="16"/>
      <c r="DF230" s="16"/>
      <c r="DG230" s="16"/>
      <c r="DH230" s="16"/>
      <c r="DI230" s="16"/>
      <c r="DJ230" s="16"/>
      <c r="DK230" s="16"/>
      <c r="DL230" s="16"/>
      <c r="DM230" s="16"/>
      <c r="DN230" s="16"/>
      <c r="DO230" s="16"/>
      <c r="DP230" s="16"/>
      <c r="DQ230" s="16"/>
      <c r="DR230" s="16"/>
      <c r="DS230" s="16"/>
      <c r="DT230" s="16"/>
      <c r="DU230" s="16"/>
      <c r="DV230" s="16"/>
      <c r="DW230" s="16"/>
      <c r="DX230" s="16"/>
      <c r="DY230" s="16"/>
      <c r="DZ230" s="16"/>
      <c r="EA230" s="16"/>
      <c r="EB230" s="16"/>
      <c r="EC230" s="16"/>
      <c r="ED230" s="16"/>
      <c r="EE230" s="16"/>
      <c r="EF230" s="16"/>
      <c r="EG230" s="16"/>
      <c r="EH230" s="16"/>
      <c r="EI230" s="16"/>
      <c r="EJ230" s="16"/>
      <c r="EK230" s="16"/>
      <c r="EL230" s="16"/>
      <c r="EM230" s="16"/>
      <c r="EN230" s="16"/>
      <c r="EO230" s="16"/>
      <c r="EP230" s="16"/>
      <c r="EQ230" s="16"/>
      <c r="ER230" s="16"/>
      <c r="ES230" s="16"/>
      <c r="ET230" s="16"/>
      <c r="EU230" s="16"/>
      <c r="EV230" s="16"/>
      <c r="EW230" s="16"/>
      <c r="EX230" s="16"/>
      <c r="EY230" s="16"/>
      <c r="EZ230" s="16"/>
      <c r="FA230" s="16"/>
      <c r="FB230" s="16"/>
      <c r="FC230" s="16"/>
      <c r="FD230" s="16"/>
      <c r="FE230" s="16"/>
      <c r="FF230" s="16"/>
      <c r="FG230" s="16"/>
      <c r="FH230" s="16"/>
      <c r="FI230" s="16"/>
      <c r="FJ230" s="16"/>
      <c r="FK230" s="16"/>
      <c r="FL230" s="16"/>
      <c r="FM230" s="16"/>
      <c r="FN230" s="16"/>
      <c r="FO230" s="16"/>
      <c r="FP230" s="16"/>
      <c r="FQ230" s="16"/>
      <c r="FR230" s="16"/>
      <c r="FS230" s="16"/>
      <c r="FT230" s="16"/>
      <c r="FU230" s="16"/>
      <c r="FV230" s="16"/>
      <c r="FW230" s="16"/>
      <c r="FX230" s="16"/>
      <c r="FY230" s="16"/>
      <c r="FZ230" s="16"/>
      <c r="GA230" s="16"/>
      <c r="GB230" s="16"/>
      <c r="GC230" s="16"/>
      <c r="GE230" s="37">
        <v>225</v>
      </c>
      <c r="GF230" s="12">
        <v>3267</v>
      </c>
      <c r="GG230" s="16">
        <v>0</v>
      </c>
      <c r="GH230" s="16">
        <v>18.239999999999998</v>
      </c>
      <c r="GI230" s="16">
        <v>0</v>
      </c>
      <c r="GJ230" s="16">
        <v>0</v>
      </c>
      <c r="GK230" s="16">
        <v>0</v>
      </c>
      <c r="GL230" s="16">
        <v>0</v>
      </c>
      <c r="GM230" s="16">
        <v>0</v>
      </c>
      <c r="GN230" s="16">
        <v>0</v>
      </c>
      <c r="GO230" s="16">
        <v>0</v>
      </c>
      <c r="GP230" s="16">
        <v>0</v>
      </c>
      <c r="GQ230" s="16">
        <v>0</v>
      </c>
      <c r="GR230" s="16">
        <v>0</v>
      </c>
      <c r="GS230" s="16">
        <v>0</v>
      </c>
      <c r="GT230" s="16">
        <v>0</v>
      </c>
      <c r="GU230" s="16">
        <v>0</v>
      </c>
      <c r="GV230" s="16">
        <v>319.10499999999996</v>
      </c>
      <c r="GW230" s="16"/>
      <c r="GX230" s="16"/>
      <c r="GY230" s="16"/>
      <c r="GZ230" s="16"/>
      <c r="HA230" s="16"/>
    </row>
    <row r="231" spans="1:209" x14ac:dyDescent="0.35">
      <c r="A231" s="37"/>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c r="CA231" s="16"/>
      <c r="CB231" s="16"/>
      <c r="CC231" s="16"/>
      <c r="CD231" s="16"/>
      <c r="CE231" s="16"/>
      <c r="CF231" s="16"/>
      <c r="CG231" s="16"/>
      <c r="CH231" s="16"/>
      <c r="CI231" s="16"/>
      <c r="CJ231" s="16"/>
      <c r="CK231" s="16"/>
      <c r="CL231" s="16"/>
      <c r="CM231" s="16"/>
      <c r="CN231" s="16"/>
      <c r="CO231" s="16"/>
      <c r="CP231" s="16"/>
      <c r="CQ231" s="16"/>
      <c r="CR231" s="16"/>
      <c r="CS231" s="16"/>
      <c r="CT231" s="16"/>
      <c r="CU231" s="16"/>
      <c r="CV231" s="16"/>
      <c r="CW231" s="16"/>
      <c r="CX231" s="16"/>
      <c r="CY231" s="16"/>
      <c r="CZ231" s="16"/>
      <c r="DA231" s="16"/>
      <c r="DB231" s="16"/>
      <c r="DC231" s="16"/>
      <c r="DD231" s="16"/>
      <c r="DE231" s="16"/>
      <c r="DF231" s="16"/>
      <c r="DG231" s="16"/>
      <c r="DH231" s="16"/>
      <c r="DI231" s="16"/>
      <c r="DJ231" s="16"/>
      <c r="DK231" s="16"/>
      <c r="DL231" s="16"/>
      <c r="DM231" s="16"/>
      <c r="DN231" s="16"/>
      <c r="DO231" s="16"/>
      <c r="DP231" s="16"/>
      <c r="DQ231" s="16"/>
      <c r="DR231" s="16"/>
      <c r="DS231" s="16"/>
      <c r="DT231" s="16"/>
      <c r="DU231" s="16"/>
      <c r="DV231" s="16"/>
      <c r="DW231" s="16"/>
      <c r="DX231" s="16"/>
      <c r="DY231" s="16"/>
      <c r="DZ231" s="16"/>
      <c r="EA231" s="16"/>
      <c r="EB231" s="16"/>
      <c r="EC231" s="16"/>
      <c r="ED231" s="16"/>
      <c r="EE231" s="16"/>
      <c r="EF231" s="16"/>
      <c r="EG231" s="16"/>
      <c r="EH231" s="16"/>
      <c r="EI231" s="16"/>
      <c r="EJ231" s="16"/>
      <c r="EK231" s="16"/>
      <c r="EL231" s="16"/>
      <c r="EM231" s="16"/>
      <c r="EN231" s="16"/>
      <c r="EO231" s="16"/>
      <c r="EP231" s="16"/>
      <c r="EQ231" s="16"/>
      <c r="ER231" s="16"/>
      <c r="ES231" s="16"/>
      <c r="ET231" s="16"/>
      <c r="EU231" s="16"/>
      <c r="EV231" s="16"/>
      <c r="EW231" s="16"/>
      <c r="EX231" s="16"/>
      <c r="EY231" s="16"/>
      <c r="EZ231" s="16"/>
      <c r="FA231" s="16"/>
      <c r="FB231" s="16"/>
      <c r="FC231" s="16"/>
      <c r="FD231" s="16"/>
      <c r="FE231" s="16"/>
      <c r="FF231" s="16"/>
      <c r="FG231" s="16"/>
      <c r="FH231" s="16"/>
      <c r="FI231" s="16"/>
      <c r="FJ231" s="16"/>
      <c r="FK231" s="16"/>
      <c r="FL231" s="16"/>
      <c r="FM231" s="16"/>
      <c r="FN231" s="16"/>
      <c r="FO231" s="16"/>
      <c r="FP231" s="16"/>
      <c r="FQ231" s="16"/>
      <c r="FR231" s="16"/>
      <c r="FS231" s="16"/>
      <c r="FT231" s="16"/>
      <c r="FU231" s="16"/>
      <c r="FV231" s="16"/>
      <c r="FW231" s="16"/>
      <c r="FX231" s="16"/>
      <c r="FY231" s="16"/>
      <c r="FZ231" s="16"/>
      <c r="GA231" s="16"/>
      <c r="GB231" s="16"/>
      <c r="GC231" s="16"/>
      <c r="GE231" s="37">
        <v>226</v>
      </c>
      <c r="GF231" s="12">
        <v>3268</v>
      </c>
      <c r="GG231" s="16">
        <v>17.71</v>
      </c>
      <c r="GH231" s="16">
        <v>5.15</v>
      </c>
      <c r="GI231" s="16">
        <v>0</v>
      </c>
      <c r="GJ231" s="16">
        <v>5</v>
      </c>
      <c r="GK231" s="16">
        <v>10.5</v>
      </c>
      <c r="GL231" s="16">
        <v>0</v>
      </c>
      <c r="GM231" s="16">
        <v>34.83</v>
      </c>
      <c r="GN231" s="16">
        <v>0</v>
      </c>
      <c r="GO231" s="16">
        <v>119.08499999999999</v>
      </c>
      <c r="GP231" s="16">
        <v>13.2</v>
      </c>
      <c r="GQ231" s="16">
        <v>30.03</v>
      </c>
      <c r="GR231" s="16">
        <v>15.3</v>
      </c>
      <c r="GS231" s="16">
        <v>60.255000000000003</v>
      </c>
      <c r="GT231" s="16">
        <v>0</v>
      </c>
      <c r="GU231" s="16">
        <v>11.28</v>
      </c>
      <c r="GV231" s="16">
        <v>4617.2650000000003</v>
      </c>
      <c r="GW231" s="16"/>
      <c r="GX231" s="16"/>
      <c r="GY231" s="16"/>
      <c r="GZ231" s="16"/>
      <c r="HA231" s="16"/>
    </row>
    <row r="232" spans="1:209" x14ac:dyDescent="0.35">
      <c r="A232" s="37"/>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c r="CA232" s="16"/>
      <c r="CB232" s="16"/>
      <c r="CC232" s="16"/>
      <c r="CD232" s="16"/>
      <c r="CE232" s="16"/>
      <c r="CF232" s="16"/>
      <c r="CG232" s="16"/>
      <c r="CH232" s="16"/>
      <c r="CI232" s="16"/>
      <c r="CJ232" s="16"/>
      <c r="CK232" s="16"/>
      <c r="CL232" s="16"/>
      <c r="CM232" s="16"/>
      <c r="CN232" s="16"/>
      <c r="CO232" s="16"/>
      <c r="CP232" s="16"/>
      <c r="CQ232" s="16"/>
      <c r="CR232" s="16"/>
      <c r="CS232" s="16"/>
      <c r="CT232" s="16"/>
      <c r="CU232" s="16"/>
      <c r="CV232" s="16"/>
      <c r="CW232" s="16"/>
      <c r="CX232" s="16"/>
      <c r="CY232" s="16"/>
      <c r="CZ232" s="16"/>
      <c r="DA232" s="16"/>
      <c r="DB232" s="16"/>
      <c r="DC232" s="16"/>
      <c r="DD232" s="16"/>
      <c r="DE232" s="16"/>
      <c r="DF232" s="16"/>
      <c r="DG232" s="16"/>
      <c r="DH232" s="16"/>
      <c r="DI232" s="16"/>
      <c r="DJ232" s="16"/>
      <c r="DK232" s="16"/>
      <c r="DL232" s="16"/>
      <c r="DM232" s="16"/>
      <c r="DN232" s="16"/>
      <c r="DO232" s="16"/>
      <c r="DP232" s="16"/>
      <c r="DQ232" s="16"/>
      <c r="DR232" s="16"/>
      <c r="DS232" s="16"/>
      <c r="DT232" s="16"/>
      <c r="DU232" s="16"/>
      <c r="DV232" s="16"/>
      <c r="DW232" s="16"/>
      <c r="DX232" s="16"/>
      <c r="DY232" s="16"/>
      <c r="DZ232" s="16"/>
      <c r="EA232" s="16"/>
      <c r="EB232" s="16"/>
      <c r="EC232" s="16"/>
      <c r="ED232" s="16"/>
      <c r="EE232" s="16"/>
      <c r="EF232" s="16"/>
      <c r="EG232" s="16"/>
      <c r="EH232" s="16"/>
      <c r="EI232" s="16"/>
      <c r="EJ232" s="16"/>
      <c r="EK232" s="16"/>
      <c r="EL232" s="16"/>
      <c r="EM232" s="16"/>
      <c r="EN232" s="16"/>
      <c r="EO232" s="16"/>
      <c r="EP232" s="16"/>
      <c r="EQ232" s="16"/>
      <c r="ER232" s="16"/>
      <c r="ES232" s="16"/>
      <c r="ET232" s="16"/>
      <c r="EU232" s="16"/>
      <c r="EV232" s="16"/>
      <c r="EW232" s="16"/>
      <c r="EX232" s="16"/>
      <c r="EY232" s="16"/>
      <c r="EZ232" s="16"/>
      <c r="FA232" s="16"/>
      <c r="FB232" s="16"/>
      <c r="FC232" s="16"/>
      <c r="FD232" s="16"/>
      <c r="FE232" s="16"/>
      <c r="FF232" s="16"/>
      <c r="FG232" s="16"/>
      <c r="FH232" s="16"/>
      <c r="FI232" s="16"/>
      <c r="FJ232" s="16"/>
      <c r="FK232" s="16"/>
      <c r="FL232" s="16"/>
      <c r="FM232" s="16"/>
      <c r="FN232" s="16"/>
      <c r="FO232" s="16"/>
      <c r="FP232" s="16"/>
      <c r="FQ232" s="16"/>
      <c r="FR232" s="16"/>
      <c r="FS232" s="16"/>
      <c r="FT232" s="16"/>
      <c r="FU232" s="16"/>
      <c r="FV232" s="16"/>
      <c r="FW232" s="16"/>
      <c r="FX232" s="16"/>
      <c r="FY232" s="16"/>
      <c r="FZ232" s="16"/>
      <c r="GA232" s="16"/>
      <c r="GB232" s="16"/>
      <c r="GC232" s="16"/>
      <c r="GE232" s="37">
        <v>227</v>
      </c>
      <c r="GF232" s="12">
        <v>3269</v>
      </c>
      <c r="GG232" s="16">
        <v>17.872</v>
      </c>
      <c r="GH232" s="16">
        <v>0</v>
      </c>
      <c r="GI232" s="16">
        <v>0</v>
      </c>
      <c r="GJ232" s="16">
        <v>0</v>
      </c>
      <c r="GK232" s="16">
        <v>0</v>
      </c>
      <c r="GL232" s="16">
        <v>5.2</v>
      </c>
      <c r="GM232" s="16">
        <v>0</v>
      </c>
      <c r="GN232" s="16">
        <v>11.04</v>
      </c>
      <c r="GO232" s="16">
        <v>10.98</v>
      </c>
      <c r="GP232" s="16">
        <v>0</v>
      </c>
      <c r="GQ232" s="16">
        <v>0</v>
      </c>
      <c r="GR232" s="16">
        <v>0</v>
      </c>
      <c r="GS232" s="16">
        <v>0</v>
      </c>
      <c r="GT232" s="16">
        <v>7.92</v>
      </c>
      <c r="GU232" s="16">
        <v>10.45</v>
      </c>
      <c r="GV232" s="16">
        <v>1443.3969999999999</v>
      </c>
      <c r="GW232" s="16"/>
      <c r="GX232" s="16"/>
      <c r="GY232" s="16"/>
      <c r="GZ232" s="16"/>
      <c r="HA232" s="16"/>
    </row>
    <row r="233" spans="1:209" x14ac:dyDescent="0.35">
      <c r="A233" s="37"/>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c r="CA233" s="16"/>
      <c r="CB233" s="16"/>
      <c r="CC233" s="16"/>
      <c r="CD233" s="16"/>
      <c r="CE233" s="16"/>
      <c r="CF233" s="16"/>
      <c r="CG233" s="16"/>
      <c r="CH233" s="16"/>
      <c r="CI233" s="16"/>
      <c r="CJ233" s="16"/>
      <c r="CK233" s="16"/>
      <c r="CL233" s="16"/>
      <c r="CM233" s="16"/>
      <c r="CN233" s="16"/>
      <c r="CO233" s="16"/>
      <c r="CP233" s="16"/>
      <c r="CQ233" s="16"/>
      <c r="CR233" s="16"/>
      <c r="CS233" s="16"/>
      <c r="CT233" s="16"/>
      <c r="CU233" s="16"/>
      <c r="CV233" s="16"/>
      <c r="CW233" s="16"/>
      <c r="CX233" s="16"/>
      <c r="CY233" s="16"/>
      <c r="CZ233" s="16"/>
      <c r="DA233" s="16"/>
      <c r="DB233" s="16"/>
      <c r="DC233" s="16"/>
      <c r="DD233" s="16"/>
      <c r="DE233" s="16"/>
      <c r="DF233" s="16"/>
      <c r="DG233" s="16"/>
      <c r="DH233" s="16"/>
      <c r="DI233" s="16"/>
      <c r="DJ233" s="16"/>
      <c r="DK233" s="16"/>
      <c r="DL233" s="16"/>
      <c r="DM233" s="16"/>
      <c r="DN233" s="16"/>
      <c r="DO233" s="16"/>
      <c r="DP233" s="16"/>
      <c r="DQ233" s="16"/>
      <c r="DR233" s="16"/>
      <c r="DS233" s="16"/>
      <c r="DT233" s="16"/>
      <c r="DU233" s="16"/>
      <c r="DV233" s="16"/>
      <c r="DW233" s="16"/>
      <c r="DX233" s="16"/>
      <c r="DY233" s="16"/>
      <c r="DZ233" s="16"/>
      <c r="EA233" s="16"/>
      <c r="EB233" s="16"/>
      <c r="EC233" s="16"/>
      <c r="ED233" s="16"/>
      <c r="EE233" s="16"/>
      <c r="EF233" s="16"/>
      <c r="EG233" s="16"/>
      <c r="EH233" s="16"/>
      <c r="EI233" s="16"/>
      <c r="EJ233" s="16"/>
      <c r="EK233" s="16"/>
      <c r="EL233" s="16"/>
      <c r="EM233" s="16"/>
      <c r="EN233" s="16"/>
      <c r="EO233" s="16"/>
      <c r="EP233" s="16"/>
      <c r="EQ233" s="16"/>
      <c r="ER233" s="16"/>
      <c r="ES233" s="16"/>
      <c r="ET233" s="16"/>
      <c r="EU233" s="16"/>
      <c r="EV233" s="16"/>
      <c r="EW233" s="16"/>
      <c r="EX233" s="16"/>
      <c r="EY233" s="16"/>
      <c r="EZ233" s="16"/>
      <c r="FA233" s="16"/>
      <c r="FB233" s="16"/>
      <c r="FC233" s="16"/>
      <c r="FD233" s="16"/>
      <c r="FE233" s="16"/>
      <c r="FF233" s="16"/>
      <c r="FG233" s="16"/>
      <c r="FH233" s="16"/>
      <c r="FI233" s="16"/>
      <c r="FJ233" s="16"/>
      <c r="FK233" s="16"/>
      <c r="FL233" s="16"/>
      <c r="FM233" s="16"/>
      <c r="FN233" s="16"/>
      <c r="FO233" s="16"/>
      <c r="FP233" s="16"/>
      <c r="FQ233" s="16"/>
      <c r="FR233" s="16"/>
      <c r="FS233" s="16"/>
      <c r="FT233" s="16"/>
      <c r="FU233" s="16"/>
      <c r="FV233" s="16"/>
      <c r="FW233" s="16"/>
      <c r="FX233" s="16"/>
      <c r="FY233" s="16"/>
      <c r="FZ233" s="16"/>
      <c r="GA233" s="16"/>
      <c r="GB233" s="16"/>
      <c r="GC233" s="16"/>
      <c r="GE233" s="37">
        <v>228</v>
      </c>
      <c r="GF233" s="12">
        <v>3270</v>
      </c>
      <c r="GG233" s="16">
        <v>4.92</v>
      </c>
      <c r="GH233" s="16">
        <v>0</v>
      </c>
      <c r="GI233" s="16">
        <v>0</v>
      </c>
      <c r="GJ233" s="16">
        <v>0</v>
      </c>
      <c r="GK233" s="16">
        <v>0</v>
      </c>
      <c r="GL233" s="16">
        <v>0</v>
      </c>
      <c r="GM233" s="16">
        <v>0</v>
      </c>
      <c r="GN233" s="16">
        <v>0</v>
      </c>
      <c r="GO233" s="16">
        <v>0</v>
      </c>
      <c r="GP233" s="16">
        <v>0</v>
      </c>
      <c r="GQ233" s="16">
        <v>0</v>
      </c>
      <c r="GR233" s="16">
        <v>0</v>
      </c>
      <c r="GS233" s="16">
        <v>0</v>
      </c>
      <c r="GT233" s="16">
        <v>0</v>
      </c>
      <c r="GU233" s="16">
        <v>0</v>
      </c>
      <c r="GV233" s="16">
        <v>307.12999999999994</v>
      </c>
      <c r="GW233" s="16"/>
      <c r="GX233" s="16"/>
      <c r="GY233" s="16"/>
      <c r="GZ233" s="16"/>
      <c r="HA233" s="16"/>
    </row>
    <row r="234" spans="1:209" x14ac:dyDescent="0.35">
      <c r="A234" s="37"/>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c r="CA234" s="16"/>
      <c r="CB234" s="16"/>
      <c r="CC234" s="16"/>
      <c r="CD234" s="16"/>
      <c r="CE234" s="16"/>
      <c r="CF234" s="16"/>
      <c r="CG234" s="16"/>
      <c r="CH234" s="16"/>
      <c r="CI234" s="16"/>
      <c r="CJ234" s="16"/>
      <c r="CK234" s="16"/>
      <c r="CL234" s="16"/>
      <c r="CM234" s="16"/>
      <c r="CN234" s="16"/>
      <c r="CO234" s="16"/>
      <c r="CP234" s="16"/>
      <c r="CQ234" s="16"/>
      <c r="CR234" s="16"/>
      <c r="CS234" s="16"/>
      <c r="CT234" s="16"/>
      <c r="CU234" s="16"/>
      <c r="CV234" s="16"/>
      <c r="CW234" s="16"/>
      <c r="CX234" s="16"/>
      <c r="CY234" s="16"/>
      <c r="CZ234" s="16"/>
      <c r="DA234" s="16"/>
      <c r="DB234" s="16"/>
      <c r="DC234" s="16"/>
      <c r="DD234" s="16"/>
      <c r="DE234" s="16"/>
      <c r="DF234" s="16"/>
      <c r="DG234" s="16"/>
      <c r="DH234" s="16"/>
      <c r="DI234" s="16"/>
      <c r="DJ234" s="16"/>
      <c r="DK234" s="16"/>
      <c r="DL234" s="16"/>
      <c r="DM234" s="16"/>
      <c r="DN234" s="16"/>
      <c r="DO234" s="16"/>
      <c r="DP234" s="16"/>
      <c r="DQ234" s="16"/>
      <c r="DR234" s="16"/>
      <c r="DS234" s="16"/>
      <c r="DT234" s="16"/>
      <c r="DU234" s="16"/>
      <c r="DV234" s="16"/>
      <c r="DW234" s="16"/>
      <c r="DX234" s="16"/>
      <c r="DY234" s="16"/>
      <c r="DZ234" s="16"/>
      <c r="EA234" s="16"/>
      <c r="EB234" s="16"/>
      <c r="EC234" s="16"/>
      <c r="ED234" s="16"/>
      <c r="EE234" s="16"/>
      <c r="EF234" s="16"/>
      <c r="EG234" s="16"/>
      <c r="EH234" s="16"/>
      <c r="EI234" s="16"/>
      <c r="EJ234" s="16"/>
      <c r="EK234" s="16"/>
      <c r="EL234" s="16"/>
      <c r="EM234" s="16"/>
      <c r="EN234" s="16"/>
      <c r="EO234" s="16"/>
      <c r="EP234" s="16"/>
      <c r="EQ234" s="16"/>
      <c r="ER234" s="16"/>
      <c r="ES234" s="16"/>
      <c r="ET234" s="16"/>
      <c r="EU234" s="16"/>
      <c r="EV234" s="16"/>
      <c r="EW234" s="16"/>
      <c r="EX234" s="16"/>
      <c r="EY234" s="16"/>
      <c r="EZ234" s="16"/>
      <c r="FA234" s="16"/>
      <c r="FB234" s="16"/>
      <c r="FC234" s="16"/>
      <c r="FD234" s="16"/>
      <c r="FE234" s="16"/>
      <c r="FF234" s="16"/>
      <c r="FG234" s="16"/>
      <c r="FH234" s="16"/>
      <c r="FI234" s="16"/>
      <c r="FJ234" s="16"/>
      <c r="FK234" s="16"/>
      <c r="FL234" s="16"/>
      <c r="FM234" s="16"/>
      <c r="FN234" s="16"/>
      <c r="FO234" s="16"/>
      <c r="FP234" s="16"/>
      <c r="FQ234" s="16"/>
      <c r="FR234" s="16"/>
      <c r="FS234" s="16"/>
      <c r="FT234" s="16"/>
      <c r="FU234" s="16"/>
      <c r="FV234" s="16"/>
      <c r="FW234" s="16"/>
      <c r="FX234" s="16"/>
      <c r="FY234" s="16"/>
      <c r="FZ234" s="16"/>
      <c r="GA234" s="16"/>
      <c r="GB234" s="16"/>
      <c r="GC234" s="16"/>
      <c r="GE234" s="37">
        <v>229</v>
      </c>
      <c r="GF234" s="12">
        <v>3271</v>
      </c>
      <c r="GG234" s="16">
        <v>0</v>
      </c>
      <c r="GH234" s="16">
        <v>5</v>
      </c>
      <c r="GI234" s="16">
        <v>0</v>
      </c>
      <c r="GJ234" s="16">
        <v>0</v>
      </c>
      <c r="GK234" s="16">
        <v>0</v>
      </c>
      <c r="GL234" s="16">
        <v>0</v>
      </c>
      <c r="GM234" s="16">
        <v>0</v>
      </c>
      <c r="GN234" s="16">
        <v>0</v>
      </c>
      <c r="GO234" s="16">
        <v>0</v>
      </c>
      <c r="GP234" s="16">
        <v>13.2</v>
      </c>
      <c r="GQ234" s="16">
        <v>0</v>
      </c>
      <c r="GR234" s="16">
        <v>17.55</v>
      </c>
      <c r="GS234" s="16">
        <v>0</v>
      </c>
      <c r="GT234" s="16">
        <v>0</v>
      </c>
      <c r="GU234" s="16">
        <v>0</v>
      </c>
      <c r="GV234" s="16">
        <v>358.46499999999997</v>
      </c>
      <c r="GW234" s="16"/>
      <c r="GX234" s="16"/>
      <c r="GY234" s="16"/>
      <c r="GZ234" s="16"/>
      <c r="HA234" s="16"/>
    </row>
    <row r="235" spans="1:209" x14ac:dyDescent="0.35">
      <c r="A235" s="37"/>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c r="CA235" s="16"/>
      <c r="CB235" s="16"/>
      <c r="CC235" s="16"/>
      <c r="CD235" s="16"/>
      <c r="CE235" s="16"/>
      <c r="CF235" s="16"/>
      <c r="CG235" s="16"/>
      <c r="CH235" s="16"/>
      <c r="CI235" s="16"/>
      <c r="CJ235" s="16"/>
      <c r="CK235" s="16"/>
      <c r="CL235" s="16"/>
      <c r="CM235" s="16"/>
      <c r="CN235" s="16"/>
      <c r="CO235" s="16"/>
      <c r="CP235" s="16"/>
      <c r="CQ235" s="16"/>
      <c r="CR235" s="16"/>
      <c r="CS235" s="16"/>
      <c r="CT235" s="16"/>
      <c r="CU235" s="16"/>
      <c r="CV235" s="16"/>
      <c r="CW235" s="16"/>
      <c r="CX235" s="16"/>
      <c r="CY235" s="16"/>
      <c r="CZ235" s="16"/>
      <c r="DA235" s="16"/>
      <c r="DB235" s="16"/>
      <c r="DC235" s="16"/>
      <c r="DD235" s="16"/>
      <c r="DE235" s="16"/>
      <c r="DF235" s="16"/>
      <c r="DG235" s="16"/>
      <c r="DH235" s="16"/>
      <c r="DI235" s="16"/>
      <c r="DJ235" s="16"/>
      <c r="DK235" s="16"/>
      <c r="DL235" s="16"/>
      <c r="DM235" s="16"/>
      <c r="DN235" s="16"/>
      <c r="DO235" s="16"/>
      <c r="DP235" s="16"/>
      <c r="DQ235" s="16"/>
      <c r="DR235" s="16"/>
      <c r="DS235" s="16"/>
      <c r="DT235" s="16"/>
      <c r="DU235" s="16"/>
      <c r="DV235" s="16"/>
      <c r="DW235" s="16"/>
      <c r="DX235" s="16"/>
      <c r="DY235" s="16"/>
      <c r="DZ235" s="16"/>
      <c r="EA235" s="16"/>
      <c r="EB235" s="16"/>
      <c r="EC235" s="16"/>
      <c r="ED235" s="16"/>
      <c r="EE235" s="16"/>
      <c r="EF235" s="16"/>
      <c r="EG235" s="16"/>
      <c r="EH235" s="16"/>
      <c r="EI235" s="16"/>
      <c r="EJ235" s="16"/>
      <c r="EK235" s="16"/>
      <c r="EL235" s="16"/>
      <c r="EM235" s="16"/>
      <c r="EN235" s="16"/>
      <c r="EO235" s="16"/>
      <c r="EP235" s="16"/>
      <c r="EQ235" s="16"/>
      <c r="ER235" s="16"/>
      <c r="ES235" s="16"/>
      <c r="ET235" s="16"/>
      <c r="EU235" s="16"/>
      <c r="EV235" s="16"/>
      <c r="EW235" s="16"/>
      <c r="EX235" s="16"/>
      <c r="EY235" s="16"/>
      <c r="EZ235" s="16"/>
      <c r="FA235" s="16"/>
      <c r="FB235" s="16"/>
      <c r="FC235" s="16"/>
      <c r="FD235" s="16"/>
      <c r="FE235" s="16"/>
      <c r="FF235" s="16"/>
      <c r="FG235" s="16"/>
      <c r="FH235" s="16"/>
      <c r="FI235" s="16"/>
      <c r="FJ235" s="16"/>
      <c r="FK235" s="16"/>
      <c r="FL235" s="16"/>
      <c r="FM235" s="16"/>
      <c r="FN235" s="16"/>
      <c r="FO235" s="16"/>
      <c r="FP235" s="16"/>
      <c r="FQ235" s="16"/>
      <c r="FR235" s="16"/>
      <c r="FS235" s="16"/>
      <c r="FT235" s="16"/>
      <c r="FU235" s="16"/>
      <c r="FV235" s="16"/>
      <c r="FW235" s="16"/>
      <c r="FX235" s="16"/>
      <c r="FY235" s="16"/>
      <c r="FZ235" s="16"/>
      <c r="GA235" s="16"/>
      <c r="GB235" s="16"/>
      <c r="GC235" s="16"/>
      <c r="GE235" s="37">
        <v>230</v>
      </c>
      <c r="GF235" s="12">
        <v>3272</v>
      </c>
      <c r="GG235" s="16">
        <v>13.02</v>
      </c>
      <c r="GH235" s="16">
        <v>6.5049999999999999</v>
      </c>
      <c r="GI235" s="16">
        <v>0</v>
      </c>
      <c r="GJ235" s="16">
        <v>1.75</v>
      </c>
      <c r="GK235" s="16">
        <v>0</v>
      </c>
      <c r="GL235" s="16">
        <v>0</v>
      </c>
      <c r="GM235" s="16">
        <v>0</v>
      </c>
      <c r="GN235" s="16">
        <v>6.05</v>
      </c>
      <c r="GO235" s="16">
        <v>13.2</v>
      </c>
      <c r="GP235" s="16">
        <v>30.72</v>
      </c>
      <c r="GQ235" s="16">
        <v>0</v>
      </c>
      <c r="GR235" s="16">
        <v>39.6</v>
      </c>
      <c r="GS235" s="16">
        <v>0</v>
      </c>
      <c r="GT235" s="16">
        <v>11.62</v>
      </c>
      <c r="GU235" s="16">
        <v>6.6</v>
      </c>
      <c r="GV235" s="16">
        <v>1802.4599999999996</v>
      </c>
      <c r="GW235" s="16"/>
      <c r="GX235" s="16"/>
      <c r="GY235" s="16"/>
      <c r="GZ235" s="16"/>
      <c r="HA235" s="16"/>
    </row>
    <row r="236" spans="1:209" x14ac:dyDescent="0.35">
      <c r="A236" s="37"/>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c r="CA236" s="16"/>
      <c r="CB236" s="16"/>
      <c r="CC236" s="16"/>
      <c r="CD236" s="16"/>
      <c r="CE236" s="16"/>
      <c r="CF236" s="16"/>
      <c r="CG236" s="16"/>
      <c r="CH236" s="16"/>
      <c r="CI236" s="16"/>
      <c r="CJ236" s="16"/>
      <c r="CK236" s="16"/>
      <c r="CL236" s="16"/>
      <c r="CM236" s="16"/>
      <c r="CN236" s="16"/>
      <c r="CO236" s="16"/>
      <c r="CP236" s="16"/>
      <c r="CQ236" s="16"/>
      <c r="CR236" s="16"/>
      <c r="CS236" s="16"/>
      <c r="CT236" s="16"/>
      <c r="CU236" s="16"/>
      <c r="CV236" s="16"/>
      <c r="CW236" s="16"/>
      <c r="CX236" s="16"/>
      <c r="CY236" s="16"/>
      <c r="CZ236" s="16"/>
      <c r="DA236" s="16"/>
      <c r="DB236" s="16"/>
      <c r="DC236" s="16"/>
      <c r="DD236" s="16"/>
      <c r="DE236" s="16"/>
      <c r="DF236" s="16"/>
      <c r="DG236" s="16"/>
      <c r="DH236" s="16"/>
      <c r="DI236" s="16"/>
      <c r="DJ236" s="16"/>
      <c r="DK236" s="16"/>
      <c r="DL236" s="16"/>
      <c r="DM236" s="16"/>
      <c r="DN236" s="16"/>
      <c r="DO236" s="16"/>
      <c r="DP236" s="16"/>
      <c r="DQ236" s="16"/>
      <c r="DR236" s="16"/>
      <c r="DS236" s="16"/>
      <c r="DT236" s="16"/>
      <c r="DU236" s="16"/>
      <c r="DV236" s="16"/>
      <c r="DW236" s="16"/>
      <c r="DX236" s="16"/>
      <c r="DY236" s="16"/>
      <c r="DZ236" s="16"/>
      <c r="EA236" s="16"/>
      <c r="EB236" s="16"/>
      <c r="EC236" s="16"/>
      <c r="ED236" s="16"/>
      <c r="EE236" s="16"/>
      <c r="EF236" s="16"/>
      <c r="EG236" s="16"/>
      <c r="EH236" s="16"/>
      <c r="EI236" s="16"/>
      <c r="EJ236" s="16"/>
      <c r="EK236" s="16"/>
      <c r="EL236" s="16"/>
      <c r="EM236" s="16"/>
      <c r="EN236" s="16"/>
      <c r="EO236" s="16"/>
      <c r="EP236" s="16"/>
      <c r="EQ236" s="16"/>
      <c r="ER236" s="16"/>
      <c r="ES236" s="16"/>
      <c r="ET236" s="16"/>
      <c r="EU236" s="16"/>
      <c r="EV236" s="16"/>
      <c r="EW236" s="16"/>
      <c r="EX236" s="16"/>
      <c r="EY236" s="16"/>
      <c r="EZ236" s="16"/>
      <c r="FA236" s="16"/>
      <c r="FB236" s="16"/>
      <c r="FC236" s="16"/>
      <c r="FD236" s="16"/>
      <c r="FE236" s="16"/>
      <c r="FF236" s="16"/>
      <c r="FG236" s="16"/>
      <c r="FH236" s="16"/>
      <c r="FI236" s="16"/>
      <c r="FJ236" s="16"/>
      <c r="FK236" s="16"/>
      <c r="FL236" s="16"/>
      <c r="FM236" s="16"/>
      <c r="FN236" s="16"/>
      <c r="FO236" s="16"/>
      <c r="FP236" s="16"/>
      <c r="FQ236" s="16"/>
      <c r="FR236" s="16"/>
      <c r="FS236" s="16"/>
      <c r="FT236" s="16"/>
      <c r="FU236" s="16"/>
      <c r="FV236" s="16"/>
      <c r="FW236" s="16"/>
      <c r="FX236" s="16"/>
      <c r="FY236" s="16"/>
      <c r="FZ236" s="16"/>
      <c r="GA236" s="16"/>
      <c r="GB236" s="16"/>
      <c r="GC236" s="16"/>
      <c r="GE236" s="37">
        <v>231</v>
      </c>
      <c r="GF236" s="12">
        <v>3273</v>
      </c>
      <c r="GG236" s="16">
        <v>0</v>
      </c>
      <c r="GH236" s="16">
        <v>4</v>
      </c>
      <c r="GI236" s="16">
        <v>0</v>
      </c>
      <c r="GJ236" s="16">
        <v>0</v>
      </c>
      <c r="GK236" s="16">
        <v>0</v>
      </c>
      <c r="GL236" s="16">
        <v>0</v>
      </c>
      <c r="GM236" s="16">
        <v>5.13</v>
      </c>
      <c r="GN236" s="16">
        <v>0</v>
      </c>
      <c r="GO236" s="16">
        <v>0</v>
      </c>
      <c r="GP236" s="16">
        <v>0</v>
      </c>
      <c r="GQ236" s="16">
        <v>19.55</v>
      </c>
      <c r="GR236" s="16">
        <v>0</v>
      </c>
      <c r="GS236" s="16">
        <v>0</v>
      </c>
      <c r="GT236" s="16">
        <v>0</v>
      </c>
      <c r="GU236" s="16">
        <v>0</v>
      </c>
      <c r="GV236" s="16">
        <v>143.84499999999997</v>
      </c>
      <c r="GW236" s="16"/>
      <c r="GX236" s="16"/>
      <c r="GY236" s="16"/>
      <c r="GZ236" s="16"/>
      <c r="HA236" s="16"/>
    </row>
    <row r="237" spans="1:209" x14ac:dyDescent="0.35">
      <c r="A237" s="37"/>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c r="CA237" s="16"/>
      <c r="CB237" s="16"/>
      <c r="CC237" s="16"/>
      <c r="CD237" s="16"/>
      <c r="CE237" s="16"/>
      <c r="CF237" s="16"/>
      <c r="CG237" s="16"/>
      <c r="CH237" s="16"/>
      <c r="CI237" s="16"/>
      <c r="CJ237" s="16"/>
      <c r="CK237" s="16"/>
      <c r="CL237" s="16"/>
      <c r="CM237" s="16"/>
      <c r="CN237" s="16"/>
      <c r="CO237" s="16"/>
      <c r="CP237" s="16"/>
      <c r="CQ237" s="16"/>
      <c r="CR237" s="16"/>
      <c r="CS237" s="16"/>
      <c r="CT237" s="16"/>
      <c r="CU237" s="16"/>
      <c r="CV237" s="16"/>
      <c r="CW237" s="16"/>
      <c r="CX237" s="16"/>
      <c r="CY237" s="16"/>
      <c r="CZ237" s="16"/>
      <c r="DA237" s="16"/>
      <c r="DB237" s="16"/>
      <c r="DC237" s="16"/>
      <c r="DD237" s="16"/>
      <c r="DE237" s="16"/>
      <c r="DF237" s="16"/>
      <c r="DG237" s="16"/>
      <c r="DH237" s="16"/>
      <c r="DI237" s="16"/>
      <c r="DJ237" s="16"/>
      <c r="DK237" s="16"/>
      <c r="DL237" s="16"/>
      <c r="DM237" s="16"/>
      <c r="DN237" s="16"/>
      <c r="DO237" s="16"/>
      <c r="DP237" s="16"/>
      <c r="DQ237" s="16"/>
      <c r="DR237" s="16"/>
      <c r="DS237" s="16"/>
      <c r="DT237" s="16"/>
      <c r="DU237" s="16"/>
      <c r="DV237" s="16"/>
      <c r="DW237" s="16"/>
      <c r="DX237" s="16"/>
      <c r="DY237" s="16"/>
      <c r="DZ237" s="16"/>
      <c r="EA237" s="16"/>
      <c r="EB237" s="16"/>
      <c r="EC237" s="16"/>
      <c r="ED237" s="16"/>
      <c r="EE237" s="16"/>
      <c r="EF237" s="16"/>
      <c r="EG237" s="16"/>
      <c r="EH237" s="16"/>
      <c r="EI237" s="16"/>
      <c r="EJ237" s="16"/>
      <c r="EK237" s="16"/>
      <c r="EL237" s="16"/>
      <c r="EM237" s="16"/>
      <c r="EN237" s="16"/>
      <c r="EO237" s="16"/>
      <c r="EP237" s="16"/>
      <c r="EQ237" s="16"/>
      <c r="ER237" s="16"/>
      <c r="ES237" s="16"/>
      <c r="ET237" s="16"/>
      <c r="EU237" s="16"/>
      <c r="EV237" s="16"/>
      <c r="EW237" s="16"/>
      <c r="EX237" s="16"/>
      <c r="EY237" s="16"/>
      <c r="EZ237" s="16"/>
      <c r="FA237" s="16"/>
      <c r="FB237" s="16"/>
      <c r="FC237" s="16"/>
      <c r="FD237" s="16"/>
      <c r="FE237" s="16"/>
      <c r="FF237" s="16"/>
      <c r="FG237" s="16"/>
      <c r="FH237" s="16"/>
      <c r="FI237" s="16"/>
      <c r="FJ237" s="16"/>
      <c r="FK237" s="16"/>
      <c r="FL237" s="16"/>
      <c r="FM237" s="16"/>
      <c r="FN237" s="16"/>
      <c r="FO237" s="16"/>
      <c r="FP237" s="16"/>
      <c r="FQ237" s="16"/>
      <c r="FR237" s="16"/>
      <c r="FS237" s="16"/>
      <c r="FT237" s="16"/>
      <c r="FU237" s="16"/>
      <c r="FV237" s="16"/>
      <c r="FW237" s="16"/>
      <c r="FX237" s="16"/>
      <c r="FY237" s="16"/>
      <c r="FZ237" s="16"/>
      <c r="GA237" s="16"/>
      <c r="GB237" s="16"/>
      <c r="GC237" s="16"/>
      <c r="GE237" s="37">
        <v>232</v>
      </c>
      <c r="GF237" s="12">
        <v>3274</v>
      </c>
      <c r="GG237" s="16">
        <v>8.17</v>
      </c>
      <c r="GH237" s="16">
        <v>0</v>
      </c>
      <c r="GI237" s="16">
        <v>0</v>
      </c>
      <c r="GJ237" s="16">
        <v>5</v>
      </c>
      <c r="GK237" s="16">
        <v>5</v>
      </c>
      <c r="GL237" s="16">
        <v>0</v>
      </c>
      <c r="GM237" s="16">
        <v>0</v>
      </c>
      <c r="GN237" s="16">
        <v>0</v>
      </c>
      <c r="GO237" s="16">
        <v>13.2</v>
      </c>
      <c r="GP237" s="16">
        <v>0</v>
      </c>
      <c r="GQ237" s="16">
        <v>0</v>
      </c>
      <c r="GR237" s="16">
        <v>0</v>
      </c>
      <c r="GS237" s="16">
        <v>0</v>
      </c>
      <c r="GT237" s="16">
        <v>0</v>
      </c>
      <c r="GU237" s="16">
        <v>0</v>
      </c>
      <c r="GV237" s="16">
        <v>295.42</v>
      </c>
      <c r="GW237" s="16"/>
      <c r="GX237" s="16"/>
      <c r="GY237" s="16"/>
      <c r="GZ237" s="16"/>
      <c r="HA237" s="16"/>
    </row>
    <row r="238" spans="1:209" x14ac:dyDescent="0.35">
      <c r="A238" s="37"/>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c r="CA238" s="16"/>
      <c r="CB238" s="16"/>
      <c r="CC238" s="16"/>
      <c r="CD238" s="16"/>
      <c r="CE238" s="16"/>
      <c r="CF238" s="16"/>
      <c r="CG238" s="16"/>
      <c r="CH238" s="16"/>
      <c r="CI238" s="16"/>
      <c r="CJ238" s="16"/>
      <c r="CK238" s="16"/>
      <c r="CL238" s="16"/>
      <c r="CM238" s="16"/>
      <c r="CN238" s="16"/>
      <c r="CO238" s="16"/>
      <c r="CP238" s="16"/>
      <c r="CQ238" s="16"/>
      <c r="CR238" s="16"/>
      <c r="CS238" s="16"/>
      <c r="CT238" s="16"/>
      <c r="CU238" s="16"/>
      <c r="CV238" s="16"/>
      <c r="CW238" s="16"/>
      <c r="CX238" s="16"/>
      <c r="CY238" s="16"/>
      <c r="CZ238" s="16"/>
      <c r="DA238" s="16"/>
      <c r="DB238" s="16"/>
      <c r="DC238" s="16"/>
      <c r="DD238" s="16"/>
      <c r="DE238" s="16"/>
      <c r="DF238" s="16"/>
      <c r="DG238" s="16"/>
      <c r="DH238" s="16"/>
      <c r="DI238" s="16"/>
      <c r="DJ238" s="16"/>
      <c r="DK238" s="16"/>
      <c r="DL238" s="16"/>
      <c r="DM238" s="16"/>
      <c r="DN238" s="16"/>
      <c r="DO238" s="16"/>
      <c r="DP238" s="16"/>
      <c r="DQ238" s="16"/>
      <c r="DR238" s="16"/>
      <c r="DS238" s="16"/>
      <c r="DT238" s="16"/>
      <c r="DU238" s="16"/>
      <c r="DV238" s="16"/>
      <c r="DW238" s="16"/>
      <c r="DX238" s="16"/>
      <c r="DY238" s="16"/>
      <c r="DZ238" s="16"/>
      <c r="EA238" s="16"/>
      <c r="EB238" s="16"/>
      <c r="EC238" s="16"/>
      <c r="ED238" s="16"/>
      <c r="EE238" s="16"/>
      <c r="EF238" s="16"/>
      <c r="EG238" s="16"/>
      <c r="EH238" s="16"/>
      <c r="EI238" s="16"/>
      <c r="EJ238" s="16"/>
      <c r="EK238" s="16"/>
      <c r="EL238" s="16"/>
      <c r="EM238" s="16"/>
      <c r="EN238" s="16"/>
      <c r="EO238" s="16"/>
      <c r="EP238" s="16"/>
      <c r="EQ238" s="16"/>
      <c r="ER238" s="16"/>
      <c r="ES238" s="16"/>
      <c r="ET238" s="16"/>
      <c r="EU238" s="16"/>
      <c r="EV238" s="16"/>
      <c r="EW238" s="16"/>
      <c r="EX238" s="16"/>
      <c r="EY238" s="16"/>
      <c r="EZ238" s="16"/>
      <c r="FA238" s="16"/>
      <c r="FB238" s="16"/>
      <c r="FC238" s="16"/>
      <c r="FD238" s="16"/>
      <c r="FE238" s="16"/>
      <c r="FF238" s="16"/>
      <c r="FG238" s="16"/>
      <c r="FH238" s="16"/>
      <c r="FI238" s="16"/>
      <c r="FJ238" s="16"/>
      <c r="FK238" s="16"/>
      <c r="FL238" s="16"/>
      <c r="FM238" s="16"/>
      <c r="FN238" s="16"/>
      <c r="FO238" s="16"/>
      <c r="FP238" s="16"/>
      <c r="FQ238" s="16"/>
      <c r="FR238" s="16"/>
      <c r="FS238" s="16"/>
      <c r="FT238" s="16"/>
      <c r="FU238" s="16"/>
      <c r="FV238" s="16"/>
      <c r="FW238" s="16"/>
      <c r="FX238" s="16"/>
      <c r="FY238" s="16"/>
      <c r="FZ238" s="16"/>
      <c r="GA238" s="16"/>
      <c r="GB238" s="16"/>
      <c r="GC238" s="16"/>
      <c r="GE238" s="37">
        <v>233</v>
      </c>
      <c r="GF238" s="12">
        <v>3275</v>
      </c>
      <c r="GG238" s="16">
        <v>6.04</v>
      </c>
      <c r="GH238" s="16">
        <v>3.8</v>
      </c>
      <c r="GI238" s="16">
        <v>0</v>
      </c>
      <c r="GJ238" s="16">
        <v>5</v>
      </c>
      <c r="GK238" s="16">
        <v>5.0999999999999996</v>
      </c>
      <c r="GL238" s="16">
        <v>0</v>
      </c>
      <c r="GM238" s="16">
        <v>0</v>
      </c>
      <c r="GN238" s="16">
        <v>16.850000000000001</v>
      </c>
      <c r="GO238" s="16">
        <v>0</v>
      </c>
      <c r="GP238" s="16">
        <v>0</v>
      </c>
      <c r="GQ238" s="16">
        <v>0</v>
      </c>
      <c r="GR238" s="16">
        <v>6.66</v>
      </c>
      <c r="GS238" s="16">
        <v>0</v>
      </c>
      <c r="GT238" s="16">
        <v>0</v>
      </c>
      <c r="GU238" s="16">
        <v>0</v>
      </c>
      <c r="GV238" s="16">
        <v>361.88100000000003</v>
      </c>
      <c r="GW238" s="16"/>
      <c r="GX238" s="16"/>
      <c r="GY238" s="16"/>
      <c r="GZ238" s="16"/>
      <c r="HA238" s="16"/>
    </row>
    <row r="239" spans="1:209" x14ac:dyDescent="0.35">
      <c r="A239" s="37"/>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c r="CA239" s="16"/>
      <c r="CB239" s="16"/>
      <c r="CC239" s="16"/>
      <c r="CD239" s="16"/>
      <c r="CE239" s="16"/>
      <c r="CF239" s="16"/>
      <c r="CG239" s="16"/>
      <c r="CH239" s="16"/>
      <c r="CI239" s="16"/>
      <c r="CJ239" s="16"/>
      <c r="CK239" s="16"/>
      <c r="CL239" s="16"/>
      <c r="CM239" s="16"/>
      <c r="CN239" s="16"/>
      <c r="CO239" s="16"/>
      <c r="CP239" s="16"/>
      <c r="CQ239" s="16"/>
      <c r="CR239" s="16"/>
      <c r="CS239" s="16"/>
      <c r="CT239" s="16"/>
      <c r="CU239" s="16"/>
      <c r="CV239" s="16"/>
      <c r="CW239" s="16"/>
      <c r="CX239" s="16"/>
      <c r="CY239" s="16"/>
      <c r="CZ239" s="16"/>
      <c r="DA239" s="16"/>
      <c r="DB239" s="16"/>
      <c r="DC239" s="16"/>
      <c r="DD239" s="16"/>
      <c r="DE239" s="16"/>
      <c r="DF239" s="16"/>
      <c r="DG239" s="16"/>
      <c r="DH239" s="16"/>
      <c r="DI239" s="16"/>
      <c r="DJ239" s="16"/>
      <c r="DK239" s="16"/>
      <c r="DL239" s="16"/>
      <c r="DM239" s="16"/>
      <c r="DN239" s="16"/>
      <c r="DO239" s="16"/>
      <c r="DP239" s="16"/>
      <c r="DQ239" s="16"/>
      <c r="DR239" s="16"/>
      <c r="DS239" s="16"/>
      <c r="DT239" s="16"/>
      <c r="DU239" s="16"/>
      <c r="DV239" s="16"/>
      <c r="DW239" s="16"/>
      <c r="DX239" s="16"/>
      <c r="DY239" s="16"/>
      <c r="DZ239" s="16"/>
      <c r="EA239" s="16"/>
      <c r="EB239" s="16"/>
      <c r="EC239" s="16"/>
      <c r="ED239" s="16"/>
      <c r="EE239" s="16"/>
      <c r="EF239" s="16"/>
      <c r="EG239" s="16"/>
      <c r="EH239" s="16"/>
      <c r="EI239" s="16"/>
      <c r="EJ239" s="16"/>
      <c r="EK239" s="16"/>
      <c r="EL239" s="16"/>
      <c r="EM239" s="16"/>
      <c r="EN239" s="16"/>
      <c r="EO239" s="16"/>
      <c r="EP239" s="16"/>
      <c r="EQ239" s="16"/>
      <c r="ER239" s="16"/>
      <c r="ES239" s="16"/>
      <c r="ET239" s="16"/>
      <c r="EU239" s="16"/>
      <c r="EV239" s="16"/>
      <c r="EW239" s="16"/>
      <c r="EX239" s="16"/>
      <c r="EY239" s="16"/>
      <c r="EZ239" s="16"/>
      <c r="FA239" s="16"/>
      <c r="FB239" s="16"/>
      <c r="FC239" s="16"/>
      <c r="FD239" s="16"/>
      <c r="FE239" s="16"/>
      <c r="FF239" s="16"/>
      <c r="FG239" s="16"/>
      <c r="FH239" s="16"/>
      <c r="FI239" s="16"/>
      <c r="FJ239" s="16"/>
      <c r="FK239" s="16"/>
      <c r="FL239" s="16"/>
      <c r="FM239" s="16"/>
      <c r="FN239" s="16"/>
      <c r="FO239" s="16"/>
      <c r="FP239" s="16"/>
      <c r="FQ239" s="16"/>
      <c r="FR239" s="16"/>
      <c r="FS239" s="16"/>
      <c r="FT239" s="16"/>
      <c r="FU239" s="16"/>
      <c r="FV239" s="16"/>
      <c r="FW239" s="16"/>
      <c r="FX239" s="16"/>
      <c r="FY239" s="16"/>
      <c r="FZ239" s="16"/>
      <c r="GA239" s="16"/>
      <c r="GB239" s="16"/>
      <c r="GC239" s="16"/>
      <c r="GE239" s="37">
        <v>234</v>
      </c>
      <c r="GF239" s="12">
        <v>3276</v>
      </c>
      <c r="GG239" s="16">
        <v>0</v>
      </c>
      <c r="GH239" s="16">
        <v>0</v>
      </c>
      <c r="GI239" s="16">
        <v>0</v>
      </c>
      <c r="GJ239" s="16">
        <v>0</v>
      </c>
      <c r="GK239" s="16">
        <v>0</v>
      </c>
      <c r="GL239" s="16">
        <v>0</v>
      </c>
      <c r="GM239" s="16">
        <v>0</v>
      </c>
      <c r="GN239" s="16">
        <v>0</v>
      </c>
      <c r="GO239" s="16">
        <v>0</v>
      </c>
      <c r="GP239" s="16">
        <v>0</v>
      </c>
      <c r="GQ239" s="16">
        <v>99.44</v>
      </c>
      <c r="GR239" s="16">
        <v>6.6</v>
      </c>
      <c r="GS239" s="16">
        <v>19.920000000000002</v>
      </c>
      <c r="GT239" s="16">
        <v>46.28</v>
      </c>
      <c r="GU239" s="16">
        <v>0</v>
      </c>
      <c r="GV239" s="16">
        <v>612.7700000000001</v>
      </c>
      <c r="GW239" s="16"/>
      <c r="GX239" s="16"/>
      <c r="GY239" s="16"/>
      <c r="GZ239" s="16"/>
      <c r="HA239" s="16"/>
    </row>
    <row r="240" spans="1:209" x14ac:dyDescent="0.35">
      <c r="A240" s="37"/>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c r="CA240" s="16"/>
      <c r="CB240" s="16"/>
      <c r="CC240" s="16"/>
      <c r="CD240" s="16"/>
      <c r="CE240" s="16"/>
      <c r="CF240" s="16"/>
      <c r="CG240" s="16"/>
      <c r="CH240" s="16"/>
      <c r="CI240" s="16"/>
      <c r="CJ240" s="16"/>
      <c r="CK240" s="16"/>
      <c r="CL240" s="16"/>
      <c r="CM240" s="16"/>
      <c r="CN240" s="16"/>
      <c r="CO240" s="16"/>
      <c r="CP240" s="16"/>
      <c r="CQ240" s="16"/>
      <c r="CR240" s="16"/>
      <c r="CS240" s="16"/>
      <c r="CT240" s="16"/>
      <c r="CU240" s="16"/>
      <c r="CV240" s="16"/>
      <c r="CW240" s="16"/>
      <c r="CX240" s="16"/>
      <c r="CY240" s="16"/>
      <c r="CZ240" s="16"/>
      <c r="DA240" s="16"/>
      <c r="DB240" s="16"/>
      <c r="DC240" s="16"/>
      <c r="DD240" s="16"/>
      <c r="DE240" s="16"/>
      <c r="DF240" s="16"/>
      <c r="DG240" s="16"/>
      <c r="DH240" s="16"/>
      <c r="DI240" s="16"/>
      <c r="DJ240" s="16"/>
      <c r="DK240" s="16"/>
      <c r="DL240" s="16"/>
      <c r="DM240" s="16"/>
      <c r="DN240" s="16"/>
      <c r="DO240" s="16"/>
      <c r="DP240" s="16"/>
      <c r="DQ240" s="16"/>
      <c r="DR240" s="16"/>
      <c r="DS240" s="16"/>
      <c r="DT240" s="16"/>
      <c r="DU240" s="16"/>
      <c r="DV240" s="16"/>
      <c r="DW240" s="16"/>
      <c r="DX240" s="16"/>
      <c r="DY240" s="16"/>
      <c r="DZ240" s="16"/>
      <c r="EA240" s="16"/>
      <c r="EB240" s="16"/>
      <c r="EC240" s="16"/>
      <c r="ED240" s="16"/>
      <c r="EE240" s="16"/>
      <c r="EF240" s="16"/>
      <c r="EG240" s="16"/>
      <c r="EH240" s="16"/>
      <c r="EI240" s="16"/>
      <c r="EJ240" s="16"/>
      <c r="EK240" s="16"/>
      <c r="EL240" s="16"/>
      <c r="EM240" s="16"/>
      <c r="EN240" s="16"/>
      <c r="EO240" s="16"/>
      <c r="EP240" s="16"/>
      <c r="EQ240" s="16"/>
      <c r="ER240" s="16"/>
      <c r="ES240" s="16"/>
      <c r="ET240" s="16"/>
      <c r="EU240" s="16"/>
      <c r="EV240" s="16"/>
      <c r="EW240" s="16"/>
      <c r="EX240" s="16"/>
      <c r="EY240" s="16"/>
      <c r="EZ240" s="16"/>
      <c r="FA240" s="16"/>
      <c r="FB240" s="16"/>
      <c r="FC240" s="16"/>
      <c r="FD240" s="16"/>
      <c r="FE240" s="16"/>
      <c r="FF240" s="16"/>
      <c r="FG240" s="16"/>
      <c r="FH240" s="16"/>
      <c r="FI240" s="16"/>
      <c r="FJ240" s="16"/>
      <c r="FK240" s="16"/>
      <c r="FL240" s="16"/>
      <c r="FM240" s="16"/>
      <c r="FN240" s="16"/>
      <c r="FO240" s="16"/>
      <c r="FP240" s="16"/>
      <c r="FQ240" s="16"/>
      <c r="FR240" s="16"/>
      <c r="FS240" s="16"/>
      <c r="FT240" s="16"/>
      <c r="FU240" s="16"/>
      <c r="FV240" s="16"/>
      <c r="FW240" s="16"/>
      <c r="FX240" s="16"/>
      <c r="FY240" s="16"/>
      <c r="FZ240" s="16"/>
      <c r="GA240" s="16"/>
      <c r="GB240" s="16"/>
      <c r="GC240" s="16"/>
      <c r="GE240" s="37">
        <v>235</v>
      </c>
      <c r="GF240" s="12">
        <v>3277</v>
      </c>
      <c r="GG240" s="16">
        <v>10.039999999999999</v>
      </c>
      <c r="GH240" s="16">
        <v>16.82</v>
      </c>
      <c r="GI240" s="16">
        <v>5</v>
      </c>
      <c r="GJ240" s="16">
        <v>0</v>
      </c>
      <c r="GK240" s="16">
        <v>0</v>
      </c>
      <c r="GL240" s="16">
        <v>0</v>
      </c>
      <c r="GM240" s="16">
        <v>3.06</v>
      </c>
      <c r="GN240" s="16">
        <v>6.05</v>
      </c>
      <c r="GO240" s="16">
        <v>34.5</v>
      </c>
      <c r="GP240" s="16">
        <v>0</v>
      </c>
      <c r="GQ240" s="16">
        <v>13.32</v>
      </c>
      <c r="GR240" s="16">
        <v>42.49</v>
      </c>
      <c r="GS240" s="16">
        <v>13.28</v>
      </c>
      <c r="GT240" s="16">
        <v>33.119999999999997</v>
      </c>
      <c r="GU240" s="16">
        <v>6.6</v>
      </c>
      <c r="GV240" s="16">
        <v>2598.3649999999998</v>
      </c>
      <c r="GW240" s="16"/>
      <c r="GX240" s="16"/>
      <c r="GY240" s="16"/>
      <c r="GZ240" s="16"/>
      <c r="HA240" s="16"/>
    </row>
    <row r="241" spans="1:209" x14ac:dyDescent="0.35">
      <c r="A241" s="37"/>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c r="CA241" s="16"/>
      <c r="CB241" s="16"/>
      <c r="CC241" s="16"/>
      <c r="CD241" s="16"/>
      <c r="CE241" s="16"/>
      <c r="CF241" s="16"/>
      <c r="CG241" s="16"/>
      <c r="CH241" s="16"/>
      <c r="CI241" s="16"/>
      <c r="CJ241" s="16"/>
      <c r="CK241" s="16"/>
      <c r="CL241" s="16"/>
      <c r="CM241" s="16"/>
      <c r="CN241" s="16"/>
      <c r="CO241" s="16"/>
      <c r="CP241" s="16"/>
      <c r="CQ241" s="16"/>
      <c r="CR241" s="16"/>
      <c r="CS241" s="16"/>
      <c r="CT241" s="16"/>
      <c r="CU241" s="16"/>
      <c r="CV241" s="16"/>
      <c r="CW241" s="16"/>
      <c r="CX241" s="16"/>
      <c r="CY241" s="16"/>
      <c r="CZ241" s="16"/>
      <c r="DA241" s="16"/>
      <c r="DB241" s="16"/>
      <c r="DC241" s="16"/>
      <c r="DD241" s="16"/>
      <c r="DE241" s="16"/>
      <c r="DF241" s="16"/>
      <c r="DG241" s="16"/>
      <c r="DH241" s="16"/>
      <c r="DI241" s="16"/>
      <c r="DJ241" s="16"/>
      <c r="DK241" s="16"/>
      <c r="DL241" s="16"/>
      <c r="DM241" s="16"/>
      <c r="DN241" s="16"/>
      <c r="DO241" s="16"/>
      <c r="DP241" s="16"/>
      <c r="DQ241" s="16"/>
      <c r="DR241" s="16"/>
      <c r="DS241" s="16"/>
      <c r="DT241" s="16"/>
      <c r="DU241" s="16"/>
      <c r="DV241" s="16"/>
      <c r="DW241" s="16"/>
      <c r="DX241" s="16"/>
      <c r="DY241" s="16"/>
      <c r="DZ241" s="16"/>
      <c r="EA241" s="16"/>
      <c r="EB241" s="16"/>
      <c r="EC241" s="16"/>
      <c r="ED241" s="16"/>
      <c r="EE241" s="16"/>
      <c r="EF241" s="16"/>
      <c r="EG241" s="16"/>
      <c r="EH241" s="16"/>
      <c r="EI241" s="16"/>
      <c r="EJ241" s="16"/>
      <c r="EK241" s="16"/>
      <c r="EL241" s="16"/>
      <c r="EM241" s="16"/>
      <c r="EN241" s="16"/>
      <c r="EO241" s="16"/>
      <c r="EP241" s="16"/>
      <c r="EQ241" s="16"/>
      <c r="ER241" s="16"/>
      <c r="ES241" s="16"/>
      <c r="ET241" s="16"/>
      <c r="EU241" s="16"/>
      <c r="EV241" s="16"/>
      <c r="EW241" s="16"/>
      <c r="EX241" s="16"/>
      <c r="EY241" s="16"/>
      <c r="EZ241" s="16"/>
      <c r="FA241" s="16"/>
      <c r="FB241" s="16"/>
      <c r="FC241" s="16"/>
      <c r="FD241" s="16"/>
      <c r="FE241" s="16"/>
      <c r="FF241" s="16"/>
      <c r="FG241" s="16"/>
      <c r="FH241" s="16"/>
      <c r="FI241" s="16"/>
      <c r="FJ241" s="16"/>
      <c r="FK241" s="16"/>
      <c r="FL241" s="16"/>
      <c r="FM241" s="16"/>
      <c r="FN241" s="16"/>
      <c r="FO241" s="16"/>
      <c r="FP241" s="16"/>
      <c r="FQ241" s="16"/>
      <c r="FR241" s="16"/>
      <c r="FS241" s="16"/>
      <c r="FT241" s="16"/>
      <c r="FU241" s="16"/>
      <c r="FV241" s="16"/>
      <c r="FW241" s="16"/>
      <c r="FX241" s="16"/>
      <c r="FY241" s="16"/>
      <c r="FZ241" s="16"/>
      <c r="GA241" s="16"/>
      <c r="GB241" s="16"/>
      <c r="GC241" s="16"/>
      <c r="GE241" s="37">
        <v>236</v>
      </c>
      <c r="GF241" s="12">
        <v>3278</v>
      </c>
      <c r="GG241" s="16">
        <v>1.52</v>
      </c>
      <c r="GH241" s="16">
        <v>4</v>
      </c>
      <c r="GI241" s="16">
        <v>0</v>
      </c>
      <c r="GJ241" s="16">
        <v>0</v>
      </c>
      <c r="GK241" s="16">
        <v>6</v>
      </c>
      <c r="GL241" s="16">
        <v>0</v>
      </c>
      <c r="GM241" s="16">
        <v>0</v>
      </c>
      <c r="GN241" s="16">
        <v>0</v>
      </c>
      <c r="GO241" s="16">
        <v>0</v>
      </c>
      <c r="GP241" s="16">
        <v>0</v>
      </c>
      <c r="GQ241" s="16">
        <v>6.66</v>
      </c>
      <c r="GR241" s="16">
        <v>0</v>
      </c>
      <c r="GS241" s="16">
        <v>3.52</v>
      </c>
      <c r="GT241" s="16">
        <v>0</v>
      </c>
      <c r="GU241" s="16">
        <v>0</v>
      </c>
      <c r="GV241" s="16">
        <v>637.86000000000013</v>
      </c>
      <c r="GW241" s="16"/>
      <c r="GX241" s="16"/>
      <c r="GY241" s="16"/>
      <c r="GZ241" s="16"/>
      <c r="HA241" s="16"/>
    </row>
    <row r="242" spans="1:209" x14ac:dyDescent="0.35">
      <c r="A242" s="37"/>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c r="CA242" s="16"/>
      <c r="CB242" s="16"/>
      <c r="CC242" s="16"/>
      <c r="CD242" s="16"/>
      <c r="CE242" s="16"/>
      <c r="CF242" s="16"/>
      <c r="CG242" s="16"/>
      <c r="CH242" s="16"/>
      <c r="CI242" s="16"/>
      <c r="CJ242" s="16"/>
      <c r="CK242" s="16"/>
      <c r="CL242" s="16"/>
      <c r="CM242" s="16"/>
      <c r="CN242" s="16"/>
      <c r="CO242" s="16"/>
      <c r="CP242" s="16"/>
      <c r="CQ242" s="16"/>
      <c r="CR242" s="16"/>
      <c r="CS242" s="16"/>
      <c r="CT242" s="16"/>
      <c r="CU242" s="16"/>
      <c r="CV242" s="16"/>
      <c r="CW242" s="16"/>
      <c r="CX242" s="16"/>
      <c r="CY242" s="16"/>
      <c r="CZ242" s="16"/>
      <c r="DA242" s="16"/>
      <c r="DB242" s="16"/>
      <c r="DC242" s="16"/>
      <c r="DD242" s="16"/>
      <c r="DE242" s="16"/>
      <c r="DF242" s="16"/>
      <c r="DG242" s="16"/>
      <c r="DH242" s="16"/>
      <c r="DI242" s="16"/>
      <c r="DJ242" s="16"/>
      <c r="DK242" s="16"/>
      <c r="DL242" s="16"/>
      <c r="DM242" s="16"/>
      <c r="DN242" s="16"/>
      <c r="DO242" s="16"/>
      <c r="DP242" s="16"/>
      <c r="DQ242" s="16"/>
      <c r="DR242" s="16"/>
      <c r="DS242" s="16"/>
      <c r="DT242" s="16"/>
      <c r="DU242" s="16"/>
      <c r="DV242" s="16"/>
      <c r="DW242" s="16"/>
      <c r="DX242" s="16"/>
      <c r="DY242" s="16"/>
      <c r="DZ242" s="16"/>
      <c r="EA242" s="16"/>
      <c r="EB242" s="16"/>
      <c r="EC242" s="16"/>
      <c r="ED242" s="16"/>
      <c r="EE242" s="16"/>
      <c r="EF242" s="16"/>
      <c r="EG242" s="16"/>
      <c r="EH242" s="16"/>
      <c r="EI242" s="16"/>
      <c r="EJ242" s="16"/>
      <c r="EK242" s="16"/>
      <c r="EL242" s="16"/>
      <c r="EM242" s="16"/>
      <c r="EN242" s="16"/>
      <c r="EO242" s="16"/>
      <c r="EP242" s="16"/>
      <c r="EQ242" s="16"/>
      <c r="ER242" s="16"/>
      <c r="ES242" s="16"/>
      <c r="ET242" s="16"/>
      <c r="EU242" s="16"/>
      <c r="EV242" s="16"/>
      <c r="EW242" s="16"/>
      <c r="EX242" s="16"/>
      <c r="EY242" s="16"/>
      <c r="EZ242" s="16"/>
      <c r="FA242" s="16"/>
      <c r="FB242" s="16"/>
      <c r="FC242" s="16"/>
      <c r="FD242" s="16"/>
      <c r="FE242" s="16"/>
      <c r="FF242" s="16"/>
      <c r="FG242" s="16"/>
      <c r="FH242" s="16"/>
      <c r="FI242" s="16"/>
      <c r="FJ242" s="16"/>
      <c r="FK242" s="16"/>
      <c r="FL242" s="16"/>
      <c r="FM242" s="16"/>
      <c r="FN242" s="16"/>
      <c r="FO242" s="16"/>
      <c r="FP242" s="16"/>
      <c r="FQ242" s="16"/>
      <c r="FR242" s="16"/>
      <c r="FS242" s="16"/>
      <c r="FT242" s="16"/>
      <c r="FU242" s="16"/>
      <c r="FV242" s="16"/>
      <c r="FW242" s="16"/>
      <c r="FX242" s="16"/>
      <c r="FY242" s="16"/>
      <c r="FZ242" s="16"/>
      <c r="GA242" s="16"/>
      <c r="GB242" s="16"/>
      <c r="GC242" s="16"/>
      <c r="GE242" s="37">
        <v>237</v>
      </c>
      <c r="GF242" s="12">
        <v>3279</v>
      </c>
      <c r="GG242" s="16">
        <v>5</v>
      </c>
      <c r="GH242" s="16">
        <v>0</v>
      </c>
      <c r="GI242" s="16">
        <v>0</v>
      </c>
      <c r="GJ242" s="16">
        <v>0</v>
      </c>
      <c r="GK242" s="16">
        <v>0</v>
      </c>
      <c r="GL242" s="16">
        <v>0</v>
      </c>
      <c r="GM242" s="16">
        <v>5</v>
      </c>
      <c r="GN242" s="16">
        <v>0</v>
      </c>
      <c r="GO242" s="16">
        <v>0</v>
      </c>
      <c r="GP242" s="16">
        <v>0</v>
      </c>
      <c r="GQ242" s="16">
        <v>0</v>
      </c>
      <c r="GR242" s="16">
        <v>19.8</v>
      </c>
      <c r="GS242" s="16">
        <v>0</v>
      </c>
      <c r="GT242" s="16">
        <v>0</v>
      </c>
      <c r="GU242" s="16">
        <v>0</v>
      </c>
      <c r="GV242" s="16">
        <v>442.15500000000009</v>
      </c>
      <c r="GW242" s="16"/>
      <c r="GX242" s="16"/>
      <c r="GY242" s="16"/>
      <c r="GZ242" s="16"/>
      <c r="HA242" s="16"/>
    </row>
    <row r="243" spans="1:209" x14ac:dyDescent="0.35">
      <c r="A243" s="37"/>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c r="CA243" s="16"/>
      <c r="CB243" s="16"/>
      <c r="CC243" s="16"/>
      <c r="CD243" s="16"/>
      <c r="CE243" s="16"/>
      <c r="CF243" s="16"/>
      <c r="CG243" s="16"/>
      <c r="CH243" s="16"/>
      <c r="CI243" s="16"/>
      <c r="CJ243" s="16"/>
      <c r="CK243" s="16"/>
      <c r="CL243" s="16"/>
      <c r="CM243" s="16"/>
      <c r="CN243" s="16"/>
      <c r="CO243" s="16"/>
      <c r="CP243" s="16"/>
      <c r="CQ243" s="16"/>
      <c r="CR243" s="16"/>
      <c r="CS243" s="16"/>
      <c r="CT243" s="16"/>
      <c r="CU243" s="16"/>
      <c r="CV243" s="16"/>
      <c r="CW243" s="16"/>
      <c r="CX243" s="16"/>
      <c r="CY243" s="16"/>
      <c r="CZ243" s="16"/>
      <c r="DA243" s="16"/>
      <c r="DB243" s="16"/>
      <c r="DC243" s="16"/>
      <c r="DD243" s="16"/>
      <c r="DE243" s="16"/>
      <c r="DF243" s="16"/>
      <c r="DG243" s="16"/>
      <c r="DH243" s="16"/>
      <c r="DI243" s="16"/>
      <c r="DJ243" s="16"/>
      <c r="DK243" s="16"/>
      <c r="DL243" s="16"/>
      <c r="DM243" s="16"/>
      <c r="DN243" s="16"/>
      <c r="DO243" s="16"/>
      <c r="DP243" s="16"/>
      <c r="DQ243" s="16"/>
      <c r="DR243" s="16"/>
      <c r="DS243" s="16"/>
      <c r="DT243" s="16"/>
      <c r="DU243" s="16"/>
      <c r="DV243" s="16"/>
      <c r="DW243" s="16"/>
      <c r="DX243" s="16"/>
      <c r="DY243" s="16"/>
      <c r="DZ243" s="16"/>
      <c r="EA243" s="16"/>
      <c r="EB243" s="16"/>
      <c r="EC243" s="16"/>
      <c r="ED243" s="16"/>
      <c r="EE243" s="16"/>
      <c r="EF243" s="16"/>
      <c r="EG243" s="16"/>
      <c r="EH243" s="16"/>
      <c r="EI243" s="16"/>
      <c r="EJ243" s="16"/>
      <c r="EK243" s="16"/>
      <c r="EL243" s="16"/>
      <c r="EM243" s="16"/>
      <c r="EN243" s="16"/>
      <c r="EO243" s="16"/>
      <c r="EP243" s="16"/>
      <c r="EQ243" s="16"/>
      <c r="ER243" s="16"/>
      <c r="ES243" s="16"/>
      <c r="ET243" s="16"/>
      <c r="EU243" s="16"/>
      <c r="EV243" s="16"/>
      <c r="EW243" s="16"/>
      <c r="EX243" s="16"/>
      <c r="EY243" s="16"/>
      <c r="EZ243" s="16"/>
      <c r="FA243" s="16"/>
      <c r="FB243" s="16"/>
      <c r="FC243" s="16"/>
      <c r="FD243" s="16"/>
      <c r="FE243" s="16"/>
      <c r="FF243" s="16"/>
      <c r="FG243" s="16"/>
      <c r="FH243" s="16"/>
      <c r="FI243" s="16"/>
      <c r="FJ243" s="16"/>
      <c r="FK243" s="16"/>
      <c r="FL243" s="16"/>
      <c r="FM243" s="16"/>
      <c r="FN243" s="16"/>
      <c r="FO243" s="16"/>
      <c r="FP243" s="16"/>
      <c r="FQ243" s="16"/>
      <c r="FR243" s="16"/>
      <c r="FS243" s="16"/>
      <c r="FT243" s="16"/>
      <c r="FU243" s="16"/>
      <c r="FV243" s="16"/>
      <c r="FW243" s="16"/>
      <c r="FX243" s="16"/>
      <c r="FY243" s="16"/>
      <c r="FZ243" s="16"/>
      <c r="GA243" s="16"/>
      <c r="GB243" s="16"/>
      <c r="GC243" s="16"/>
      <c r="GE243" s="37">
        <v>238</v>
      </c>
      <c r="GF243" s="12">
        <v>3280</v>
      </c>
      <c r="GG243" s="16">
        <v>155.62799999999999</v>
      </c>
      <c r="GH243" s="16">
        <v>178.1</v>
      </c>
      <c r="GI243" s="16">
        <v>28.2</v>
      </c>
      <c r="GJ243" s="16">
        <v>52.6</v>
      </c>
      <c r="GK243" s="16">
        <v>98.7</v>
      </c>
      <c r="GL243" s="16">
        <v>10.08</v>
      </c>
      <c r="GM243" s="16">
        <v>56.22</v>
      </c>
      <c r="GN243" s="16">
        <v>106.495</v>
      </c>
      <c r="GO243" s="16">
        <v>198.505</v>
      </c>
      <c r="GP243" s="16">
        <v>60.3</v>
      </c>
      <c r="GQ243" s="16">
        <v>130.91</v>
      </c>
      <c r="GR243" s="16">
        <v>162.79499999999999</v>
      </c>
      <c r="GS243" s="16">
        <v>201.89500000000001</v>
      </c>
      <c r="GT243" s="16">
        <v>214.04</v>
      </c>
      <c r="GU243" s="16">
        <v>133.315</v>
      </c>
      <c r="GV243" s="16">
        <v>22855.435999999998</v>
      </c>
      <c r="GW243" s="16"/>
      <c r="GX243" s="16"/>
      <c r="GY243" s="16"/>
      <c r="GZ243" s="16"/>
      <c r="HA243" s="16"/>
    </row>
    <row r="244" spans="1:209" x14ac:dyDescent="0.35">
      <c r="A244" s="37"/>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c r="CA244" s="16"/>
      <c r="CB244" s="16"/>
      <c r="CC244" s="16"/>
      <c r="CD244" s="16"/>
      <c r="CE244" s="16"/>
      <c r="CF244" s="16"/>
      <c r="CG244" s="16"/>
      <c r="CH244" s="16"/>
      <c r="CI244" s="16"/>
      <c r="CJ244" s="16"/>
      <c r="CK244" s="16"/>
      <c r="CL244" s="16"/>
      <c r="CM244" s="16"/>
      <c r="CN244" s="16"/>
      <c r="CO244" s="16"/>
      <c r="CP244" s="16"/>
      <c r="CQ244" s="16"/>
      <c r="CR244" s="16"/>
      <c r="CS244" s="16"/>
      <c r="CT244" s="16"/>
      <c r="CU244" s="16"/>
      <c r="CV244" s="16"/>
      <c r="CW244" s="16"/>
      <c r="CX244" s="16"/>
      <c r="CY244" s="16"/>
      <c r="CZ244" s="16"/>
      <c r="DA244" s="16"/>
      <c r="DB244" s="16"/>
      <c r="DC244" s="16"/>
      <c r="DD244" s="16"/>
      <c r="DE244" s="16"/>
      <c r="DF244" s="16"/>
      <c r="DG244" s="16"/>
      <c r="DH244" s="16"/>
      <c r="DI244" s="16"/>
      <c r="DJ244" s="16"/>
      <c r="DK244" s="16"/>
      <c r="DL244" s="16"/>
      <c r="DM244" s="16"/>
      <c r="DN244" s="16"/>
      <c r="DO244" s="16"/>
      <c r="DP244" s="16"/>
      <c r="DQ244" s="16"/>
      <c r="DR244" s="16"/>
      <c r="DS244" s="16"/>
      <c r="DT244" s="16"/>
      <c r="DU244" s="16"/>
      <c r="DV244" s="16"/>
      <c r="DW244" s="16"/>
      <c r="DX244" s="16"/>
      <c r="DY244" s="16"/>
      <c r="DZ244" s="16"/>
      <c r="EA244" s="16"/>
      <c r="EB244" s="16"/>
      <c r="EC244" s="16"/>
      <c r="ED244" s="16"/>
      <c r="EE244" s="16"/>
      <c r="EF244" s="16"/>
      <c r="EG244" s="16"/>
      <c r="EH244" s="16"/>
      <c r="EI244" s="16"/>
      <c r="EJ244" s="16"/>
      <c r="EK244" s="16"/>
      <c r="EL244" s="16"/>
      <c r="EM244" s="16"/>
      <c r="EN244" s="16"/>
      <c r="EO244" s="16"/>
      <c r="EP244" s="16"/>
      <c r="EQ244" s="16"/>
      <c r="ER244" s="16"/>
      <c r="ES244" s="16"/>
      <c r="ET244" s="16"/>
      <c r="EU244" s="16"/>
      <c r="EV244" s="16"/>
      <c r="EW244" s="16"/>
      <c r="EX244" s="16"/>
      <c r="EY244" s="16"/>
      <c r="EZ244" s="16"/>
      <c r="FA244" s="16"/>
      <c r="FB244" s="16"/>
      <c r="FC244" s="16"/>
      <c r="FD244" s="16"/>
      <c r="FE244" s="16"/>
      <c r="FF244" s="16"/>
      <c r="FG244" s="16"/>
      <c r="FH244" s="16"/>
      <c r="FI244" s="16"/>
      <c r="FJ244" s="16"/>
      <c r="FK244" s="16"/>
      <c r="FL244" s="16"/>
      <c r="FM244" s="16"/>
      <c r="FN244" s="16"/>
      <c r="FO244" s="16"/>
      <c r="FP244" s="16"/>
      <c r="FQ244" s="16"/>
      <c r="FR244" s="16"/>
      <c r="FS244" s="16"/>
      <c r="FT244" s="16"/>
      <c r="FU244" s="16"/>
      <c r="FV244" s="16"/>
      <c r="FW244" s="16"/>
      <c r="FX244" s="16"/>
      <c r="FY244" s="16"/>
      <c r="FZ244" s="16"/>
      <c r="GA244" s="16"/>
      <c r="GB244" s="16"/>
      <c r="GC244" s="16"/>
      <c r="GE244" s="37">
        <v>239</v>
      </c>
      <c r="GF244" s="12">
        <v>3281</v>
      </c>
      <c r="GG244" s="16">
        <v>8.08</v>
      </c>
      <c r="GH244" s="16">
        <v>30.41</v>
      </c>
      <c r="GI244" s="16">
        <v>14.95</v>
      </c>
      <c r="GJ244" s="16">
        <v>0</v>
      </c>
      <c r="GK244" s="16">
        <v>3.5</v>
      </c>
      <c r="GL244" s="16">
        <v>0</v>
      </c>
      <c r="GM244" s="16">
        <v>0</v>
      </c>
      <c r="GN244" s="16">
        <v>0</v>
      </c>
      <c r="GO244" s="16">
        <v>6.3</v>
      </c>
      <c r="GP244" s="16">
        <v>35.64</v>
      </c>
      <c r="GQ244" s="16">
        <v>112.7</v>
      </c>
      <c r="GR244" s="16">
        <v>8.9700000000000006</v>
      </c>
      <c r="GS244" s="16">
        <v>16.96</v>
      </c>
      <c r="GT244" s="16">
        <v>47.08</v>
      </c>
      <c r="GU244" s="16">
        <v>6.6</v>
      </c>
      <c r="GV244" s="16">
        <v>2731.6579999999999</v>
      </c>
      <c r="GW244" s="16"/>
      <c r="GX244" s="16"/>
      <c r="GY244" s="16"/>
      <c r="GZ244" s="16"/>
      <c r="HA244" s="16"/>
    </row>
    <row r="245" spans="1:209" x14ac:dyDescent="0.35">
      <c r="A245" s="37"/>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c r="CA245" s="16"/>
      <c r="CB245" s="16"/>
      <c r="CC245" s="16"/>
      <c r="CD245" s="16"/>
      <c r="CE245" s="16"/>
      <c r="CF245" s="16"/>
      <c r="CG245" s="16"/>
      <c r="CH245" s="16"/>
      <c r="CI245" s="16"/>
      <c r="CJ245" s="16"/>
      <c r="CK245" s="16"/>
      <c r="CL245" s="16"/>
      <c r="CM245" s="16"/>
      <c r="CN245" s="16"/>
      <c r="CO245" s="16"/>
      <c r="CP245" s="16"/>
      <c r="CQ245" s="16"/>
      <c r="CR245" s="16"/>
      <c r="CS245" s="16"/>
      <c r="CT245" s="16"/>
      <c r="CU245" s="16"/>
      <c r="CV245" s="16"/>
      <c r="CW245" s="16"/>
      <c r="CX245" s="16"/>
      <c r="CY245" s="16"/>
      <c r="CZ245" s="16"/>
      <c r="DA245" s="16"/>
      <c r="DB245" s="16"/>
      <c r="DC245" s="16"/>
      <c r="DD245" s="16"/>
      <c r="DE245" s="16"/>
      <c r="DF245" s="16"/>
      <c r="DG245" s="16"/>
      <c r="DH245" s="16"/>
      <c r="DI245" s="16"/>
      <c r="DJ245" s="16"/>
      <c r="DK245" s="16"/>
      <c r="DL245" s="16"/>
      <c r="DM245" s="16"/>
      <c r="DN245" s="16"/>
      <c r="DO245" s="16"/>
      <c r="DP245" s="16"/>
      <c r="DQ245" s="16"/>
      <c r="DR245" s="16"/>
      <c r="DS245" s="16"/>
      <c r="DT245" s="16"/>
      <c r="DU245" s="16"/>
      <c r="DV245" s="16"/>
      <c r="DW245" s="16"/>
      <c r="DX245" s="16"/>
      <c r="DY245" s="16"/>
      <c r="DZ245" s="16"/>
      <c r="EA245" s="16"/>
      <c r="EB245" s="16"/>
      <c r="EC245" s="16"/>
      <c r="ED245" s="16"/>
      <c r="EE245" s="16"/>
      <c r="EF245" s="16"/>
      <c r="EG245" s="16"/>
      <c r="EH245" s="16"/>
      <c r="EI245" s="16"/>
      <c r="EJ245" s="16"/>
      <c r="EK245" s="16"/>
      <c r="EL245" s="16"/>
      <c r="EM245" s="16"/>
      <c r="EN245" s="16"/>
      <c r="EO245" s="16"/>
      <c r="EP245" s="16"/>
      <c r="EQ245" s="16"/>
      <c r="ER245" s="16"/>
      <c r="ES245" s="16"/>
      <c r="ET245" s="16"/>
      <c r="EU245" s="16"/>
      <c r="EV245" s="16"/>
      <c r="EW245" s="16"/>
      <c r="EX245" s="16"/>
      <c r="EY245" s="16"/>
      <c r="EZ245" s="16"/>
      <c r="FA245" s="16"/>
      <c r="FB245" s="16"/>
      <c r="FC245" s="16"/>
      <c r="FD245" s="16"/>
      <c r="FE245" s="16"/>
      <c r="FF245" s="16"/>
      <c r="FG245" s="16"/>
      <c r="FH245" s="16"/>
      <c r="FI245" s="16"/>
      <c r="FJ245" s="16"/>
      <c r="FK245" s="16"/>
      <c r="FL245" s="16"/>
      <c r="FM245" s="16"/>
      <c r="FN245" s="16"/>
      <c r="FO245" s="16"/>
      <c r="FP245" s="16"/>
      <c r="FQ245" s="16"/>
      <c r="FR245" s="16"/>
      <c r="FS245" s="16"/>
      <c r="FT245" s="16"/>
      <c r="FU245" s="16"/>
      <c r="FV245" s="16"/>
      <c r="FW245" s="16"/>
      <c r="FX245" s="16"/>
      <c r="FY245" s="16"/>
      <c r="FZ245" s="16"/>
      <c r="GA245" s="16"/>
      <c r="GB245" s="16"/>
      <c r="GC245" s="16"/>
      <c r="GE245" s="37">
        <v>240</v>
      </c>
      <c r="GF245" s="12">
        <v>3282</v>
      </c>
      <c r="GG245" s="16">
        <v>20.852</v>
      </c>
      <c r="GH245" s="16">
        <v>16.649999999999999</v>
      </c>
      <c r="GI245" s="16">
        <v>10</v>
      </c>
      <c r="GJ245" s="16">
        <v>12</v>
      </c>
      <c r="GK245" s="16">
        <v>2</v>
      </c>
      <c r="GL245" s="16">
        <v>6.18</v>
      </c>
      <c r="GM245" s="16">
        <v>0</v>
      </c>
      <c r="GN245" s="16">
        <v>0</v>
      </c>
      <c r="GO245" s="16">
        <v>13.5</v>
      </c>
      <c r="GP245" s="16">
        <v>13.215</v>
      </c>
      <c r="GQ245" s="16">
        <v>12.95</v>
      </c>
      <c r="GR245" s="16">
        <v>0</v>
      </c>
      <c r="GS245" s="16">
        <v>12.865</v>
      </c>
      <c r="GT245" s="16">
        <v>26.5</v>
      </c>
      <c r="GU245" s="16">
        <v>0</v>
      </c>
      <c r="GV245" s="16">
        <v>2422.9389999999989</v>
      </c>
      <c r="GW245" s="16"/>
      <c r="GX245" s="16"/>
      <c r="GY245" s="16"/>
      <c r="GZ245" s="16"/>
      <c r="HA245" s="16"/>
    </row>
    <row r="246" spans="1:209" x14ac:dyDescent="0.35">
      <c r="A246" s="37"/>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c r="CA246" s="16"/>
      <c r="CB246" s="16"/>
      <c r="CC246" s="16"/>
      <c r="CD246" s="16"/>
      <c r="CE246" s="16"/>
      <c r="CF246" s="16"/>
      <c r="CG246" s="16"/>
      <c r="CH246" s="16"/>
      <c r="CI246" s="16"/>
      <c r="CJ246" s="16"/>
      <c r="CK246" s="16"/>
      <c r="CL246" s="16"/>
      <c r="CM246" s="16"/>
      <c r="CN246" s="16"/>
      <c r="CO246" s="16"/>
      <c r="CP246" s="16"/>
      <c r="CQ246" s="16"/>
      <c r="CR246" s="16"/>
      <c r="CS246" s="16"/>
      <c r="CT246" s="16"/>
      <c r="CU246" s="16"/>
      <c r="CV246" s="16"/>
      <c r="CW246" s="16"/>
      <c r="CX246" s="16"/>
      <c r="CY246" s="16"/>
      <c r="CZ246" s="16"/>
      <c r="DA246" s="16"/>
      <c r="DB246" s="16"/>
      <c r="DC246" s="16"/>
      <c r="DD246" s="16"/>
      <c r="DE246" s="16"/>
      <c r="DF246" s="16"/>
      <c r="DG246" s="16"/>
      <c r="DH246" s="16"/>
      <c r="DI246" s="16"/>
      <c r="DJ246" s="16"/>
      <c r="DK246" s="16"/>
      <c r="DL246" s="16"/>
      <c r="DM246" s="16"/>
      <c r="DN246" s="16"/>
      <c r="DO246" s="16"/>
      <c r="DP246" s="16"/>
      <c r="DQ246" s="16"/>
      <c r="DR246" s="16"/>
      <c r="DS246" s="16"/>
      <c r="DT246" s="16"/>
      <c r="DU246" s="16"/>
      <c r="DV246" s="16"/>
      <c r="DW246" s="16"/>
      <c r="DX246" s="16"/>
      <c r="DY246" s="16"/>
      <c r="DZ246" s="16"/>
      <c r="EA246" s="16"/>
      <c r="EB246" s="16"/>
      <c r="EC246" s="16"/>
      <c r="ED246" s="16"/>
      <c r="EE246" s="16"/>
      <c r="EF246" s="16"/>
      <c r="EG246" s="16"/>
      <c r="EH246" s="16"/>
      <c r="EI246" s="16"/>
      <c r="EJ246" s="16"/>
      <c r="EK246" s="16"/>
      <c r="EL246" s="16"/>
      <c r="EM246" s="16"/>
      <c r="EN246" s="16"/>
      <c r="EO246" s="16"/>
      <c r="EP246" s="16"/>
      <c r="EQ246" s="16"/>
      <c r="ER246" s="16"/>
      <c r="ES246" s="16"/>
      <c r="ET246" s="16"/>
      <c r="EU246" s="16"/>
      <c r="EV246" s="16"/>
      <c r="EW246" s="16"/>
      <c r="EX246" s="16"/>
      <c r="EY246" s="16"/>
      <c r="EZ246" s="16"/>
      <c r="FA246" s="16"/>
      <c r="FB246" s="16"/>
      <c r="FC246" s="16"/>
      <c r="FD246" s="16"/>
      <c r="FE246" s="16"/>
      <c r="FF246" s="16"/>
      <c r="FG246" s="16"/>
      <c r="FH246" s="16"/>
      <c r="FI246" s="16"/>
      <c r="FJ246" s="16"/>
      <c r="FK246" s="16"/>
      <c r="FL246" s="16"/>
      <c r="FM246" s="16"/>
      <c r="FN246" s="16"/>
      <c r="FO246" s="16"/>
      <c r="FP246" s="16"/>
      <c r="FQ246" s="16"/>
      <c r="FR246" s="16"/>
      <c r="FS246" s="16"/>
      <c r="FT246" s="16"/>
      <c r="FU246" s="16"/>
      <c r="FV246" s="16"/>
      <c r="FW246" s="16"/>
      <c r="FX246" s="16"/>
      <c r="FY246" s="16"/>
      <c r="FZ246" s="16"/>
      <c r="GA246" s="16"/>
      <c r="GB246" s="16"/>
      <c r="GC246" s="16"/>
      <c r="GE246" s="37">
        <v>241</v>
      </c>
      <c r="GF246" s="12">
        <v>3283</v>
      </c>
      <c r="GG246" s="16">
        <v>7.54</v>
      </c>
      <c r="GH246" s="16">
        <v>0</v>
      </c>
      <c r="GI246" s="16">
        <v>4.16</v>
      </c>
      <c r="GJ246" s="16">
        <v>9</v>
      </c>
      <c r="GK246" s="16">
        <v>0</v>
      </c>
      <c r="GL246" s="16">
        <v>0</v>
      </c>
      <c r="GM246" s="16">
        <v>3.24</v>
      </c>
      <c r="GN246" s="16">
        <v>13.2</v>
      </c>
      <c r="GO246" s="16">
        <v>36</v>
      </c>
      <c r="GP246" s="16">
        <v>0</v>
      </c>
      <c r="GQ246" s="16">
        <v>0</v>
      </c>
      <c r="GR246" s="16">
        <v>14.4</v>
      </c>
      <c r="GS246" s="16">
        <v>12.32</v>
      </c>
      <c r="GT246" s="16">
        <v>0</v>
      </c>
      <c r="GU246" s="16">
        <v>0</v>
      </c>
      <c r="GV246" s="16">
        <v>1917.2820000000002</v>
      </c>
      <c r="GW246" s="16"/>
      <c r="GX246" s="16"/>
      <c r="GY246" s="16"/>
      <c r="GZ246" s="16"/>
      <c r="HA246" s="16"/>
    </row>
    <row r="247" spans="1:209" x14ac:dyDescent="0.35">
      <c r="A247" s="37"/>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c r="CA247" s="16"/>
      <c r="CB247" s="16"/>
      <c r="CC247" s="16"/>
      <c r="CD247" s="16"/>
      <c r="CE247" s="16"/>
      <c r="CF247" s="16"/>
      <c r="CG247" s="16"/>
      <c r="CH247" s="16"/>
      <c r="CI247" s="16"/>
      <c r="CJ247" s="16"/>
      <c r="CK247" s="16"/>
      <c r="CL247" s="16"/>
      <c r="CM247" s="16"/>
      <c r="CN247" s="16"/>
      <c r="CO247" s="16"/>
      <c r="CP247" s="16"/>
      <c r="CQ247" s="16"/>
      <c r="CR247" s="16"/>
      <c r="CS247" s="16"/>
      <c r="CT247" s="16"/>
      <c r="CU247" s="16"/>
      <c r="CV247" s="16"/>
      <c r="CW247" s="16"/>
      <c r="CX247" s="16"/>
      <c r="CY247" s="16"/>
      <c r="CZ247" s="16"/>
      <c r="DA247" s="16"/>
      <c r="DB247" s="16"/>
      <c r="DC247" s="16"/>
      <c r="DD247" s="16"/>
      <c r="DE247" s="16"/>
      <c r="DF247" s="16"/>
      <c r="DG247" s="16"/>
      <c r="DH247" s="16"/>
      <c r="DI247" s="16"/>
      <c r="DJ247" s="16"/>
      <c r="DK247" s="16"/>
      <c r="DL247" s="16"/>
      <c r="DM247" s="16"/>
      <c r="DN247" s="16"/>
      <c r="DO247" s="16"/>
      <c r="DP247" s="16"/>
      <c r="DQ247" s="16"/>
      <c r="DR247" s="16"/>
      <c r="DS247" s="16"/>
      <c r="DT247" s="16"/>
      <c r="DU247" s="16"/>
      <c r="DV247" s="16"/>
      <c r="DW247" s="16"/>
      <c r="DX247" s="16"/>
      <c r="DY247" s="16"/>
      <c r="DZ247" s="16"/>
      <c r="EA247" s="16"/>
      <c r="EB247" s="16"/>
      <c r="EC247" s="16"/>
      <c r="ED247" s="16"/>
      <c r="EE247" s="16"/>
      <c r="EF247" s="16"/>
      <c r="EG247" s="16"/>
      <c r="EH247" s="16"/>
      <c r="EI247" s="16"/>
      <c r="EJ247" s="16"/>
      <c r="EK247" s="16"/>
      <c r="EL247" s="16"/>
      <c r="EM247" s="16"/>
      <c r="EN247" s="16"/>
      <c r="EO247" s="16"/>
      <c r="EP247" s="16"/>
      <c r="EQ247" s="16"/>
      <c r="ER247" s="16"/>
      <c r="ES247" s="16"/>
      <c r="ET247" s="16"/>
      <c r="EU247" s="16"/>
      <c r="EV247" s="16"/>
      <c r="EW247" s="16"/>
      <c r="EX247" s="16"/>
      <c r="EY247" s="16"/>
      <c r="EZ247" s="16"/>
      <c r="FA247" s="16"/>
      <c r="FB247" s="16"/>
      <c r="FC247" s="16"/>
      <c r="FD247" s="16"/>
      <c r="FE247" s="16"/>
      <c r="FF247" s="16"/>
      <c r="FG247" s="16"/>
      <c r="FH247" s="16"/>
      <c r="FI247" s="16"/>
      <c r="FJ247" s="16"/>
      <c r="FK247" s="16"/>
      <c r="FL247" s="16"/>
      <c r="FM247" s="16"/>
      <c r="FN247" s="16"/>
      <c r="FO247" s="16"/>
      <c r="FP247" s="16"/>
      <c r="FQ247" s="16"/>
      <c r="FR247" s="16"/>
      <c r="FS247" s="16"/>
      <c r="FT247" s="16"/>
      <c r="FU247" s="16"/>
      <c r="FV247" s="16"/>
      <c r="FW247" s="16"/>
      <c r="FX247" s="16"/>
      <c r="FY247" s="16"/>
      <c r="FZ247" s="16"/>
      <c r="GA247" s="16"/>
      <c r="GB247" s="16"/>
      <c r="GC247" s="16"/>
      <c r="GE247" s="37">
        <v>242</v>
      </c>
      <c r="GF247" s="12">
        <v>3284</v>
      </c>
      <c r="GG247" s="16">
        <v>20.654</v>
      </c>
      <c r="GH247" s="16">
        <v>14.04</v>
      </c>
      <c r="GI247" s="16">
        <v>13.4</v>
      </c>
      <c r="GJ247" s="16">
        <v>0</v>
      </c>
      <c r="GK247" s="16">
        <v>7.08</v>
      </c>
      <c r="GL247" s="16">
        <v>5.2</v>
      </c>
      <c r="GM247" s="16">
        <v>2.0649999999999999</v>
      </c>
      <c r="GN247" s="16">
        <v>9.9849999999999994</v>
      </c>
      <c r="GO247" s="16">
        <v>38.24</v>
      </c>
      <c r="GP247" s="16">
        <v>43.725000000000001</v>
      </c>
      <c r="GQ247" s="16">
        <v>13.32</v>
      </c>
      <c r="GR247" s="16">
        <v>16.38</v>
      </c>
      <c r="GS247" s="16">
        <v>39.67</v>
      </c>
      <c r="GT247" s="16">
        <v>6.6</v>
      </c>
      <c r="GU247" s="16">
        <v>49.28</v>
      </c>
      <c r="GV247" s="16">
        <v>3732.0159999999996</v>
      </c>
      <c r="GW247" s="16"/>
      <c r="GX247" s="16"/>
      <c r="GY247" s="16"/>
      <c r="GZ247" s="16"/>
      <c r="HA247" s="16"/>
    </row>
    <row r="248" spans="1:209" x14ac:dyDescent="0.35">
      <c r="A248" s="37"/>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c r="CA248" s="16"/>
      <c r="CB248" s="16"/>
      <c r="CC248" s="16"/>
      <c r="CD248" s="16"/>
      <c r="CE248" s="16"/>
      <c r="CF248" s="16"/>
      <c r="CG248" s="16"/>
      <c r="CH248" s="16"/>
      <c r="CI248" s="16"/>
      <c r="CJ248" s="16"/>
      <c r="CK248" s="16"/>
      <c r="CL248" s="16"/>
      <c r="CM248" s="16"/>
      <c r="CN248" s="16"/>
      <c r="CO248" s="16"/>
      <c r="CP248" s="16"/>
      <c r="CQ248" s="16"/>
      <c r="CR248" s="16"/>
      <c r="CS248" s="16"/>
      <c r="CT248" s="16"/>
      <c r="CU248" s="16"/>
      <c r="CV248" s="16"/>
      <c r="CW248" s="16"/>
      <c r="CX248" s="16"/>
      <c r="CY248" s="16"/>
      <c r="CZ248" s="16"/>
      <c r="DA248" s="16"/>
      <c r="DB248" s="16"/>
      <c r="DC248" s="16"/>
      <c r="DD248" s="16"/>
      <c r="DE248" s="16"/>
      <c r="DF248" s="16"/>
      <c r="DG248" s="16"/>
      <c r="DH248" s="16"/>
      <c r="DI248" s="16"/>
      <c r="DJ248" s="16"/>
      <c r="DK248" s="16"/>
      <c r="DL248" s="16"/>
      <c r="DM248" s="16"/>
      <c r="DN248" s="16"/>
      <c r="DO248" s="16"/>
      <c r="DP248" s="16"/>
      <c r="DQ248" s="16"/>
      <c r="DR248" s="16"/>
      <c r="DS248" s="16"/>
      <c r="DT248" s="16"/>
      <c r="DU248" s="16"/>
      <c r="DV248" s="16"/>
      <c r="DW248" s="16"/>
      <c r="DX248" s="16"/>
      <c r="DY248" s="16"/>
      <c r="DZ248" s="16"/>
      <c r="EA248" s="16"/>
      <c r="EB248" s="16"/>
      <c r="EC248" s="16"/>
      <c r="ED248" s="16"/>
      <c r="EE248" s="16"/>
      <c r="EF248" s="16"/>
      <c r="EG248" s="16"/>
      <c r="EH248" s="16"/>
      <c r="EI248" s="16"/>
      <c r="EJ248" s="16"/>
      <c r="EK248" s="16"/>
      <c r="EL248" s="16"/>
      <c r="EM248" s="16"/>
      <c r="EN248" s="16"/>
      <c r="EO248" s="16"/>
      <c r="EP248" s="16"/>
      <c r="EQ248" s="16"/>
      <c r="ER248" s="16"/>
      <c r="ES248" s="16"/>
      <c r="ET248" s="16"/>
      <c r="EU248" s="16"/>
      <c r="EV248" s="16"/>
      <c r="EW248" s="16"/>
      <c r="EX248" s="16"/>
      <c r="EY248" s="16"/>
      <c r="EZ248" s="16"/>
      <c r="FA248" s="16"/>
      <c r="FB248" s="16"/>
      <c r="FC248" s="16"/>
      <c r="FD248" s="16"/>
      <c r="FE248" s="16"/>
      <c r="FF248" s="16"/>
      <c r="FG248" s="16"/>
      <c r="FH248" s="16"/>
      <c r="FI248" s="16"/>
      <c r="FJ248" s="16"/>
      <c r="FK248" s="16"/>
      <c r="FL248" s="16"/>
      <c r="FM248" s="16"/>
      <c r="FN248" s="16"/>
      <c r="FO248" s="16"/>
      <c r="FP248" s="16"/>
      <c r="FQ248" s="16"/>
      <c r="FR248" s="16"/>
      <c r="FS248" s="16"/>
      <c r="FT248" s="16"/>
      <c r="FU248" s="16"/>
      <c r="FV248" s="16"/>
      <c r="FW248" s="16"/>
      <c r="FX248" s="16"/>
      <c r="FY248" s="16"/>
      <c r="FZ248" s="16"/>
      <c r="GA248" s="16"/>
      <c r="GB248" s="16"/>
      <c r="GC248" s="16"/>
      <c r="GE248" s="37">
        <v>243</v>
      </c>
      <c r="GF248" s="12">
        <v>3285</v>
      </c>
      <c r="GG248" s="16">
        <v>13</v>
      </c>
      <c r="GH248" s="16">
        <v>8.36</v>
      </c>
      <c r="GI248" s="16">
        <v>0</v>
      </c>
      <c r="GJ248" s="16">
        <v>0</v>
      </c>
      <c r="GK248" s="16">
        <v>1</v>
      </c>
      <c r="GL248" s="16">
        <v>5</v>
      </c>
      <c r="GM248" s="16">
        <v>8.7379999999999995</v>
      </c>
      <c r="GN248" s="16">
        <v>0</v>
      </c>
      <c r="GO248" s="16">
        <v>15.84</v>
      </c>
      <c r="GP248" s="16">
        <v>42.36</v>
      </c>
      <c r="GQ248" s="16">
        <v>0</v>
      </c>
      <c r="GR248" s="16">
        <v>0</v>
      </c>
      <c r="GS248" s="16">
        <v>0</v>
      </c>
      <c r="GT248" s="16">
        <v>0</v>
      </c>
      <c r="GU248" s="16">
        <v>26.37</v>
      </c>
      <c r="GV248" s="16">
        <v>1315.6129999999996</v>
      </c>
      <c r="GW248" s="16"/>
      <c r="GX248" s="16"/>
      <c r="GY248" s="16"/>
      <c r="GZ248" s="16"/>
      <c r="HA248" s="16"/>
    </row>
    <row r="249" spans="1:209" x14ac:dyDescent="0.35">
      <c r="A249" s="37"/>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c r="CA249" s="16"/>
      <c r="CB249" s="16"/>
      <c r="CC249" s="16"/>
      <c r="CD249" s="16"/>
      <c r="CE249" s="16"/>
      <c r="CF249" s="16"/>
      <c r="CG249" s="16"/>
      <c r="CH249" s="16"/>
      <c r="CI249" s="16"/>
      <c r="CJ249" s="16"/>
      <c r="CK249" s="16"/>
      <c r="CL249" s="16"/>
      <c r="CM249" s="16"/>
      <c r="CN249" s="16"/>
      <c r="CO249" s="16"/>
      <c r="CP249" s="16"/>
      <c r="CQ249" s="16"/>
      <c r="CR249" s="16"/>
      <c r="CS249" s="16"/>
      <c r="CT249" s="16"/>
      <c r="CU249" s="16"/>
      <c r="CV249" s="16"/>
      <c r="CW249" s="16"/>
      <c r="CX249" s="16"/>
      <c r="CY249" s="16"/>
      <c r="CZ249" s="16"/>
      <c r="DA249" s="16"/>
      <c r="DB249" s="16"/>
      <c r="DC249" s="16"/>
      <c r="DD249" s="16"/>
      <c r="DE249" s="16"/>
      <c r="DF249" s="16"/>
      <c r="DG249" s="16"/>
      <c r="DH249" s="16"/>
      <c r="DI249" s="16"/>
      <c r="DJ249" s="16"/>
      <c r="DK249" s="16"/>
      <c r="DL249" s="16"/>
      <c r="DM249" s="16"/>
      <c r="DN249" s="16"/>
      <c r="DO249" s="16"/>
      <c r="DP249" s="16"/>
      <c r="DQ249" s="16"/>
      <c r="DR249" s="16"/>
      <c r="DS249" s="16"/>
      <c r="DT249" s="16"/>
      <c r="DU249" s="16"/>
      <c r="DV249" s="16"/>
      <c r="DW249" s="16"/>
      <c r="DX249" s="16"/>
      <c r="DY249" s="16"/>
      <c r="DZ249" s="16"/>
      <c r="EA249" s="16"/>
      <c r="EB249" s="16"/>
      <c r="EC249" s="16"/>
      <c r="ED249" s="16"/>
      <c r="EE249" s="16"/>
      <c r="EF249" s="16"/>
      <c r="EG249" s="16"/>
      <c r="EH249" s="16"/>
      <c r="EI249" s="16"/>
      <c r="EJ249" s="16"/>
      <c r="EK249" s="16"/>
      <c r="EL249" s="16"/>
      <c r="EM249" s="16"/>
      <c r="EN249" s="16"/>
      <c r="EO249" s="16"/>
      <c r="EP249" s="16"/>
      <c r="EQ249" s="16"/>
      <c r="ER249" s="16"/>
      <c r="ES249" s="16"/>
      <c r="ET249" s="16"/>
      <c r="EU249" s="16"/>
      <c r="EV249" s="16"/>
      <c r="EW249" s="16"/>
      <c r="EX249" s="16"/>
      <c r="EY249" s="16"/>
      <c r="EZ249" s="16"/>
      <c r="FA249" s="16"/>
      <c r="FB249" s="16"/>
      <c r="FC249" s="16"/>
      <c r="FD249" s="16"/>
      <c r="FE249" s="16"/>
      <c r="FF249" s="16"/>
      <c r="FG249" s="16"/>
      <c r="FH249" s="16"/>
      <c r="FI249" s="16"/>
      <c r="FJ249" s="16"/>
      <c r="FK249" s="16"/>
      <c r="FL249" s="16"/>
      <c r="FM249" s="16"/>
      <c r="FN249" s="16"/>
      <c r="FO249" s="16"/>
      <c r="FP249" s="16"/>
      <c r="FQ249" s="16"/>
      <c r="FR249" s="16"/>
      <c r="FS249" s="16"/>
      <c r="FT249" s="16"/>
      <c r="FU249" s="16"/>
      <c r="FV249" s="16"/>
      <c r="FW249" s="16"/>
      <c r="FX249" s="16"/>
      <c r="FY249" s="16"/>
      <c r="FZ249" s="16"/>
      <c r="GA249" s="16"/>
      <c r="GB249" s="16"/>
      <c r="GC249" s="16"/>
      <c r="GE249" s="37">
        <v>244</v>
      </c>
      <c r="GF249" s="12">
        <v>3286</v>
      </c>
      <c r="GG249" s="16">
        <v>0</v>
      </c>
      <c r="GH249" s="16">
        <v>2.73</v>
      </c>
      <c r="GI249" s="16">
        <v>0</v>
      </c>
      <c r="GJ249" s="16">
        <v>0</v>
      </c>
      <c r="GK249" s="16">
        <v>0</v>
      </c>
      <c r="GL249" s="16">
        <v>0</v>
      </c>
      <c r="GM249" s="16">
        <v>5.6</v>
      </c>
      <c r="GN249" s="16">
        <v>0</v>
      </c>
      <c r="GO249" s="16">
        <v>0</v>
      </c>
      <c r="GP249" s="16">
        <v>0</v>
      </c>
      <c r="GQ249" s="16">
        <v>6.66</v>
      </c>
      <c r="GR249" s="16">
        <v>6.66</v>
      </c>
      <c r="GS249" s="16">
        <v>0</v>
      </c>
      <c r="GT249" s="16">
        <v>0</v>
      </c>
      <c r="GU249" s="16">
        <v>6.6</v>
      </c>
      <c r="GV249" s="16">
        <v>546.9860000000001</v>
      </c>
      <c r="GW249" s="16"/>
      <c r="GX249" s="16"/>
      <c r="GY249" s="16"/>
      <c r="GZ249" s="16"/>
      <c r="HA249" s="16"/>
    </row>
    <row r="250" spans="1:209" x14ac:dyDescent="0.35">
      <c r="A250" s="37"/>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c r="CA250" s="16"/>
      <c r="CB250" s="16"/>
      <c r="CC250" s="16"/>
      <c r="CD250" s="16"/>
      <c r="CE250" s="16"/>
      <c r="CF250" s="16"/>
      <c r="CG250" s="16"/>
      <c r="CH250" s="16"/>
      <c r="CI250" s="16"/>
      <c r="CJ250" s="16"/>
      <c r="CK250" s="16"/>
      <c r="CL250" s="16"/>
      <c r="CM250" s="16"/>
      <c r="CN250" s="16"/>
      <c r="CO250" s="16"/>
      <c r="CP250" s="16"/>
      <c r="CQ250" s="16"/>
      <c r="CR250" s="16"/>
      <c r="CS250" s="16"/>
      <c r="CT250" s="16"/>
      <c r="CU250" s="16"/>
      <c r="CV250" s="16"/>
      <c r="CW250" s="16"/>
      <c r="CX250" s="16"/>
      <c r="CY250" s="16"/>
      <c r="CZ250" s="16"/>
      <c r="DA250" s="16"/>
      <c r="DB250" s="16"/>
      <c r="DC250" s="16"/>
      <c r="DD250" s="16"/>
      <c r="DE250" s="16"/>
      <c r="DF250" s="16"/>
      <c r="DG250" s="16"/>
      <c r="DH250" s="16"/>
      <c r="DI250" s="16"/>
      <c r="DJ250" s="16"/>
      <c r="DK250" s="16"/>
      <c r="DL250" s="16"/>
      <c r="DM250" s="16"/>
      <c r="DN250" s="16"/>
      <c r="DO250" s="16"/>
      <c r="DP250" s="16"/>
      <c r="DQ250" s="16"/>
      <c r="DR250" s="16"/>
      <c r="DS250" s="16"/>
      <c r="DT250" s="16"/>
      <c r="DU250" s="16"/>
      <c r="DV250" s="16"/>
      <c r="DW250" s="16"/>
      <c r="DX250" s="16"/>
      <c r="DY250" s="16"/>
      <c r="DZ250" s="16"/>
      <c r="EA250" s="16"/>
      <c r="EB250" s="16"/>
      <c r="EC250" s="16"/>
      <c r="ED250" s="16"/>
      <c r="EE250" s="16"/>
      <c r="EF250" s="16"/>
      <c r="EG250" s="16"/>
      <c r="EH250" s="16"/>
      <c r="EI250" s="16"/>
      <c r="EJ250" s="16"/>
      <c r="EK250" s="16"/>
      <c r="EL250" s="16"/>
      <c r="EM250" s="16"/>
      <c r="EN250" s="16"/>
      <c r="EO250" s="16"/>
      <c r="EP250" s="16"/>
      <c r="EQ250" s="16"/>
      <c r="ER250" s="16"/>
      <c r="ES250" s="16"/>
      <c r="ET250" s="16"/>
      <c r="EU250" s="16"/>
      <c r="EV250" s="16"/>
      <c r="EW250" s="16"/>
      <c r="EX250" s="16"/>
      <c r="EY250" s="16"/>
      <c r="EZ250" s="16"/>
      <c r="FA250" s="16"/>
      <c r="FB250" s="16"/>
      <c r="FC250" s="16"/>
      <c r="FD250" s="16"/>
      <c r="FE250" s="16"/>
      <c r="FF250" s="16"/>
      <c r="FG250" s="16"/>
      <c r="FH250" s="16"/>
      <c r="FI250" s="16"/>
      <c r="FJ250" s="16"/>
      <c r="FK250" s="16"/>
      <c r="FL250" s="16"/>
      <c r="FM250" s="16"/>
      <c r="FN250" s="16"/>
      <c r="FO250" s="16"/>
      <c r="FP250" s="16"/>
      <c r="FQ250" s="16"/>
      <c r="FR250" s="16"/>
      <c r="FS250" s="16"/>
      <c r="FT250" s="16"/>
      <c r="FU250" s="16"/>
      <c r="FV250" s="16"/>
      <c r="FW250" s="16"/>
      <c r="FX250" s="16"/>
      <c r="FY250" s="16"/>
      <c r="FZ250" s="16"/>
      <c r="GA250" s="16"/>
      <c r="GB250" s="16"/>
      <c r="GC250" s="16"/>
      <c r="GE250" s="37">
        <v>245</v>
      </c>
      <c r="GF250" s="12">
        <v>3287</v>
      </c>
      <c r="GG250" s="16">
        <v>0</v>
      </c>
      <c r="GH250" s="16">
        <v>9.56</v>
      </c>
      <c r="GI250" s="16">
        <v>1.5</v>
      </c>
      <c r="GJ250" s="16">
        <v>0</v>
      </c>
      <c r="GK250" s="16">
        <v>0</v>
      </c>
      <c r="GL250" s="16">
        <v>0</v>
      </c>
      <c r="GM250" s="16">
        <v>0</v>
      </c>
      <c r="GN250" s="16">
        <v>0</v>
      </c>
      <c r="GO250" s="16">
        <v>0</v>
      </c>
      <c r="GP250" s="16">
        <v>0</v>
      </c>
      <c r="GQ250" s="16">
        <v>6.66</v>
      </c>
      <c r="GR250" s="16">
        <v>0</v>
      </c>
      <c r="GS250" s="16">
        <v>0</v>
      </c>
      <c r="GT250" s="16">
        <v>0</v>
      </c>
      <c r="GU250" s="16">
        <v>0</v>
      </c>
      <c r="GV250" s="16">
        <v>365.20199999999994</v>
      </c>
      <c r="GW250" s="16"/>
      <c r="GX250" s="16"/>
      <c r="GY250" s="16"/>
      <c r="GZ250" s="16"/>
      <c r="HA250" s="16"/>
    </row>
    <row r="251" spans="1:209" x14ac:dyDescent="0.35">
      <c r="A251" s="37"/>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c r="CA251" s="16"/>
      <c r="CB251" s="16"/>
      <c r="CC251" s="16"/>
      <c r="CD251" s="16"/>
      <c r="CE251" s="16"/>
      <c r="CF251" s="16"/>
      <c r="CG251" s="16"/>
      <c r="CH251" s="16"/>
      <c r="CI251" s="16"/>
      <c r="CJ251" s="16"/>
      <c r="CK251" s="16"/>
      <c r="CL251" s="16"/>
      <c r="CM251" s="16"/>
      <c r="CN251" s="16"/>
      <c r="CO251" s="16"/>
      <c r="CP251" s="16"/>
      <c r="CQ251" s="16"/>
      <c r="CR251" s="16"/>
      <c r="CS251" s="16"/>
      <c r="CT251" s="16"/>
      <c r="CU251" s="16"/>
      <c r="CV251" s="16"/>
      <c r="CW251" s="16"/>
      <c r="CX251" s="16"/>
      <c r="CY251" s="16"/>
      <c r="CZ251" s="16"/>
      <c r="DA251" s="16"/>
      <c r="DB251" s="16"/>
      <c r="DC251" s="16"/>
      <c r="DD251" s="16"/>
      <c r="DE251" s="16"/>
      <c r="DF251" s="16"/>
      <c r="DG251" s="16"/>
      <c r="DH251" s="16"/>
      <c r="DI251" s="16"/>
      <c r="DJ251" s="16"/>
      <c r="DK251" s="16"/>
      <c r="DL251" s="16"/>
      <c r="DM251" s="16"/>
      <c r="DN251" s="16"/>
      <c r="DO251" s="16"/>
      <c r="DP251" s="16"/>
      <c r="DQ251" s="16"/>
      <c r="DR251" s="16"/>
      <c r="DS251" s="16"/>
      <c r="DT251" s="16"/>
      <c r="DU251" s="16"/>
      <c r="DV251" s="16"/>
      <c r="DW251" s="16"/>
      <c r="DX251" s="16"/>
      <c r="DY251" s="16"/>
      <c r="DZ251" s="16"/>
      <c r="EA251" s="16"/>
      <c r="EB251" s="16"/>
      <c r="EC251" s="16"/>
      <c r="ED251" s="16"/>
      <c r="EE251" s="16"/>
      <c r="EF251" s="16"/>
      <c r="EG251" s="16"/>
      <c r="EH251" s="16"/>
      <c r="EI251" s="16"/>
      <c r="EJ251" s="16"/>
      <c r="EK251" s="16"/>
      <c r="EL251" s="16"/>
      <c r="EM251" s="16"/>
      <c r="EN251" s="16"/>
      <c r="EO251" s="16"/>
      <c r="EP251" s="16"/>
      <c r="EQ251" s="16"/>
      <c r="ER251" s="16"/>
      <c r="ES251" s="16"/>
      <c r="ET251" s="16"/>
      <c r="EU251" s="16"/>
      <c r="EV251" s="16"/>
      <c r="EW251" s="16"/>
      <c r="EX251" s="16"/>
      <c r="EY251" s="16"/>
      <c r="EZ251" s="16"/>
      <c r="FA251" s="16"/>
      <c r="FB251" s="16"/>
      <c r="FC251" s="16"/>
      <c r="FD251" s="16"/>
      <c r="FE251" s="16"/>
      <c r="FF251" s="16"/>
      <c r="FG251" s="16"/>
      <c r="FH251" s="16"/>
      <c r="FI251" s="16"/>
      <c r="FJ251" s="16"/>
      <c r="FK251" s="16"/>
      <c r="FL251" s="16"/>
      <c r="FM251" s="16"/>
      <c r="FN251" s="16"/>
      <c r="FO251" s="16"/>
      <c r="FP251" s="16"/>
      <c r="FQ251" s="16"/>
      <c r="FR251" s="16"/>
      <c r="FS251" s="16"/>
      <c r="FT251" s="16"/>
      <c r="FU251" s="16"/>
      <c r="FV251" s="16"/>
      <c r="FW251" s="16"/>
      <c r="FX251" s="16"/>
      <c r="FY251" s="16"/>
      <c r="FZ251" s="16"/>
      <c r="GA251" s="16"/>
      <c r="GB251" s="16"/>
      <c r="GC251" s="16"/>
      <c r="GE251" s="37">
        <v>246</v>
      </c>
      <c r="GF251" s="12">
        <v>3289</v>
      </c>
      <c r="GG251" s="16">
        <v>36.832000000000001</v>
      </c>
      <c r="GH251" s="16">
        <v>4.5</v>
      </c>
      <c r="GI251" s="16">
        <v>0</v>
      </c>
      <c r="GJ251" s="16">
        <v>3</v>
      </c>
      <c r="GK251" s="16">
        <v>0</v>
      </c>
      <c r="GL251" s="16">
        <v>0</v>
      </c>
      <c r="GM251" s="16">
        <v>6.82</v>
      </c>
      <c r="GN251" s="16">
        <v>0</v>
      </c>
      <c r="GO251" s="16">
        <v>0</v>
      </c>
      <c r="GP251" s="16">
        <v>0</v>
      </c>
      <c r="GQ251" s="16">
        <v>17.100000000000001</v>
      </c>
      <c r="GR251" s="16">
        <v>0</v>
      </c>
      <c r="GS251" s="16">
        <v>10.375</v>
      </c>
      <c r="GT251" s="16">
        <v>7.04</v>
      </c>
      <c r="GU251" s="16">
        <v>0</v>
      </c>
      <c r="GV251" s="16">
        <v>855.86700000000008</v>
      </c>
      <c r="GW251" s="16"/>
      <c r="GX251" s="16"/>
      <c r="GY251" s="16"/>
      <c r="GZ251" s="16"/>
      <c r="HA251" s="16"/>
    </row>
    <row r="252" spans="1:209" x14ac:dyDescent="0.35">
      <c r="A252" s="37"/>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c r="CA252" s="16"/>
      <c r="CB252" s="16"/>
      <c r="CC252" s="16"/>
      <c r="CD252" s="16"/>
      <c r="CE252" s="16"/>
      <c r="CF252" s="16"/>
      <c r="CG252" s="16"/>
      <c r="CH252" s="16"/>
      <c r="CI252" s="16"/>
      <c r="CJ252" s="16"/>
      <c r="CK252" s="16"/>
      <c r="CL252" s="16"/>
      <c r="CM252" s="16"/>
      <c r="CN252" s="16"/>
      <c r="CO252" s="16"/>
      <c r="CP252" s="16"/>
      <c r="CQ252" s="16"/>
      <c r="CR252" s="16"/>
      <c r="CS252" s="16"/>
      <c r="CT252" s="16"/>
      <c r="CU252" s="16"/>
      <c r="CV252" s="16"/>
      <c r="CW252" s="16"/>
      <c r="CX252" s="16"/>
      <c r="CY252" s="16"/>
      <c r="CZ252" s="16"/>
      <c r="DA252" s="16"/>
      <c r="DB252" s="16"/>
      <c r="DC252" s="16"/>
      <c r="DD252" s="16"/>
      <c r="DE252" s="16"/>
      <c r="DF252" s="16"/>
      <c r="DG252" s="16"/>
      <c r="DH252" s="16"/>
      <c r="DI252" s="16"/>
      <c r="DJ252" s="16"/>
      <c r="DK252" s="16"/>
      <c r="DL252" s="16"/>
      <c r="DM252" s="16"/>
      <c r="DN252" s="16"/>
      <c r="DO252" s="16"/>
      <c r="DP252" s="16"/>
      <c r="DQ252" s="16"/>
      <c r="DR252" s="16"/>
      <c r="DS252" s="16"/>
      <c r="DT252" s="16"/>
      <c r="DU252" s="16"/>
      <c r="DV252" s="16"/>
      <c r="DW252" s="16"/>
      <c r="DX252" s="16"/>
      <c r="DY252" s="16"/>
      <c r="DZ252" s="16"/>
      <c r="EA252" s="16"/>
      <c r="EB252" s="16"/>
      <c r="EC252" s="16"/>
      <c r="ED252" s="16"/>
      <c r="EE252" s="16"/>
      <c r="EF252" s="16"/>
      <c r="EG252" s="16"/>
      <c r="EH252" s="16"/>
      <c r="EI252" s="16"/>
      <c r="EJ252" s="16"/>
      <c r="EK252" s="16"/>
      <c r="EL252" s="16"/>
      <c r="EM252" s="16"/>
      <c r="EN252" s="16"/>
      <c r="EO252" s="16"/>
      <c r="EP252" s="16"/>
      <c r="EQ252" s="16"/>
      <c r="ER252" s="16"/>
      <c r="ES252" s="16"/>
      <c r="ET252" s="16"/>
      <c r="EU252" s="16"/>
      <c r="EV252" s="16"/>
      <c r="EW252" s="16"/>
      <c r="EX252" s="16"/>
      <c r="EY252" s="16"/>
      <c r="EZ252" s="16"/>
      <c r="FA252" s="16"/>
      <c r="FB252" s="16"/>
      <c r="FC252" s="16"/>
      <c r="FD252" s="16"/>
      <c r="FE252" s="16"/>
      <c r="FF252" s="16"/>
      <c r="FG252" s="16"/>
      <c r="FH252" s="16"/>
      <c r="FI252" s="16"/>
      <c r="FJ252" s="16"/>
      <c r="FK252" s="16"/>
      <c r="FL252" s="16"/>
      <c r="FM252" s="16"/>
      <c r="FN252" s="16"/>
      <c r="FO252" s="16"/>
      <c r="FP252" s="16"/>
      <c r="FQ252" s="16"/>
      <c r="FR252" s="16"/>
      <c r="FS252" s="16"/>
      <c r="FT252" s="16"/>
      <c r="FU252" s="16"/>
      <c r="FV252" s="16"/>
      <c r="FW252" s="16"/>
      <c r="FX252" s="16"/>
      <c r="FY252" s="16"/>
      <c r="FZ252" s="16"/>
      <c r="GA252" s="16"/>
      <c r="GB252" s="16"/>
      <c r="GC252" s="16"/>
      <c r="GE252" s="37">
        <v>247</v>
      </c>
      <c r="GF252" s="12">
        <v>3292</v>
      </c>
      <c r="GG252" s="16">
        <v>3.04</v>
      </c>
      <c r="GH252" s="16">
        <v>0</v>
      </c>
      <c r="GI252" s="16">
        <v>5</v>
      </c>
      <c r="GJ252" s="16">
        <v>0</v>
      </c>
      <c r="GK252" s="16">
        <v>0</v>
      </c>
      <c r="GL252" s="16">
        <v>0</v>
      </c>
      <c r="GM252" s="16">
        <v>0</v>
      </c>
      <c r="GN252" s="16">
        <v>0</v>
      </c>
      <c r="GO252" s="16">
        <v>0</v>
      </c>
      <c r="GP252" s="16">
        <v>0</v>
      </c>
      <c r="GQ252" s="16">
        <v>0</v>
      </c>
      <c r="GR252" s="16">
        <v>6.66</v>
      </c>
      <c r="GS252" s="16">
        <v>0</v>
      </c>
      <c r="GT252" s="16">
        <v>0</v>
      </c>
      <c r="GU252" s="16">
        <v>0</v>
      </c>
      <c r="GV252" s="16">
        <v>328.27000000000004</v>
      </c>
      <c r="GW252" s="16"/>
      <c r="GX252" s="16"/>
      <c r="GY252" s="16"/>
      <c r="GZ252" s="16"/>
      <c r="HA252" s="16"/>
    </row>
    <row r="253" spans="1:209" x14ac:dyDescent="0.35">
      <c r="A253" s="37"/>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c r="CA253" s="16"/>
      <c r="CB253" s="16"/>
      <c r="CC253" s="16"/>
      <c r="CD253" s="16"/>
      <c r="CE253" s="16"/>
      <c r="CF253" s="16"/>
      <c r="CG253" s="16"/>
      <c r="CH253" s="16"/>
      <c r="CI253" s="16"/>
      <c r="CJ253" s="16"/>
      <c r="CK253" s="16"/>
      <c r="CL253" s="16"/>
      <c r="CM253" s="16"/>
      <c r="CN253" s="16"/>
      <c r="CO253" s="16"/>
      <c r="CP253" s="16"/>
      <c r="CQ253" s="16"/>
      <c r="CR253" s="16"/>
      <c r="CS253" s="16"/>
      <c r="CT253" s="16"/>
      <c r="CU253" s="16"/>
      <c r="CV253" s="16"/>
      <c r="CW253" s="16"/>
      <c r="CX253" s="16"/>
      <c r="CY253" s="16"/>
      <c r="CZ253" s="16"/>
      <c r="DA253" s="16"/>
      <c r="DB253" s="16"/>
      <c r="DC253" s="16"/>
      <c r="DD253" s="16"/>
      <c r="DE253" s="16"/>
      <c r="DF253" s="16"/>
      <c r="DG253" s="16"/>
      <c r="DH253" s="16"/>
      <c r="DI253" s="16"/>
      <c r="DJ253" s="16"/>
      <c r="DK253" s="16"/>
      <c r="DL253" s="16"/>
      <c r="DM253" s="16"/>
      <c r="DN253" s="16"/>
      <c r="DO253" s="16"/>
      <c r="DP253" s="16"/>
      <c r="DQ253" s="16"/>
      <c r="DR253" s="16"/>
      <c r="DS253" s="16"/>
      <c r="DT253" s="16"/>
      <c r="DU253" s="16"/>
      <c r="DV253" s="16"/>
      <c r="DW253" s="16"/>
      <c r="DX253" s="16"/>
      <c r="DY253" s="16"/>
      <c r="DZ253" s="16"/>
      <c r="EA253" s="16"/>
      <c r="EB253" s="16"/>
      <c r="EC253" s="16"/>
      <c r="ED253" s="16"/>
      <c r="EE253" s="16"/>
      <c r="EF253" s="16"/>
      <c r="EG253" s="16"/>
      <c r="EH253" s="16"/>
      <c r="EI253" s="16"/>
      <c r="EJ253" s="16"/>
      <c r="EK253" s="16"/>
      <c r="EL253" s="16"/>
      <c r="EM253" s="16"/>
      <c r="EN253" s="16"/>
      <c r="EO253" s="16"/>
      <c r="EP253" s="16"/>
      <c r="EQ253" s="16"/>
      <c r="ER253" s="16"/>
      <c r="ES253" s="16"/>
      <c r="ET253" s="16"/>
      <c r="EU253" s="16"/>
      <c r="EV253" s="16"/>
      <c r="EW253" s="16"/>
      <c r="EX253" s="16"/>
      <c r="EY253" s="16"/>
      <c r="EZ253" s="16"/>
      <c r="FA253" s="16"/>
      <c r="FB253" s="16"/>
      <c r="FC253" s="16"/>
      <c r="FD253" s="16"/>
      <c r="FE253" s="16"/>
      <c r="FF253" s="16"/>
      <c r="FG253" s="16"/>
      <c r="FH253" s="16"/>
      <c r="FI253" s="16"/>
      <c r="FJ253" s="16"/>
      <c r="FK253" s="16"/>
      <c r="FL253" s="16"/>
      <c r="FM253" s="16"/>
      <c r="FN253" s="16"/>
      <c r="FO253" s="16"/>
      <c r="FP253" s="16"/>
      <c r="FQ253" s="16"/>
      <c r="FR253" s="16"/>
      <c r="FS253" s="16"/>
      <c r="FT253" s="16"/>
      <c r="FU253" s="16"/>
      <c r="FV253" s="16"/>
      <c r="FW253" s="16"/>
      <c r="FX253" s="16"/>
      <c r="FY253" s="16"/>
      <c r="FZ253" s="16"/>
      <c r="GA253" s="16"/>
      <c r="GB253" s="16"/>
      <c r="GC253" s="16"/>
      <c r="GE253" s="37">
        <v>248</v>
      </c>
      <c r="GF253" s="12">
        <v>3293</v>
      </c>
      <c r="GG253" s="16">
        <v>3.04</v>
      </c>
      <c r="GH253" s="16">
        <v>0</v>
      </c>
      <c r="GI253" s="16">
        <v>0</v>
      </c>
      <c r="GJ253" s="16">
        <v>0</v>
      </c>
      <c r="GK253" s="16">
        <v>0</v>
      </c>
      <c r="GL253" s="16">
        <v>0</v>
      </c>
      <c r="GM253" s="16">
        <v>0</v>
      </c>
      <c r="GN253" s="16">
        <v>0</v>
      </c>
      <c r="GO253" s="16">
        <v>6.6</v>
      </c>
      <c r="GP253" s="16">
        <v>3.15</v>
      </c>
      <c r="GQ253" s="16">
        <v>0</v>
      </c>
      <c r="GR253" s="16">
        <v>0</v>
      </c>
      <c r="GS253" s="16">
        <v>0</v>
      </c>
      <c r="GT253" s="16">
        <v>10.119999999999999</v>
      </c>
      <c r="GU253" s="16">
        <v>0</v>
      </c>
      <c r="GV253" s="16">
        <v>250.14599999999993</v>
      </c>
      <c r="GW253" s="16"/>
      <c r="GX253" s="16"/>
      <c r="GY253" s="16"/>
      <c r="GZ253" s="16"/>
      <c r="HA253" s="16"/>
    </row>
    <row r="254" spans="1:209" x14ac:dyDescent="0.35">
      <c r="A254" s="37"/>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c r="CA254" s="16"/>
      <c r="CB254" s="16"/>
      <c r="CC254" s="16"/>
      <c r="CD254" s="16"/>
      <c r="CE254" s="16"/>
      <c r="CF254" s="16"/>
      <c r="CG254" s="16"/>
      <c r="CH254" s="16"/>
      <c r="CI254" s="16"/>
      <c r="CJ254" s="16"/>
      <c r="CK254" s="16"/>
      <c r="CL254" s="16"/>
      <c r="CM254" s="16"/>
      <c r="CN254" s="16"/>
      <c r="CO254" s="16"/>
      <c r="CP254" s="16"/>
      <c r="CQ254" s="16"/>
      <c r="CR254" s="16"/>
      <c r="CS254" s="16"/>
      <c r="CT254" s="16"/>
      <c r="CU254" s="16"/>
      <c r="CV254" s="16"/>
      <c r="CW254" s="16"/>
      <c r="CX254" s="16"/>
      <c r="CY254" s="16"/>
      <c r="CZ254" s="16"/>
      <c r="DA254" s="16"/>
      <c r="DB254" s="16"/>
      <c r="DC254" s="16"/>
      <c r="DD254" s="16"/>
      <c r="DE254" s="16"/>
      <c r="DF254" s="16"/>
      <c r="DG254" s="16"/>
      <c r="DH254" s="16"/>
      <c r="DI254" s="16"/>
      <c r="DJ254" s="16"/>
      <c r="DK254" s="16"/>
      <c r="DL254" s="16"/>
      <c r="DM254" s="16"/>
      <c r="DN254" s="16"/>
      <c r="DO254" s="16"/>
      <c r="DP254" s="16"/>
      <c r="DQ254" s="16"/>
      <c r="DR254" s="16"/>
      <c r="DS254" s="16"/>
      <c r="DT254" s="16"/>
      <c r="DU254" s="16"/>
      <c r="DV254" s="16"/>
      <c r="DW254" s="16"/>
      <c r="DX254" s="16"/>
      <c r="DY254" s="16"/>
      <c r="DZ254" s="16"/>
      <c r="EA254" s="16"/>
      <c r="EB254" s="16"/>
      <c r="EC254" s="16"/>
      <c r="ED254" s="16"/>
      <c r="EE254" s="16"/>
      <c r="EF254" s="16"/>
      <c r="EG254" s="16"/>
      <c r="EH254" s="16"/>
      <c r="EI254" s="16"/>
      <c r="EJ254" s="16"/>
      <c r="EK254" s="16"/>
      <c r="EL254" s="16"/>
      <c r="EM254" s="16"/>
      <c r="EN254" s="16"/>
      <c r="EO254" s="16"/>
      <c r="EP254" s="16"/>
      <c r="EQ254" s="16"/>
      <c r="ER254" s="16"/>
      <c r="ES254" s="16"/>
      <c r="ET254" s="16"/>
      <c r="EU254" s="16"/>
      <c r="EV254" s="16"/>
      <c r="EW254" s="16"/>
      <c r="EX254" s="16"/>
      <c r="EY254" s="16"/>
      <c r="EZ254" s="16"/>
      <c r="FA254" s="16"/>
      <c r="FB254" s="16"/>
      <c r="FC254" s="16"/>
      <c r="FD254" s="16"/>
      <c r="FE254" s="16"/>
      <c r="FF254" s="16"/>
      <c r="FG254" s="16"/>
      <c r="FH254" s="16"/>
      <c r="FI254" s="16"/>
      <c r="FJ254" s="16"/>
      <c r="FK254" s="16"/>
      <c r="FL254" s="16"/>
      <c r="FM254" s="16"/>
      <c r="FN254" s="16"/>
      <c r="FO254" s="16"/>
      <c r="FP254" s="16"/>
      <c r="FQ254" s="16"/>
      <c r="FR254" s="16"/>
      <c r="FS254" s="16"/>
      <c r="FT254" s="16"/>
      <c r="FU254" s="16"/>
      <c r="FV254" s="16"/>
      <c r="FW254" s="16"/>
      <c r="FX254" s="16"/>
      <c r="FY254" s="16"/>
      <c r="FZ254" s="16"/>
      <c r="GA254" s="16"/>
      <c r="GB254" s="16"/>
      <c r="GC254" s="16"/>
      <c r="GE254" s="37">
        <v>249</v>
      </c>
      <c r="GF254" s="12">
        <v>3294</v>
      </c>
      <c r="GG254" s="16">
        <v>4.7960000000000003</v>
      </c>
      <c r="GH254" s="16">
        <v>14.4</v>
      </c>
      <c r="GI254" s="16">
        <v>5.4</v>
      </c>
      <c r="GJ254" s="16">
        <v>2.08</v>
      </c>
      <c r="GK254" s="16">
        <v>0</v>
      </c>
      <c r="GL254" s="16">
        <v>0</v>
      </c>
      <c r="GM254" s="16">
        <v>9.52</v>
      </c>
      <c r="GN254" s="16">
        <v>9.66</v>
      </c>
      <c r="GO254" s="16">
        <v>3.6</v>
      </c>
      <c r="GP254" s="16">
        <v>6.6</v>
      </c>
      <c r="GQ254" s="16">
        <v>9.25</v>
      </c>
      <c r="GR254" s="16">
        <v>19.440000000000001</v>
      </c>
      <c r="GS254" s="16">
        <v>16.324999999999999</v>
      </c>
      <c r="GT254" s="16">
        <v>12.32</v>
      </c>
      <c r="GU254" s="16">
        <v>0</v>
      </c>
      <c r="GV254" s="16">
        <v>1188.9490000000001</v>
      </c>
      <c r="GW254" s="16"/>
      <c r="GX254" s="16"/>
      <c r="GY254" s="16"/>
      <c r="GZ254" s="16"/>
      <c r="HA254" s="16"/>
    </row>
    <row r="255" spans="1:209" x14ac:dyDescent="0.35">
      <c r="A255" s="37"/>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c r="CA255" s="16"/>
      <c r="CB255" s="16"/>
      <c r="CC255" s="16"/>
      <c r="CD255" s="16"/>
      <c r="CE255" s="16"/>
      <c r="CF255" s="16"/>
      <c r="CG255" s="16"/>
      <c r="CH255" s="16"/>
      <c r="CI255" s="16"/>
      <c r="CJ255" s="16"/>
      <c r="CK255" s="16"/>
      <c r="CL255" s="16"/>
      <c r="CM255" s="16"/>
      <c r="CN255" s="16"/>
      <c r="CO255" s="16"/>
      <c r="CP255" s="16"/>
      <c r="CQ255" s="16"/>
      <c r="CR255" s="16"/>
      <c r="CS255" s="16"/>
      <c r="CT255" s="16"/>
      <c r="CU255" s="16"/>
      <c r="CV255" s="16"/>
      <c r="CW255" s="16"/>
      <c r="CX255" s="16"/>
      <c r="CY255" s="16"/>
      <c r="CZ255" s="16"/>
      <c r="DA255" s="16"/>
      <c r="DB255" s="16"/>
      <c r="DC255" s="16"/>
      <c r="DD255" s="16"/>
      <c r="DE255" s="16"/>
      <c r="DF255" s="16"/>
      <c r="DG255" s="16"/>
      <c r="DH255" s="16"/>
      <c r="DI255" s="16"/>
      <c r="DJ255" s="16"/>
      <c r="DK255" s="16"/>
      <c r="DL255" s="16"/>
      <c r="DM255" s="16"/>
      <c r="DN255" s="16"/>
      <c r="DO255" s="16"/>
      <c r="DP255" s="16"/>
      <c r="DQ255" s="16"/>
      <c r="DR255" s="16"/>
      <c r="DS255" s="16"/>
      <c r="DT255" s="16"/>
      <c r="DU255" s="16"/>
      <c r="DV255" s="16"/>
      <c r="DW255" s="16"/>
      <c r="DX255" s="16"/>
      <c r="DY255" s="16"/>
      <c r="DZ255" s="16"/>
      <c r="EA255" s="16"/>
      <c r="EB255" s="16"/>
      <c r="EC255" s="16"/>
      <c r="ED255" s="16"/>
      <c r="EE255" s="16"/>
      <c r="EF255" s="16"/>
      <c r="EG255" s="16"/>
      <c r="EH255" s="16"/>
      <c r="EI255" s="16"/>
      <c r="EJ255" s="16"/>
      <c r="EK255" s="16"/>
      <c r="EL255" s="16"/>
      <c r="EM255" s="16"/>
      <c r="EN255" s="16"/>
      <c r="EO255" s="16"/>
      <c r="EP255" s="16"/>
      <c r="EQ255" s="16"/>
      <c r="ER255" s="16"/>
      <c r="ES255" s="16"/>
      <c r="ET255" s="16"/>
      <c r="EU255" s="16"/>
      <c r="EV255" s="16"/>
      <c r="EW255" s="16"/>
      <c r="EX255" s="16"/>
      <c r="EY255" s="16"/>
      <c r="EZ255" s="16"/>
      <c r="FA255" s="16"/>
      <c r="FB255" s="16"/>
      <c r="FC255" s="16"/>
      <c r="FD255" s="16"/>
      <c r="FE255" s="16"/>
      <c r="FF255" s="16"/>
      <c r="FG255" s="16"/>
      <c r="FH255" s="16"/>
      <c r="FI255" s="16"/>
      <c r="FJ255" s="16"/>
      <c r="FK255" s="16"/>
      <c r="FL255" s="16"/>
      <c r="FM255" s="16"/>
      <c r="FN255" s="16"/>
      <c r="FO255" s="16"/>
      <c r="FP255" s="16"/>
      <c r="FQ255" s="16"/>
      <c r="FR255" s="16"/>
      <c r="FS255" s="16"/>
      <c r="FT255" s="16"/>
      <c r="FU255" s="16"/>
      <c r="FV255" s="16"/>
      <c r="FW255" s="16"/>
      <c r="FX255" s="16"/>
      <c r="FY255" s="16"/>
      <c r="FZ255" s="16"/>
      <c r="GA255" s="16"/>
      <c r="GB255" s="16"/>
      <c r="GC255" s="16"/>
      <c r="GE255" s="37">
        <v>250</v>
      </c>
      <c r="GF255" s="12">
        <v>3300</v>
      </c>
      <c r="GG255" s="16">
        <v>51.820999999999998</v>
      </c>
      <c r="GH255" s="16">
        <v>69.959999999999994</v>
      </c>
      <c r="GI255" s="16">
        <v>70.444999999999993</v>
      </c>
      <c r="GJ255" s="16">
        <v>12.6</v>
      </c>
      <c r="GK255" s="16">
        <v>8</v>
      </c>
      <c r="GL255" s="16">
        <v>7.5</v>
      </c>
      <c r="GM255" s="16">
        <v>182.73</v>
      </c>
      <c r="GN255" s="16">
        <v>72.72</v>
      </c>
      <c r="GO255" s="16">
        <v>59.715000000000003</v>
      </c>
      <c r="GP255" s="16">
        <v>25.89</v>
      </c>
      <c r="GQ255" s="16">
        <v>42.68</v>
      </c>
      <c r="GR255" s="16">
        <v>54.42</v>
      </c>
      <c r="GS255" s="16">
        <v>0</v>
      </c>
      <c r="GT255" s="16">
        <v>196.76</v>
      </c>
      <c r="GU255" s="16">
        <v>29.04</v>
      </c>
      <c r="GV255" s="16">
        <v>8024.8019999999988</v>
      </c>
      <c r="GW255" s="16"/>
      <c r="GX255" s="16"/>
      <c r="GY255" s="16"/>
      <c r="GZ255" s="16"/>
      <c r="HA255" s="16"/>
    </row>
    <row r="256" spans="1:209" x14ac:dyDescent="0.35">
      <c r="A256" s="37"/>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c r="CA256" s="16"/>
      <c r="CB256" s="16"/>
      <c r="CC256" s="16"/>
      <c r="CD256" s="16"/>
      <c r="CE256" s="16"/>
      <c r="CF256" s="16"/>
      <c r="CG256" s="16"/>
      <c r="CH256" s="16"/>
      <c r="CI256" s="16"/>
      <c r="CJ256" s="16"/>
      <c r="CK256" s="16"/>
      <c r="CL256" s="16"/>
      <c r="CM256" s="16"/>
      <c r="CN256" s="16"/>
      <c r="CO256" s="16"/>
      <c r="CP256" s="16"/>
      <c r="CQ256" s="16"/>
      <c r="CR256" s="16"/>
      <c r="CS256" s="16"/>
      <c r="CT256" s="16"/>
      <c r="CU256" s="16"/>
      <c r="CV256" s="16"/>
      <c r="CW256" s="16"/>
      <c r="CX256" s="16"/>
      <c r="CY256" s="16"/>
      <c r="CZ256" s="16"/>
      <c r="DA256" s="16"/>
      <c r="DB256" s="16"/>
      <c r="DC256" s="16"/>
      <c r="DD256" s="16"/>
      <c r="DE256" s="16"/>
      <c r="DF256" s="16"/>
      <c r="DG256" s="16"/>
      <c r="DH256" s="16"/>
      <c r="DI256" s="16"/>
      <c r="DJ256" s="16"/>
      <c r="DK256" s="16"/>
      <c r="DL256" s="16"/>
      <c r="DM256" s="16"/>
      <c r="DN256" s="16"/>
      <c r="DO256" s="16"/>
      <c r="DP256" s="16"/>
      <c r="DQ256" s="16"/>
      <c r="DR256" s="16"/>
      <c r="DS256" s="16"/>
      <c r="DT256" s="16"/>
      <c r="DU256" s="16"/>
      <c r="DV256" s="16"/>
      <c r="DW256" s="16"/>
      <c r="DX256" s="16"/>
      <c r="DY256" s="16"/>
      <c r="DZ256" s="16"/>
      <c r="EA256" s="16"/>
      <c r="EB256" s="16"/>
      <c r="EC256" s="16"/>
      <c r="ED256" s="16"/>
      <c r="EE256" s="16"/>
      <c r="EF256" s="16"/>
      <c r="EG256" s="16"/>
      <c r="EH256" s="16"/>
      <c r="EI256" s="16"/>
      <c r="EJ256" s="16"/>
      <c r="EK256" s="16"/>
      <c r="EL256" s="16"/>
      <c r="EM256" s="16"/>
      <c r="EN256" s="16"/>
      <c r="EO256" s="16"/>
      <c r="EP256" s="16"/>
      <c r="EQ256" s="16"/>
      <c r="ER256" s="16"/>
      <c r="ES256" s="16"/>
      <c r="ET256" s="16"/>
      <c r="EU256" s="16"/>
      <c r="EV256" s="16"/>
      <c r="EW256" s="16"/>
      <c r="EX256" s="16"/>
      <c r="EY256" s="16"/>
      <c r="EZ256" s="16"/>
      <c r="FA256" s="16"/>
      <c r="FB256" s="16"/>
      <c r="FC256" s="16"/>
      <c r="FD256" s="16"/>
      <c r="FE256" s="16"/>
      <c r="FF256" s="16"/>
      <c r="FG256" s="16"/>
      <c r="FH256" s="16"/>
      <c r="FI256" s="16"/>
      <c r="FJ256" s="16"/>
      <c r="FK256" s="16"/>
      <c r="FL256" s="16"/>
      <c r="FM256" s="16"/>
      <c r="FN256" s="16"/>
      <c r="FO256" s="16"/>
      <c r="FP256" s="16"/>
      <c r="FQ256" s="16"/>
      <c r="FR256" s="16"/>
      <c r="FS256" s="16"/>
      <c r="FT256" s="16"/>
      <c r="FU256" s="16"/>
      <c r="FV256" s="16"/>
      <c r="FW256" s="16"/>
      <c r="FX256" s="16"/>
      <c r="FY256" s="16"/>
      <c r="FZ256" s="16"/>
      <c r="GA256" s="16"/>
      <c r="GB256" s="16"/>
      <c r="GC256" s="16"/>
      <c r="GE256" s="37">
        <v>251</v>
      </c>
      <c r="GF256" s="12">
        <v>3301</v>
      </c>
      <c r="GG256" s="16">
        <v>5.7</v>
      </c>
      <c r="GH256" s="16">
        <v>4.41</v>
      </c>
      <c r="GI256" s="16">
        <v>2.9430000000000001</v>
      </c>
      <c r="GJ256" s="16">
        <v>4</v>
      </c>
      <c r="GK256" s="16">
        <v>0</v>
      </c>
      <c r="GL256" s="16">
        <v>7.04</v>
      </c>
      <c r="GM256" s="16">
        <v>0</v>
      </c>
      <c r="GN256" s="16">
        <v>0</v>
      </c>
      <c r="GO256" s="16">
        <v>0</v>
      </c>
      <c r="GP256" s="16">
        <v>0</v>
      </c>
      <c r="GQ256" s="16">
        <v>12.56</v>
      </c>
      <c r="GR256" s="16">
        <v>0</v>
      </c>
      <c r="GS256" s="16">
        <v>12.035</v>
      </c>
      <c r="GT256" s="16">
        <v>0</v>
      </c>
      <c r="GU256" s="16">
        <v>13.2</v>
      </c>
      <c r="GV256" s="16">
        <v>1080.3469999999998</v>
      </c>
      <c r="GW256" s="16"/>
      <c r="GX256" s="16"/>
      <c r="GY256" s="16"/>
      <c r="GZ256" s="16"/>
      <c r="HA256" s="16"/>
    </row>
    <row r="257" spans="1:209" x14ac:dyDescent="0.35">
      <c r="A257" s="37"/>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c r="CA257" s="16"/>
      <c r="CB257" s="16"/>
      <c r="CC257" s="16"/>
      <c r="CD257" s="16"/>
      <c r="CE257" s="16"/>
      <c r="CF257" s="16"/>
      <c r="CG257" s="16"/>
      <c r="CH257" s="16"/>
      <c r="CI257" s="16"/>
      <c r="CJ257" s="16"/>
      <c r="CK257" s="16"/>
      <c r="CL257" s="16"/>
      <c r="CM257" s="16"/>
      <c r="CN257" s="16"/>
      <c r="CO257" s="16"/>
      <c r="CP257" s="16"/>
      <c r="CQ257" s="16"/>
      <c r="CR257" s="16"/>
      <c r="CS257" s="16"/>
      <c r="CT257" s="16"/>
      <c r="CU257" s="16"/>
      <c r="CV257" s="16"/>
      <c r="CW257" s="16"/>
      <c r="CX257" s="16"/>
      <c r="CY257" s="16"/>
      <c r="CZ257" s="16"/>
      <c r="DA257" s="16"/>
      <c r="DB257" s="16"/>
      <c r="DC257" s="16"/>
      <c r="DD257" s="16"/>
      <c r="DE257" s="16"/>
      <c r="DF257" s="16"/>
      <c r="DG257" s="16"/>
      <c r="DH257" s="16"/>
      <c r="DI257" s="16"/>
      <c r="DJ257" s="16"/>
      <c r="DK257" s="16"/>
      <c r="DL257" s="16"/>
      <c r="DM257" s="16"/>
      <c r="DN257" s="16"/>
      <c r="DO257" s="16"/>
      <c r="DP257" s="16"/>
      <c r="DQ257" s="16"/>
      <c r="DR257" s="16"/>
      <c r="DS257" s="16"/>
      <c r="DT257" s="16"/>
      <c r="DU257" s="16"/>
      <c r="DV257" s="16"/>
      <c r="DW257" s="16"/>
      <c r="DX257" s="16"/>
      <c r="DY257" s="16"/>
      <c r="DZ257" s="16"/>
      <c r="EA257" s="16"/>
      <c r="EB257" s="16"/>
      <c r="EC257" s="16"/>
      <c r="ED257" s="16"/>
      <c r="EE257" s="16"/>
      <c r="EF257" s="16"/>
      <c r="EG257" s="16"/>
      <c r="EH257" s="16"/>
      <c r="EI257" s="16"/>
      <c r="EJ257" s="16"/>
      <c r="EK257" s="16"/>
      <c r="EL257" s="16"/>
      <c r="EM257" s="16"/>
      <c r="EN257" s="16"/>
      <c r="EO257" s="16"/>
      <c r="EP257" s="16"/>
      <c r="EQ257" s="16"/>
      <c r="ER257" s="16"/>
      <c r="ES257" s="16"/>
      <c r="ET257" s="16"/>
      <c r="EU257" s="16"/>
      <c r="EV257" s="16"/>
      <c r="EW257" s="16"/>
      <c r="EX257" s="16"/>
      <c r="EY257" s="16"/>
      <c r="EZ257" s="16"/>
      <c r="FA257" s="16"/>
      <c r="FB257" s="16"/>
      <c r="FC257" s="16"/>
      <c r="FD257" s="16"/>
      <c r="FE257" s="16"/>
      <c r="FF257" s="16"/>
      <c r="FG257" s="16"/>
      <c r="FH257" s="16"/>
      <c r="FI257" s="16"/>
      <c r="FJ257" s="16"/>
      <c r="FK257" s="16"/>
      <c r="FL257" s="16"/>
      <c r="FM257" s="16"/>
      <c r="FN257" s="16"/>
      <c r="FO257" s="16"/>
      <c r="FP257" s="16"/>
      <c r="FQ257" s="16"/>
      <c r="FR257" s="16"/>
      <c r="FS257" s="16"/>
      <c r="FT257" s="16"/>
      <c r="FU257" s="16"/>
      <c r="FV257" s="16"/>
      <c r="FW257" s="16"/>
      <c r="FX257" s="16"/>
      <c r="FY257" s="16"/>
      <c r="FZ257" s="16"/>
      <c r="GA257" s="16"/>
      <c r="GB257" s="16"/>
      <c r="GC257" s="16"/>
      <c r="GE257" s="37">
        <v>252</v>
      </c>
      <c r="GF257" s="12">
        <v>3302</v>
      </c>
      <c r="GG257" s="16">
        <v>23.84</v>
      </c>
      <c r="GH257" s="16">
        <v>0</v>
      </c>
      <c r="GI257" s="16">
        <v>0</v>
      </c>
      <c r="GJ257" s="16">
        <v>0</v>
      </c>
      <c r="GK257" s="16">
        <v>0</v>
      </c>
      <c r="GL257" s="16">
        <v>0</v>
      </c>
      <c r="GM257" s="16">
        <v>0</v>
      </c>
      <c r="GN257" s="16">
        <v>0</v>
      </c>
      <c r="GO257" s="16">
        <v>0</v>
      </c>
      <c r="GP257" s="16">
        <v>0</v>
      </c>
      <c r="GQ257" s="16">
        <v>0</v>
      </c>
      <c r="GR257" s="16">
        <v>0</v>
      </c>
      <c r="GS257" s="16">
        <v>0</v>
      </c>
      <c r="GT257" s="16">
        <v>0</v>
      </c>
      <c r="GU257" s="16">
        <v>0</v>
      </c>
      <c r="GV257" s="16">
        <v>307.38499999999999</v>
      </c>
      <c r="GW257" s="16"/>
      <c r="GX257" s="16"/>
      <c r="GY257" s="16"/>
      <c r="GZ257" s="16"/>
      <c r="HA257" s="16"/>
    </row>
    <row r="258" spans="1:209" x14ac:dyDescent="0.35">
      <c r="A258" s="37"/>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c r="CA258" s="16"/>
      <c r="CB258" s="16"/>
      <c r="CC258" s="16"/>
      <c r="CD258" s="16"/>
      <c r="CE258" s="16"/>
      <c r="CF258" s="16"/>
      <c r="CG258" s="16"/>
      <c r="CH258" s="16"/>
      <c r="CI258" s="16"/>
      <c r="CJ258" s="16"/>
      <c r="CK258" s="16"/>
      <c r="CL258" s="16"/>
      <c r="CM258" s="16"/>
      <c r="CN258" s="16"/>
      <c r="CO258" s="16"/>
      <c r="CP258" s="16"/>
      <c r="CQ258" s="16"/>
      <c r="CR258" s="16"/>
      <c r="CS258" s="16"/>
      <c r="CT258" s="16"/>
      <c r="CU258" s="16"/>
      <c r="CV258" s="16"/>
      <c r="CW258" s="16"/>
      <c r="CX258" s="16"/>
      <c r="CY258" s="16"/>
      <c r="CZ258" s="16"/>
      <c r="DA258" s="16"/>
      <c r="DB258" s="16"/>
      <c r="DC258" s="16"/>
      <c r="DD258" s="16"/>
      <c r="DE258" s="16"/>
      <c r="DF258" s="16"/>
      <c r="DG258" s="16"/>
      <c r="DH258" s="16"/>
      <c r="DI258" s="16"/>
      <c r="DJ258" s="16"/>
      <c r="DK258" s="16"/>
      <c r="DL258" s="16"/>
      <c r="DM258" s="16"/>
      <c r="DN258" s="16"/>
      <c r="DO258" s="16"/>
      <c r="DP258" s="16"/>
      <c r="DQ258" s="16"/>
      <c r="DR258" s="16"/>
      <c r="DS258" s="16"/>
      <c r="DT258" s="16"/>
      <c r="DU258" s="16"/>
      <c r="DV258" s="16"/>
      <c r="DW258" s="16"/>
      <c r="DX258" s="16"/>
      <c r="DY258" s="16"/>
      <c r="DZ258" s="16"/>
      <c r="EA258" s="16"/>
      <c r="EB258" s="16"/>
      <c r="EC258" s="16"/>
      <c r="ED258" s="16"/>
      <c r="EE258" s="16"/>
      <c r="EF258" s="16"/>
      <c r="EG258" s="16"/>
      <c r="EH258" s="16"/>
      <c r="EI258" s="16"/>
      <c r="EJ258" s="16"/>
      <c r="EK258" s="16"/>
      <c r="EL258" s="16"/>
      <c r="EM258" s="16"/>
      <c r="EN258" s="16"/>
      <c r="EO258" s="16"/>
      <c r="EP258" s="16"/>
      <c r="EQ258" s="16"/>
      <c r="ER258" s="16"/>
      <c r="ES258" s="16"/>
      <c r="ET258" s="16"/>
      <c r="EU258" s="16"/>
      <c r="EV258" s="16"/>
      <c r="EW258" s="16"/>
      <c r="EX258" s="16"/>
      <c r="EY258" s="16"/>
      <c r="EZ258" s="16"/>
      <c r="FA258" s="16"/>
      <c r="FB258" s="16"/>
      <c r="FC258" s="16"/>
      <c r="FD258" s="16"/>
      <c r="FE258" s="16"/>
      <c r="FF258" s="16"/>
      <c r="FG258" s="16"/>
      <c r="FH258" s="16"/>
      <c r="FI258" s="16"/>
      <c r="FJ258" s="16"/>
      <c r="FK258" s="16"/>
      <c r="FL258" s="16"/>
      <c r="FM258" s="16"/>
      <c r="FN258" s="16"/>
      <c r="FO258" s="16"/>
      <c r="FP258" s="16"/>
      <c r="FQ258" s="16"/>
      <c r="FR258" s="16"/>
      <c r="FS258" s="16"/>
      <c r="FT258" s="16"/>
      <c r="FU258" s="16"/>
      <c r="FV258" s="16"/>
      <c r="FW258" s="16"/>
      <c r="FX258" s="16"/>
      <c r="FY258" s="16"/>
      <c r="FZ258" s="16"/>
      <c r="GA258" s="16"/>
      <c r="GB258" s="16"/>
      <c r="GC258" s="16"/>
      <c r="GE258" s="37">
        <v>253</v>
      </c>
      <c r="GF258" s="12">
        <v>3303</v>
      </c>
      <c r="GG258" s="16">
        <v>3.04</v>
      </c>
      <c r="GH258" s="16">
        <v>4.9400000000000004</v>
      </c>
      <c r="GI258" s="16">
        <v>0</v>
      </c>
      <c r="GJ258" s="16">
        <v>0</v>
      </c>
      <c r="GK258" s="16">
        <v>0</v>
      </c>
      <c r="GL258" s="16">
        <v>0</v>
      </c>
      <c r="GM258" s="16">
        <v>0</v>
      </c>
      <c r="GN258" s="16">
        <v>0</v>
      </c>
      <c r="GO258" s="16">
        <v>0</v>
      </c>
      <c r="GP258" s="16">
        <v>0</v>
      </c>
      <c r="GQ258" s="16">
        <v>0</v>
      </c>
      <c r="GR258" s="16">
        <v>0</v>
      </c>
      <c r="GS258" s="16">
        <v>0</v>
      </c>
      <c r="GT258" s="16">
        <v>0</v>
      </c>
      <c r="GU258" s="16">
        <v>0</v>
      </c>
      <c r="GV258" s="16">
        <v>355.495</v>
      </c>
      <c r="GW258" s="16"/>
      <c r="GX258" s="16"/>
      <c r="GY258" s="16"/>
      <c r="GZ258" s="16"/>
      <c r="HA258" s="16"/>
    </row>
    <row r="259" spans="1:209" x14ac:dyDescent="0.35">
      <c r="A259" s="37"/>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c r="CA259" s="16"/>
      <c r="CB259" s="16"/>
      <c r="CC259" s="16"/>
      <c r="CD259" s="16"/>
      <c r="CE259" s="16"/>
      <c r="CF259" s="16"/>
      <c r="CG259" s="16"/>
      <c r="CH259" s="16"/>
      <c r="CI259" s="16"/>
      <c r="CJ259" s="16"/>
      <c r="CK259" s="16"/>
      <c r="CL259" s="16"/>
      <c r="CM259" s="16"/>
      <c r="CN259" s="16"/>
      <c r="CO259" s="16"/>
      <c r="CP259" s="16"/>
      <c r="CQ259" s="16"/>
      <c r="CR259" s="16"/>
      <c r="CS259" s="16"/>
      <c r="CT259" s="16"/>
      <c r="CU259" s="16"/>
      <c r="CV259" s="16"/>
      <c r="CW259" s="16"/>
      <c r="CX259" s="16"/>
      <c r="CY259" s="16"/>
      <c r="CZ259" s="16"/>
      <c r="DA259" s="16"/>
      <c r="DB259" s="16"/>
      <c r="DC259" s="16"/>
      <c r="DD259" s="16"/>
      <c r="DE259" s="16"/>
      <c r="DF259" s="16"/>
      <c r="DG259" s="16"/>
      <c r="DH259" s="16"/>
      <c r="DI259" s="16"/>
      <c r="DJ259" s="16"/>
      <c r="DK259" s="16"/>
      <c r="DL259" s="16"/>
      <c r="DM259" s="16"/>
      <c r="DN259" s="16"/>
      <c r="DO259" s="16"/>
      <c r="DP259" s="16"/>
      <c r="DQ259" s="16"/>
      <c r="DR259" s="16"/>
      <c r="DS259" s="16"/>
      <c r="DT259" s="16"/>
      <c r="DU259" s="16"/>
      <c r="DV259" s="16"/>
      <c r="DW259" s="16"/>
      <c r="DX259" s="16"/>
      <c r="DY259" s="16"/>
      <c r="DZ259" s="16"/>
      <c r="EA259" s="16"/>
      <c r="EB259" s="16"/>
      <c r="EC259" s="16"/>
      <c r="ED259" s="16"/>
      <c r="EE259" s="16"/>
      <c r="EF259" s="16"/>
      <c r="EG259" s="16"/>
      <c r="EH259" s="16"/>
      <c r="EI259" s="16"/>
      <c r="EJ259" s="16"/>
      <c r="EK259" s="16"/>
      <c r="EL259" s="16"/>
      <c r="EM259" s="16"/>
      <c r="EN259" s="16"/>
      <c r="EO259" s="16"/>
      <c r="EP259" s="16"/>
      <c r="EQ259" s="16"/>
      <c r="ER259" s="16"/>
      <c r="ES259" s="16"/>
      <c r="ET259" s="16"/>
      <c r="EU259" s="16"/>
      <c r="EV259" s="16"/>
      <c r="EW259" s="16"/>
      <c r="EX259" s="16"/>
      <c r="EY259" s="16"/>
      <c r="EZ259" s="16"/>
      <c r="FA259" s="16"/>
      <c r="FB259" s="16"/>
      <c r="FC259" s="16"/>
      <c r="FD259" s="16"/>
      <c r="FE259" s="16"/>
      <c r="FF259" s="16"/>
      <c r="FG259" s="16"/>
      <c r="FH259" s="16"/>
      <c r="FI259" s="16"/>
      <c r="FJ259" s="16"/>
      <c r="FK259" s="16"/>
      <c r="FL259" s="16"/>
      <c r="FM259" s="16"/>
      <c r="FN259" s="16"/>
      <c r="FO259" s="16"/>
      <c r="FP259" s="16"/>
      <c r="FQ259" s="16"/>
      <c r="FR259" s="16"/>
      <c r="FS259" s="16"/>
      <c r="FT259" s="16"/>
      <c r="FU259" s="16"/>
      <c r="FV259" s="16"/>
      <c r="FW259" s="16"/>
      <c r="FX259" s="16"/>
      <c r="FY259" s="16"/>
      <c r="FZ259" s="16"/>
      <c r="GA259" s="16"/>
      <c r="GB259" s="16"/>
      <c r="GC259" s="16"/>
      <c r="GE259" s="37">
        <v>254</v>
      </c>
      <c r="GF259" s="12">
        <v>3304</v>
      </c>
      <c r="GG259" s="16">
        <v>14.82</v>
      </c>
      <c r="GH259" s="16">
        <v>21.29</v>
      </c>
      <c r="GI259" s="16">
        <v>9</v>
      </c>
      <c r="GJ259" s="16">
        <v>0</v>
      </c>
      <c r="GK259" s="16">
        <v>4.5</v>
      </c>
      <c r="GL259" s="16">
        <v>4.16</v>
      </c>
      <c r="GM259" s="16">
        <v>24.99</v>
      </c>
      <c r="GN259" s="16">
        <v>24.56</v>
      </c>
      <c r="GO259" s="16">
        <v>0</v>
      </c>
      <c r="GP259" s="16">
        <v>0</v>
      </c>
      <c r="GQ259" s="16">
        <v>4.6749999999999998</v>
      </c>
      <c r="GR259" s="16">
        <v>16.66</v>
      </c>
      <c r="GS259" s="16">
        <v>6.6</v>
      </c>
      <c r="GT259" s="16">
        <v>13.24</v>
      </c>
      <c r="GU259" s="16">
        <v>6.6</v>
      </c>
      <c r="GV259" s="16">
        <v>2910.862999999998</v>
      </c>
      <c r="GW259" s="16"/>
      <c r="GX259" s="16"/>
      <c r="GY259" s="16"/>
      <c r="GZ259" s="16"/>
      <c r="HA259" s="16"/>
    </row>
    <row r="260" spans="1:209" x14ac:dyDescent="0.35">
      <c r="A260" s="37"/>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c r="CA260" s="16"/>
      <c r="CB260" s="16"/>
      <c r="CC260" s="16"/>
      <c r="CD260" s="16"/>
      <c r="CE260" s="16"/>
      <c r="CF260" s="16"/>
      <c r="CG260" s="16"/>
      <c r="CH260" s="16"/>
      <c r="CI260" s="16"/>
      <c r="CJ260" s="16"/>
      <c r="CK260" s="16"/>
      <c r="CL260" s="16"/>
      <c r="CM260" s="16"/>
      <c r="CN260" s="16"/>
      <c r="CO260" s="16"/>
      <c r="CP260" s="16"/>
      <c r="CQ260" s="16"/>
      <c r="CR260" s="16"/>
      <c r="CS260" s="16"/>
      <c r="CT260" s="16"/>
      <c r="CU260" s="16"/>
      <c r="CV260" s="16"/>
      <c r="CW260" s="16"/>
      <c r="CX260" s="16"/>
      <c r="CY260" s="16"/>
      <c r="CZ260" s="16"/>
      <c r="DA260" s="16"/>
      <c r="DB260" s="16"/>
      <c r="DC260" s="16"/>
      <c r="DD260" s="16"/>
      <c r="DE260" s="16"/>
      <c r="DF260" s="16"/>
      <c r="DG260" s="16"/>
      <c r="DH260" s="16"/>
      <c r="DI260" s="16"/>
      <c r="DJ260" s="16"/>
      <c r="DK260" s="16"/>
      <c r="DL260" s="16"/>
      <c r="DM260" s="16"/>
      <c r="DN260" s="16"/>
      <c r="DO260" s="16"/>
      <c r="DP260" s="16"/>
      <c r="DQ260" s="16"/>
      <c r="DR260" s="16"/>
      <c r="DS260" s="16"/>
      <c r="DT260" s="16"/>
      <c r="DU260" s="16"/>
      <c r="DV260" s="16"/>
      <c r="DW260" s="16"/>
      <c r="DX260" s="16"/>
      <c r="DY260" s="16"/>
      <c r="DZ260" s="16"/>
      <c r="EA260" s="16"/>
      <c r="EB260" s="16"/>
      <c r="EC260" s="16"/>
      <c r="ED260" s="16"/>
      <c r="EE260" s="16"/>
      <c r="EF260" s="16"/>
      <c r="EG260" s="16"/>
      <c r="EH260" s="16"/>
      <c r="EI260" s="16"/>
      <c r="EJ260" s="16"/>
      <c r="EK260" s="16"/>
      <c r="EL260" s="16"/>
      <c r="EM260" s="16"/>
      <c r="EN260" s="16"/>
      <c r="EO260" s="16"/>
      <c r="EP260" s="16"/>
      <c r="EQ260" s="16"/>
      <c r="ER260" s="16"/>
      <c r="ES260" s="16"/>
      <c r="ET260" s="16"/>
      <c r="EU260" s="16"/>
      <c r="EV260" s="16"/>
      <c r="EW260" s="16"/>
      <c r="EX260" s="16"/>
      <c r="EY260" s="16"/>
      <c r="EZ260" s="16"/>
      <c r="FA260" s="16"/>
      <c r="FB260" s="16"/>
      <c r="FC260" s="16"/>
      <c r="FD260" s="16"/>
      <c r="FE260" s="16"/>
      <c r="FF260" s="16"/>
      <c r="FG260" s="16"/>
      <c r="FH260" s="16"/>
      <c r="FI260" s="16"/>
      <c r="FJ260" s="16"/>
      <c r="FK260" s="16"/>
      <c r="FL260" s="16"/>
      <c r="FM260" s="16"/>
      <c r="FN260" s="16"/>
      <c r="FO260" s="16"/>
      <c r="FP260" s="16"/>
      <c r="FQ260" s="16"/>
      <c r="FR260" s="16"/>
      <c r="FS260" s="16"/>
      <c r="FT260" s="16"/>
      <c r="FU260" s="16"/>
      <c r="FV260" s="16"/>
      <c r="FW260" s="16"/>
      <c r="FX260" s="16"/>
      <c r="FY260" s="16"/>
      <c r="FZ260" s="16"/>
      <c r="GA260" s="16"/>
      <c r="GB260" s="16"/>
      <c r="GC260" s="16"/>
      <c r="GE260" s="37">
        <v>255</v>
      </c>
      <c r="GF260" s="12">
        <v>3305</v>
      </c>
      <c r="GG260" s="16">
        <v>125.364</v>
      </c>
      <c r="GH260" s="16">
        <v>119.922</v>
      </c>
      <c r="GI260" s="16">
        <v>28.15</v>
      </c>
      <c r="GJ260" s="16">
        <v>9.0549999999999997</v>
      </c>
      <c r="GK260" s="16">
        <v>18.559999999999999</v>
      </c>
      <c r="GL260" s="16">
        <v>14.69</v>
      </c>
      <c r="GM260" s="16">
        <v>37.299999999999997</v>
      </c>
      <c r="GN260" s="16">
        <v>81.95</v>
      </c>
      <c r="GO260" s="16">
        <v>198.10499999999999</v>
      </c>
      <c r="GP260" s="16">
        <v>82.465000000000003</v>
      </c>
      <c r="GQ260" s="16">
        <v>62.9</v>
      </c>
      <c r="GR260" s="16">
        <v>30.28</v>
      </c>
      <c r="GS260" s="16">
        <v>96.495000000000005</v>
      </c>
      <c r="GT260" s="16">
        <v>6.64</v>
      </c>
      <c r="GU260" s="16">
        <v>131.56</v>
      </c>
      <c r="GV260" s="16">
        <v>11897.018</v>
      </c>
      <c r="GW260" s="16"/>
      <c r="GX260" s="16"/>
      <c r="GY260" s="16"/>
      <c r="GZ260" s="16"/>
      <c r="HA260" s="16"/>
    </row>
    <row r="261" spans="1:209" x14ac:dyDescent="0.35">
      <c r="A261" s="37"/>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c r="CA261" s="16"/>
      <c r="CB261" s="16"/>
      <c r="CC261" s="16"/>
      <c r="CD261" s="16"/>
      <c r="CE261" s="16"/>
      <c r="CF261" s="16"/>
      <c r="CG261" s="16"/>
      <c r="CH261" s="16"/>
      <c r="CI261" s="16"/>
      <c r="CJ261" s="16"/>
      <c r="CK261" s="16"/>
      <c r="CL261" s="16"/>
      <c r="CM261" s="16"/>
      <c r="CN261" s="16"/>
      <c r="CO261" s="16"/>
      <c r="CP261" s="16"/>
      <c r="CQ261" s="16"/>
      <c r="CR261" s="16"/>
      <c r="CS261" s="16"/>
      <c r="CT261" s="16"/>
      <c r="CU261" s="16"/>
      <c r="CV261" s="16"/>
      <c r="CW261" s="16"/>
      <c r="CX261" s="16"/>
      <c r="CY261" s="16"/>
      <c r="CZ261" s="16"/>
      <c r="DA261" s="16"/>
      <c r="DB261" s="16"/>
      <c r="DC261" s="16"/>
      <c r="DD261" s="16"/>
      <c r="DE261" s="16"/>
      <c r="DF261" s="16"/>
      <c r="DG261" s="16"/>
      <c r="DH261" s="16"/>
      <c r="DI261" s="16"/>
      <c r="DJ261" s="16"/>
      <c r="DK261" s="16"/>
      <c r="DL261" s="16"/>
      <c r="DM261" s="16"/>
      <c r="DN261" s="16"/>
      <c r="DO261" s="16"/>
      <c r="DP261" s="16"/>
      <c r="DQ261" s="16"/>
      <c r="DR261" s="16"/>
      <c r="DS261" s="16"/>
      <c r="DT261" s="16"/>
      <c r="DU261" s="16"/>
      <c r="DV261" s="16"/>
      <c r="DW261" s="16"/>
      <c r="DX261" s="16"/>
      <c r="DY261" s="16"/>
      <c r="DZ261" s="16"/>
      <c r="EA261" s="16"/>
      <c r="EB261" s="16"/>
      <c r="EC261" s="16"/>
      <c r="ED261" s="16"/>
      <c r="EE261" s="16"/>
      <c r="EF261" s="16"/>
      <c r="EG261" s="16"/>
      <c r="EH261" s="16"/>
      <c r="EI261" s="16"/>
      <c r="EJ261" s="16"/>
      <c r="EK261" s="16"/>
      <c r="EL261" s="16"/>
      <c r="EM261" s="16"/>
      <c r="EN261" s="16"/>
      <c r="EO261" s="16"/>
      <c r="EP261" s="16"/>
      <c r="EQ261" s="16"/>
      <c r="ER261" s="16"/>
      <c r="ES261" s="16"/>
      <c r="ET261" s="16"/>
      <c r="EU261" s="16"/>
      <c r="EV261" s="16"/>
      <c r="EW261" s="16"/>
      <c r="EX261" s="16"/>
      <c r="EY261" s="16"/>
      <c r="EZ261" s="16"/>
      <c r="FA261" s="16"/>
      <c r="FB261" s="16"/>
      <c r="FC261" s="16"/>
      <c r="FD261" s="16"/>
      <c r="FE261" s="16"/>
      <c r="FF261" s="16"/>
      <c r="FG261" s="16"/>
      <c r="FH261" s="16"/>
      <c r="FI261" s="16"/>
      <c r="FJ261" s="16"/>
      <c r="FK261" s="16"/>
      <c r="FL261" s="16"/>
      <c r="FM261" s="16"/>
      <c r="FN261" s="16"/>
      <c r="FO261" s="16"/>
      <c r="FP261" s="16"/>
      <c r="FQ261" s="16"/>
      <c r="FR261" s="16"/>
      <c r="FS261" s="16"/>
      <c r="FT261" s="16"/>
      <c r="FU261" s="16"/>
      <c r="FV261" s="16"/>
      <c r="FW261" s="16"/>
      <c r="FX261" s="16"/>
      <c r="FY261" s="16"/>
      <c r="FZ261" s="16"/>
      <c r="GA261" s="16"/>
      <c r="GB261" s="16"/>
      <c r="GC261" s="16"/>
      <c r="GE261" s="37">
        <v>256</v>
      </c>
      <c r="GF261" s="12">
        <v>3309</v>
      </c>
      <c r="GG261" s="16">
        <v>0</v>
      </c>
      <c r="GH261" s="16">
        <v>0</v>
      </c>
      <c r="GI261" s="16">
        <v>0</v>
      </c>
      <c r="GJ261" s="16">
        <v>0</v>
      </c>
      <c r="GK261" s="16">
        <v>0</v>
      </c>
      <c r="GL261" s="16">
        <v>0</v>
      </c>
      <c r="GM261" s="16">
        <v>0</v>
      </c>
      <c r="GN261" s="16">
        <v>0</v>
      </c>
      <c r="GO261" s="16">
        <v>0</v>
      </c>
      <c r="GP261" s="16">
        <v>0</v>
      </c>
      <c r="GQ261" s="16">
        <v>0</v>
      </c>
      <c r="GR261" s="16">
        <v>0</v>
      </c>
      <c r="GS261" s="16">
        <v>0</v>
      </c>
      <c r="GT261" s="16">
        <v>0</v>
      </c>
      <c r="GU261" s="16">
        <v>0</v>
      </c>
      <c r="GV261" s="16">
        <v>85.4</v>
      </c>
      <c r="GW261" s="16"/>
      <c r="GX261" s="16"/>
      <c r="GY261" s="16"/>
      <c r="GZ261" s="16"/>
      <c r="HA261" s="16"/>
    </row>
    <row r="262" spans="1:209" x14ac:dyDescent="0.35">
      <c r="A262" s="37"/>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c r="CB262" s="16"/>
      <c r="CC262" s="16"/>
      <c r="CD262" s="16"/>
      <c r="CE262" s="16"/>
      <c r="CF262" s="16"/>
      <c r="CG262" s="16"/>
      <c r="CH262" s="16"/>
      <c r="CI262" s="16"/>
      <c r="CJ262" s="16"/>
      <c r="CK262" s="16"/>
      <c r="CL262" s="16"/>
      <c r="CM262" s="16"/>
      <c r="CN262" s="16"/>
      <c r="CO262" s="16"/>
      <c r="CP262" s="16"/>
      <c r="CQ262" s="16"/>
      <c r="CR262" s="16"/>
      <c r="CS262" s="16"/>
      <c r="CT262" s="16"/>
      <c r="CU262" s="16"/>
      <c r="CV262" s="16"/>
      <c r="CW262" s="16"/>
      <c r="CX262" s="16"/>
      <c r="CY262" s="16"/>
      <c r="CZ262" s="16"/>
      <c r="DA262" s="16"/>
      <c r="DB262" s="16"/>
      <c r="DC262" s="16"/>
      <c r="DD262" s="16"/>
      <c r="DE262" s="16"/>
      <c r="DF262" s="16"/>
      <c r="DG262" s="16"/>
      <c r="DH262" s="16"/>
      <c r="DI262" s="16"/>
      <c r="DJ262" s="16"/>
      <c r="DK262" s="16"/>
      <c r="DL262" s="16"/>
      <c r="DM262" s="16"/>
      <c r="DN262" s="16"/>
      <c r="DO262" s="16"/>
      <c r="DP262" s="16"/>
      <c r="DQ262" s="16"/>
      <c r="DR262" s="16"/>
      <c r="DS262" s="16"/>
      <c r="DT262" s="16"/>
      <c r="DU262" s="16"/>
      <c r="DV262" s="16"/>
      <c r="DW262" s="16"/>
      <c r="DX262" s="16"/>
      <c r="DY262" s="16"/>
      <c r="DZ262" s="16"/>
      <c r="EA262" s="16"/>
      <c r="EB262" s="16"/>
      <c r="EC262" s="16"/>
      <c r="ED262" s="16"/>
      <c r="EE262" s="16"/>
      <c r="EF262" s="16"/>
      <c r="EG262" s="16"/>
      <c r="EH262" s="16"/>
      <c r="EI262" s="16"/>
      <c r="EJ262" s="16"/>
      <c r="EK262" s="16"/>
      <c r="EL262" s="16"/>
      <c r="EM262" s="16"/>
      <c r="EN262" s="16"/>
      <c r="EO262" s="16"/>
      <c r="EP262" s="16"/>
      <c r="EQ262" s="16"/>
      <c r="ER262" s="16"/>
      <c r="ES262" s="16"/>
      <c r="ET262" s="16"/>
      <c r="EU262" s="16"/>
      <c r="EV262" s="16"/>
      <c r="EW262" s="16"/>
      <c r="EX262" s="16"/>
      <c r="EY262" s="16"/>
      <c r="EZ262" s="16"/>
      <c r="FA262" s="16"/>
      <c r="FB262" s="16"/>
      <c r="FC262" s="16"/>
      <c r="FD262" s="16"/>
      <c r="FE262" s="16"/>
      <c r="FF262" s="16"/>
      <c r="FG262" s="16"/>
      <c r="FH262" s="16"/>
      <c r="FI262" s="16"/>
      <c r="FJ262" s="16"/>
      <c r="FK262" s="16"/>
      <c r="FL262" s="16"/>
      <c r="FM262" s="16"/>
      <c r="FN262" s="16"/>
      <c r="FO262" s="16"/>
      <c r="FP262" s="16"/>
      <c r="FQ262" s="16"/>
      <c r="FR262" s="16"/>
      <c r="FS262" s="16"/>
      <c r="FT262" s="16"/>
      <c r="FU262" s="16"/>
      <c r="FV262" s="16"/>
      <c r="FW262" s="16"/>
      <c r="FX262" s="16"/>
      <c r="FY262" s="16"/>
      <c r="FZ262" s="16"/>
      <c r="GA262" s="16"/>
      <c r="GB262" s="16"/>
      <c r="GC262" s="16"/>
      <c r="GE262" s="37">
        <v>257</v>
      </c>
      <c r="GF262" s="12">
        <v>3310</v>
      </c>
      <c r="GG262" s="16">
        <v>3.04</v>
      </c>
      <c r="GH262" s="16">
        <v>2.88</v>
      </c>
      <c r="GI262" s="16">
        <v>0</v>
      </c>
      <c r="GJ262" s="16">
        <v>3</v>
      </c>
      <c r="GK262" s="16">
        <v>0</v>
      </c>
      <c r="GL262" s="16">
        <v>0</v>
      </c>
      <c r="GM262" s="16">
        <v>0</v>
      </c>
      <c r="GN262" s="16">
        <v>0</v>
      </c>
      <c r="GO262" s="16">
        <v>4.5599999999999996</v>
      </c>
      <c r="GP262" s="16">
        <v>0</v>
      </c>
      <c r="GQ262" s="16">
        <v>0</v>
      </c>
      <c r="GR262" s="16">
        <v>0</v>
      </c>
      <c r="GS262" s="16">
        <v>0</v>
      </c>
      <c r="GT262" s="16">
        <v>0</v>
      </c>
      <c r="GU262" s="16">
        <v>0</v>
      </c>
      <c r="GV262" s="16">
        <v>250.11</v>
      </c>
      <c r="GW262" s="16"/>
      <c r="GX262" s="16"/>
      <c r="GY262" s="16"/>
      <c r="GZ262" s="16"/>
      <c r="HA262" s="16"/>
    </row>
    <row r="263" spans="1:209" x14ac:dyDescent="0.35">
      <c r="A263" s="37"/>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c r="DA263" s="16"/>
      <c r="DB263" s="16"/>
      <c r="DC263" s="16"/>
      <c r="DD263" s="16"/>
      <c r="DE263" s="16"/>
      <c r="DF263" s="16"/>
      <c r="DG263" s="16"/>
      <c r="DH263" s="16"/>
      <c r="DI263" s="16"/>
      <c r="DJ263" s="16"/>
      <c r="DK263" s="16"/>
      <c r="DL263" s="16"/>
      <c r="DM263" s="16"/>
      <c r="DN263" s="16"/>
      <c r="DO263" s="16"/>
      <c r="DP263" s="16"/>
      <c r="DQ263" s="16"/>
      <c r="DR263" s="16"/>
      <c r="DS263" s="16"/>
      <c r="DT263" s="16"/>
      <c r="DU263" s="16"/>
      <c r="DV263" s="16"/>
      <c r="DW263" s="16"/>
      <c r="DX263" s="16"/>
      <c r="DY263" s="16"/>
      <c r="DZ263" s="16"/>
      <c r="EA263" s="16"/>
      <c r="EB263" s="16"/>
      <c r="EC263" s="16"/>
      <c r="ED263" s="16"/>
      <c r="EE263" s="16"/>
      <c r="EF263" s="16"/>
      <c r="EG263" s="16"/>
      <c r="EH263" s="16"/>
      <c r="EI263" s="16"/>
      <c r="EJ263" s="16"/>
      <c r="EK263" s="16"/>
      <c r="EL263" s="16"/>
      <c r="EM263" s="16"/>
      <c r="EN263" s="16"/>
      <c r="EO263" s="16"/>
      <c r="EP263" s="16"/>
      <c r="EQ263" s="16"/>
      <c r="ER263" s="16"/>
      <c r="ES263" s="16"/>
      <c r="ET263" s="16"/>
      <c r="EU263" s="16"/>
      <c r="EV263" s="16"/>
      <c r="EW263" s="16"/>
      <c r="EX263" s="16"/>
      <c r="EY263" s="16"/>
      <c r="EZ263" s="16"/>
      <c r="FA263" s="16"/>
      <c r="FB263" s="16"/>
      <c r="FC263" s="16"/>
      <c r="FD263" s="16"/>
      <c r="FE263" s="16"/>
      <c r="FF263" s="16"/>
      <c r="FG263" s="16"/>
      <c r="FH263" s="16"/>
      <c r="FI263" s="16"/>
      <c r="FJ263" s="16"/>
      <c r="FK263" s="16"/>
      <c r="FL263" s="16"/>
      <c r="FM263" s="16"/>
      <c r="FN263" s="16"/>
      <c r="FO263" s="16"/>
      <c r="FP263" s="16"/>
      <c r="FQ263" s="16"/>
      <c r="FR263" s="16"/>
      <c r="FS263" s="16"/>
      <c r="FT263" s="16"/>
      <c r="FU263" s="16"/>
      <c r="FV263" s="16"/>
      <c r="FW263" s="16"/>
      <c r="FX263" s="16"/>
      <c r="FY263" s="16"/>
      <c r="FZ263" s="16"/>
      <c r="GA263" s="16"/>
      <c r="GB263" s="16"/>
      <c r="GC263" s="16"/>
      <c r="GE263" s="37">
        <v>258</v>
      </c>
      <c r="GF263" s="12">
        <v>3311</v>
      </c>
      <c r="GG263" s="16">
        <v>3.8</v>
      </c>
      <c r="GH263" s="16">
        <v>22</v>
      </c>
      <c r="GI263" s="16">
        <v>2</v>
      </c>
      <c r="GJ263" s="16">
        <v>0</v>
      </c>
      <c r="GK263" s="16">
        <v>0</v>
      </c>
      <c r="GL263" s="16">
        <v>0</v>
      </c>
      <c r="GM263" s="16">
        <v>5.4</v>
      </c>
      <c r="GN263" s="16">
        <v>4.4000000000000004</v>
      </c>
      <c r="GO263" s="16">
        <v>11.605</v>
      </c>
      <c r="GP263" s="16">
        <v>10.38</v>
      </c>
      <c r="GQ263" s="16">
        <v>17.22</v>
      </c>
      <c r="GR263" s="16">
        <v>6.66</v>
      </c>
      <c r="GS263" s="16">
        <v>13.24</v>
      </c>
      <c r="GT263" s="16">
        <v>13.2</v>
      </c>
      <c r="GU263" s="16">
        <v>9.4499999999999993</v>
      </c>
      <c r="GV263" s="16">
        <v>1676.2670000000005</v>
      </c>
      <c r="GW263" s="16"/>
      <c r="GX263" s="16"/>
      <c r="GY263" s="16"/>
      <c r="GZ263" s="16"/>
      <c r="HA263" s="16"/>
    </row>
    <row r="264" spans="1:209" x14ac:dyDescent="0.35">
      <c r="A264" s="37"/>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c r="CA264" s="16"/>
      <c r="CB264" s="16"/>
      <c r="CC264" s="16"/>
      <c r="CD264" s="16"/>
      <c r="CE264" s="16"/>
      <c r="CF264" s="16"/>
      <c r="CG264" s="16"/>
      <c r="CH264" s="16"/>
      <c r="CI264" s="16"/>
      <c r="CJ264" s="16"/>
      <c r="CK264" s="16"/>
      <c r="CL264" s="16"/>
      <c r="CM264" s="16"/>
      <c r="CN264" s="16"/>
      <c r="CO264" s="16"/>
      <c r="CP264" s="16"/>
      <c r="CQ264" s="16"/>
      <c r="CR264" s="16"/>
      <c r="CS264" s="16"/>
      <c r="CT264" s="16"/>
      <c r="CU264" s="16"/>
      <c r="CV264" s="16"/>
      <c r="CW264" s="16"/>
      <c r="CX264" s="16"/>
      <c r="CY264" s="16"/>
      <c r="CZ264" s="16"/>
      <c r="DA264" s="16"/>
      <c r="DB264" s="16"/>
      <c r="DC264" s="16"/>
      <c r="DD264" s="16"/>
      <c r="DE264" s="16"/>
      <c r="DF264" s="16"/>
      <c r="DG264" s="16"/>
      <c r="DH264" s="16"/>
      <c r="DI264" s="16"/>
      <c r="DJ264" s="16"/>
      <c r="DK264" s="16"/>
      <c r="DL264" s="16"/>
      <c r="DM264" s="16"/>
      <c r="DN264" s="16"/>
      <c r="DO264" s="16"/>
      <c r="DP264" s="16"/>
      <c r="DQ264" s="16"/>
      <c r="DR264" s="16"/>
      <c r="DS264" s="16"/>
      <c r="DT264" s="16"/>
      <c r="DU264" s="16"/>
      <c r="DV264" s="16"/>
      <c r="DW264" s="16"/>
      <c r="DX264" s="16"/>
      <c r="DY264" s="16"/>
      <c r="DZ264" s="16"/>
      <c r="EA264" s="16"/>
      <c r="EB264" s="16"/>
      <c r="EC264" s="16"/>
      <c r="ED264" s="16"/>
      <c r="EE264" s="16"/>
      <c r="EF264" s="16"/>
      <c r="EG264" s="16"/>
      <c r="EH264" s="16"/>
      <c r="EI264" s="16"/>
      <c r="EJ264" s="16"/>
      <c r="EK264" s="16"/>
      <c r="EL264" s="16"/>
      <c r="EM264" s="16"/>
      <c r="EN264" s="16"/>
      <c r="EO264" s="16"/>
      <c r="EP264" s="16"/>
      <c r="EQ264" s="16"/>
      <c r="ER264" s="16"/>
      <c r="ES264" s="16"/>
      <c r="ET264" s="16"/>
      <c r="EU264" s="16"/>
      <c r="EV264" s="16"/>
      <c r="EW264" s="16"/>
      <c r="EX264" s="16"/>
      <c r="EY264" s="16"/>
      <c r="EZ264" s="16"/>
      <c r="FA264" s="16"/>
      <c r="FB264" s="16"/>
      <c r="FC264" s="16"/>
      <c r="FD264" s="16"/>
      <c r="FE264" s="16"/>
      <c r="FF264" s="16"/>
      <c r="FG264" s="16"/>
      <c r="FH264" s="16"/>
      <c r="FI264" s="16"/>
      <c r="FJ264" s="16"/>
      <c r="FK264" s="16"/>
      <c r="FL264" s="16"/>
      <c r="FM264" s="16"/>
      <c r="FN264" s="16"/>
      <c r="FO264" s="16"/>
      <c r="FP264" s="16"/>
      <c r="FQ264" s="16"/>
      <c r="FR264" s="16"/>
      <c r="FS264" s="16"/>
      <c r="FT264" s="16"/>
      <c r="FU264" s="16"/>
      <c r="FV264" s="16"/>
      <c r="FW264" s="16"/>
      <c r="FX264" s="16"/>
      <c r="FY264" s="16"/>
      <c r="FZ264" s="16"/>
      <c r="GA264" s="16"/>
      <c r="GB264" s="16"/>
      <c r="GC264" s="16"/>
      <c r="GE264" s="37">
        <v>259</v>
      </c>
      <c r="GF264" s="12">
        <v>3312</v>
      </c>
      <c r="GG264" s="16">
        <v>5</v>
      </c>
      <c r="GH264" s="16">
        <v>26.68</v>
      </c>
      <c r="GI264" s="16">
        <v>0</v>
      </c>
      <c r="GJ264" s="16">
        <v>3.75</v>
      </c>
      <c r="GK264" s="16">
        <v>0</v>
      </c>
      <c r="GL264" s="16">
        <v>5.2</v>
      </c>
      <c r="GM264" s="16">
        <v>6.24</v>
      </c>
      <c r="GN264" s="16">
        <v>0</v>
      </c>
      <c r="GO264" s="16">
        <v>3.78</v>
      </c>
      <c r="GP264" s="16">
        <v>15.595000000000001</v>
      </c>
      <c r="GQ264" s="16">
        <v>0</v>
      </c>
      <c r="GR264" s="16">
        <v>6.64</v>
      </c>
      <c r="GS264" s="16">
        <v>0</v>
      </c>
      <c r="GT264" s="16">
        <v>0</v>
      </c>
      <c r="GU264" s="16">
        <v>0</v>
      </c>
      <c r="GV264" s="16">
        <v>833.61500000000012</v>
      </c>
      <c r="GW264" s="16"/>
      <c r="GX264" s="16"/>
      <c r="GY264" s="16"/>
      <c r="GZ264" s="16"/>
      <c r="HA264" s="16"/>
    </row>
    <row r="265" spans="1:209" x14ac:dyDescent="0.35">
      <c r="A265" s="37"/>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c r="CA265" s="16"/>
      <c r="CB265" s="16"/>
      <c r="CC265" s="16"/>
      <c r="CD265" s="16"/>
      <c r="CE265" s="16"/>
      <c r="CF265" s="16"/>
      <c r="CG265" s="16"/>
      <c r="CH265" s="16"/>
      <c r="CI265" s="16"/>
      <c r="CJ265" s="16"/>
      <c r="CK265" s="16"/>
      <c r="CL265" s="16"/>
      <c r="CM265" s="16"/>
      <c r="CN265" s="16"/>
      <c r="CO265" s="16"/>
      <c r="CP265" s="16"/>
      <c r="CQ265" s="16"/>
      <c r="CR265" s="16"/>
      <c r="CS265" s="16"/>
      <c r="CT265" s="16"/>
      <c r="CU265" s="16"/>
      <c r="CV265" s="16"/>
      <c r="CW265" s="16"/>
      <c r="CX265" s="16"/>
      <c r="CY265" s="16"/>
      <c r="CZ265" s="16"/>
      <c r="DA265" s="16"/>
      <c r="DB265" s="16"/>
      <c r="DC265" s="16"/>
      <c r="DD265" s="16"/>
      <c r="DE265" s="16"/>
      <c r="DF265" s="16"/>
      <c r="DG265" s="16"/>
      <c r="DH265" s="16"/>
      <c r="DI265" s="16"/>
      <c r="DJ265" s="16"/>
      <c r="DK265" s="16"/>
      <c r="DL265" s="16"/>
      <c r="DM265" s="16"/>
      <c r="DN265" s="16"/>
      <c r="DO265" s="16"/>
      <c r="DP265" s="16"/>
      <c r="DQ265" s="16"/>
      <c r="DR265" s="16"/>
      <c r="DS265" s="16"/>
      <c r="DT265" s="16"/>
      <c r="DU265" s="16"/>
      <c r="DV265" s="16"/>
      <c r="DW265" s="16"/>
      <c r="DX265" s="16"/>
      <c r="DY265" s="16"/>
      <c r="DZ265" s="16"/>
      <c r="EA265" s="16"/>
      <c r="EB265" s="16"/>
      <c r="EC265" s="16"/>
      <c r="ED265" s="16"/>
      <c r="EE265" s="16"/>
      <c r="EF265" s="16"/>
      <c r="EG265" s="16"/>
      <c r="EH265" s="16"/>
      <c r="EI265" s="16"/>
      <c r="EJ265" s="16"/>
      <c r="EK265" s="16"/>
      <c r="EL265" s="16"/>
      <c r="EM265" s="16"/>
      <c r="EN265" s="16"/>
      <c r="EO265" s="16"/>
      <c r="EP265" s="16"/>
      <c r="EQ265" s="16"/>
      <c r="ER265" s="16"/>
      <c r="ES265" s="16"/>
      <c r="ET265" s="16"/>
      <c r="EU265" s="16"/>
      <c r="EV265" s="16"/>
      <c r="EW265" s="16"/>
      <c r="EX265" s="16"/>
      <c r="EY265" s="16"/>
      <c r="EZ265" s="16"/>
      <c r="FA265" s="16"/>
      <c r="FB265" s="16"/>
      <c r="FC265" s="16"/>
      <c r="FD265" s="16"/>
      <c r="FE265" s="16"/>
      <c r="FF265" s="16"/>
      <c r="FG265" s="16"/>
      <c r="FH265" s="16"/>
      <c r="FI265" s="16"/>
      <c r="FJ265" s="16"/>
      <c r="FK265" s="16"/>
      <c r="FL265" s="16"/>
      <c r="FM265" s="16"/>
      <c r="FN265" s="16"/>
      <c r="FO265" s="16"/>
      <c r="FP265" s="16"/>
      <c r="FQ265" s="16"/>
      <c r="FR265" s="16"/>
      <c r="FS265" s="16"/>
      <c r="FT265" s="16"/>
      <c r="FU265" s="16"/>
      <c r="FV265" s="16"/>
      <c r="FW265" s="16"/>
      <c r="FX265" s="16"/>
      <c r="FY265" s="16"/>
      <c r="FZ265" s="16"/>
      <c r="GA265" s="16"/>
      <c r="GB265" s="16"/>
      <c r="GC265" s="16"/>
      <c r="GE265" s="37">
        <v>260</v>
      </c>
      <c r="GF265" s="12">
        <v>3314</v>
      </c>
      <c r="GG265" s="16">
        <v>3.99</v>
      </c>
      <c r="GH265" s="16">
        <v>9.6</v>
      </c>
      <c r="GI265" s="16">
        <v>0</v>
      </c>
      <c r="GJ265" s="16">
        <v>0</v>
      </c>
      <c r="GK265" s="16">
        <v>0</v>
      </c>
      <c r="GL265" s="16">
        <v>0</v>
      </c>
      <c r="GM265" s="16">
        <v>0</v>
      </c>
      <c r="GN265" s="16">
        <v>0</v>
      </c>
      <c r="GO265" s="16">
        <v>6.6</v>
      </c>
      <c r="GP265" s="16">
        <v>0</v>
      </c>
      <c r="GQ265" s="16">
        <v>0</v>
      </c>
      <c r="GR265" s="16">
        <v>6.48</v>
      </c>
      <c r="GS265" s="16">
        <v>0</v>
      </c>
      <c r="GT265" s="16">
        <v>0</v>
      </c>
      <c r="GU265" s="16">
        <v>0</v>
      </c>
      <c r="GV265" s="16">
        <v>632.02100000000007</v>
      </c>
      <c r="GW265" s="16"/>
      <c r="GX265" s="16"/>
      <c r="GY265" s="16"/>
      <c r="GZ265" s="16"/>
      <c r="HA265" s="16"/>
    </row>
    <row r="266" spans="1:209" x14ac:dyDescent="0.35">
      <c r="A266" s="37"/>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c r="CA266" s="16"/>
      <c r="CB266" s="16"/>
      <c r="CC266" s="16"/>
      <c r="CD266" s="16"/>
      <c r="CE266" s="16"/>
      <c r="CF266" s="16"/>
      <c r="CG266" s="16"/>
      <c r="CH266" s="16"/>
      <c r="CI266" s="16"/>
      <c r="CJ266" s="16"/>
      <c r="CK266" s="16"/>
      <c r="CL266" s="16"/>
      <c r="CM266" s="16"/>
      <c r="CN266" s="16"/>
      <c r="CO266" s="16"/>
      <c r="CP266" s="16"/>
      <c r="CQ266" s="16"/>
      <c r="CR266" s="16"/>
      <c r="CS266" s="16"/>
      <c r="CT266" s="16"/>
      <c r="CU266" s="16"/>
      <c r="CV266" s="16"/>
      <c r="CW266" s="16"/>
      <c r="CX266" s="16"/>
      <c r="CY266" s="16"/>
      <c r="CZ266" s="16"/>
      <c r="DA266" s="16"/>
      <c r="DB266" s="16"/>
      <c r="DC266" s="16"/>
      <c r="DD266" s="16"/>
      <c r="DE266" s="16"/>
      <c r="DF266" s="16"/>
      <c r="DG266" s="16"/>
      <c r="DH266" s="16"/>
      <c r="DI266" s="16"/>
      <c r="DJ266" s="16"/>
      <c r="DK266" s="16"/>
      <c r="DL266" s="16"/>
      <c r="DM266" s="16"/>
      <c r="DN266" s="16"/>
      <c r="DO266" s="16"/>
      <c r="DP266" s="16"/>
      <c r="DQ266" s="16"/>
      <c r="DR266" s="16"/>
      <c r="DS266" s="16"/>
      <c r="DT266" s="16"/>
      <c r="DU266" s="16"/>
      <c r="DV266" s="16"/>
      <c r="DW266" s="16"/>
      <c r="DX266" s="16"/>
      <c r="DY266" s="16"/>
      <c r="DZ266" s="16"/>
      <c r="EA266" s="16"/>
      <c r="EB266" s="16"/>
      <c r="EC266" s="16"/>
      <c r="ED266" s="16"/>
      <c r="EE266" s="16"/>
      <c r="EF266" s="16"/>
      <c r="EG266" s="16"/>
      <c r="EH266" s="16"/>
      <c r="EI266" s="16"/>
      <c r="EJ266" s="16"/>
      <c r="EK266" s="16"/>
      <c r="EL266" s="16"/>
      <c r="EM266" s="16"/>
      <c r="EN266" s="16"/>
      <c r="EO266" s="16"/>
      <c r="EP266" s="16"/>
      <c r="EQ266" s="16"/>
      <c r="ER266" s="16"/>
      <c r="ES266" s="16"/>
      <c r="ET266" s="16"/>
      <c r="EU266" s="16"/>
      <c r="EV266" s="16"/>
      <c r="EW266" s="16"/>
      <c r="EX266" s="16"/>
      <c r="EY266" s="16"/>
      <c r="EZ266" s="16"/>
      <c r="FA266" s="16"/>
      <c r="FB266" s="16"/>
      <c r="FC266" s="16"/>
      <c r="FD266" s="16"/>
      <c r="FE266" s="16"/>
      <c r="FF266" s="16"/>
      <c r="FG266" s="16"/>
      <c r="FH266" s="16"/>
      <c r="FI266" s="16"/>
      <c r="FJ266" s="16"/>
      <c r="FK266" s="16"/>
      <c r="FL266" s="16"/>
      <c r="FM266" s="16"/>
      <c r="FN266" s="16"/>
      <c r="FO266" s="16"/>
      <c r="FP266" s="16"/>
      <c r="FQ266" s="16"/>
      <c r="FR266" s="16"/>
      <c r="FS266" s="16"/>
      <c r="FT266" s="16"/>
      <c r="FU266" s="16"/>
      <c r="FV266" s="16"/>
      <c r="FW266" s="16"/>
      <c r="FX266" s="16"/>
      <c r="FY266" s="16"/>
      <c r="FZ266" s="16"/>
      <c r="GA266" s="16"/>
      <c r="GB266" s="16"/>
      <c r="GC266" s="16"/>
      <c r="GE266" s="37">
        <v>261</v>
      </c>
      <c r="GF266" s="12">
        <v>3315</v>
      </c>
      <c r="GG266" s="16">
        <v>3.8</v>
      </c>
      <c r="GH266" s="16">
        <v>23.17</v>
      </c>
      <c r="GI266" s="16">
        <v>3</v>
      </c>
      <c r="GJ266" s="16">
        <v>0</v>
      </c>
      <c r="GK266" s="16">
        <v>8.5</v>
      </c>
      <c r="GL266" s="16">
        <v>0</v>
      </c>
      <c r="GM266" s="16">
        <v>3.06</v>
      </c>
      <c r="GN266" s="16">
        <v>16.100000000000001</v>
      </c>
      <c r="GO266" s="16">
        <v>32.76</v>
      </c>
      <c r="GP266" s="16">
        <v>6.6</v>
      </c>
      <c r="GQ266" s="16">
        <v>19.41</v>
      </c>
      <c r="GR266" s="16">
        <v>11.795</v>
      </c>
      <c r="GS266" s="16">
        <v>6.64</v>
      </c>
      <c r="GT266" s="16">
        <v>6.6</v>
      </c>
      <c r="GU266" s="16">
        <v>0</v>
      </c>
      <c r="GV266" s="16">
        <v>1625.1750000000004</v>
      </c>
      <c r="GW266" s="16"/>
      <c r="GX266" s="16"/>
      <c r="GY266" s="16"/>
      <c r="GZ266" s="16"/>
      <c r="HA266" s="16"/>
    </row>
    <row r="267" spans="1:209" x14ac:dyDescent="0.35">
      <c r="A267" s="37"/>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c r="CA267" s="16"/>
      <c r="CB267" s="16"/>
      <c r="CC267" s="16"/>
      <c r="CD267" s="16"/>
      <c r="CE267" s="16"/>
      <c r="CF267" s="16"/>
      <c r="CG267" s="16"/>
      <c r="CH267" s="16"/>
      <c r="CI267" s="16"/>
      <c r="CJ267" s="16"/>
      <c r="CK267" s="16"/>
      <c r="CL267" s="16"/>
      <c r="CM267" s="16"/>
      <c r="CN267" s="16"/>
      <c r="CO267" s="16"/>
      <c r="CP267" s="16"/>
      <c r="CQ267" s="16"/>
      <c r="CR267" s="16"/>
      <c r="CS267" s="16"/>
      <c r="CT267" s="16"/>
      <c r="CU267" s="16"/>
      <c r="CV267" s="16"/>
      <c r="CW267" s="16"/>
      <c r="CX267" s="16"/>
      <c r="CY267" s="16"/>
      <c r="CZ267" s="16"/>
      <c r="DA267" s="16"/>
      <c r="DB267" s="16"/>
      <c r="DC267" s="16"/>
      <c r="DD267" s="16"/>
      <c r="DE267" s="16"/>
      <c r="DF267" s="16"/>
      <c r="DG267" s="16"/>
      <c r="DH267" s="16"/>
      <c r="DI267" s="16"/>
      <c r="DJ267" s="16"/>
      <c r="DK267" s="16"/>
      <c r="DL267" s="16"/>
      <c r="DM267" s="16"/>
      <c r="DN267" s="16"/>
      <c r="DO267" s="16"/>
      <c r="DP267" s="16"/>
      <c r="DQ267" s="16"/>
      <c r="DR267" s="16"/>
      <c r="DS267" s="16"/>
      <c r="DT267" s="16"/>
      <c r="DU267" s="16"/>
      <c r="DV267" s="16"/>
      <c r="DW267" s="16"/>
      <c r="DX267" s="16"/>
      <c r="DY267" s="16"/>
      <c r="DZ267" s="16"/>
      <c r="EA267" s="16"/>
      <c r="EB267" s="16"/>
      <c r="EC267" s="16"/>
      <c r="ED267" s="16"/>
      <c r="EE267" s="16"/>
      <c r="EF267" s="16"/>
      <c r="EG267" s="16"/>
      <c r="EH267" s="16"/>
      <c r="EI267" s="16"/>
      <c r="EJ267" s="16"/>
      <c r="EK267" s="16"/>
      <c r="EL267" s="16"/>
      <c r="EM267" s="16"/>
      <c r="EN267" s="16"/>
      <c r="EO267" s="16"/>
      <c r="EP267" s="16"/>
      <c r="EQ267" s="16"/>
      <c r="ER267" s="16"/>
      <c r="ES267" s="16"/>
      <c r="ET267" s="16"/>
      <c r="EU267" s="16"/>
      <c r="EV267" s="16"/>
      <c r="EW267" s="16"/>
      <c r="EX267" s="16"/>
      <c r="EY267" s="16"/>
      <c r="EZ267" s="16"/>
      <c r="FA267" s="16"/>
      <c r="FB267" s="16"/>
      <c r="FC267" s="16"/>
      <c r="FD267" s="16"/>
      <c r="FE267" s="16"/>
      <c r="FF267" s="16"/>
      <c r="FG267" s="16"/>
      <c r="FH267" s="16"/>
      <c r="FI267" s="16"/>
      <c r="FJ267" s="16"/>
      <c r="FK267" s="16"/>
      <c r="FL267" s="16"/>
      <c r="FM267" s="16"/>
      <c r="FN267" s="16"/>
      <c r="FO267" s="16"/>
      <c r="FP267" s="16"/>
      <c r="FQ267" s="16"/>
      <c r="FR267" s="16"/>
      <c r="FS267" s="16"/>
      <c r="FT267" s="16"/>
      <c r="FU267" s="16"/>
      <c r="FV267" s="16"/>
      <c r="FW267" s="16"/>
      <c r="FX267" s="16"/>
      <c r="FY267" s="16"/>
      <c r="FZ267" s="16"/>
      <c r="GA267" s="16"/>
      <c r="GB267" s="16"/>
      <c r="GC267" s="16"/>
      <c r="GE267" s="37">
        <v>262</v>
      </c>
      <c r="GF267" s="12">
        <v>3317</v>
      </c>
      <c r="GG267" s="16">
        <v>0</v>
      </c>
      <c r="GH267" s="16">
        <v>0</v>
      </c>
      <c r="GI267" s="16">
        <v>0</v>
      </c>
      <c r="GJ267" s="16">
        <v>0</v>
      </c>
      <c r="GK267" s="16">
        <v>0</v>
      </c>
      <c r="GL267" s="16">
        <v>0</v>
      </c>
      <c r="GM267" s="16">
        <v>0</v>
      </c>
      <c r="GN267" s="16">
        <v>0</v>
      </c>
      <c r="GO267" s="16">
        <v>0</v>
      </c>
      <c r="GP267" s="16">
        <v>0</v>
      </c>
      <c r="GQ267" s="16">
        <v>0</v>
      </c>
      <c r="GR267" s="16">
        <v>0</v>
      </c>
      <c r="GS267" s="16">
        <v>0</v>
      </c>
      <c r="GT267" s="16">
        <v>0</v>
      </c>
      <c r="GU267" s="16">
        <v>0</v>
      </c>
      <c r="GV267" s="16">
        <v>169.10000000000002</v>
      </c>
      <c r="GW267" s="16"/>
      <c r="GX267" s="16"/>
      <c r="GY267" s="16"/>
      <c r="GZ267" s="16"/>
      <c r="HA267" s="16"/>
    </row>
    <row r="268" spans="1:209" x14ac:dyDescent="0.35">
      <c r="A268" s="37"/>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c r="CA268" s="16"/>
      <c r="CB268" s="16"/>
      <c r="CC268" s="16"/>
      <c r="CD268" s="16"/>
      <c r="CE268" s="16"/>
      <c r="CF268" s="16"/>
      <c r="CG268" s="16"/>
      <c r="CH268" s="16"/>
      <c r="CI268" s="16"/>
      <c r="CJ268" s="16"/>
      <c r="CK268" s="16"/>
      <c r="CL268" s="16"/>
      <c r="CM268" s="16"/>
      <c r="CN268" s="16"/>
      <c r="CO268" s="16"/>
      <c r="CP268" s="16"/>
      <c r="CQ268" s="16"/>
      <c r="CR268" s="16"/>
      <c r="CS268" s="16"/>
      <c r="CT268" s="16"/>
      <c r="CU268" s="16"/>
      <c r="CV268" s="16"/>
      <c r="CW268" s="16"/>
      <c r="CX268" s="16"/>
      <c r="CY268" s="16"/>
      <c r="CZ268" s="16"/>
      <c r="DA268" s="16"/>
      <c r="DB268" s="16"/>
      <c r="DC268" s="16"/>
      <c r="DD268" s="16"/>
      <c r="DE268" s="16"/>
      <c r="DF268" s="16"/>
      <c r="DG268" s="16"/>
      <c r="DH268" s="16"/>
      <c r="DI268" s="16"/>
      <c r="DJ268" s="16"/>
      <c r="DK268" s="16"/>
      <c r="DL268" s="16"/>
      <c r="DM268" s="16"/>
      <c r="DN268" s="16"/>
      <c r="DO268" s="16"/>
      <c r="DP268" s="16"/>
      <c r="DQ268" s="16"/>
      <c r="DR268" s="16"/>
      <c r="DS268" s="16"/>
      <c r="DT268" s="16"/>
      <c r="DU268" s="16"/>
      <c r="DV268" s="16"/>
      <c r="DW268" s="16"/>
      <c r="DX268" s="16"/>
      <c r="DY268" s="16"/>
      <c r="DZ268" s="16"/>
      <c r="EA268" s="16"/>
      <c r="EB268" s="16"/>
      <c r="EC268" s="16"/>
      <c r="ED268" s="16"/>
      <c r="EE268" s="16"/>
      <c r="EF268" s="16"/>
      <c r="EG268" s="16"/>
      <c r="EH268" s="16"/>
      <c r="EI268" s="16"/>
      <c r="EJ268" s="16"/>
      <c r="EK268" s="16"/>
      <c r="EL268" s="16"/>
      <c r="EM268" s="16"/>
      <c r="EN268" s="16"/>
      <c r="EO268" s="16"/>
      <c r="EP268" s="16"/>
      <c r="EQ268" s="16"/>
      <c r="ER268" s="16"/>
      <c r="ES268" s="16"/>
      <c r="ET268" s="16"/>
      <c r="EU268" s="16"/>
      <c r="EV268" s="16"/>
      <c r="EW268" s="16"/>
      <c r="EX268" s="16"/>
      <c r="EY268" s="16"/>
      <c r="EZ268" s="16"/>
      <c r="FA268" s="16"/>
      <c r="FB268" s="16"/>
      <c r="FC268" s="16"/>
      <c r="FD268" s="16"/>
      <c r="FE268" s="16"/>
      <c r="FF268" s="16"/>
      <c r="FG268" s="16"/>
      <c r="FH268" s="16"/>
      <c r="FI268" s="16"/>
      <c r="FJ268" s="16"/>
      <c r="FK268" s="16"/>
      <c r="FL268" s="16"/>
      <c r="FM268" s="16"/>
      <c r="FN268" s="16"/>
      <c r="FO268" s="16"/>
      <c r="FP268" s="16"/>
      <c r="FQ268" s="16"/>
      <c r="FR268" s="16"/>
      <c r="FS268" s="16"/>
      <c r="FT268" s="16"/>
      <c r="FU268" s="16"/>
      <c r="FV268" s="16"/>
      <c r="FW268" s="16"/>
      <c r="FX268" s="16"/>
      <c r="FY268" s="16"/>
      <c r="FZ268" s="16"/>
      <c r="GA268" s="16"/>
      <c r="GB268" s="16"/>
      <c r="GC268" s="16"/>
      <c r="GE268" s="37">
        <v>263</v>
      </c>
      <c r="GF268" s="12">
        <v>3318</v>
      </c>
      <c r="GG268" s="16">
        <v>3.4</v>
      </c>
      <c r="GH268" s="16">
        <v>27.67</v>
      </c>
      <c r="GI268" s="16">
        <v>2.5499999999999998</v>
      </c>
      <c r="GJ268" s="16">
        <v>7</v>
      </c>
      <c r="GK268" s="16">
        <v>0</v>
      </c>
      <c r="GL268" s="16">
        <v>5</v>
      </c>
      <c r="GM268" s="16">
        <v>0</v>
      </c>
      <c r="GN268" s="16">
        <v>18.43</v>
      </c>
      <c r="GO268" s="16">
        <v>0</v>
      </c>
      <c r="GP268" s="16">
        <v>22.945</v>
      </c>
      <c r="GQ268" s="16">
        <v>18.38</v>
      </c>
      <c r="GR268" s="16">
        <v>0</v>
      </c>
      <c r="GS268" s="16">
        <v>7.47</v>
      </c>
      <c r="GT268" s="16">
        <v>0</v>
      </c>
      <c r="GU268" s="16">
        <v>0</v>
      </c>
      <c r="GV268" s="16">
        <v>1717.7110000000007</v>
      </c>
      <c r="GW268" s="16"/>
      <c r="GX268" s="16"/>
      <c r="GY268" s="16"/>
      <c r="GZ268" s="16"/>
      <c r="HA268" s="16"/>
    </row>
    <row r="269" spans="1:209" x14ac:dyDescent="0.35">
      <c r="A269" s="37"/>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c r="CA269" s="16"/>
      <c r="CB269" s="16"/>
      <c r="CC269" s="16"/>
      <c r="CD269" s="16"/>
      <c r="CE269" s="16"/>
      <c r="CF269" s="16"/>
      <c r="CG269" s="16"/>
      <c r="CH269" s="16"/>
      <c r="CI269" s="16"/>
      <c r="CJ269" s="16"/>
      <c r="CK269" s="16"/>
      <c r="CL269" s="16"/>
      <c r="CM269" s="16"/>
      <c r="CN269" s="16"/>
      <c r="CO269" s="16"/>
      <c r="CP269" s="16"/>
      <c r="CQ269" s="16"/>
      <c r="CR269" s="16"/>
      <c r="CS269" s="16"/>
      <c r="CT269" s="16"/>
      <c r="CU269" s="16"/>
      <c r="CV269" s="16"/>
      <c r="CW269" s="16"/>
      <c r="CX269" s="16"/>
      <c r="CY269" s="16"/>
      <c r="CZ269" s="16"/>
      <c r="DA269" s="16"/>
      <c r="DB269" s="16"/>
      <c r="DC269" s="16"/>
      <c r="DD269" s="16"/>
      <c r="DE269" s="16"/>
      <c r="DF269" s="16"/>
      <c r="DG269" s="16"/>
      <c r="DH269" s="16"/>
      <c r="DI269" s="16"/>
      <c r="DJ269" s="16"/>
      <c r="DK269" s="16"/>
      <c r="DL269" s="16"/>
      <c r="DM269" s="16"/>
      <c r="DN269" s="16"/>
      <c r="DO269" s="16"/>
      <c r="DP269" s="16"/>
      <c r="DQ269" s="16"/>
      <c r="DR269" s="16"/>
      <c r="DS269" s="16"/>
      <c r="DT269" s="16"/>
      <c r="DU269" s="16"/>
      <c r="DV269" s="16"/>
      <c r="DW269" s="16"/>
      <c r="DX269" s="16"/>
      <c r="DY269" s="16"/>
      <c r="DZ269" s="16"/>
      <c r="EA269" s="16"/>
      <c r="EB269" s="16"/>
      <c r="EC269" s="16"/>
      <c r="ED269" s="16"/>
      <c r="EE269" s="16"/>
      <c r="EF269" s="16"/>
      <c r="EG269" s="16"/>
      <c r="EH269" s="16"/>
      <c r="EI269" s="16"/>
      <c r="EJ269" s="16"/>
      <c r="EK269" s="16"/>
      <c r="EL269" s="16"/>
      <c r="EM269" s="16"/>
      <c r="EN269" s="16"/>
      <c r="EO269" s="16"/>
      <c r="EP269" s="16"/>
      <c r="EQ269" s="16"/>
      <c r="ER269" s="16"/>
      <c r="ES269" s="16"/>
      <c r="ET269" s="16"/>
      <c r="EU269" s="16"/>
      <c r="EV269" s="16"/>
      <c r="EW269" s="16"/>
      <c r="EX269" s="16"/>
      <c r="EY269" s="16"/>
      <c r="EZ269" s="16"/>
      <c r="FA269" s="16"/>
      <c r="FB269" s="16"/>
      <c r="FC269" s="16"/>
      <c r="FD269" s="16"/>
      <c r="FE269" s="16"/>
      <c r="FF269" s="16"/>
      <c r="FG269" s="16"/>
      <c r="FH269" s="16"/>
      <c r="FI269" s="16"/>
      <c r="FJ269" s="16"/>
      <c r="FK269" s="16"/>
      <c r="FL269" s="16"/>
      <c r="FM269" s="16"/>
      <c r="FN269" s="16"/>
      <c r="FO269" s="16"/>
      <c r="FP269" s="16"/>
      <c r="FQ269" s="16"/>
      <c r="FR269" s="16"/>
      <c r="FS269" s="16"/>
      <c r="FT269" s="16"/>
      <c r="FU269" s="16"/>
      <c r="FV269" s="16"/>
      <c r="FW269" s="16"/>
      <c r="FX269" s="16"/>
      <c r="FY269" s="16"/>
      <c r="FZ269" s="16"/>
      <c r="GA269" s="16"/>
      <c r="GB269" s="16"/>
      <c r="GC269" s="16"/>
      <c r="GE269" s="37">
        <v>264</v>
      </c>
      <c r="GF269" s="12">
        <v>3319</v>
      </c>
      <c r="GG269" s="16">
        <v>2.2799999999999998</v>
      </c>
      <c r="GH269" s="16">
        <v>2.5</v>
      </c>
      <c r="GI269" s="16">
        <v>0</v>
      </c>
      <c r="GJ269" s="16">
        <v>0</v>
      </c>
      <c r="GK269" s="16">
        <v>0</v>
      </c>
      <c r="GL269" s="16">
        <v>5.61</v>
      </c>
      <c r="GM269" s="16">
        <v>0</v>
      </c>
      <c r="GN269" s="16">
        <v>18.04</v>
      </c>
      <c r="GO269" s="16">
        <v>0</v>
      </c>
      <c r="GP269" s="16">
        <v>0</v>
      </c>
      <c r="GQ269" s="16">
        <v>5.18</v>
      </c>
      <c r="GR269" s="16">
        <v>0</v>
      </c>
      <c r="GS269" s="16">
        <v>0</v>
      </c>
      <c r="GT269" s="16">
        <v>0</v>
      </c>
      <c r="GU269" s="16">
        <v>0</v>
      </c>
      <c r="GV269" s="16">
        <v>343.48099999999999</v>
      </c>
      <c r="GW269" s="16"/>
      <c r="GX269" s="16"/>
      <c r="GY269" s="16"/>
      <c r="GZ269" s="16"/>
      <c r="HA269" s="16"/>
    </row>
    <row r="270" spans="1:209" x14ac:dyDescent="0.35">
      <c r="A270" s="37"/>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c r="CA270" s="16"/>
      <c r="CB270" s="16"/>
      <c r="CC270" s="16"/>
      <c r="CD270" s="16"/>
      <c r="CE270" s="16"/>
      <c r="CF270" s="16"/>
      <c r="CG270" s="16"/>
      <c r="CH270" s="16"/>
      <c r="CI270" s="16"/>
      <c r="CJ270" s="16"/>
      <c r="CK270" s="16"/>
      <c r="CL270" s="16"/>
      <c r="CM270" s="16"/>
      <c r="CN270" s="16"/>
      <c r="CO270" s="16"/>
      <c r="CP270" s="16"/>
      <c r="CQ270" s="16"/>
      <c r="CR270" s="16"/>
      <c r="CS270" s="16"/>
      <c r="CT270" s="16"/>
      <c r="CU270" s="16"/>
      <c r="CV270" s="16"/>
      <c r="CW270" s="16"/>
      <c r="CX270" s="16"/>
      <c r="CY270" s="16"/>
      <c r="CZ270" s="16"/>
      <c r="DA270" s="16"/>
      <c r="DB270" s="16"/>
      <c r="DC270" s="16"/>
      <c r="DD270" s="16"/>
      <c r="DE270" s="16"/>
      <c r="DF270" s="16"/>
      <c r="DG270" s="16"/>
      <c r="DH270" s="16"/>
      <c r="DI270" s="16"/>
      <c r="DJ270" s="16"/>
      <c r="DK270" s="16"/>
      <c r="DL270" s="16"/>
      <c r="DM270" s="16"/>
      <c r="DN270" s="16"/>
      <c r="DO270" s="16"/>
      <c r="DP270" s="16"/>
      <c r="DQ270" s="16"/>
      <c r="DR270" s="16"/>
      <c r="DS270" s="16"/>
      <c r="DT270" s="16"/>
      <c r="DU270" s="16"/>
      <c r="DV270" s="16"/>
      <c r="DW270" s="16"/>
      <c r="DX270" s="16"/>
      <c r="DY270" s="16"/>
      <c r="DZ270" s="16"/>
      <c r="EA270" s="16"/>
      <c r="EB270" s="16"/>
      <c r="EC270" s="16"/>
      <c r="ED270" s="16"/>
      <c r="EE270" s="16"/>
      <c r="EF270" s="16"/>
      <c r="EG270" s="16"/>
      <c r="EH270" s="16"/>
      <c r="EI270" s="16"/>
      <c r="EJ270" s="16"/>
      <c r="EK270" s="16"/>
      <c r="EL270" s="16"/>
      <c r="EM270" s="16"/>
      <c r="EN270" s="16"/>
      <c r="EO270" s="16"/>
      <c r="EP270" s="16"/>
      <c r="EQ270" s="16"/>
      <c r="ER270" s="16"/>
      <c r="ES270" s="16"/>
      <c r="ET270" s="16"/>
      <c r="EU270" s="16"/>
      <c r="EV270" s="16"/>
      <c r="EW270" s="16"/>
      <c r="EX270" s="16"/>
      <c r="EY270" s="16"/>
      <c r="EZ270" s="16"/>
      <c r="FA270" s="16"/>
      <c r="FB270" s="16"/>
      <c r="FC270" s="16"/>
      <c r="FD270" s="16"/>
      <c r="FE270" s="16"/>
      <c r="FF270" s="16"/>
      <c r="FG270" s="16"/>
      <c r="FH270" s="16"/>
      <c r="FI270" s="16"/>
      <c r="FJ270" s="16"/>
      <c r="FK270" s="16"/>
      <c r="FL270" s="16"/>
      <c r="FM270" s="16"/>
      <c r="FN270" s="16"/>
      <c r="FO270" s="16"/>
      <c r="FP270" s="16"/>
      <c r="FQ270" s="16"/>
      <c r="FR270" s="16"/>
      <c r="FS270" s="16"/>
      <c r="FT270" s="16"/>
      <c r="FU270" s="16"/>
      <c r="FV270" s="16"/>
      <c r="FW270" s="16"/>
      <c r="FX270" s="16"/>
      <c r="FY270" s="16"/>
      <c r="FZ270" s="16"/>
      <c r="GA270" s="16"/>
      <c r="GB270" s="16"/>
      <c r="GC270" s="16"/>
      <c r="GE270" s="37">
        <v>265</v>
      </c>
      <c r="GF270" s="12">
        <v>3321</v>
      </c>
      <c r="GG270" s="16">
        <v>11.02</v>
      </c>
      <c r="GH270" s="16">
        <v>17.16</v>
      </c>
      <c r="GI270" s="16">
        <v>0</v>
      </c>
      <c r="GJ270" s="16">
        <v>0</v>
      </c>
      <c r="GK270" s="16">
        <v>8</v>
      </c>
      <c r="GL270" s="16">
        <v>0</v>
      </c>
      <c r="GM270" s="16">
        <v>11.03</v>
      </c>
      <c r="GN270" s="16">
        <v>0</v>
      </c>
      <c r="GO270" s="16">
        <v>6.6</v>
      </c>
      <c r="GP270" s="16">
        <v>7.8</v>
      </c>
      <c r="GQ270" s="16">
        <v>22.94</v>
      </c>
      <c r="GR270" s="16">
        <v>10.36</v>
      </c>
      <c r="GS270" s="16">
        <v>21.95</v>
      </c>
      <c r="GT270" s="16">
        <v>8.36</v>
      </c>
      <c r="GU270" s="16">
        <v>0</v>
      </c>
      <c r="GV270" s="16">
        <v>2593.2549999999987</v>
      </c>
      <c r="GW270" s="16"/>
      <c r="GX270" s="16"/>
      <c r="GY270" s="16"/>
      <c r="GZ270" s="16"/>
      <c r="HA270" s="16"/>
    </row>
    <row r="271" spans="1:209" x14ac:dyDescent="0.35">
      <c r="A271" s="37"/>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c r="CB271" s="16"/>
      <c r="CC271" s="16"/>
      <c r="CD271" s="16"/>
      <c r="CE271" s="16"/>
      <c r="CF271" s="16"/>
      <c r="CG271" s="16"/>
      <c r="CH271" s="16"/>
      <c r="CI271" s="16"/>
      <c r="CJ271" s="16"/>
      <c r="CK271" s="16"/>
      <c r="CL271" s="16"/>
      <c r="CM271" s="16"/>
      <c r="CN271" s="16"/>
      <c r="CO271" s="16"/>
      <c r="CP271" s="16"/>
      <c r="CQ271" s="16"/>
      <c r="CR271" s="16"/>
      <c r="CS271" s="16"/>
      <c r="CT271" s="16"/>
      <c r="CU271" s="16"/>
      <c r="CV271" s="16"/>
      <c r="CW271" s="16"/>
      <c r="CX271" s="16"/>
      <c r="CY271" s="16"/>
      <c r="CZ271" s="16"/>
      <c r="DA271" s="16"/>
      <c r="DB271" s="16"/>
      <c r="DC271" s="16"/>
      <c r="DD271" s="16"/>
      <c r="DE271" s="16"/>
      <c r="DF271" s="16"/>
      <c r="DG271" s="16"/>
      <c r="DH271" s="16"/>
      <c r="DI271" s="16"/>
      <c r="DJ271" s="16"/>
      <c r="DK271" s="16"/>
      <c r="DL271" s="16"/>
      <c r="DM271" s="16"/>
      <c r="DN271" s="16"/>
      <c r="DO271" s="16"/>
      <c r="DP271" s="16"/>
      <c r="DQ271" s="16"/>
      <c r="DR271" s="16"/>
      <c r="DS271" s="16"/>
      <c r="DT271" s="16"/>
      <c r="DU271" s="16"/>
      <c r="DV271" s="16"/>
      <c r="DW271" s="16"/>
      <c r="DX271" s="16"/>
      <c r="DY271" s="16"/>
      <c r="DZ271" s="16"/>
      <c r="EA271" s="16"/>
      <c r="EB271" s="16"/>
      <c r="EC271" s="16"/>
      <c r="ED271" s="16"/>
      <c r="EE271" s="16"/>
      <c r="EF271" s="16"/>
      <c r="EG271" s="16"/>
      <c r="EH271" s="16"/>
      <c r="EI271" s="16"/>
      <c r="EJ271" s="16"/>
      <c r="EK271" s="16"/>
      <c r="EL271" s="16"/>
      <c r="EM271" s="16"/>
      <c r="EN271" s="16"/>
      <c r="EO271" s="16"/>
      <c r="EP271" s="16"/>
      <c r="EQ271" s="16"/>
      <c r="ER271" s="16"/>
      <c r="ES271" s="16"/>
      <c r="ET271" s="16"/>
      <c r="EU271" s="16"/>
      <c r="EV271" s="16"/>
      <c r="EW271" s="16"/>
      <c r="EX271" s="16"/>
      <c r="EY271" s="16"/>
      <c r="EZ271" s="16"/>
      <c r="FA271" s="16"/>
      <c r="FB271" s="16"/>
      <c r="FC271" s="16"/>
      <c r="FD271" s="16"/>
      <c r="FE271" s="16"/>
      <c r="FF271" s="16"/>
      <c r="FG271" s="16"/>
      <c r="FH271" s="16"/>
      <c r="FI271" s="16"/>
      <c r="FJ271" s="16"/>
      <c r="FK271" s="16"/>
      <c r="FL271" s="16"/>
      <c r="FM271" s="16"/>
      <c r="FN271" s="16"/>
      <c r="FO271" s="16"/>
      <c r="FP271" s="16"/>
      <c r="FQ271" s="16"/>
      <c r="FR271" s="16"/>
      <c r="FS271" s="16"/>
      <c r="FT271" s="16"/>
      <c r="FU271" s="16"/>
      <c r="FV271" s="16"/>
      <c r="FW271" s="16"/>
      <c r="FX271" s="16"/>
      <c r="FY271" s="16"/>
      <c r="FZ271" s="16"/>
      <c r="GA271" s="16"/>
      <c r="GB271" s="16"/>
      <c r="GC271" s="16"/>
      <c r="GE271" s="37">
        <v>266</v>
      </c>
      <c r="GF271" s="12">
        <v>3322</v>
      </c>
      <c r="GG271" s="16">
        <v>0</v>
      </c>
      <c r="GH271" s="16">
        <v>0</v>
      </c>
      <c r="GI271" s="16">
        <v>0</v>
      </c>
      <c r="GJ271" s="16">
        <v>0</v>
      </c>
      <c r="GK271" s="16">
        <v>0</v>
      </c>
      <c r="GL271" s="16">
        <v>0</v>
      </c>
      <c r="GM271" s="16">
        <v>0</v>
      </c>
      <c r="GN271" s="16">
        <v>0</v>
      </c>
      <c r="GO271" s="16">
        <v>0</v>
      </c>
      <c r="GP271" s="16">
        <v>0</v>
      </c>
      <c r="GQ271" s="16">
        <v>4.8099999999999996</v>
      </c>
      <c r="GR271" s="16">
        <v>0</v>
      </c>
      <c r="GS271" s="16">
        <v>0</v>
      </c>
      <c r="GT271" s="16">
        <v>0</v>
      </c>
      <c r="GU271" s="16">
        <v>0</v>
      </c>
      <c r="GV271" s="16">
        <v>120.72999999999999</v>
      </c>
      <c r="GW271" s="16"/>
      <c r="GX271" s="16"/>
      <c r="GY271" s="16"/>
      <c r="GZ271" s="16"/>
      <c r="HA271" s="16"/>
    </row>
    <row r="272" spans="1:209" x14ac:dyDescent="0.35">
      <c r="A272" s="37"/>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c r="CA272" s="16"/>
      <c r="CB272" s="16"/>
      <c r="CC272" s="16"/>
      <c r="CD272" s="16"/>
      <c r="CE272" s="16"/>
      <c r="CF272" s="16"/>
      <c r="CG272" s="16"/>
      <c r="CH272" s="16"/>
      <c r="CI272" s="16"/>
      <c r="CJ272" s="16"/>
      <c r="CK272" s="16"/>
      <c r="CL272" s="16"/>
      <c r="CM272" s="16"/>
      <c r="CN272" s="16"/>
      <c r="CO272" s="16"/>
      <c r="CP272" s="16"/>
      <c r="CQ272" s="16"/>
      <c r="CR272" s="16"/>
      <c r="CS272" s="16"/>
      <c r="CT272" s="16"/>
      <c r="CU272" s="16"/>
      <c r="CV272" s="16"/>
      <c r="CW272" s="16"/>
      <c r="CX272" s="16"/>
      <c r="CY272" s="16"/>
      <c r="CZ272" s="16"/>
      <c r="DA272" s="16"/>
      <c r="DB272" s="16"/>
      <c r="DC272" s="16"/>
      <c r="DD272" s="16"/>
      <c r="DE272" s="16"/>
      <c r="DF272" s="16"/>
      <c r="DG272" s="16"/>
      <c r="DH272" s="16"/>
      <c r="DI272" s="16"/>
      <c r="DJ272" s="16"/>
      <c r="DK272" s="16"/>
      <c r="DL272" s="16"/>
      <c r="DM272" s="16"/>
      <c r="DN272" s="16"/>
      <c r="DO272" s="16"/>
      <c r="DP272" s="16"/>
      <c r="DQ272" s="16"/>
      <c r="DR272" s="16"/>
      <c r="DS272" s="16"/>
      <c r="DT272" s="16"/>
      <c r="DU272" s="16"/>
      <c r="DV272" s="16"/>
      <c r="DW272" s="16"/>
      <c r="DX272" s="16"/>
      <c r="DY272" s="16"/>
      <c r="DZ272" s="16"/>
      <c r="EA272" s="16"/>
      <c r="EB272" s="16"/>
      <c r="EC272" s="16"/>
      <c r="ED272" s="16"/>
      <c r="EE272" s="16"/>
      <c r="EF272" s="16"/>
      <c r="EG272" s="16"/>
      <c r="EH272" s="16"/>
      <c r="EI272" s="16"/>
      <c r="EJ272" s="16"/>
      <c r="EK272" s="16"/>
      <c r="EL272" s="16"/>
      <c r="EM272" s="16"/>
      <c r="EN272" s="16"/>
      <c r="EO272" s="16"/>
      <c r="EP272" s="16"/>
      <c r="EQ272" s="16"/>
      <c r="ER272" s="16"/>
      <c r="ES272" s="16"/>
      <c r="ET272" s="16"/>
      <c r="EU272" s="16"/>
      <c r="EV272" s="16"/>
      <c r="EW272" s="16"/>
      <c r="EX272" s="16"/>
      <c r="EY272" s="16"/>
      <c r="EZ272" s="16"/>
      <c r="FA272" s="16"/>
      <c r="FB272" s="16"/>
      <c r="FC272" s="16"/>
      <c r="FD272" s="16"/>
      <c r="FE272" s="16"/>
      <c r="FF272" s="16"/>
      <c r="FG272" s="16"/>
      <c r="FH272" s="16"/>
      <c r="FI272" s="16"/>
      <c r="FJ272" s="16"/>
      <c r="FK272" s="16"/>
      <c r="FL272" s="16"/>
      <c r="FM272" s="16"/>
      <c r="FN272" s="16"/>
      <c r="FO272" s="16"/>
      <c r="FP272" s="16"/>
      <c r="FQ272" s="16"/>
      <c r="FR272" s="16"/>
      <c r="FS272" s="16"/>
      <c r="FT272" s="16"/>
      <c r="FU272" s="16"/>
      <c r="FV272" s="16"/>
      <c r="FW272" s="16"/>
      <c r="FX272" s="16"/>
      <c r="FY272" s="16"/>
      <c r="FZ272" s="16"/>
      <c r="GA272" s="16"/>
      <c r="GB272" s="16"/>
      <c r="GC272" s="16"/>
      <c r="GE272" s="37">
        <v>267</v>
      </c>
      <c r="GF272" s="12">
        <v>3323</v>
      </c>
      <c r="GG272" s="16">
        <v>0</v>
      </c>
      <c r="GH272" s="16">
        <v>0</v>
      </c>
      <c r="GI272" s="16">
        <v>0</v>
      </c>
      <c r="GJ272" s="16">
        <v>0</v>
      </c>
      <c r="GK272" s="16">
        <v>0</v>
      </c>
      <c r="GL272" s="16">
        <v>0</v>
      </c>
      <c r="GM272" s="16">
        <v>0</v>
      </c>
      <c r="GN272" s="16">
        <v>0</v>
      </c>
      <c r="GO272" s="16">
        <v>0</v>
      </c>
      <c r="GP272" s="16">
        <v>0</v>
      </c>
      <c r="GQ272" s="16">
        <v>0</v>
      </c>
      <c r="GR272" s="16">
        <v>0</v>
      </c>
      <c r="GS272" s="16">
        <v>0</v>
      </c>
      <c r="GT272" s="16">
        <v>0</v>
      </c>
      <c r="GU272" s="16">
        <v>0</v>
      </c>
      <c r="GV272" s="16">
        <v>61.92</v>
      </c>
      <c r="GW272" s="16"/>
      <c r="GX272" s="16"/>
      <c r="GY272" s="16"/>
      <c r="GZ272" s="16"/>
      <c r="HA272" s="16"/>
    </row>
    <row r="273" spans="1:209" x14ac:dyDescent="0.35">
      <c r="A273" s="37"/>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c r="CA273" s="16"/>
      <c r="CB273" s="16"/>
      <c r="CC273" s="16"/>
      <c r="CD273" s="16"/>
      <c r="CE273" s="16"/>
      <c r="CF273" s="16"/>
      <c r="CG273" s="16"/>
      <c r="CH273" s="16"/>
      <c r="CI273" s="16"/>
      <c r="CJ273" s="16"/>
      <c r="CK273" s="16"/>
      <c r="CL273" s="16"/>
      <c r="CM273" s="16"/>
      <c r="CN273" s="16"/>
      <c r="CO273" s="16"/>
      <c r="CP273" s="16"/>
      <c r="CQ273" s="16"/>
      <c r="CR273" s="16"/>
      <c r="CS273" s="16"/>
      <c r="CT273" s="16"/>
      <c r="CU273" s="16"/>
      <c r="CV273" s="16"/>
      <c r="CW273" s="16"/>
      <c r="CX273" s="16"/>
      <c r="CY273" s="16"/>
      <c r="CZ273" s="16"/>
      <c r="DA273" s="16"/>
      <c r="DB273" s="16"/>
      <c r="DC273" s="16"/>
      <c r="DD273" s="16"/>
      <c r="DE273" s="16"/>
      <c r="DF273" s="16"/>
      <c r="DG273" s="16"/>
      <c r="DH273" s="16"/>
      <c r="DI273" s="16"/>
      <c r="DJ273" s="16"/>
      <c r="DK273" s="16"/>
      <c r="DL273" s="16"/>
      <c r="DM273" s="16"/>
      <c r="DN273" s="16"/>
      <c r="DO273" s="16"/>
      <c r="DP273" s="16"/>
      <c r="DQ273" s="16"/>
      <c r="DR273" s="16"/>
      <c r="DS273" s="16"/>
      <c r="DT273" s="16"/>
      <c r="DU273" s="16"/>
      <c r="DV273" s="16"/>
      <c r="DW273" s="16"/>
      <c r="DX273" s="16"/>
      <c r="DY273" s="16"/>
      <c r="DZ273" s="16"/>
      <c r="EA273" s="16"/>
      <c r="EB273" s="16"/>
      <c r="EC273" s="16"/>
      <c r="ED273" s="16"/>
      <c r="EE273" s="16"/>
      <c r="EF273" s="16"/>
      <c r="EG273" s="16"/>
      <c r="EH273" s="16"/>
      <c r="EI273" s="16"/>
      <c r="EJ273" s="16"/>
      <c r="EK273" s="16"/>
      <c r="EL273" s="16"/>
      <c r="EM273" s="16"/>
      <c r="EN273" s="16"/>
      <c r="EO273" s="16"/>
      <c r="EP273" s="16"/>
      <c r="EQ273" s="16"/>
      <c r="ER273" s="16"/>
      <c r="ES273" s="16"/>
      <c r="ET273" s="16"/>
      <c r="EU273" s="16"/>
      <c r="EV273" s="16"/>
      <c r="EW273" s="16"/>
      <c r="EX273" s="16"/>
      <c r="EY273" s="16"/>
      <c r="EZ273" s="16"/>
      <c r="FA273" s="16"/>
      <c r="FB273" s="16"/>
      <c r="FC273" s="16"/>
      <c r="FD273" s="16"/>
      <c r="FE273" s="16"/>
      <c r="FF273" s="16"/>
      <c r="FG273" s="16"/>
      <c r="FH273" s="16"/>
      <c r="FI273" s="16"/>
      <c r="FJ273" s="16"/>
      <c r="FK273" s="16"/>
      <c r="FL273" s="16"/>
      <c r="FM273" s="16"/>
      <c r="FN273" s="16"/>
      <c r="FO273" s="16"/>
      <c r="FP273" s="16"/>
      <c r="FQ273" s="16"/>
      <c r="FR273" s="16"/>
      <c r="FS273" s="16"/>
      <c r="FT273" s="16"/>
      <c r="FU273" s="16"/>
      <c r="FV273" s="16"/>
      <c r="FW273" s="16"/>
      <c r="FX273" s="16"/>
      <c r="FY273" s="16"/>
      <c r="FZ273" s="16"/>
      <c r="GA273" s="16"/>
      <c r="GB273" s="16"/>
      <c r="GC273" s="16"/>
      <c r="GE273" s="37">
        <v>268</v>
      </c>
      <c r="GF273" s="12">
        <v>3324</v>
      </c>
      <c r="GG273" s="16">
        <v>1.54</v>
      </c>
      <c r="GH273" s="16">
        <v>1.56</v>
      </c>
      <c r="GI273" s="16">
        <v>6</v>
      </c>
      <c r="GJ273" s="16">
        <v>2.5</v>
      </c>
      <c r="GK273" s="16">
        <v>0</v>
      </c>
      <c r="GL273" s="16">
        <v>0</v>
      </c>
      <c r="GM273" s="16">
        <v>0</v>
      </c>
      <c r="GN273" s="16">
        <v>4.32</v>
      </c>
      <c r="GO273" s="16">
        <v>5.22</v>
      </c>
      <c r="GP273" s="16">
        <v>0</v>
      </c>
      <c r="GQ273" s="16">
        <v>0</v>
      </c>
      <c r="GR273" s="16">
        <v>0</v>
      </c>
      <c r="GS273" s="16">
        <v>0</v>
      </c>
      <c r="GT273" s="16">
        <v>0</v>
      </c>
      <c r="GU273" s="16">
        <v>0</v>
      </c>
      <c r="GV273" s="16">
        <v>615.61000000000024</v>
      </c>
      <c r="GW273" s="16"/>
      <c r="GX273" s="16"/>
      <c r="GY273" s="16"/>
      <c r="GZ273" s="16"/>
      <c r="HA273" s="16"/>
    </row>
    <row r="274" spans="1:209" x14ac:dyDescent="0.35">
      <c r="A274" s="37"/>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c r="CA274" s="16"/>
      <c r="CB274" s="16"/>
      <c r="CC274" s="16"/>
      <c r="CD274" s="16"/>
      <c r="CE274" s="16"/>
      <c r="CF274" s="16"/>
      <c r="CG274" s="16"/>
      <c r="CH274" s="16"/>
      <c r="CI274" s="16"/>
      <c r="CJ274" s="16"/>
      <c r="CK274" s="16"/>
      <c r="CL274" s="16"/>
      <c r="CM274" s="16"/>
      <c r="CN274" s="16"/>
      <c r="CO274" s="16"/>
      <c r="CP274" s="16"/>
      <c r="CQ274" s="16"/>
      <c r="CR274" s="16"/>
      <c r="CS274" s="16"/>
      <c r="CT274" s="16"/>
      <c r="CU274" s="16"/>
      <c r="CV274" s="16"/>
      <c r="CW274" s="16"/>
      <c r="CX274" s="16"/>
      <c r="CY274" s="16"/>
      <c r="CZ274" s="16"/>
      <c r="DA274" s="16"/>
      <c r="DB274" s="16"/>
      <c r="DC274" s="16"/>
      <c r="DD274" s="16"/>
      <c r="DE274" s="16"/>
      <c r="DF274" s="16"/>
      <c r="DG274" s="16"/>
      <c r="DH274" s="16"/>
      <c r="DI274" s="16"/>
      <c r="DJ274" s="16"/>
      <c r="DK274" s="16"/>
      <c r="DL274" s="16"/>
      <c r="DM274" s="16"/>
      <c r="DN274" s="16"/>
      <c r="DO274" s="16"/>
      <c r="DP274" s="16"/>
      <c r="DQ274" s="16"/>
      <c r="DR274" s="16"/>
      <c r="DS274" s="16"/>
      <c r="DT274" s="16"/>
      <c r="DU274" s="16"/>
      <c r="DV274" s="16"/>
      <c r="DW274" s="16"/>
      <c r="DX274" s="16"/>
      <c r="DY274" s="16"/>
      <c r="DZ274" s="16"/>
      <c r="EA274" s="16"/>
      <c r="EB274" s="16"/>
      <c r="EC274" s="16"/>
      <c r="ED274" s="16"/>
      <c r="EE274" s="16"/>
      <c r="EF274" s="16"/>
      <c r="EG274" s="16"/>
      <c r="EH274" s="16"/>
      <c r="EI274" s="16"/>
      <c r="EJ274" s="16"/>
      <c r="EK274" s="16"/>
      <c r="EL274" s="16"/>
      <c r="EM274" s="16"/>
      <c r="EN274" s="16"/>
      <c r="EO274" s="16"/>
      <c r="EP274" s="16"/>
      <c r="EQ274" s="16"/>
      <c r="ER274" s="16"/>
      <c r="ES274" s="16"/>
      <c r="ET274" s="16"/>
      <c r="EU274" s="16"/>
      <c r="EV274" s="16"/>
      <c r="EW274" s="16"/>
      <c r="EX274" s="16"/>
      <c r="EY274" s="16"/>
      <c r="EZ274" s="16"/>
      <c r="FA274" s="16"/>
      <c r="FB274" s="16"/>
      <c r="FC274" s="16"/>
      <c r="FD274" s="16"/>
      <c r="FE274" s="16"/>
      <c r="FF274" s="16"/>
      <c r="FG274" s="16"/>
      <c r="FH274" s="16"/>
      <c r="FI274" s="16"/>
      <c r="FJ274" s="16"/>
      <c r="FK274" s="16"/>
      <c r="FL274" s="16"/>
      <c r="FM274" s="16"/>
      <c r="FN274" s="16"/>
      <c r="FO274" s="16"/>
      <c r="FP274" s="16"/>
      <c r="FQ274" s="16"/>
      <c r="FR274" s="16"/>
      <c r="FS274" s="16"/>
      <c r="FT274" s="16"/>
      <c r="FU274" s="16"/>
      <c r="FV274" s="16"/>
      <c r="FW274" s="16"/>
      <c r="FX274" s="16"/>
      <c r="FY274" s="16"/>
      <c r="FZ274" s="16"/>
      <c r="GA274" s="16"/>
      <c r="GB274" s="16"/>
      <c r="GC274" s="16"/>
      <c r="GE274" s="37">
        <v>269</v>
      </c>
      <c r="GF274" s="12">
        <v>3325</v>
      </c>
      <c r="GG274" s="16">
        <v>3.08</v>
      </c>
      <c r="GH274" s="16">
        <v>0</v>
      </c>
      <c r="GI274" s="16">
        <v>0</v>
      </c>
      <c r="GJ274" s="16">
        <v>1.645</v>
      </c>
      <c r="GK274" s="16">
        <v>4</v>
      </c>
      <c r="GL274" s="16">
        <v>0</v>
      </c>
      <c r="GM274" s="16">
        <v>2.16</v>
      </c>
      <c r="GN274" s="16">
        <v>0</v>
      </c>
      <c r="GO274" s="16">
        <v>0</v>
      </c>
      <c r="GP274" s="16">
        <v>0</v>
      </c>
      <c r="GQ274" s="16">
        <v>48.79</v>
      </c>
      <c r="GR274" s="16">
        <v>0</v>
      </c>
      <c r="GS274" s="16">
        <v>2.4</v>
      </c>
      <c r="GT274" s="16">
        <v>13.2</v>
      </c>
      <c r="GU274" s="16">
        <v>0</v>
      </c>
      <c r="GV274" s="16">
        <v>828.25999999999988</v>
      </c>
      <c r="GW274" s="16"/>
      <c r="GX274" s="16"/>
      <c r="GY274" s="16"/>
      <c r="GZ274" s="16"/>
      <c r="HA274" s="16"/>
    </row>
    <row r="275" spans="1:209" x14ac:dyDescent="0.35">
      <c r="A275" s="37"/>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c r="CB275" s="16"/>
      <c r="CC275" s="16"/>
      <c r="CD275" s="16"/>
      <c r="CE275" s="16"/>
      <c r="CF275" s="16"/>
      <c r="CG275" s="16"/>
      <c r="CH275" s="16"/>
      <c r="CI275" s="16"/>
      <c r="CJ275" s="16"/>
      <c r="CK275" s="16"/>
      <c r="CL275" s="16"/>
      <c r="CM275" s="16"/>
      <c r="CN275" s="16"/>
      <c r="CO275" s="16"/>
      <c r="CP275" s="16"/>
      <c r="CQ275" s="16"/>
      <c r="CR275" s="16"/>
      <c r="CS275" s="16"/>
      <c r="CT275" s="16"/>
      <c r="CU275" s="16"/>
      <c r="CV275" s="16"/>
      <c r="CW275" s="16"/>
      <c r="CX275" s="16"/>
      <c r="CY275" s="16"/>
      <c r="CZ275" s="16"/>
      <c r="DA275" s="16"/>
      <c r="DB275" s="16"/>
      <c r="DC275" s="16"/>
      <c r="DD275" s="16"/>
      <c r="DE275" s="16"/>
      <c r="DF275" s="16"/>
      <c r="DG275" s="16"/>
      <c r="DH275" s="16"/>
      <c r="DI275" s="16"/>
      <c r="DJ275" s="16"/>
      <c r="DK275" s="16"/>
      <c r="DL275" s="16"/>
      <c r="DM275" s="16"/>
      <c r="DN275" s="16"/>
      <c r="DO275" s="16"/>
      <c r="DP275" s="16"/>
      <c r="DQ275" s="16"/>
      <c r="DR275" s="16"/>
      <c r="DS275" s="16"/>
      <c r="DT275" s="16"/>
      <c r="DU275" s="16"/>
      <c r="DV275" s="16"/>
      <c r="DW275" s="16"/>
      <c r="DX275" s="16"/>
      <c r="DY275" s="16"/>
      <c r="DZ275" s="16"/>
      <c r="EA275" s="16"/>
      <c r="EB275" s="16"/>
      <c r="EC275" s="16"/>
      <c r="ED275" s="16"/>
      <c r="EE275" s="16"/>
      <c r="EF275" s="16"/>
      <c r="EG275" s="16"/>
      <c r="EH275" s="16"/>
      <c r="EI275" s="16"/>
      <c r="EJ275" s="16"/>
      <c r="EK275" s="16"/>
      <c r="EL275" s="16"/>
      <c r="EM275" s="16"/>
      <c r="EN275" s="16"/>
      <c r="EO275" s="16"/>
      <c r="EP275" s="16"/>
      <c r="EQ275" s="16"/>
      <c r="ER275" s="16"/>
      <c r="ES275" s="16"/>
      <c r="ET275" s="16"/>
      <c r="EU275" s="16"/>
      <c r="EV275" s="16"/>
      <c r="EW275" s="16"/>
      <c r="EX275" s="16"/>
      <c r="EY275" s="16"/>
      <c r="EZ275" s="16"/>
      <c r="FA275" s="16"/>
      <c r="FB275" s="16"/>
      <c r="FC275" s="16"/>
      <c r="FD275" s="16"/>
      <c r="FE275" s="16"/>
      <c r="FF275" s="16"/>
      <c r="FG275" s="16"/>
      <c r="FH275" s="16"/>
      <c r="FI275" s="16"/>
      <c r="FJ275" s="16"/>
      <c r="FK275" s="16"/>
      <c r="FL275" s="16"/>
      <c r="FM275" s="16"/>
      <c r="FN275" s="16"/>
      <c r="FO275" s="16"/>
      <c r="FP275" s="16"/>
      <c r="FQ275" s="16"/>
      <c r="FR275" s="16"/>
      <c r="FS275" s="16"/>
      <c r="FT275" s="16"/>
      <c r="FU275" s="16"/>
      <c r="FV275" s="16"/>
      <c r="FW275" s="16"/>
      <c r="FX275" s="16"/>
      <c r="FY275" s="16"/>
      <c r="FZ275" s="16"/>
      <c r="GA275" s="16"/>
      <c r="GB275" s="16"/>
      <c r="GC275" s="16"/>
      <c r="GE275" s="37">
        <v>270</v>
      </c>
      <c r="GF275" s="12">
        <v>3328</v>
      </c>
      <c r="GG275" s="16">
        <v>7.12</v>
      </c>
      <c r="GH275" s="16">
        <v>22.5</v>
      </c>
      <c r="GI275" s="16">
        <v>2</v>
      </c>
      <c r="GJ275" s="16">
        <v>3</v>
      </c>
      <c r="GK275" s="16">
        <v>3</v>
      </c>
      <c r="GL275" s="16">
        <v>3</v>
      </c>
      <c r="GM275" s="16">
        <v>4.13</v>
      </c>
      <c r="GN275" s="16">
        <v>0</v>
      </c>
      <c r="GO275" s="16">
        <v>5.27</v>
      </c>
      <c r="GP275" s="16">
        <v>6.6</v>
      </c>
      <c r="GQ275" s="16">
        <v>38.305</v>
      </c>
      <c r="GR275" s="16">
        <v>6.64</v>
      </c>
      <c r="GS275" s="16">
        <v>26.48</v>
      </c>
      <c r="GT275" s="16">
        <v>9.24</v>
      </c>
      <c r="GU275" s="16">
        <v>27.72</v>
      </c>
      <c r="GV275" s="16">
        <v>2850.6019999999976</v>
      </c>
      <c r="GW275" s="16"/>
      <c r="GX275" s="16"/>
      <c r="GY275" s="16"/>
      <c r="GZ275" s="16"/>
      <c r="HA275" s="16"/>
    </row>
    <row r="276" spans="1:209" x14ac:dyDescent="0.35">
      <c r="A276" s="37"/>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c r="CB276" s="16"/>
      <c r="CC276" s="16"/>
      <c r="CD276" s="16"/>
      <c r="CE276" s="16"/>
      <c r="CF276" s="16"/>
      <c r="CG276" s="16"/>
      <c r="CH276" s="16"/>
      <c r="CI276" s="16"/>
      <c r="CJ276" s="16"/>
      <c r="CK276" s="16"/>
      <c r="CL276" s="16"/>
      <c r="CM276" s="16"/>
      <c r="CN276" s="16"/>
      <c r="CO276" s="16"/>
      <c r="CP276" s="16"/>
      <c r="CQ276" s="16"/>
      <c r="CR276" s="16"/>
      <c r="CS276" s="16"/>
      <c r="CT276" s="16"/>
      <c r="CU276" s="16"/>
      <c r="CV276" s="16"/>
      <c r="CW276" s="16"/>
      <c r="CX276" s="16"/>
      <c r="CY276" s="16"/>
      <c r="CZ276" s="16"/>
      <c r="DA276" s="16"/>
      <c r="DB276" s="16"/>
      <c r="DC276" s="16"/>
      <c r="DD276" s="16"/>
      <c r="DE276" s="16"/>
      <c r="DF276" s="16"/>
      <c r="DG276" s="16"/>
      <c r="DH276" s="16"/>
      <c r="DI276" s="16"/>
      <c r="DJ276" s="16"/>
      <c r="DK276" s="16"/>
      <c r="DL276" s="16"/>
      <c r="DM276" s="16"/>
      <c r="DN276" s="16"/>
      <c r="DO276" s="16"/>
      <c r="DP276" s="16"/>
      <c r="DQ276" s="16"/>
      <c r="DR276" s="16"/>
      <c r="DS276" s="16"/>
      <c r="DT276" s="16"/>
      <c r="DU276" s="16"/>
      <c r="DV276" s="16"/>
      <c r="DW276" s="16"/>
      <c r="DX276" s="16"/>
      <c r="DY276" s="16"/>
      <c r="DZ276" s="16"/>
      <c r="EA276" s="16"/>
      <c r="EB276" s="16"/>
      <c r="EC276" s="16"/>
      <c r="ED276" s="16"/>
      <c r="EE276" s="16"/>
      <c r="EF276" s="16"/>
      <c r="EG276" s="16"/>
      <c r="EH276" s="16"/>
      <c r="EI276" s="16"/>
      <c r="EJ276" s="16"/>
      <c r="EK276" s="16"/>
      <c r="EL276" s="16"/>
      <c r="EM276" s="16"/>
      <c r="EN276" s="16"/>
      <c r="EO276" s="16"/>
      <c r="EP276" s="16"/>
      <c r="EQ276" s="16"/>
      <c r="ER276" s="16"/>
      <c r="ES276" s="16"/>
      <c r="ET276" s="16"/>
      <c r="EU276" s="16"/>
      <c r="EV276" s="16"/>
      <c r="EW276" s="16"/>
      <c r="EX276" s="16"/>
      <c r="EY276" s="16"/>
      <c r="EZ276" s="16"/>
      <c r="FA276" s="16"/>
      <c r="FB276" s="16"/>
      <c r="FC276" s="16"/>
      <c r="FD276" s="16"/>
      <c r="FE276" s="16"/>
      <c r="FF276" s="16"/>
      <c r="FG276" s="16"/>
      <c r="FH276" s="16"/>
      <c r="FI276" s="16"/>
      <c r="FJ276" s="16"/>
      <c r="FK276" s="16"/>
      <c r="FL276" s="16"/>
      <c r="FM276" s="16"/>
      <c r="FN276" s="16"/>
      <c r="FO276" s="16"/>
      <c r="FP276" s="16"/>
      <c r="FQ276" s="16"/>
      <c r="FR276" s="16"/>
      <c r="FS276" s="16"/>
      <c r="FT276" s="16"/>
      <c r="FU276" s="16"/>
      <c r="FV276" s="16"/>
      <c r="FW276" s="16"/>
      <c r="FX276" s="16"/>
      <c r="FY276" s="16"/>
      <c r="FZ276" s="16"/>
      <c r="GA276" s="16"/>
      <c r="GB276" s="16"/>
      <c r="GC276" s="16"/>
      <c r="GE276" s="37">
        <v>271</v>
      </c>
      <c r="GF276" s="12">
        <v>3329</v>
      </c>
      <c r="GG276" s="16">
        <v>0</v>
      </c>
      <c r="GH276" s="16">
        <v>4</v>
      </c>
      <c r="GI276" s="16">
        <v>0</v>
      </c>
      <c r="GJ276" s="16">
        <v>0</v>
      </c>
      <c r="GK276" s="16">
        <v>0</v>
      </c>
      <c r="GL276" s="16">
        <v>0</v>
      </c>
      <c r="GM276" s="16">
        <v>0</v>
      </c>
      <c r="GN276" s="16">
        <v>0</v>
      </c>
      <c r="GO276" s="16">
        <v>0</v>
      </c>
      <c r="GP276" s="16">
        <v>0</v>
      </c>
      <c r="GQ276" s="16">
        <v>6.6</v>
      </c>
      <c r="GR276" s="16">
        <v>6.6</v>
      </c>
      <c r="GS276" s="16">
        <v>0</v>
      </c>
      <c r="GT276" s="16">
        <v>0</v>
      </c>
      <c r="GU276" s="16">
        <v>10.56</v>
      </c>
      <c r="GV276" s="16">
        <v>212.35999999999999</v>
      </c>
      <c r="GW276" s="16"/>
      <c r="GX276" s="16"/>
      <c r="GY276" s="16"/>
      <c r="GZ276" s="16"/>
      <c r="HA276" s="16"/>
    </row>
    <row r="277" spans="1:209" x14ac:dyDescent="0.35">
      <c r="A277" s="37"/>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c r="CA277" s="16"/>
      <c r="CB277" s="16"/>
      <c r="CC277" s="16"/>
      <c r="CD277" s="16"/>
      <c r="CE277" s="16"/>
      <c r="CF277" s="16"/>
      <c r="CG277" s="16"/>
      <c r="CH277" s="16"/>
      <c r="CI277" s="16"/>
      <c r="CJ277" s="16"/>
      <c r="CK277" s="16"/>
      <c r="CL277" s="16"/>
      <c r="CM277" s="16"/>
      <c r="CN277" s="16"/>
      <c r="CO277" s="16"/>
      <c r="CP277" s="16"/>
      <c r="CQ277" s="16"/>
      <c r="CR277" s="16"/>
      <c r="CS277" s="16"/>
      <c r="CT277" s="16"/>
      <c r="CU277" s="16"/>
      <c r="CV277" s="16"/>
      <c r="CW277" s="16"/>
      <c r="CX277" s="16"/>
      <c r="CY277" s="16"/>
      <c r="CZ277" s="16"/>
      <c r="DA277" s="16"/>
      <c r="DB277" s="16"/>
      <c r="DC277" s="16"/>
      <c r="DD277" s="16"/>
      <c r="DE277" s="16"/>
      <c r="DF277" s="16"/>
      <c r="DG277" s="16"/>
      <c r="DH277" s="16"/>
      <c r="DI277" s="16"/>
      <c r="DJ277" s="16"/>
      <c r="DK277" s="16"/>
      <c r="DL277" s="16"/>
      <c r="DM277" s="16"/>
      <c r="DN277" s="16"/>
      <c r="DO277" s="16"/>
      <c r="DP277" s="16"/>
      <c r="DQ277" s="16"/>
      <c r="DR277" s="16"/>
      <c r="DS277" s="16"/>
      <c r="DT277" s="16"/>
      <c r="DU277" s="16"/>
      <c r="DV277" s="16"/>
      <c r="DW277" s="16"/>
      <c r="DX277" s="16"/>
      <c r="DY277" s="16"/>
      <c r="DZ277" s="16"/>
      <c r="EA277" s="16"/>
      <c r="EB277" s="16"/>
      <c r="EC277" s="16"/>
      <c r="ED277" s="16"/>
      <c r="EE277" s="16"/>
      <c r="EF277" s="16"/>
      <c r="EG277" s="16"/>
      <c r="EH277" s="16"/>
      <c r="EI277" s="16"/>
      <c r="EJ277" s="16"/>
      <c r="EK277" s="16"/>
      <c r="EL277" s="16"/>
      <c r="EM277" s="16"/>
      <c r="EN277" s="16"/>
      <c r="EO277" s="16"/>
      <c r="EP277" s="16"/>
      <c r="EQ277" s="16"/>
      <c r="ER277" s="16"/>
      <c r="ES277" s="16"/>
      <c r="ET277" s="16"/>
      <c r="EU277" s="16"/>
      <c r="EV277" s="16"/>
      <c r="EW277" s="16"/>
      <c r="EX277" s="16"/>
      <c r="EY277" s="16"/>
      <c r="EZ277" s="16"/>
      <c r="FA277" s="16"/>
      <c r="FB277" s="16"/>
      <c r="FC277" s="16"/>
      <c r="FD277" s="16"/>
      <c r="FE277" s="16"/>
      <c r="FF277" s="16"/>
      <c r="FG277" s="16"/>
      <c r="FH277" s="16"/>
      <c r="FI277" s="16"/>
      <c r="FJ277" s="16"/>
      <c r="FK277" s="16"/>
      <c r="FL277" s="16"/>
      <c r="FM277" s="16"/>
      <c r="FN277" s="16"/>
      <c r="FO277" s="16"/>
      <c r="FP277" s="16"/>
      <c r="FQ277" s="16"/>
      <c r="FR277" s="16"/>
      <c r="FS277" s="16"/>
      <c r="FT277" s="16"/>
      <c r="FU277" s="16"/>
      <c r="FV277" s="16"/>
      <c r="FW277" s="16"/>
      <c r="FX277" s="16"/>
      <c r="FY277" s="16"/>
      <c r="FZ277" s="16"/>
      <c r="GA277" s="16"/>
      <c r="GB277" s="16"/>
      <c r="GC277" s="16"/>
      <c r="GE277" s="37">
        <v>272</v>
      </c>
      <c r="GF277" s="12">
        <v>3330</v>
      </c>
      <c r="GG277" s="16">
        <v>3.04</v>
      </c>
      <c r="GH277" s="16">
        <v>4.9000000000000004</v>
      </c>
      <c r="GI277" s="16">
        <v>0</v>
      </c>
      <c r="GJ277" s="16">
        <v>0</v>
      </c>
      <c r="GK277" s="16">
        <v>0</v>
      </c>
      <c r="GL277" s="16">
        <v>0</v>
      </c>
      <c r="GM277" s="16">
        <v>11.52</v>
      </c>
      <c r="GN277" s="16">
        <v>0</v>
      </c>
      <c r="GO277" s="16">
        <v>0</v>
      </c>
      <c r="GP277" s="16">
        <v>0</v>
      </c>
      <c r="GQ277" s="16">
        <v>0</v>
      </c>
      <c r="GR277" s="16">
        <v>7.02</v>
      </c>
      <c r="GS277" s="16">
        <v>0</v>
      </c>
      <c r="GT277" s="16">
        <v>0</v>
      </c>
      <c r="GU277" s="16">
        <v>0</v>
      </c>
      <c r="GV277" s="16">
        <v>182.26000000000002</v>
      </c>
      <c r="GW277" s="16"/>
      <c r="GX277" s="16"/>
      <c r="GY277" s="16"/>
      <c r="GZ277" s="16"/>
      <c r="HA277" s="16"/>
    </row>
    <row r="278" spans="1:209" x14ac:dyDescent="0.35">
      <c r="A278" s="37"/>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c r="CA278" s="16"/>
      <c r="CB278" s="16"/>
      <c r="CC278" s="16"/>
      <c r="CD278" s="16"/>
      <c r="CE278" s="16"/>
      <c r="CF278" s="16"/>
      <c r="CG278" s="16"/>
      <c r="CH278" s="16"/>
      <c r="CI278" s="16"/>
      <c r="CJ278" s="16"/>
      <c r="CK278" s="16"/>
      <c r="CL278" s="16"/>
      <c r="CM278" s="16"/>
      <c r="CN278" s="16"/>
      <c r="CO278" s="16"/>
      <c r="CP278" s="16"/>
      <c r="CQ278" s="16"/>
      <c r="CR278" s="16"/>
      <c r="CS278" s="16"/>
      <c r="CT278" s="16"/>
      <c r="CU278" s="16"/>
      <c r="CV278" s="16"/>
      <c r="CW278" s="16"/>
      <c r="CX278" s="16"/>
      <c r="CY278" s="16"/>
      <c r="CZ278" s="16"/>
      <c r="DA278" s="16"/>
      <c r="DB278" s="16"/>
      <c r="DC278" s="16"/>
      <c r="DD278" s="16"/>
      <c r="DE278" s="16"/>
      <c r="DF278" s="16"/>
      <c r="DG278" s="16"/>
      <c r="DH278" s="16"/>
      <c r="DI278" s="16"/>
      <c r="DJ278" s="16"/>
      <c r="DK278" s="16"/>
      <c r="DL278" s="16"/>
      <c r="DM278" s="16"/>
      <c r="DN278" s="16"/>
      <c r="DO278" s="16"/>
      <c r="DP278" s="16"/>
      <c r="DQ278" s="16"/>
      <c r="DR278" s="16"/>
      <c r="DS278" s="16"/>
      <c r="DT278" s="16"/>
      <c r="DU278" s="16"/>
      <c r="DV278" s="16"/>
      <c r="DW278" s="16"/>
      <c r="DX278" s="16"/>
      <c r="DY278" s="16"/>
      <c r="DZ278" s="16"/>
      <c r="EA278" s="16"/>
      <c r="EB278" s="16"/>
      <c r="EC278" s="16"/>
      <c r="ED278" s="16"/>
      <c r="EE278" s="16"/>
      <c r="EF278" s="16"/>
      <c r="EG278" s="16"/>
      <c r="EH278" s="16"/>
      <c r="EI278" s="16"/>
      <c r="EJ278" s="16"/>
      <c r="EK278" s="16"/>
      <c r="EL278" s="16"/>
      <c r="EM278" s="16"/>
      <c r="EN278" s="16"/>
      <c r="EO278" s="16"/>
      <c r="EP278" s="16"/>
      <c r="EQ278" s="16"/>
      <c r="ER278" s="16"/>
      <c r="ES278" s="16"/>
      <c r="ET278" s="16"/>
      <c r="EU278" s="16"/>
      <c r="EV278" s="16"/>
      <c r="EW278" s="16"/>
      <c r="EX278" s="16"/>
      <c r="EY278" s="16"/>
      <c r="EZ278" s="16"/>
      <c r="FA278" s="16"/>
      <c r="FB278" s="16"/>
      <c r="FC278" s="16"/>
      <c r="FD278" s="16"/>
      <c r="FE278" s="16"/>
      <c r="FF278" s="16"/>
      <c r="FG278" s="16"/>
      <c r="FH278" s="16"/>
      <c r="FI278" s="16"/>
      <c r="FJ278" s="16"/>
      <c r="FK278" s="16"/>
      <c r="FL278" s="16"/>
      <c r="FM278" s="16"/>
      <c r="FN278" s="16"/>
      <c r="FO278" s="16"/>
      <c r="FP278" s="16"/>
      <c r="FQ278" s="16"/>
      <c r="FR278" s="16"/>
      <c r="FS278" s="16"/>
      <c r="FT278" s="16"/>
      <c r="FU278" s="16"/>
      <c r="FV278" s="16"/>
      <c r="FW278" s="16"/>
      <c r="FX278" s="16"/>
      <c r="FY278" s="16"/>
      <c r="FZ278" s="16"/>
      <c r="GA278" s="16"/>
      <c r="GB278" s="16"/>
      <c r="GC278" s="16"/>
      <c r="GE278" s="37">
        <v>273</v>
      </c>
      <c r="GF278" s="12">
        <v>3331</v>
      </c>
      <c r="GG278" s="16">
        <v>62.844999999999999</v>
      </c>
      <c r="GH278" s="16">
        <v>53.14</v>
      </c>
      <c r="GI278" s="16">
        <v>5.25</v>
      </c>
      <c r="GJ278" s="16">
        <v>40.674999999999997</v>
      </c>
      <c r="GK278" s="16">
        <v>16</v>
      </c>
      <c r="GL278" s="16">
        <v>16.64</v>
      </c>
      <c r="GM278" s="16">
        <v>39.92</v>
      </c>
      <c r="GN278" s="16">
        <v>149.60499999999999</v>
      </c>
      <c r="GO278" s="16">
        <v>25.8</v>
      </c>
      <c r="GP278" s="16">
        <v>100.53</v>
      </c>
      <c r="GQ278" s="16">
        <v>66.48</v>
      </c>
      <c r="GR278" s="16">
        <v>82.92</v>
      </c>
      <c r="GS278" s="16">
        <v>25.32</v>
      </c>
      <c r="GT278" s="16">
        <v>75.59</v>
      </c>
      <c r="GU278" s="16">
        <v>18.36</v>
      </c>
      <c r="GV278" s="16">
        <v>8750.2950000000019</v>
      </c>
      <c r="GW278" s="16"/>
      <c r="GX278" s="16"/>
      <c r="GY278" s="16"/>
      <c r="GZ278" s="16"/>
      <c r="HA278" s="16"/>
    </row>
    <row r="279" spans="1:209" x14ac:dyDescent="0.35">
      <c r="A279" s="37"/>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c r="CC279" s="16"/>
      <c r="CD279" s="16"/>
      <c r="CE279" s="16"/>
      <c r="CF279" s="16"/>
      <c r="CG279" s="16"/>
      <c r="CH279" s="16"/>
      <c r="CI279" s="16"/>
      <c r="CJ279" s="16"/>
      <c r="CK279" s="16"/>
      <c r="CL279" s="16"/>
      <c r="CM279" s="16"/>
      <c r="CN279" s="16"/>
      <c r="CO279" s="16"/>
      <c r="CP279" s="16"/>
      <c r="CQ279" s="16"/>
      <c r="CR279" s="16"/>
      <c r="CS279" s="16"/>
      <c r="CT279" s="16"/>
      <c r="CU279" s="16"/>
      <c r="CV279" s="16"/>
      <c r="CW279" s="16"/>
      <c r="CX279" s="16"/>
      <c r="CY279" s="16"/>
      <c r="CZ279" s="16"/>
      <c r="DA279" s="16"/>
      <c r="DB279" s="16"/>
      <c r="DC279" s="16"/>
      <c r="DD279" s="16"/>
      <c r="DE279" s="16"/>
      <c r="DF279" s="16"/>
      <c r="DG279" s="16"/>
      <c r="DH279" s="16"/>
      <c r="DI279" s="16"/>
      <c r="DJ279" s="16"/>
      <c r="DK279" s="16"/>
      <c r="DL279" s="16"/>
      <c r="DM279" s="16"/>
      <c r="DN279" s="16"/>
      <c r="DO279" s="16"/>
      <c r="DP279" s="16"/>
      <c r="DQ279" s="16"/>
      <c r="DR279" s="16"/>
      <c r="DS279" s="16"/>
      <c r="DT279" s="16"/>
      <c r="DU279" s="16"/>
      <c r="DV279" s="16"/>
      <c r="DW279" s="16"/>
      <c r="DX279" s="16"/>
      <c r="DY279" s="16"/>
      <c r="DZ279" s="16"/>
      <c r="EA279" s="16"/>
      <c r="EB279" s="16"/>
      <c r="EC279" s="16"/>
      <c r="ED279" s="16"/>
      <c r="EE279" s="16"/>
      <c r="EF279" s="16"/>
      <c r="EG279" s="16"/>
      <c r="EH279" s="16"/>
      <c r="EI279" s="16"/>
      <c r="EJ279" s="16"/>
      <c r="EK279" s="16"/>
      <c r="EL279" s="16"/>
      <c r="EM279" s="16"/>
      <c r="EN279" s="16"/>
      <c r="EO279" s="16"/>
      <c r="EP279" s="16"/>
      <c r="EQ279" s="16"/>
      <c r="ER279" s="16"/>
      <c r="ES279" s="16"/>
      <c r="ET279" s="16"/>
      <c r="EU279" s="16"/>
      <c r="EV279" s="16"/>
      <c r="EW279" s="16"/>
      <c r="EX279" s="16"/>
      <c r="EY279" s="16"/>
      <c r="EZ279" s="16"/>
      <c r="FA279" s="16"/>
      <c r="FB279" s="16"/>
      <c r="FC279" s="16"/>
      <c r="FD279" s="16"/>
      <c r="FE279" s="16"/>
      <c r="FF279" s="16"/>
      <c r="FG279" s="16"/>
      <c r="FH279" s="16"/>
      <c r="FI279" s="16"/>
      <c r="FJ279" s="16"/>
      <c r="FK279" s="16"/>
      <c r="FL279" s="16"/>
      <c r="FM279" s="16"/>
      <c r="FN279" s="16"/>
      <c r="FO279" s="16"/>
      <c r="FP279" s="16"/>
      <c r="FQ279" s="16"/>
      <c r="FR279" s="16"/>
      <c r="FS279" s="16"/>
      <c r="FT279" s="16"/>
      <c r="FU279" s="16"/>
      <c r="FV279" s="16"/>
      <c r="FW279" s="16"/>
      <c r="FX279" s="16"/>
      <c r="FY279" s="16"/>
      <c r="FZ279" s="16"/>
      <c r="GA279" s="16"/>
      <c r="GB279" s="16"/>
      <c r="GC279" s="16"/>
      <c r="GE279" s="37">
        <v>274</v>
      </c>
      <c r="GF279" s="12">
        <v>3332</v>
      </c>
      <c r="GG279" s="16">
        <v>0</v>
      </c>
      <c r="GH279" s="16">
        <v>10.6</v>
      </c>
      <c r="GI279" s="16">
        <v>10.8</v>
      </c>
      <c r="GJ279" s="16">
        <v>7</v>
      </c>
      <c r="GK279" s="16">
        <v>4</v>
      </c>
      <c r="GL279" s="16">
        <v>0</v>
      </c>
      <c r="GM279" s="16">
        <v>5.0999999999999996</v>
      </c>
      <c r="GN279" s="16">
        <v>5.5590000000000002</v>
      </c>
      <c r="GO279" s="16">
        <v>3.36</v>
      </c>
      <c r="GP279" s="16">
        <v>0</v>
      </c>
      <c r="GQ279" s="16">
        <v>0</v>
      </c>
      <c r="GR279" s="16">
        <v>7.8849999999999998</v>
      </c>
      <c r="GS279" s="16">
        <v>5.3949999999999996</v>
      </c>
      <c r="GT279" s="16">
        <v>13.2</v>
      </c>
      <c r="GU279" s="16">
        <v>40.92</v>
      </c>
      <c r="GV279" s="16">
        <v>1852.1090000000004</v>
      </c>
      <c r="GW279" s="16"/>
      <c r="GX279" s="16"/>
      <c r="GY279" s="16"/>
      <c r="GZ279" s="16"/>
      <c r="HA279" s="16"/>
    </row>
    <row r="280" spans="1:209" x14ac:dyDescent="0.35">
      <c r="A280" s="37"/>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c r="CY280" s="16"/>
      <c r="CZ280" s="16"/>
      <c r="DA280" s="16"/>
      <c r="DB280" s="16"/>
      <c r="DC280" s="16"/>
      <c r="DD280" s="16"/>
      <c r="DE280" s="16"/>
      <c r="DF280" s="16"/>
      <c r="DG280" s="16"/>
      <c r="DH280" s="16"/>
      <c r="DI280" s="16"/>
      <c r="DJ280" s="16"/>
      <c r="DK280" s="16"/>
      <c r="DL280" s="16"/>
      <c r="DM280" s="16"/>
      <c r="DN280" s="16"/>
      <c r="DO280" s="16"/>
      <c r="DP280" s="16"/>
      <c r="DQ280" s="16"/>
      <c r="DR280" s="16"/>
      <c r="DS280" s="16"/>
      <c r="DT280" s="16"/>
      <c r="DU280" s="16"/>
      <c r="DV280" s="16"/>
      <c r="DW280" s="16"/>
      <c r="DX280" s="16"/>
      <c r="DY280" s="16"/>
      <c r="DZ280" s="16"/>
      <c r="EA280" s="16"/>
      <c r="EB280" s="16"/>
      <c r="EC280" s="16"/>
      <c r="ED280" s="16"/>
      <c r="EE280" s="16"/>
      <c r="EF280" s="16"/>
      <c r="EG280" s="16"/>
      <c r="EH280" s="16"/>
      <c r="EI280" s="16"/>
      <c r="EJ280" s="16"/>
      <c r="EK280" s="16"/>
      <c r="EL280" s="16"/>
      <c r="EM280" s="16"/>
      <c r="EN280" s="16"/>
      <c r="EO280" s="16"/>
      <c r="EP280" s="16"/>
      <c r="EQ280" s="16"/>
      <c r="ER280" s="16"/>
      <c r="ES280" s="16"/>
      <c r="ET280" s="16"/>
      <c r="EU280" s="16"/>
      <c r="EV280" s="16"/>
      <c r="EW280" s="16"/>
      <c r="EX280" s="16"/>
      <c r="EY280" s="16"/>
      <c r="EZ280" s="16"/>
      <c r="FA280" s="16"/>
      <c r="FB280" s="16"/>
      <c r="FC280" s="16"/>
      <c r="FD280" s="16"/>
      <c r="FE280" s="16"/>
      <c r="FF280" s="16"/>
      <c r="FG280" s="16"/>
      <c r="FH280" s="16"/>
      <c r="FI280" s="16"/>
      <c r="FJ280" s="16"/>
      <c r="FK280" s="16"/>
      <c r="FL280" s="16"/>
      <c r="FM280" s="16"/>
      <c r="FN280" s="16"/>
      <c r="FO280" s="16"/>
      <c r="FP280" s="16"/>
      <c r="FQ280" s="16"/>
      <c r="FR280" s="16"/>
      <c r="FS280" s="16"/>
      <c r="FT280" s="16"/>
      <c r="FU280" s="16"/>
      <c r="FV280" s="16"/>
      <c r="FW280" s="16"/>
      <c r="FX280" s="16"/>
      <c r="FY280" s="16"/>
      <c r="FZ280" s="16"/>
      <c r="GA280" s="16"/>
      <c r="GB280" s="16"/>
      <c r="GC280" s="16"/>
      <c r="GE280" s="37">
        <v>275</v>
      </c>
      <c r="GF280" s="12">
        <v>3333</v>
      </c>
      <c r="GG280" s="16">
        <v>5.16</v>
      </c>
      <c r="GH280" s="16">
        <v>8.74</v>
      </c>
      <c r="GI280" s="16">
        <v>0</v>
      </c>
      <c r="GJ280" s="16">
        <v>5</v>
      </c>
      <c r="GK280" s="16">
        <v>0</v>
      </c>
      <c r="GL280" s="16">
        <v>5.2</v>
      </c>
      <c r="GM280" s="16">
        <v>0</v>
      </c>
      <c r="GN280" s="16">
        <v>0</v>
      </c>
      <c r="GO280" s="16">
        <v>0</v>
      </c>
      <c r="GP280" s="16">
        <v>4.4000000000000004</v>
      </c>
      <c r="GQ280" s="16">
        <v>6.6</v>
      </c>
      <c r="GR280" s="16">
        <v>0</v>
      </c>
      <c r="GS280" s="16">
        <v>30.99</v>
      </c>
      <c r="GT280" s="16">
        <v>0</v>
      </c>
      <c r="GU280" s="16">
        <v>22.88</v>
      </c>
      <c r="GV280" s="16">
        <v>1328.4570000000001</v>
      </c>
      <c r="GW280" s="16"/>
      <c r="GX280" s="16"/>
      <c r="GY280" s="16"/>
      <c r="GZ280" s="16"/>
      <c r="HA280" s="16"/>
    </row>
    <row r="281" spans="1:209" x14ac:dyDescent="0.35">
      <c r="A281" s="37"/>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c r="CY281" s="16"/>
      <c r="CZ281" s="16"/>
      <c r="DA281" s="16"/>
      <c r="DB281" s="16"/>
      <c r="DC281" s="16"/>
      <c r="DD281" s="16"/>
      <c r="DE281" s="16"/>
      <c r="DF281" s="16"/>
      <c r="DG281" s="16"/>
      <c r="DH281" s="16"/>
      <c r="DI281" s="16"/>
      <c r="DJ281" s="16"/>
      <c r="DK281" s="16"/>
      <c r="DL281" s="16"/>
      <c r="DM281" s="16"/>
      <c r="DN281" s="16"/>
      <c r="DO281" s="16"/>
      <c r="DP281" s="16"/>
      <c r="DQ281" s="16"/>
      <c r="DR281" s="16"/>
      <c r="DS281" s="16"/>
      <c r="DT281" s="16"/>
      <c r="DU281" s="16"/>
      <c r="DV281" s="16"/>
      <c r="DW281" s="16"/>
      <c r="DX281" s="16"/>
      <c r="DY281" s="16"/>
      <c r="DZ281" s="16"/>
      <c r="EA281" s="16"/>
      <c r="EB281" s="16"/>
      <c r="EC281" s="16"/>
      <c r="ED281" s="16"/>
      <c r="EE281" s="16"/>
      <c r="EF281" s="16"/>
      <c r="EG281" s="16"/>
      <c r="EH281" s="16"/>
      <c r="EI281" s="16"/>
      <c r="EJ281" s="16"/>
      <c r="EK281" s="16"/>
      <c r="EL281" s="16"/>
      <c r="EM281" s="16"/>
      <c r="EN281" s="16"/>
      <c r="EO281" s="16"/>
      <c r="EP281" s="16"/>
      <c r="EQ281" s="16"/>
      <c r="ER281" s="16"/>
      <c r="ES281" s="16"/>
      <c r="ET281" s="16"/>
      <c r="EU281" s="16"/>
      <c r="EV281" s="16"/>
      <c r="EW281" s="16"/>
      <c r="EX281" s="16"/>
      <c r="EY281" s="16"/>
      <c r="EZ281" s="16"/>
      <c r="FA281" s="16"/>
      <c r="FB281" s="16"/>
      <c r="FC281" s="16"/>
      <c r="FD281" s="16"/>
      <c r="FE281" s="16"/>
      <c r="FF281" s="16"/>
      <c r="FG281" s="16"/>
      <c r="FH281" s="16"/>
      <c r="FI281" s="16"/>
      <c r="FJ281" s="16"/>
      <c r="FK281" s="16"/>
      <c r="FL281" s="16"/>
      <c r="FM281" s="16"/>
      <c r="FN281" s="16"/>
      <c r="FO281" s="16"/>
      <c r="FP281" s="16"/>
      <c r="FQ281" s="16"/>
      <c r="FR281" s="16"/>
      <c r="FS281" s="16"/>
      <c r="FT281" s="16"/>
      <c r="FU281" s="16"/>
      <c r="FV281" s="16"/>
      <c r="FW281" s="16"/>
      <c r="FX281" s="16"/>
      <c r="FY281" s="16"/>
      <c r="FZ281" s="16"/>
      <c r="GA281" s="16"/>
      <c r="GB281" s="16"/>
      <c r="GC281" s="16"/>
      <c r="GE281" s="37">
        <v>276</v>
      </c>
      <c r="GF281" s="12">
        <v>3334</v>
      </c>
      <c r="GG281" s="16">
        <v>6.48</v>
      </c>
      <c r="GH281" s="16">
        <v>0</v>
      </c>
      <c r="GI281" s="16">
        <v>9.5</v>
      </c>
      <c r="GJ281" s="16">
        <v>0</v>
      </c>
      <c r="GK281" s="16">
        <v>2</v>
      </c>
      <c r="GL281" s="16">
        <v>0</v>
      </c>
      <c r="GM281" s="16">
        <v>5.5</v>
      </c>
      <c r="GN281" s="16">
        <v>12.1</v>
      </c>
      <c r="GO281" s="16">
        <v>6.21</v>
      </c>
      <c r="GP281" s="16">
        <v>12.9</v>
      </c>
      <c r="GQ281" s="16">
        <v>0</v>
      </c>
      <c r="GR281" s="16">
        <v>0</v>
      </c>
      <c r="GS281" s="16">
        <v>0</v>
      </c>
      <c r="GT281" s="16">
        <v>23.7</v>
      </c>
      <c r="GU281" s="16">
        <v>0</v>
      </c>
      <c r="GV281" s="16">
        <v>530.35100000000011</v>
      </c>
      <c r="GW281" s="16"/>
      <c r="GX281" s="16"/>
      <c r="GY281" s="16"/>
      <c r="GZ281" s="16"/>
      <c r="HA281" s="16"/>
    </row>
    <row r="282" spans="1:209" x14ac:dyDescent="0.35">
      <c r="A282" s="37"/>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c r="CY282" s="16"/>
      <c r="CZ282" s="16"/>
      <c r="DA282" s="16"/>
      <c r="DB282" s="16"/>
      <c r="DC282" s="16"/>
      <c r="DD282" s="16"/>
      <c r="DE282" s="16"/>
      <c r="DF282" s="16"/>
      <c r="DG282" s="16"/>
      <c r="DH282" s="16"/>
      <c r="DI282" s="16"/>
      <c r="DJ282" s="16"/>
      <c r="DK282" s="16"/>
      <c r="DL282" s="16"/>
      <c r="DM282" s="16"/>
      <c r="DN282" s="16"/>
      <c r="DO282" s="16"/>
      <c r="DP282" s="16"/>
      <c r="DQ282" s="16"/>
      <c r="DR282" s="16"/>
      <c r="DS282" s="16"/>
      <c r="DT282" s="16"/>
      <c r="DU282" s="16"/>
      <c r="DV282" s="16"/>
      <c r="DW282" s="16"/>
      <c r="DX282" s="16"/>
      <c r="DY282" s="16"/>
      <c r="DZ282" s="16"/>
      <c r="EA282" s="16"/>
      <c r="EB282" s="16"/>
      <c r="EC282" s="16"/>
      <c r="ED282" s="16"/>
      <c r="EE282" s="16"/>
      <c r="EF282" s="16"/>
      <c r="EG282" s="16"/>
      <c r="EH282" s="16"/>
      <c r="EI282" s="16"/>
      <c r="EJ282" s="16"/>
      <c r="EK282" s="16"/>
      <c r="EL282" s="16"/>
      <c r="EM282" s="16"/>
      <c r="EN282" s="16"/>
      <c r="EO282" s="16"/>
      <c r="EP282" s="16"/>
      <c r="EQ282" s="16"/>
      <c r="ER282" s="16"/>
      <c r="ES282" s="16"/>
      <c r="ET282" s="16"/>
      <c r="EU282" s="16"/>
      <c r="EV282" s="16"/>
      <c r="EW282" s="16"/>
      <c r="EX282" s="16"/>
      <c r="EY282" s="16"/>
      <c r="EZ282" s="16"/>
      <c r="FA282" s="16"/>
      <c r="FB282" s="16"/>
      <c r="FC282" s="16"/>
      <c r="FD282" s="16"/>
      <c r="FE282" s="16"/>
      <c r="FF282" s="16"/>
      <c r="FG282" s="16"/>
      <c r="FH282" s="16"/>
      <c r="FI282" s="16"/>
      <c r="FJ282" s="16"/>
      <c r="FK282" s="16"/>
      <c r="FL282" s="16"/>
      <c r="FM282" s="16"/>
      <c r="FN282" s="16"/>
      <c r="FO282" s="16"/>
      <c r="FP282" s="16"/>
      <c r="FQ282" s="16"/>
      <c r="FR282" s="16"/>
      <c r="FS282" s="16"/>
      <c r="FT282" s="16"/>
      <c r="FU282" s="16"/>
      <c r="FV282" s="16"/>
      <c r="FW282" s="16"/>
      <c r="FX282" s="16"/>
      <c r="FY282" s="16"/>
      <c r="FZ282" s="16"/>
      <c r="GA282" s="16"/>
      <c r="GB282" s="16"/>
      <c r="GC282" s="16"/>
      <c r="GE282" s="37">
        <v>277</v>
      </c>
      <c r="GF282" s="12">
        <v>3335</v>
      </c>
      <c r="GG282" s="16">
        <v>7.62</v>
      </c>
      <c r="GH282" s="16">
        <v>12.32</v>
      </c>
      <c r="GI282" s="16">
        <v>10</v>
      </c>
      <c r="GJ282" s="16">
        <v>16.5</v>
      </c>
      <c r="GK282" s="16">
        <v>15</v>
      </c>
      <c r="GL282" s="16">
        <v>27</v>
      </c>
      <c r="GM282" s="16">
        <v>35.11</v>
      </c>
      <c r="GN282" s="16">
        <v>33.020000000000003</v>
      </c>
      <c r="GO282" s="16">
        <v>31.03</v>
      </c>
      <c r="GP282" s="16">
        <v>152.47</v>
      </c>
      <c r="GQ282" s="16">
        <v>176.12</v>
      </c>
      <c r="GR282" s="16">
        <v>254.435</v>
      </c>
      <c r="GS282" s="16">
        <v>242.215</v>
      </c>
      <c r="GT282" s="16">
        <v>370.745</v>
      </c>
      <c r="GU282" s="16">
        <v>156.46</v>
      </c>
      <c r="GV282" s="16">
        <v>22740.297999999999</v>
      </c>
      <c r="GW282" s="16"/>
      <c r="GX282" s="16"/>
      <c r="GY282" s="16"/>
      <c r="GZ282" s="16"/>
      <c r="HA282" s="16"/>
    </row>
    <row r="283" spans="1:209" x14ac:dyDescent="0.35">
      <c r="A283" s="37"/>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c r="CA283" s="16"/>
      <c r="CB283" s="16"/>
      <c r="CC283" s="16"/>
      <c r="CD283" s="16"/>
      <c r="CE283" s="16"/>
      <c r="CF283" s="16"/>
      <c r="CG283" s="16"/>
      <c r="CH283" s="16"/>
      <c r="CI283" s="16"/>
      <c r="CJ283" s="16"/>
      <c r="CK283" s="16"/>
      <c r="CL283" s="16"/>
      <c r="CM283" s="16"/>
      <c r="CN283" s="16"/>
      <c r="CO283" s="16"/>
      <c r="CP283" s="16"/>
      <c r="CQ283" s="16"/>
      <c r="CR283" s="16"/>
      <c r="CS283" s="16"/>
      <c r="CT283" s="16"/>
      <c r="CU283" s="16"/>
      <c r="CV283" s="16"/>
      <c r="CW283" s="16"/>
      <c r="CX283" s="16"/>
      <c r="CY283" s="16"/>
      <c r="CZ283" s="16"/>
      <c r="DA283" s="16"/>
      <c r="DB283" s="16"/>
      <c r="DC283" s="16"/>
      <c r="DD283" s="16"/>
      <c r="DE283" s="16"/>
      <c r="DF283" s="16"/>
      <c r="DG283" s="16"/>
      <c r="DH283" s="16"/>
      <c r="DI283" s="16"/>
      <c r="DJ283" s="16"/>
      <c r="DK283" s="16"/>
      <c r="DL283" s="16"/>
      <c r="DM283" s="16"/>
      <c r="DN283" s="16"/>
      <c r="DO283" s="16"/>
      <c r="DP283" s="16"/>
      <c r="DQ283" s="16"/>
      <c r="DR283" s="16"/>
      <c r="DS283" s="16"/>
      <c r="DT283" s="16"/>
      <c r="DU283" s="16"/>
      <c r="DV283" s="16"/>
      <c r="DW283" s="16"/>
      <c r="DX283" s="16"/>
      <c r="DY283" s="16"/>
      <c r="DZ283" s="16"/>
      <c r="EA283" s="16"/>
      <c r="EB283" s="16"/>
      <c r="EC283" s="16"/>
      <c r="ED283" s="16"/>
      <c r="EE283" s="16"/>
      <c r="EF283" s="16"/>
      <c r="EG283" s="16"/>
      <c r="EH283" s="16"/>
      <c r="EI283" s="16"/>
      <c r="EJ283" s="16"/>
      <c r="EK283" s="16"/>
      <c r="EL283" s="16"/>
      <c r="EM283" s="16"/>
      <c r="EN283" s="16"/>
      <c r="EO283" s="16"/>
      <c r="EP283" s="16"/>
      <c r="EQ283" s="16"/>
      <c r="ER283" s="16"/>
      <c r="ES283" s="16"/>
      <c r="ET283" s="16"/>
      <c r="EU283" s="16"/>
      <c r="EV283" s="16"/>
      <c r="EW283" s="16"/>
      <c r="EX283" s="16"/>
      <c r="EY283" s="16"/>
      <c r="EZ283" s="16"/>
      <c r="FA283" s="16"/>
      <c r="FB283" s="16"/>
      <c r="FC283" s="16"/>
      <c r="FD283" s="16"/>
      <c r="FE283" s="16"/>
      <c r="FF283" s="16"/>
      <c r="FG283" s="16"/>
      <c r="FH283" s="16"/>
      <c r="FI283" s="16"/>
      <c r="FJ283" s="16"/>
      <c r="FK283" s="16"/>
      <c r="FL283" s="16"/>
      <c r="FM283" s="16"/>
      <c r="FN283" s="16"/>
      <c r="FO283" s="16"/>
      <c r="FP283" s="16"/>
      <c r="FQ283" s="16"/>
      <c r="FR283" s="16"/>
      <c r="FS283" s="16"/>
      <c r="FT283" s="16"/>
      <c r="FU283" s="16"/>
      <c r="FV283" s="16"/>
      <c r="FW283" s="16"/>
      <c r="FX283" s="16"/>
      <c r="FY283" s="16"/>
      <c r="FZ283" s="16"/>
      <c r="GA283" s="16"/>
      <c r="GB283" s="16"/>
      <c r="GC283" s="16"/>
      <c r="GE283" s="37">
        <v>278</v>
      </c>
      <c r="GF283" s="12">
        <v>3336</v>
      </c>
      <c r="GG283" s="16">
        <v>0</v>
      </c>
      <c r="GH283" s="16">
        <v>0</v>
      </c>
      <c r="GI283" s="16">
        <v>0</v>
      </c>
      <c r="GJ283" s="16">
        <v>0</v>
      </c>
      <c r="GK283" s="16">
        <v>0</v>
      </c>
      <c r="GL283" s="16">
        <v>0</v>
      </c>
      <c r="GM283" s="16">
        <v>0</v>
      </c>
      <c r="GN283" s="16">
        <v>24.945</v>
      </c>
      <c r="GO283" s="16">
        <v>31.64</v>
      </c>
      <c r="GP283" s="16">
        <v>262.2</v>
      </c>
      <c r="GQ283" s="16">
        <v>561.80499999999995</v>
      </c>
      <c r="GR283" s="16">
        <v>203.21</v>
      </c>
      <c r="GS283" s="16">
        <v>496.29500000000002</v>
      </c>
      <c r="GT283" s="16">
        <v>488.21</v>
      </c>
      <c r="GU283" s="16">
        <v>491.13499999999999</v>
      </c>
      <c r="GV283" s="16">
        <v>31026.764999999985</v>
      </c>
      <c r="GW283" s="16"/>
      <c r="GX283" s="16"/>
      <c r="GY283" s="16"/>
      <c r="GZ283" s="16"/>
      <c r="HA283" s="16"/>
    </row>
    <row r="284" spans="1:209" x14ac:dyDescent="0.35">
      <c r="A284" s="37"/>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c r="CB284" s="16"/>
      <c r="CC284" s="16"/>
      <c r="CD284" s="16"/>
      <c r="CE284" s="16"/>
      <c r="CF284" s="16"/>
      <c r="CG284" s="16"/>
      <c r="CH284" s="16"/>
      <c r="CI284" s="16"/>
      <c r="CJ284" s="16"/>
      <c r="CK284" s="16"/>
      <c r="CL284" s="16"/>
      <c r="CM284" s="16"/>
      <c r="CN284" s="16"/>
      <c r="CO284" s="16"/>
      <c r="CP284" s="16"/>
      <c r="CQ284" s="16"/>
      <c r="CR284" s="16"/>
      <c r="CS284" s="16"/>
      <c r="CT284" s="16"/>
      <c r="CU284" s="16"/>
      <c r="CV284" s="16"/>
      <c r="CW284" s="16"/>
      <c r="CX284" s="16"/>
      <c r="CY284" s="16"/>
      <c r="CZ284" s="16"/>
      <c r="DA284" s="16"/>
      <c r="DB284" s="16"/>
      <c r="DC284" s="16"/>
      <c r="DD284" s="16"/>
      <c r="DE284" s="16"/>
      <c r="DF284" s="16"/>
      <c r="DG284" s="16"/>
      <c r="DH284" s="16"/>
      <c r="DI284" s="16"/>
      <c r="DJ284" s="16"/>
      <c r="DK284" s="16"/>
      <c r="DL284" s="16"/>
      <c r="DM284" s="16"/>
      <c r="DN284" s="16"/>
      <c r="DO284" s="16"/>
      <c r="DP284" s="16"/>
      <c r="DQ284" s="16"/>
      <c r="DR284" s="16"/>
      <c r="DS284" s="16"/>
      <c r="DT284" s="16"/>
      <c r="DU284" s="16"/>
      <c r="DV284" s="16"/>
      <c r="DW284" s="16"/>
      <c r="DX284" s="16"/>
      <c r="DY284" s="16"/>
      <c r="DZ284" s="16"/>
      <c r="EA284" s="16"/>
      <c r="EB284" s="16"/>
      <c r="EC284" s="16"/>
      <c r="ED284" s="16"/>
      <c r="EE284" s="16"/>
      <c r="EF284" s="16"/>
      <c r="EG284" s="16"/>
      <c r="EH284" s="16"/>
      <c r="EI284" s="16"/>
      <c r="EJ284" s="16"/>
      <c r="EK284" s="16"/>
      <c r="EL284" s="16"/>
      <c r="EM284" s="16"/>
      <c r="EN284" s="16"/>
      <c r="EO284" s="16"/>
      <c r="EP284" s="16"/>
      <c r="EQ284" s="16"/>
      <c r="ER284" s="16"/>
      <c r="ES284" s="16"/>
      <c r="ET284" s="16"/>
      <c r="EU284" s="16"/>
      <c r="EV284" s="16"/>
      <c r="EW284" s="16"/>
      <c r="EX284" s="16"/>
      <c r="EY284" s="16"/>
      <c r="EZ284" s="16"/>
      <c r="FA284" s="16"/>
      <c r="FB284" s="16"/>
      <c r="FC284" s="16"/>
      <c r="FD284" s="16"/>
      <c r="FE284" s="16"/>
      <c r="FF284" s="16"/>
      <c r="FG284" s="16"/>
      <c r="FH284" s="16"/>
      <c r="FI284" s="16"/>
      <c r="FJ284" s="16"/>
      <c r="FK284" s="16"/>
      <c r="FL284" s="16"/>
      <c r="FM284" s="16"/>
      <c r="FN284" s="16"/>
      <c r="FO284" s="16"/>
      <c r="FP284" s="16"/>
      <c r="FQ284" s="16"/>
      <c r="FR284" s="16"/>
      <c r="FS284" s="16"/>
      <c r="FT284" s="16"/>
      <c r="FU284" s="16"/>
      <c r="FV284" s="16"/>
      <c r="FW284" s="16"/>
      <c r="FX284" s="16"/>
      <c r="FY284" s="16"/>
      <c r="FZ284" s="16"/>
      <c r="GA284" s="16"/>
      <c r="GB284" s="16"/>
      <c r="GC284" s="16"/>
      <c r="GE284" s="37">
        <v>279</v>
      </c>
      <c r="GF284" s="12">
        <v>3337</v>
      </c>
      <c r="GG284" s="16">
        <v>177.18</v>
      </c>
      <c r="GH284" s="16">
        <v>250.685</v>
      </c>
      <c r="GI284" s="16">
        <v>88.004999999999995</v>
      </c>
      <c r="GJ284" s="16">
        <v>124.59</v>
      </c>
      <c r="GK284" s="16">
        <v>168.36</v>
      </c>
      <c r="GL284" s="16">
        <v>53.2</v>
      </c>
      <c r="GM284" s="16">
        <v>74.63</v>
      </c>
      <c r="GN284" s="16">
        <v>120.33499999999999</v>
      </c>
      <c r="GO284" s="16">
        <v>44.375</v>
      </c>
      <c r="GP284" s="16">
        <v>268.685</v>
      </c>
      <c r="GQ284" s="16">
        <v>373.4</v>
      </c>
      <c r="GR284" s="16">
        <v>247.035</v>
      </c>
      <c r="GS284" s="16">
        <v>190.04499999999999</v>
      </c>
      <c r="GT284" s="16">
        <v>249.92</v>
      </c>
      <c r="GU284" s="16">
        <v>139.66999999999999</v>
      </c>
      <c r="GV284" s="16">
        <v>34471.637999999999</v>
      </c>
      <c r="GW284" s="16"/>
      <c r="GX284" s="16"/>
      <c r="GY284" s="16"/>
      <c r="GZ284" s="16"/>
      <c r="HA284" s="16"/>
    </row>
    <row r="285" spans="1:209" x14ac:dyDescent="0.35">
      <c r="A285" s="37"/>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c r="CB285" s="16"/>
      <c r="CC285" s="16"/>
      <c r="CD285" s="16"/>
      <c r="CE285" s="16"/>
      <c r="CF285" s="16"/>
      <c r="CG285" s="16"/>
      <c r="CH285" s="16"/>
      <c r="CI285" s="16"/>
      <c r="CJ285" s="16"/>
      <c r="CK285" s="16"/>
      <c r="CL285" s="16"/>
      <c r="CM285" s="16"/>
      <c r="CN285" s="16"/>
      <c r="CO285" s="16"/>
      <c r="CP285" s="16"/>
      <c r="CQ285" s="16"/>
      <c r="CR285" s="16"/>
      <c r="CS285" s="16"/>
      <c r="CT285" s="16"/>
      <c r="CU285" s="16"/>
      <c r="CV285" s="16"/>
      <c r="CW285" s="16"/>
      <c r="CX285" s="16"/>
      <c r="CY285" s="16"/>
      <c r="CZ285" s="16"/>
      <c r="DA285" s="16"/>
      <c r="DB285" s="16"/>
      <c r="DC285" s="16"/>
      <c r="DD285" s="16"/>
      <c r="DE285" s="16"/>
      <c r="DF285" s="16"/>
      <c r="DG285" s="16"/>
      <c r="DH285" s="16"/>
      <c r="DI285" s="16"/>
      <c r="DJ285" s="16"/>
      <c r="DK285" s="16"/>
      <c r="DL285" s="16"/>
      <c r="DM285" s="16"/>
      <c r="DN285" s="16"/>
      <c r="DO285" s="16"/>
      <c r="DP285" s="16"/>
      <c r="DQ285" s="16"/>
      <c r="DR285" s="16"/>
      <c r="DS285" s="16"/>
      <c r="DT285" s="16"/>
      <c r="DU285" s="16"/>
      <c r="DV285" s="16"/>
      <c r="DW285" s="16"/>
      <c r="DX285" s="16"/>
      <c r="DY285" s="16"/>
      <c r="DZ285" s="16"/>
      <c r="EA285" s="16"/>
      <c r="EB285" s="16"/>
      <c r="EC285" s="16"/>
      <c r="ED285" s="16"/>
      <c r="EE285" s="16"/>
      <c r="EF285" s="16"/>
      <c r="EG285" s="16"/>
      <c r="EH285" s="16"/>
      <c r="EI285" s="16"/>
      <c r="EJ285" s="16"/>
      <c r="EK285" s="16"/>
      <c r="EL285" s="16"/>
      <c r="EM285" s="16"/>
      <c r="EN285" s="16"/>
      <c r="EO285" s="16"/>
      <c r="EP285" s="16"/>
      <c r="EQ285" s="16"/>
      <c r="ER285" s="16"/>
      <c r="ES285" s="16"/>
      <c r="ET285" s="16"/>
      <c r="EU285" s="16"/>
      <c r="EV285" s="16"/>
      <c r="EW285" s="16"/>
      <c r="EX285" s="16"/>
      <c r="EY285" s="16"/>
      <c r="EZ285" s="16"/>
      <c r="FA285" s="16"/>
      <c r="FB285" s="16"/>
      <c r="FC285" s="16"/>
      <c r="FD285" s="16"/>
      <c r="FE285" s="16"/>
      <c r="FF285" s="16"/>
      <c r="FG285" s="16"/>
      <c r="FH285" s="16"/>
      <c r="FI285" s="16"/>
      <c r="FJ285" s="16"/>
      <c r="FK285" s="16"/>
      <c r="FL285" s="16"/>
      <c r="FM285" s="16"/>
      <c r="FN285" s="16"/>
      <c r="FO285" s="16"/>
      <c r="FP285" s="16"/>
      <c r="FQ285" s="16"/>
      <c r="FR285" s="16"/>
      <c r="FS285" s="16"/>
      <c r="FT285" s="16"/>
      <c r="FU285" s="16"/>
      <c r="FV285" s="16"/>
      <c r="FW285" s="16"/>
      <c r="FX285" s="16"/>
      <c r="FY285" s="16"/>
      <c r="FZ285" s="16"/>
      <c r="GA285" s="16"/>
      <c r="GB285" s="16"/>
      <c r="GC285" s="16"/>
      <c r="GE285" s="37">
        <v>280</v>
      </c>
      <c r="GF285" s="12">
        <v>3338</v>
      </c>
      <c r="GG285" s="16">
        <v>92.316999999999993</v>
      </c>
      <c r="GH285" s="16">
        <v>127.72499999999999</v>
      </c>
      <c r="GI285" s="16">
        <v>32.71</v>
      </c>
      <c r="GJ285" s="16">
        <v>81.34</v>
      </c>
      <c r="GK285" s="16">
        <v>57.774999999999999</v>
      </c>
      <c r="GL285" s="16">
        <v>57.51</v>
      </c>
      <c r="GM285" s="16">
        <v>104.565</v>
      </c>
      <c r="GN285" s="16">
        <v>180.82</v>
      </c>
      <c r="GO285" s="16">
        <v>29.835000000000001</v>
      </c>
      <c r="GP285" s="16">
        <v>441.61500000000001</v>
      </c>
      <c r="GQ285" s="16">
        <v>656.40499999999997</v>
      </c>
      <c r="GR285" s="16">
        <v>297.435</v>
      </c>
      <c r="GS285" s="16">
        <v>326.45</v>
      </c>
      <c r="GT285" s="16">
        <v>570.21</v>
      </c>
      <c r="GU285" s="16">
        <v>313.97000000000003</v>
      </c>
      <c r="GV285" s="16">
        <v>41864.136000000006</v>
      </c>
      <c r="GW285" s="16"/>
      <c r="GX285" s="16"/>
      <c r="GY285" s="16"/>
      <c r="GZ285" s="16"/>
      <c r="HA285" s="16"/>
    </row>
    <row r="286" spans="1:209" x14ac:dyDescent="0.35">
      <c r="A286" s="37"/>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c r="DA286" s="16"/>
      <c r="DB286" s="16"/>
      <c r="DC286" s="16"/>
      <c r="DD286" s="16"/>
      <c r="DE286" s="16"/>
      <c r="DF286" s="16"/>
      <c r="DG286" s="16"/>
      <c r="DH286" s="16"/>
      <c r="DI286" s="16"/>
      <c r="DJ286" s="16"/>
      <c r="DK286" s="16"/>
      <c r="DL286" s="16"/>
      <c r="DM286" s="16"/>
      <c r="DN286" s="16"/>
      <c r="DO286" s="16"/>
      <c r="DP286" s="16"/>
      <c r="DQ286" s="16"/>
      <c r="DR286" s="16"/>
      <c r="DS286" s="16"/>
      <c r="DT286" s="16"/>
      <c r="DU286" s="16"/>
      <c r="DV286" s="16"/>
      <c r="DW286" s="16"/>
      <c r="DX286" s="16"/>
      <c r="DY286" s="16"/>
      <c r="DZ286" s="16"/>
      <c r="EA286" s="16"/>
      <c r="EB286" s="16"/>
      <c r="EC286" s="16"/>
      <c r="ED286" s="16"/>
      <c r="EE286" s="16"/>
      <c r="EF286" s="16"/>
      <c r="EG286" s="16"/>
      <c r="EH286" s="16"/>
      <c r="EI286" s="16"/>
      <c r="EJ286" s="16"/>
      <c r="EK286" s="16"/>
      <c r="EL286" s="16"/>
      <c r="EM286" s="16"/>
      <c r="EN286" s="16"/>
      <c r="EO286" s="16"/>
      <c r="EP286" s="16"/>
      <c r="EQ286" s="16"/>
      <c r="ER286" s="16"/>
      <c r="ES286" s="16"/>
      <c r="ET286" s="16"/>
      <c r="EU286" s="16"/>
      <c r="EV286" s="16"/>
      <c r="EW286" s="16"/>
      <c r="EX286" s="16"/>
      <c r="EY286" s="16"/>
      <c r="EZ286" s="16"/>
      <c r="FA286" s="16"/>
      <c r="FB286" s="16"/>
      <c r="FC286" s="16"/>
      <c r="FD286" s="16"/>
      <c r="FE286" s="16"/>
      <c r="FF286" s="16"/>
      <c r="FG286" s="16"/>
      <c r="FH286" s="16"/>
      <c r="FI286" s="16"/>
      <c r="FJ286" s="16"/>
      <c r="FK286" s="16"/>
      <c r="FL286" s="16"/>
      <c r="FM286" s="16"/>
      <c r="FN286" s="16"/>
      <c r="FO286" s="16"/>
      <c r="FP286" s="16"/>
      <c r="FQ286" s="16"/>
      <c r="FR286" s="16"/>
      <c r="FS286" s="16"/>
      <c r="FT286" s="16"/>
      <c r="FU286" s="16"/>
      <c r="FV286" s="16"/>
      <c r="FW286" s="16"/>
      <c r="FX286" s="16"/>
      <c r="FY286" s="16"/>
      <c r="FZ286" s="16"/>
      <c r="GA286" s="16"/>
      <c r="GB286" s="16"/>
      <c r="GC286" s="16"/>
      <c r="GE286" s="37">
        <v>281</v>
      </c>
      <c r="GF286" s="12">
        <v>3340</v>
      </c>
      <c r="GG286" s="16">
        <v>156.375</v>
      </c>
      <c r="GH286" s="16">
        <v>134.91499999999999</v>
      </c>
      <c r="GI286" s="16">
        <v>58.9</v>
      </c>
      <c r="GJ286" s="16">
        <v>59.9</v>
      </c>
      <c r="GK286" s="16">
        <v>28.34</v>
      </c>
      <c r="GL286" s="16">
        <v>84.885000000000005</v>
      </c>
      <c r="GM286" s="16">
        <v>77.885000000000005</v>
      </c>
      <c r="GN286" s="16">
        <v>83.24</v>
      </c>
      <c r="GO286" s="16">
        <v>103.3</v>
      </c>
      <c r="GP286" s="16">
        <v>260.16000000000003</v>
      </c>
      <c r="GQ286" s="16">
        <v>247.78</v>
      </c>
      <c r="GR286" s="16">
        <v>146.94499999999999</v>
      </c>
      <c r="GS286" s="16">
        <v>259.52</v>
      </c>
      <c r="GT286" s="16">
        <v>177.095</v>
      </c>
      <c r="GU286" s="16">
        <v>119.51</v>
      </c>
      <c r="GV286" s="16">
        <v>24705.384000000002</v>
      </c>
      <c r="GW286" s="16"/>
      <c r="GX286" s="16"/>
      <c r="GY286" s="16"/>
      <c r="GZ286" s="16"/>
      <c r="HA286" s="16"/>
    </row>
    <row r="287" spans="1:209" x14ac:dyDescent="0.35">
      <c r="A287" s="37"/>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c r="CK287" s="16"/>
      <c r="CL287" s="16"/>
      <c r="CM287" s="16"/>
      <c r="CN287" s="16"/>
      <c r="CO287" s="16"/>
      <c r="CP287" s="16"/>
      <c r="CQ287" s="16"/>
      <c r="CR287" s="16"/>
      <c r="CS287" s="16"/>
      <c r="CT287" s="16"/>
      <c r="CU287" s="16"/>
      <c r="CV287" s="16"/>
      <c r="CW287" s="16"/>
      <c r="CX287" s="16"/>
      <c r="CY287" s="16"/>
      <c r="CZ287" s="16"/>
      <c r="DA287" s="16"/>
      <c r="DB287" s="16"/>
      <c r="DC287" s="16"/>
      <c r="DD287" s="16"/>
      <c r="DE287" s="16"/>
      <c r="DF287" s="16"/>
      <c r="DG287" s="16"/>
      <c r="DH287" s="16"/>
      <c r="DI287" s="16"/>
      <c r="DJ287" s="16"/>
      <c r="DK287" s="16"/>
      <c r="DL287" s="16"/>
      <c r="DM287" s="16"/>
      <c r="DN287" s="16"/>
      <c r="DO287" s="16"/>
      <c r="DP287" s="16"/>
      <c r="DQ287" s="16"/>
      <c r="DR287" s="16"/>
      <c r="DS287" s="16"/>
      <c r="DT287" s="16"/>
      <c r="DU287" s="16"/>
      <c r="DV287" s="16"/>
      <c r="DW287" s="16"/>
      <c r="DX287" s="16"/>
      <c r="DY287" s="16"/>
      <c r="DZ287" s="16"/>
      <c r="EA287" s="16"/>
      <c r="EB287" s="16"/>
      <c r="EC287" s="16"/>
      <c r="ED287" s="16"/>
      <c r="EE287" s="16"/>
      <c r="EF287" s="16"/>
      <c r="EG287" s="16"/>
      <c r="EH287" s="16"/>
      <c r="EI287" s="16"/>
      <c r="EJ287" s="16"/>
      <c r="EK287" s="16"/>
      <c r="EL287" s="16"/>
      <c r="EM287" s="16"/>
      <c r="EN287" s="16"/>
      <c r="EO287" s="16"/>
      <c r="EP287" s="16"/>
      <c r="EQ287" s="16"/>
      <c r="ER287" s="16"/>
      <c r="ES287" s="16"/>
      <c r="ET287" s="16"/>
      <c r="EU287" s="16"/>
      <c r="EV287" s="16"/>
      <c r="EW287" s="16"/>
      <c r="EX287" s="16"/>
      <c r="EY287" s="16"/>
      <c r="EZ287" s="16"/>
      <c r="FA287" s="16"/>
      <c r="FB287" s="16"/>
      <c r="FC287" s="16"/>
      <c r="FD287" s="16"/>
      <c r="FE287" s="16"/>
      <c r="FF287" s="16"/>
      <c r="FG287" s="16"/>
      <c r="FH287" s="16"/>
      <c r="FI287" s="16"/>
      <c r="FJ287" s="16"/>
      <c r="FK287" s="16"/>
      <c r="FL287" s="16"/>
      <c r="FM287" s="16"/>
      <c r="FN287" s="16"/>
      <c r="FO287" s="16"/>
      <c r="FP287" s="16"/>
      <c r="FQ287" s="16"/>
      <c r="FR287" s="16"/>
      <c r="FS287" s="16"/>
      <c r="FT287" s="16"/>
      <c r="FU287" s="16"/>
      <c r="FV287" s="16"/>
      <c r="FW287" s="16"/>
      <c r="FX287" s="16"/>
      <c r="FY287" s="16"/>
      <c r="FZ287" s="16"/>
      <c r="GA287" s="16"/>
      <c r="GB287" s="16"/>
      <c r="GC287" s="16"/>
      <c r="GE287" s="37">
        <v>282</v>
      </c>
      <c r="GF287" s="12">
        <v>3341</v>
      </c>
      <c r="GG287" s="16">
        <v>15.13</v>
      </c>
      <c r="GH287" s="16">
        <v>10.97</v>
      </c>
      <c r="GI287" s="16">
        <v>0</v>
      </c>
      <c r="GJ287" s="16">
        <v>18</v>
      </c>
      <c r="GK287" s="16">
        <v>0</v>
      </c>
      <c r="GL287" s="16">
        <v>6</v>
      </c>
      <c r="GM287" s="16">
        <v>5.0999999999999996</v>
      </c>
      <c r="GN287" s="16">
        <v>11.44</v>
      </c>
      <c r="GO287" s="16">
        <v>0</v>
      </c>
      <c r="GP287" s="16">
        <v>13.265000000000001</v>
      </c>
      <c r="GQ287" s="16">
        <v>6.6</v>
      </c>
      <c r="GR287" s="16">
        <v>27.13</v>
      </c>
      <c r="GS287" s="16">
        <v>19.8</v>
      </c>
      <c r="GT287" s="16">
        <v>0</v>
      </c>
      <c r="GU287" s="16">
        <v>13.2</v>
      </c>
      <c r="GV287" s="16">
        <v>1945.562000000001</v>
      </c>
      <c r="GW287" s="16"/>
      <c r="GX287" s="16"/>
      <c r="GY287" s="16"/>
      <c r="GZ287" s="16"/>
      <c r="HA287" s="16"/>
    </row>
    <row r="288" spans="1:209" x14ac:dyDescent="0.35">
      <c r="A288" s="37"/>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c r="DA288" s="16"/>
      <c r="DB288" s="16"/>
      <c r="DC288" s="16"/>
      <c r="DD288" s="16"/>
      <c r="DE288" s="16"/>
      <c r="DF288" s="16"/>
      <c r="DG288" s="16"/>
      <c r="DH288" s="16"/>
      <c r="DI288" s="16"/>
      <c r="DJ288" s="16"/>
      <c r="DK288" s="16"/>
      <c r="DL288" s="16"/>
      <c r="DM288" s="16"/>
      <c r="DN288" s="16"/>
      <c r="DO288" s="16"/>
      <c r="DP288" s="16"/>
      <c r="DQ288" s="16"/>
      <c r="DR288" s="16"/>
      <c r="DS288" s="16"/>
      <c r="DT288" s="16"/>
      <c r="DU288" s="16"/>
      <c r="DV288" s="16"/>
      <c r="DW288" s="16"/>
      <c r="DX288" s="16"/>
      <c r="DY288" s="16"/>
      <c r="DZ288" s="16"/>
      <c r="EA288" s="16"/>
      <c r="EB288" s="16"/>
      <c r="EC288" s="16"/>
      <c r="ED288" s="16"/>
      <c r="EE288" s="16"/>
      <c r="EF288" s="16"/>
      <c r="EG288" s="16"/>
      <c r="EH288" s="16"/>
      <c r="EI288" s="16"/>
      <c r="EJ288" s="16"/>
      <c r="EK288" s="16"/>
      <c r="EL288" s="16"/>
      <c r="EM288" s="16"/>
      <c r="EN288" s="16"/>
      <c r="EO288" s="16"/>
      <c r="EP288" s="16"/>
      <c r="EQ288" s="16"/>
      <c r="ER288" s="16"/>
      <c r="ES288" s="16"/>
      <c r="ET288" s="16"/>
      <c r="EU288" s="16"/>
      <c r="EV288" s="16"/>
      <c r="EW288" s="16"/>
      <c r="EX288" s="16"/>
      <c r="EY288" s="16"/>
      <c r="EZ288" s="16"/>
      <c r="FA288" s="16"/>
      <c r="FB288" s="16"/>
      <c r="FC288" s="16"/>
      <c r="FD288" s="16"/>
      <c r="FE288" s="16"/>
      <c r="FF288" s="16"/>
      <c r="FG288" s="16"/>
      <c r="FH288" s="16"/>
      <c r="FI288" s="16"/>
      <c r="FJ288" s="16"/>
      <c r="FK288" s="16"/>
      <c r="FL288" s="16"/>
      <c r="FM288" s="16"/>
      <c r="FN288" s="16"/>
      <c r="FO288" s="16"/>
      <c r="FP288" s="16"/>
      <c r="FQ288" s="16"/>
      <c r="FR288" s="16"/>
      <c r="FS288" s="16"/>
      <c r="FT288" s="16"/>
      <c r="FU288" s="16"/>
      <c r="FV288" s="16"/>
      <c r="FW288" s="16"/>
      <c r="FX288" s="16"/>
      <c r="FY288" s="16"/>
      <c r="FZ288" s="16"/>
      <c r="GA288" s="16"/>
      <c r="GB288" s="16"/>
      <c r="GC288" s="16"/>
      <c r="GE288" s="37">
        <v>283</v>
      </c>
      <c r="GF288" s="12">
        <v>3342</v>
      </c>
      <c r="GG288" s="16">
        <v>49.83</v>
      </c>
      <c r="GH288" s="16">
        <v>34.56</v>
      </c>
      <c r="GI288" s="16">
        <v>12</v>
      </c>
      <c r="GJ288" s="16">
        <v>0</v>
      </c>
      <c r="GK288" s="16">
        <v>3</v>
      </c>
      <c r="GL288" s="16">
        <v>7.25</v>
      </c>
      <c r="GM288" s="16">
        <v>7.42</v>
      </c>
      <c r="GN288" s="16">
        <v>26.56</v>
      </c>
      <c r="GO288" s="16">
        <v>24.85</v>
      </c>
      <c r="GP288" s="16">
        <v>58.77</v>
      </c>
      <c r="GQ288" s="16">
        <v>13.2</v>
      </c>
      <c r="GR288" s="16">
        <v>41.354999999999997</v>
      </c>
      <c r="GS288" s="16">
        <v>34.729999999999997</v>
      </c>
      <c r="GT288" s="16">
        <v>36.08</v>
      </c>
      <c r="GU288" s="16">
        <v>49.645000000000003</v>
      </c>
      <c r="GV288" s="16">
        <v>4785.9510000000018</v>
      </c>
      <c r="GW288" s="16"/>
      <c r="GX288" s="16"/>
      <c r="GY288" s="16"/>
      <c r="GZ288" s="16"/>
      <c r="HA288" s="16"/>
    </row>
    <row r="289" spans="1:209" x14ac:dyDescent="0.35">
      <c r="A289" s="37"/>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c r="DA289" s="16"/>
      <c r="DB289" s="16"/>
      <c r="DC289" s="16"/>
      <c r="DD289" s="16"/>
      <c r="DE289" s="16"/>
      <c r="DF289" s="16"/>
      <c r="DG289" s="16"/>
      <c r="DH289" s="16"/>
      <c r="DI289" s="16"/>
      <c r="DJ289" s="16"/>
      <c r="DK289" s="16"/>
      <c r="DL289" s="16"/>
      <c r="DM289" s="16"/>
      <c r="DN289" s="16"/>
      <c r="DO289" s="16"/>
      <c r="DP289" s="16"/>
      <c r="DQ289" s="16"/>
      <c r="DR289" s="16"/>
      <c r="DS289" s="16"/>
      <c r="DT289" s="16"/>
      <c r="DU289" s="16"/>
      <c r="DV289" s="16"/>
      <c r="DW289" s="16"/>
      <c r="DX289" s="16"/>
      <c r="DY289" s="16"/>
      <c r="DZ289" s="16"/>
      <c r="EA289" s="16"/>
      <c r="EB289" s="16"/>
      <c r="EC289" s="16"/>
      <c r="ED289" s="16"/>
      <c r="EE289" s="16"/>
      <c r="EF289" s="16"/>
      <c r="EG289" s="16"/>
      <c r="EH289" s="16"/>
      <c r="EI289" s="16"/>
      <c r="EJ289" s="16"/>
      <c r="EK289" s="16"/>
      <c r="EL289" s="16"/>
      <c r="EM289" s="16"/>
      <c r="EN289" s="16"/>
      <c r="EO289" s="16"/>
      <c r="EP289" s="16"/>
      <c r="EQ289" s="16"/>
      <c r="ER289" s="16"/>
      <c r="ES289" s="16"/>
      <c r="ET289" s="16"/>
      <c r="EU289" s="16"/>
      <c r="EV289" s="16"/>
      <c r="EW289" s="16"/>
      <c r="EX289" s="16"/>
      <c r="EY289" s="16"/>
      <c r="EZ289" s="16"/>
      <c r="FA289" s="16"/>
      <c r="FB289" s="16"/>
      <c r="FC289" s="16"/>
      <c r="FD289" s="16"/>
      <c r="FE289" s="16"/>
      <c r="FF289" s="16"/>
      <c r="FG289" s="16"/>
      <c r="FH289" s="16"/>
      <c r="FI289" s="16"/>
      <c r="FJ289" s="16"/>
      <c r="FK289" s="16"/>
      <c r="FL289" s="16"/>
      <c r="FM289" s="16"/>
      <c r="FN289" s="16"/>
      <c r="FO289" s="16"/>
      <c r="FP289" s="16"/>
      <c r="FQ289" s="16"/>
      <c r="FR289" s="16"/>
      <c r="FS289" s="16"/>
      <c r="FT289" s="16"/>
      <c r="FU289" s="16"/>
      <c r="FV289" s="16"/>
      <c r="FW289" s="16"/>
      <c r="FX289" s="16"/>
      <c r="FY289" s="16"/>
      <c r="FZ289" s="16"/>
      <c r="GA289" s="16"/>
      <c r="GB289" s="16"/>
      <c r="GC289" s="16"/>
      <c r="GE289" s="37">
        <v>284</v>
      </c>
      <c r="GF289" s="12">
        <v>3345</v>
      </c>
      <c r="GG289" s="16">
        <v>15.85</v>
      </c>
      <c r="GH289" s="16">
        <v>22.677</v>
      </c>
      <c r="GI289" s="16">
        <v>8.1</v>
      </c>
      <c r="GJ289" s="16">
        <v>0</v>
      </c>
      <c r="GK289" s="16">
        <v>5</v>
      </c>
      <c r="GL289" s="16">
        <v>0</v>
      </c>
      <c r="GM289" s="16">
        <v>0</v>
      </c>
      <c r="GN289" s="16">
        <v>0</v>
      </c>
      <c r="GO289" s="16">
        <v>5.4</v>
      </c>
      <c r="GP289" s="16">
        <v>0</v>
      </c>
      <c r="GQ289" s="16">
        <v>7.5</v>
      </c>
      <c r="GR289" s="16">
        <v>0</v>
      </c>
      <c r="GS289" s="16">
        <v>24.79</v>
      </c>
      <c r="GT289" s="16">
        <v>8.36</v>
      </c>
      <c r="GU289" s="16">
        <v>10.56</v>
      </c>
      <c r="GV289" s="16">
        <v>2070.9639999999995</v>
      </c>
      <c r="GW289" s="16"/>
      <c r="GX289" s="16"/>
      <c r="GY289" s="16"/>
      <c r="GZ289" s="16"/>
      <c r="HA289" s="16"/>
    </row>
    <row r="290" spans="1:209" x14ac:dyDescent="0.35">
      <c r="A290" s="37"/>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c r="CY290" s="16"/>
      <c r="CZ290" s="16"/>
      <c r="DA290" s="16"/>
      <c r="DB290" s="16"/>
      <c r="DC290" s="16"/>
      <c r="DD290" s="16"/>
      <c r="DE290" s="16"/>
      <c r="DF290" s="16"/>
      <c r="DG290" s="16"/>
      <c r="DH290" s="16"/>
      <c r="DI290" s="16"/>
      <c r="DJ290" s="16"/>
      <c r="DK290" s="16"/>
      <c r="DL290" s="16"/>
      <c r="DM290" s="16"/>
      <c r="DN290" s="16"/>
      <c r="DO290" s="16"/>
      <c r="DP290" s="16"/>
      <c r="DQ290" s="16"/>
      <c r="DR290" s="16"/>
      <c r="DS290" s="16"/>
      <c r="DT290" s="16"/>
      <c r="DU290" s="16"/>
      <c r="DV290" s="16"/>
      <c r="DW290" s="16"/>
      <c r="DX290" s="16"/>
      <c r="DY290" s="16"/>
      <c r="DZ290" s="16"/>
      <c r="EA290" s="16"/>
      <c r="EB290" s="16"/>
      <c r="EC290" s="16"/>
      <c r="ED290" s="16"/>
      <c r="EE290" s="16"/>
      <c r="EF290" s="16"/>
      <c r="EG290" s="16"/>
      <c r="EH290" s="16"/>
      <c r="EI290" s="16"/>
      <c r="EJ290" s="16"/>
      <c r="EK290" s="16"/>
      <c r="EL290" s="16"/>
      <c r="EM290" s="16"/>
      <c r="EN290" s="16"/>
      <c r="EO290" s="16"/>
      <c r="EP290" s="16"/>
      <c r="EQ290" s="16"/>
      <c r="ER290" s="16"/>
      <c r="ES290" s="16"/>
      <c r="ET290" s="16"/>
      <c r="EU290" s="16"/>
      <c r="EV290" s="16"/>
      <c r="EW290" s="16"/>
      <c r="EX290" s="16"/>
      <c r="EY290" s="16"/>
      <c r="EZ290" s="16"/>
      <c r="FA290" s="16"/>
      <c r="FB290" s="16"/>
      <c r="FC290" s="16"/>
      <c r="FD290" s="16"/>
      <c r="FE290" s="16"/>
      <c r="FF290" s="16"/>
      <c r="FG290" s="16"/>
      <c r="FH290" s="16"/>
      <c r="FI290" s="16"/>
      <c r="FJ290" s="16"/>
      <c r="FK290" s="16"/>
      <c r="FL290" s="16"/>
      <c r="FM290" s="16"/>
      <c r="FN290" s="16"/>
      <c r="FO290" s="16"/>
      <c r="FP290" s="16"/>
      <c r="FQ290" s="16"/>
      <c r="FR290" s="16"/>
      <c r="FS290" s="16"/>
      <c r="FT290" s="16"/>
      <c r="FU290" s="16"/>
      <c r="FV290" s="16"/>
      <c r="FW290" s="16"/>
      <c r="FX290" s="16"/>
      <c r="FY290" s="16"/>
      <c r="FZ290" s="16"/>
      <c r="GA290" s="16"/>
      <c r="GB290" s="16"/>
      <c r="GC290" s="16"/>
      <c r="GE290" s="37">
        <v>285</v>
      </c>
      <c r="GF290" s="12">
        <v>3350</v>
      </c>
      <c r="GG290" s="16">
        <v>226.792</v>
      </c>
      <c r="GH290" s="16">
        <v>315.97500000000002</v>
      </c>
      <c r="GI290" s="16">
        <v>103.75</v>
      </c>
      <c r="GJ290" s="16">
        <v>118.89</v>
      </c>
      <c r="GK290" s="16">
        <v>135.62</v>
      </c>
      <c r="GL290" s="16">
        <v>22.64</v>
      </c>
      <c r="GM290" s="16">
        <v>224.14</v>
      </c>
      <c r="GN290" s="16">
        <v>256.245</v>
      </c>
      <c r="GO290" s="16">
        <v>178.77</v>
      </c>
      <c r="GP290" s="16">
        <v>415.23500000000001</v>
      </c>
      <c r="GQ290" s="16">
        <v>522.57000000000005</v>
      </c>
      <c r="GR290" s="16">
        <v>347.71</v>
      </c>
      <c r="GS290" s="16">
        <v>455.54</v>
      </c>
      <c r="GT290" s="16">
        <v>417.85</v>
      </c>
      <c r="GU290" s="16">
        <v>528.64</v>
      </c>
      <c r="GV290" s="16">
        <v>54426.029999999984</v>
      </c>
      <c r="GW290" s="16"/>
      <c r="GX290" s="16"/>
      <c r="GY290" s="16"/>
      <c r="GZ290" s="16"/>
      <c r="HA290" s="16"/>
    </row>
    <row r="291" spans="1:209" x14ac:dyDescent="0.35">
      <c r="A291" s="37"/>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c r="CJ291" s="16"/>
      <c r="CK291" s="16"/>
      <c r="CL291" s="16"/>
      <c r="CM291" s="16"/>
      <c r="CN291" s="16"/>
      <c r="CO291" s="16"/>
      <c r="CP291" s="16"/>
      <c r="CQ291" s="16"/>
      <c r="CR291" s="16"/>
      <c r="CS291" s="16"/>
      <c r="CT291" s="16"/>
      <c r="CU291" s="16"/>
      <c r="CV291" s="16"/>
      <c r="CW291" s="16"/>
      <c r="CX291" s="16"/>
      <c r="CY291" s="16"/>
      <c r="CZ291" s="16"/>
      <c r="DA291" s="16"/>
      <c r="DB291" s="16"/>
      <c r="DC291" s="16"/>
      <c r="DD291" s="16"/>
      <c r="DE291" s="16"/>
      <c r="DF291" s="16"/>
      <c r="DG291" s="16"/>
      <c r="DH291" s="16"/>
      <c r="DI291" s="16"/>
      <c r="DJ291" s="16"/>
      <c r="DK291" s="16"/>
      <c r="DL291" s="16"/>
      <c r="DM291" s="16"/>
      <c r="DN291" s="16"/>
      <c r="DO291" s="16"/>
      <c r="DP291" s="16"/>
      <c r="DQ291" s="16"/>
      <c r="DR291" s="16"/>
      <c r="DS291" s="16"/>
      <c r="DT291" s="16"/>
      <c r="DU291" s="16"/>
      <c r="DV291" s="16"/>
      <c r="DW291" s="16"/>
      <c r="DX291" s="16"/>
      <c r="DY291" s="16"/>
      <c r="DZ291" s="16"/>
      <c r="EA291" s="16"/>
      <c r="EB291" s="16"/>
      <c r="EC291" s="16"/>
      <c r="ED291" s="16"/>
      <c r="EE291" s="16"/>
      <c r="EF291" s="16"/>
      <c r="EG291" s="16"/>
      <c r="EH291" s="16"/>
      <c r="EI291" s="16"/>
      <c r="EJ291" s="16"/>
      <c r="EK291" s="16"/>
      <c r="EL291" s="16"/>
      <c r="EM291" s="16"/>
      <c r="EN291" s="16"/>
      <c r="EO291" s="16"/>
      <c r="EP291" s="16"/>
      <c r="EQ291" s="16"/>
      <c r="ER291" s="16"/>
      <c r="ES291" s="16"/>
      <c r="ET291" s="16"/>
      <c r="EU291" s="16"/>
      <c r="EV291" s="16"/>
      <c r="EW291" s="16"/>
      <c r="EX291" s="16"/>
      <c r="EY291" s="16"/>
      <c r="EZ291" s="16"/>
      <c r="FA291" s="16"/>
      <c r="FB291" s="16"/>
      <c r="FC291" s="16"/>
      <c r="FD291" s="16"/>
      <c r="FE291" s="16"/>
      <c r="FF291" s="16"/>
      <c r="FG291" s="16"/>
      <c r="FH291" s="16"/>
      <c r="FI291" s="16"/>
      <c r="FJ291" s="16"/>
      <c r="FK291" s="16"/>
      <c r="FL291" s="16"/>
      <c r="FM291" s="16"/>
      <c r="FN291" s="16"/>
      <c r="FO291" s="16"/>
      <c r="FP291" s="16"/>
      <c r="FQ291" s="16"/>
      <c r="FR291" s="16"/>
      <c r="FS291" s="16"/>
      <c r="FT291" s="16"/>
      <c r="FU291" s="16"/>
      <c r="FV291" s="16"/>
      <c r="FW291" s="16"/>
      <c r="FX291" s="16"/>
      <c r="FY291" s="16"/>
      <c r="FZ291" s="16"/>
      <c r="GA291" s="16"/>
      <c r="GB291" s="16"/>
      <c r="GC291" s="16"/>
      <c r="GE291" s="37">
        <v>286</v>
      </c>
      <c r="GF291" s="12">
        <v>3351</v>
      </c>
      <c r="GG291" s="16">
        <v>80.478999999999999</v>
      </c>
      <c r="GH291" s="16">
        <v>157.04499999999999</v>
      </c>
      <c r="GI291" s="16">
        <v>40.76</v>
      </c>
      <c r="GJ291" s="16">
        <v>29</v>
      </c>
      <c r="GK291" s="16">
        <v>42.5</v>
      </c>
      <c r="GL291" s="16">
        <v>33.75</v>
      </c>
      <c r="GM291" s="16">
        <v>39.79</v>
      </c>
      <c r="GN291" s="16">
        <v>71.944999999999993</v>
      </c>
      <c r="GO291" s="16">
        <v>31.03</v>
      </c>
      <c r="GP291" s="16">
        <v>66.864999999999995</v>
      </c>
      <c r="GQ291" s="16">
        <v>71.66</v>
      </c>
      <c r="GR291" s="16">
        <v>43.78</v>
      </c>
      <c r="GS291" s="16">
        <v>25.204999999999998</v>
      </c>
      <c r="GT291" s="16">
        <v>135.79499999999999</v>
      </c>
      <c r="GU291" s="16">
        <v>28.16</v>
      </c>
      <c r="GV291" s="16">
        <v>11367.682999999997</v>
      </c>
      <c r="GW291" s="16"/>
      <c r="GX291" s="16"/>
      <c r="GY291" s="16"/>
      <c r="GZ291" s="16"/>
      <c r="HA291" s="16"/>
    </row>
    <row r="292" spans="1:209" x14ac:dyDescent="0.35">
      <c r="A292" s="37"/>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c r="CY292" s="16"/>
      <c r="CZ292" s="16"/>
      <c r="DA292" s="16"/>
      <c r="DB292" s="16"/>
      <c r="DC292" s="16"/>
      <c r="DD292" s="16"/>
      <c r="DE292" s="16"/>
      <c r="DF292" s="16"/>
      <c r="DG292" s="16"/>
      <c r="DH292" s="16"/>
      <c r="DI292" s="16"/>
      <c r="DJ292" s="16"/>
      <c r="DK292" s="16"/>
      <c r="DL292" s="16"/>
      <c r="DM292" s="16"/>
      <c r="DN292" s="16"/>
      <c r="DO292" s="16"/>
      <c r="DP292" s="16"/>
      <c r="DQ292" s="16"/>
      <c r="DR292" s="16"/>
      <c r="DS292" s="16"/>
      <c r="DT292" s="16"/>
      <c r="DU292" s="16"/>
      <c r="DV292" s="16"/>
      <c r="DW292" s="16"/>
      <c r="DX292" s="16"/>
      <c r="DY292" s="16"/>
      <c r="DZ292" s="16"/>
      <c r="EA292" s="16"/>
      <c r="EB292" s="16"/>
      <c r="EC292" s="16"/>
      <c r="ED292" s="16"/>
      <c r="EE292" s="16"/>
      <c r="EF292" s="16"/>
      <c r="EG292" s="16"/>
      <c r="EH292" s="16"/>
      <c r="EI292" s="16"/>
      <c r="EJ292" s="16"/>
      <c r="EK292" s="16"/>
      <c r="EL292" s="16"/>
      <c r="EM292" s="16"/>
      <c r="EN292" s="16"/>
      <c r="EO292" s="16"/>
      <c r="EP292" s="16"/>
      <c r="EQ292" s="16"/>
      <c r="ER292" s="16"/>
      <c r="ES292" s="16"/>
      <c r="ET292" s="16"/>
      <c r="EU292" s="16"/>
      <c r="EV292" s="16"/>
      <c r="EW292" s="16"/>
      <c r="EX292" s="16"/>
      <c r="EY292" s="16"/>
      <c r="EZ292" s="16"/>
      <c r="FA292" s="16"/>
      <c r="FB292" s="16"/>
      <c r="FC292" s="16"/>
      <c r="FD292" s="16"/>
      <c r="FE292" s="16"/>
      <c r="FF292" s="16"/>
      <c r="FG292" s="16"/>
      <c r="FH292" s="16"/>
      <c r="FI292" s="16"/>
      <c r="FJ292" s="16"/>
      <c r="FK292" s="16"/>
      <c r="FL292" s="16"/>
      <c r="FM292" s="16"/>
      <c r="FN292" s="16"/>
      <c r="FO292" s="16"/>
      <c r="FP292" s="16"/>
      <c r="FQ292" s="16"/>
      <c r="FR292" s="16"/>
      <c r="FS292" s="16"/>
      <c r="FT292" s="16"/>
      <c r="FU292" s="16"/>
      <c r="FV292" s="16"/>
      <c r="FW292" s="16"/>
      <c r="FX292" s="16"/>
      <c r="FY292" s="16"/>
      <c r="FZ292" s="16"/>
      <c r="GA292" s="16"/>
      <c r="GB292" s="16"/>
      <c r="GC292" s="16"/>
      <c r="GE292" s="37">
        <v>287</v>
      </c>
      <c r="GF292" s="12">
        <v>3352</v>
      </c>
      <c r="GG292" s="16">
        <v>142.61000000000001</v>
      </c>
      <c r="GH292" s="16">
        <v>298.10000000000002</v>
      </c>
      <c r="GI292" s="16">
        <v>35.479999999999997</v>
      </c>
      <c r="GJ292" s="16">
        <v>47.5</v>
      </c>
      <c r="GK292" s="16">
        <v>39.6</v>
      </c>
      <c r="GL292" s="16">
        <v>30.18</v>
      </c>
      <c r="GM292" s="16">
        <v>101.12</v>
      </c>
      <c r="GN292" s="16">
        <v>120.52</v>
      </c>
      <c r="GO292" s="16">
        <v>126.48</v>
      </c>
      <c r="GP292" s="16">
        <v>319.64999999999998</v>
      </c>
      <c r="GQ292" s="16">
        <v>175.83</v>
      </c>
      <c r="GR292" s="16">
        <v>114.73</v>
      </c>
      <c r="GS292" s="16">
        <v>162.80000000000001</v>
      </c>
      <c r="GT292" s="16">
        <v>164.91</v>
      </c>
      <c r="GU292" s="16">
        <v>44</v>
      </c>
      <c r="GV292" s="16">
        <v>24399.166999999998</v>
      </c>
      <c r="GW292" s="16"/>
      <c r="GX292" s="16"/>
      <c r="GY292" s="16"/>
      <c r="GZ292" s="16"/>
      <c r="HA292" s="16"/>
    </row>
    <row r="293" spans="1:209" x14ac:dyDescent="0.35">
      <c r="A293" s="37"/>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c r="DA293" s="16"/>
      <c r="DB293" s="16"/>
      <c r="DC293" s="16"/>
      <c r="DD293" s="16"/>
      <c r="DE293" s="16"/>
      <c r="DF293" s="16"/>
      <c r="DG293" s="16"/>
      <c r="DH293" s="16"/>
      <c r="DI293" s="16"/>
      <c r="DJ293" s="16"/>
      <c r="DK293" s="16"/>
      <c r="DL293" s="16"/>
      <c r="DM293" s="16"/>
      <c r="DN293" s="16"/>
      <c r="DO293" s="16"/>
      <c r="DP293" s="16"/>
      <c r="DQ293" s="16"/>
      <c r="DR293" s="16"/>
      <c r="DS293" s="16"/>
      <c r="DT293" s="16"/>
      <c r="DU293" s="16"/>
      <c r="DV293" s="16"/>
      <c r="DW293" s="16"/>
      <c r="DX293" s="16"/>
      <c r="DY293" s="16"/>
      <c r="DZ293" s="16"/>
      <c r="EA293" s="16"/>
      <c r="EB293" s="16"/>
      <c r="EC293" s="16"/>
      <c r="ED293" s="16"/>
      <c r="EE293" s="16"/>
      <c r="EF293" s="16"/>
      <c r="EG293" s="16"/>
      <c r="EH293" s="16"/>
      <c r="EI293" s="16"/>
      <c r="EJ293" s="16"/>
      <c r="EK293" s="16"/>
      <c r="EL293" s="16"/>
      <c r="EM293" s="16"/>
      <c r="EN293" s="16"/>
      <c r="EO293" s="16"/>
      <c r="EP293" s="16"/>
      <c r="EQ293" s="16"/>
      <c r="ER293" s="16"/>
      <c r="ES293" s="16"/>
      <c r="ET293" s="16"/>
      <c r="EU293" s="16"/>
      <c r="EV293" s="16"/>
      <c r="EW293" s="16"/>
      <c r="EX293" s="16"/>
      <c r="EY293" s="16"/>
      <c r="EZ293" s="16"/>
      <c r="FA293" s="16"/>
      <c r="FB293" s="16"/>
      <c r="FC293" s="16"/>
      <c r="FD293" s="16"/>
      <c r="FE293" s="16"/>
      <c r="FF293" s="16"/>
      <c r="FG293" s="16"/>
      <c r="FH293" s="16"/>
      <c r="FI293" s="16"/>
      <c r="FJ293" s="16"/>
      <c r="FK293" s="16"/>
      <c r="FL293" s="16"/>
      <c r="FM293" s="16"/>
      <c r="FN293" s="16"/>
      <c r="FO293" s="16"/>
      <c r="FP293" s="16"/>
      <c r="FQ293" s="16"/>
      <c r="FR293" s="16"/>
      <c r="FS293" s="16"/>
      <c r="FT293" s="16"/>
      <c r="FU293" s="16"/>
      <c r="FV293" s="16"/>
      <c r="FW293" s="16"/>
      <c r="FX293" s="16"/>
      <c r="FY293" s="16"/>
      <c r="FZ293" s="16"/>
      <c r="GA293" s="16"/>
      <c r="GB293" s="16"/>
      <c r="GC293" s="16"/>
      <c r="GE293" s="37">
        <v>288</v>
      </c>
      <c r="GF293" s="12">
        <v>3353</v>
      </c>
      <c r="GG293" s="16">
        <v>0</v>
      </c>
      <c r="GH293" s="16">
        <v>1.9</v>
      </c>
      <c r="GI293" s="16">
        <v>0</v>
      </c>
      <c r="GJ293" s="16">
        <v>0</v>
      </c>
      <c r="GK293" s="16">
        <v>0</v>
      </c>
      <c r="GL293" s="16">
        <v>0</v>
      </c>
      <c r="GM293" s="16">
        <v>0</v>
      </c>
      <c r="GN293" s="16">
        <v>0</v>
      </c>
      <c r="GO293" s="16">
        <v>0</v>
      </c>
      <c r="GP293" s="16">
        <v>0</v>
      </c>
      <c r="GQ293" s="16">
        <v>0</v>
      </c>
      <c r="GR293" s="16">
        <v>0</v>
      </c>
      <c r="GS293" s="16">
        <v>0</v>
      </c>
      <c r="GT293" s="16">
        <v>0</v>
      </c>
      <c r="GU293" s="16">
        <v>0</v>
      </c>
      <c r="GV293" s="16">
        <v>67.2</v>
      </c>
      <c r="GW293" s="16"/>
      <c r="GX293" s="16"/>
      <c r="GY293" s="16"/>
      <c r="GZ293" s="16"/>
      <c r="HA293" s="16"/>
    </row>
    <row r="294" spans="1:209" x14ac:dyDescent="0.35">
      <c r="A294" s="37"/>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c r="DA294" s="16"/>
      <c r="DB294" s="16"/>
      <c r="DC294" s="16"/>
      <c r="DD294" s="16"/>
      <c r="DE294" s="16"/>
      <c r="DF294" s="16"/>
      <c r="DG294" s="16"/>
      <c r="DH294" s="16"/>
      <c r="DI294" s="16"/>
      <c r="DJ294" s="16"/>
      <c r="DK294" s="16"/>
      <c r="DL294" s="16"/>
      <c r="DM294" s="16"/>
      <c r="DN294" s="16"/>
      <c r="DO294" s="16"/>
      <c r="DP294" s="16"/>
      <c r="DQ294" s="16"/>
      <c r="DR294" s="16"/>
      <c r="DS294" s="16"/>
      <c r="DT294" s="16"/>
      <c r="DU294" s="16"/>
      <c r="DV294" s="16"/>
      <c r="DW294" s="16"/>
      <c r="DX294" s="16"/>
      <c r="DY294" s="16"/>
      <c r="DZ294" s="16"/>
      <c r="EA294" s="16"/>
      <c r="EB294" s="16"/>
      <c r="EC294" s="16"/>
      <c r="ED294" s="16"/>
      <c r="EE294" s="16"/>
      <c r="EF294" s="16"/>
      <c r="EG294" s="16"/>
      <c r="EH294" s="16"/>
      <c r="EI294" s="16"/>
      <c r="EJ294" s="16"/>
      <c r="EK294" s="16"/>
      <c r="EL294" s="16"/>
      <c r="EM294" s="16"/>
      <c r="EN294" s="16"/>
      <c r="EO294" s="16"/>
      <c r="EP294" s="16"/>
      <c r="EQ294" s="16"/>
      <c r="ER294" s="16"/>
      <c r="ES294" s="16"/>
      <c r="ET294" s="16"/>
      <c r="EU294" s="16"/>
      <c r="EV294" s="16"/>
      <c r="EW294" s="16"/>
      <c r="EX294" s="16"/>
      <c r="EY294" s="16"/>
      <c r="EZ294" s="16"/>
      <c r="FA294" s="16"/>
      <c r="FB294" s="16"/>
      <c r="FC294" s="16"/>
      <c r="FD294" s="16"/>
      <c r="FE294" s="16"/>
      <c r="FF294" s="16"/>
      <c r="FG294" s="16"/>
      <c r="FH294" s="16"/>
      <c r="FI294" s="16"/>
      <c r="FJ294" s="16"/>
      <c r="FK294" s="16"/>
      <c r="FL294" s="16"/>
      <c r="FM294" s="16"/>
      <c r="FN294" s="16"/>
      <c r="FO294" s="16"/>
      <c r="FP294" s="16"/>
      <c r="FQ294" s="16"/>
      <c r="FR294" s="16"/>
      <c r="FS294" s="16"/>
      <c r="FT294" s="16"/>
      <c r="FU294" s="16"/>
      <c r="FV294" s="16"/>
      <c r="FW294" s="16"/>
      <c r="FX294" s="16"/>
      <c r="FY294" s="16"/>
      <c r="FZ294" s="16"/>
      <c r="GA294" s="16"/>
      <c r="GB294" s="16"/>
      <c r="GC294" s="16"/>
      <c r="GE294" s="37">
        <v>289</v>
      </c>
      <c r="GF294" s="12">
        <v>3354</v>
      </c>
      <c r="GG294" s="16">
        <v>0</v>
      </c>
      <c r="GH294" s="16">
        <v>0</v>
      </c>
      <c r="GI294" s="16">
        <v>0</v>
      </c>
      <c r="GJ294" s="16">
        <v>0</v>
      </c>
      <c r="GK294" s="16">
        <v>0</v>
      </c>
      <c r="GL294" s="16">
        <v>0</v>
      </c>
      <c r="GM294" s="16">
        <v>0</v>
      </c>
      <c r="GN294" s="16">
        <v>0</v>
      </c>
      <c r="GO294" s="16">
        <v>0</v>
      </c>
      <c r="GP294" s="16">
        <v>0</v>
      </c>
      <c r="GQ294" s="16">
        <v>0</v>
      </c>
      <c r="GR294" s="16">
        <v>0</v>
      </c>
      <c r="GS294" s="16">
        <v>0</v>
      </c>
      <c r="GT294" s="16">
        <v>0</v>
      </c>
      <c r="GU294" s="16">
        <v>0</v>
      </c>
      <c r="GV294" s="16">
        <v>33.04</v>
      </c>
      <c r="GW294" s="16"/>
      <c r="GX294" s="16"/>
      <c r="GY294" s="16"/>
      <c r="GZ294" s="16"/>
      <c r="HA294" s="16"/>
    </row>
    <row r="295" spans="1:209" x14ac:dyDescent="0.35">
      <c r="A295" s="37"/>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c r="CK295" s="16"/>
      <c r="CL295" s="16"/>
      <c r="CM295" s="16"/>
      <c r="CN295" s="16"/>
      <c r="CO295" s="16"/>
      <c r="CP295" s="16"/>
      <c r="CQ295" s="16"/>
      <c r="CR295" s="16"/>
      <c r="CS295" s="16"/>
      <c r="CT295" s="16"/>
      <c r="CU295" s="16"/>
      <c r="CV295" s="16"/>
      <c r="CW295" s="16"/>
      <c r="CX295" s="16"/>
      <c r="CY295" s="16"/>
      <c r="CZ295" s="16"/>
      <c r="DA295" s="16"/>
      <c r="DB295" s="16"/>
      <c r="DC295" s="16"/>
      <c r="DD295" s="16"/>
      <c r="DE295" s="16"/>
      <c r="DF295" s="16"/>
      <c r="DG295" s="16"/>
      <c r="DH295" s="16"/>
      <c r="DI295" s="16"/>
      <c r="DJ295" s="16"/>
      <c r="DK295" s="16"/>
      <c r="DL295" s="16"/>
      <c r="DM295" s="16"/>
      <c r="DN295" s="16"/>
      <c r="DO295" s="16"/>
      <c r="DP295" s="16"/>
      <c r="DQ295" s="16"/>
      <c r="DR295" s="16"/>
      <c r="DS295" s="16"/>
      <c r="DT295" s="16"/>
      <c r="DU295" s="16"/>
      <c r="DV295" s="16"/>
      <c r="DW295" s="16"/>
      <c r="DX295" s="16"/>
      <c r="DY295" s="16"/>
      <c r="DZ295" s="16"/>
      <c r="EA295" s="16"/>
      <c r="EB295" s="16"/>
      <c r="EC295" s="16"/>
      <c r="ED295" s="16"/>
      <c r="EE295" s="16"/>
      <c r="EF295" s="16"/>
      <c r="EG295" s="16"/>
      <c r="EH295" s="16"/>
      <c r="EI295" s="16"/>
      <c r="EJ295" s="16"/>
      <c r="EK295" s="16"/>
      <c r="EL295" s="16"/>
      <c r="EM295" s="16"/>
      <c r="EN295" s="16"/>
      <c r="EO295" s="16"/>
      <c r="EP295" s="16"/>
      <c r="EQ295" s="16"/>
      <c r="ER295" s="16"/>
      <c r="ES295" s="16"/>
      <c r="ET295" s="16"/>
      <c r="EU295" s="16"/>
      <c r="EV295" s="16"/>
      <c r="EW295" s="16"/>
      <c r="EX295" s="16"/>
      <c r="EY295" s="16"/>
      <c r="EZ295" s="16"/>
      <c r="FA295" s="16"/>
      <c r="FB295" s="16"/>
      <c r="FC295" s="16"/>
      <c r="FD295" s="16"/>
      <c r="FE295" s="16"/>
      <c r="FF295" s="16"/>
      <c r="FG295" s="16"/>
      <c r="FH295" s="16"/>
      <c r="FI295" s="16"/>
      <c r="FJ295" s="16"/>
      <c r="FK295" s="16"/>
      <c r="FL295" s="16"/>
      <c r="FM295" s="16"/>
      <c r="FN295" s="16"/>
      <c r="FO295" s="16"/>
      <c r="FP295" s="16"/>
      <c r="FQ295" s="16"/>
      <c r="FR295" s="16"/>
      <c r="FS295" s="16"/>
      <c r="FT295" s="16"/>
      <c r="FU295" s="16"/>
      <c r="FV295" s="16"/>
      <c r="FW295" s="16"/>
      <c r="FX295" s="16"/>
      <c r="FY295" s="16"/>
      <c r="FZ295" s="16"/>
      <c r="GA295" s="16"/>
      <c r="GB295" s="16"/>
      <c r="GC295" s="16"/>
      <c r="GE295" s="37">
        <v>290</v>
      </c>
      <c r="GF295" s="12">
        <v>3355</v>
      </c>
      <c r="GG295" s="16">
        <v>32.54</v>
      </c>
      <c r="GH295" s="16">
        <v>85.435000000000002</v>
      </c>
      <c r="GI295" s="16">
        <v>6</v>
      </c>
      <c r="GJ295" s="16">
        <v>26</v>
      </c>
      <c r="GK295" s="16">
        <v>39.18</v>
      </c>
      <c r="GL295" s="16">
        <v>4.42</v>
      </c>
      <c r="GM295" s="16">
        <v>18.45</v>
      </c>
      <c r="GN295" s="16">
        <v>46.85</v>
      </c>
      <c r="GO295" s="16">
        <v>45.21</v>
      </c>
      <c r="GP295" s="16">
        <v>100.79</v>
      </c>
      <c r="GQ295" s="16">
        <v>93.685000000000002</v>
      </c>
      <c r="GR295" s="16">
        <v>48.75</v>
      </c>
      <c r="GS295" s="16">
        <v>148.345</v>
      </c>
      <c r="GT295" s="16">
        <v>179.67500000000001</v>
      </c>
      <c r="GU295" s="16">
        <v>114.54</v>
      </c>
      <c r="GV295" s="16">
        <v>12851.623</v>
      </c>
      <c r="GW295" s="16"/>
      <c r="GX295" s="16"/>
      <c r="GY295" s="16"/>
      <c r="GZ295" s="16"/>
      <c r="HA295" s="16"/>
    </row>
    <row r="296" spans="1:209" x14ac:dyDescent="0.35">
      <c r="A296" s="37"/>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c r="CK296" s="16"/>
      <c r="CL296" s="16"/>
      <c r="CM296" s="16"/>
      <c r="CN296" s="16"/>
      <c r="CO296" s="16"/>
      <c r="CP296" s="16"/>
      <c r="CQ296" s="16"/>
      <c r="CR296" s="16"/>
      <c r="CS296" s="16"/>
      <c r="CT296" s="16"/>
      <c r="CU296" s="16"/>
      <c r="CV296" s="16"/>
      <c r="CW296" s="16"/>
      <c r="CX296" s="16"/>
      <c r="CY296" s="16"/>
      <c r="CZ296" s="16"/>
      <c r="DA296" s="16"/>
      <c r="DB296" s="16"/>
      <c r="DC296" s="16"/>
      <c r="DD296" s="16"/>
      <c r="DE296" s="16"/>
      <c r="DF296" s="16"/>
      <c r="DG296" s="16"/>
      <c r="DH296" s="16"/>
      <c r="DI296" s="16"/>
      <c r="DJ296" s="16"/>
      <c r="DK296" s="16"/>
      <c r="DL296" s="16"/>
      <c r="DM296" s="16"/>
      <c r="DN296" s="16"/>
      <c r="DO296" s="16"/>
      <c r="DP296" s="16"/>
      <c r="DQ296" s="16"/>
      <c r="DR296" s="16"/>
      <c r="DS296" s="16"/>
      <c r="DT296" s="16"/>
      <c r="DU296" s="16"/>
      <c r="DV296" s="16"/>
      <c r="DW296" s="16"/>
      <c r="DX296" s="16"/>
      <c r="DY296" s="16"/>
      <c r="DZ296" s="16"/>
      <c r="EA296" s="16"/>
      <c r="EB296" s="16"/>
      <c r="EC296" s="16"/>
      <c r="ED296" s="16"/>
      <c r="EE296" s="16"/>
      <c r="EF296" s="16"/>
      <c r="EG296" s="16"/>
      <c r="EH296" s="16"/>
      <c r="EI296" s="16"/>
      <c r="EJ296" s="16"/>
      <c r="EK296" s="16"/>
      <c r="EL296" s="16"/>
      <c r="EM296" s="16"/>
      <c r="EN296" s="16"/>
      <c r="EO296" s="16"/>
      <c r="EP296" s="16"/>
      <c r="EQ296" s="16"/>
      <c r="ER296" s="16"/>
      <c r="ES296" s="16"/>
      <c r="ET296" s="16"/>
      <c r="EU296" s="16"/>
      <c r="EV296" s="16"/>
      <c r="EW296" s="16"/>
      <c r="EX296" s="16"/>
      <c r="EY296" s="16"/>
      <c r="EZ296" s="16"/>
      <c r="FA296" s="16"/>
      <c r="FB296" s="16"/>
      <c r="FC296" s="16"/>
      <c r="FD296" s="16"/>
      <c r="FE296" s="16"/>
      <c r="FF296" s="16"/>
      <c r="FG296" s="16"/>
      <c r="FH296" s="16"/>
      <c r="FI296" s="16"/>
      <c r="FJ296" s="16"/>
      <c r="FK296" s="16"/>
      <c r="FL296" s="16"/>
      <c r="FM296" s="16"/>
      <c r="FN296" s="16"/>
      <c r="FO296" s="16"/>
      <c r="FP296" s="16"/>
      <c r="FQ296" s="16"/>
      <c r="FR296" s="16"/>
      <c r="FS296" s="16"/>
      <c r="FT296" s="16"/>
      <c r="FU296" s="16"/>
      <c r="FV296" s="16"/>
      <c r="FW296" s="16"/>
      <c r="FX296" s="16"/>
      <c r="FY296" s="16"/>
      <c r="FZ296" s="16"/>
      <c r="GA296" s="16"/>
      <c r="GB296" s="16"/>
      <c r="GC296" s="16"/>
      <c r="GE296" s="37">
        <v>291</v>
      </c>
      <c r="GF296" s="12">
        <v>3356</v>
      </c>
      <c r="GG296" s="16">
        <v>50.04</v>
      </c>
      <c r="GH296" s="16">
        <v>122.61</v>
      </c>
      <c r="GI296" s="16">
        <v>26.33</v>
      </c>
      <c r="GJ296" s="16">
        <v>70</v>
      </c>
      <c r="GK296" s="16">
        <v>30.5</v>
      </c>
      <c r="GL296" s="16">
        <v>27.135000000000002</v>
      </c>
      <c r="GM296" s="16">
        <v>21.08</v>
      </c>
      <c r="GN296" s="16">
        <v>66.67</v>
      </c>
      <c r="GO296" s="16">
        <v>97.11</v>
      </c>
      <c r="GP296" s="16">
        <v>87.575000000000003</v>
      </c>
      <c r="GQ296" s="16">
        <v>349.87</v>
      </c>
      <c r="GR296" s="16">
        <v>72.28</v>
      </c>
      <c r="GS296" s="16">
        <v>111.05</v>
      </c>
      <c r="GT296" s="16">
        <v>120.685</v>
      </c>
      <c r="GU296" s="16">
        <v>118.95</v>
      </c>
      <c r="GV296" s="16">
        <v>13882.341999999991</v>
      </c>
      <c r="GW296" s="16"/>
      <c r="GX296" s="16"/>
      <c r="GY296" s="16"/>
      <c r="GZ296" s="16"/>
      <c r="HA296" s="16"/>
    </row>
    <row r="297" spans="1:209" x14ac:dyDescent="0.35">
      <c r="A297" s="37"/>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c r="DA297" s="16"/>
      <c r="DB297" s="16"/>
      <c r="DC297" s="16"/>
      <c r="DD297" s="16"/>
      <c r="DE297" s="16"/>
      <c r="DF297" s="16"/>
      <c r="DG297" s="16"/>
      <c r="DH297" s="16"/>
      <c r="DI297" s="16"/>
      <c r="DJ297" s="16"/>
      <c r="DK297" s="16"/>
      <c r="DL297" s="16"/>
      <c r="DM297" s="16"/>
      <c r="DN297" s="16"/>
      <c r="DO297" s="16"/>
      <c r="DP297" s="16"/>
      <c r="DQ297" s="16"/>
      <c r="DR297" s="16"/>
      <c r="DS297" s="16"/>
      <c r="DT297" s="16"/>
      <c r="DU297" s="16"/>
      <c r="DV297" s="16"/>
      <c r="DW297" s="16"/>
      <c r="DX297" s="16"/>
      <c r="DY297" s="16"/>
      <c r="DZ297" s="16"/>
      <c r="EA297" s="16"/>
      <c r="EB297" s="16"/>
      <c r="EC297" s="16"/>
      <c r="ED297" s="16"/>
      <c r="EE297" s="16"/>
      <c r="EF297" s="16"/>
      <c r="EG297" s="16"/>
      <c r="EH297" s="16"/>
      <c r="EI297" s="16"/>
      <c r="EJ297" s="16"/>
      <c r="EK297" s="16"/>
      <c r="EL297" s="16"/>
      <c r="EM297" s="16"/>
      <c r="EN297" s="16"/>
      <c r="EO297" s="16"/>
      <c r="EP297" s="16"/>
      <c r="EQ297" s="16"/>
      <c r="ER297" s="16"/>
      <c r="ES297" s="16"/>
      <c r="ET297" s="16"/>
      <c r="EU297" s="16"/>
      <c r="EV297" s="16"/>
      <c r="EW297" s="16"/>
      <c r="EX297" s="16"/>
      <c r="EY297" s="16"/>
      <c r="EZ297" s="16"/>
      <c r="FA297" s="16"/>
      <c r="FB297" s="16"/>
      <c r="FC297" s="16"/>
      <c r="FD297" s="16"/>
      <c r="FE297" s="16"/>
      <c r="FF297" s="16"/>
      <c r="FG297" s="16"/>
      <c r="FH297" s="16"/>
      <c r="FI297" s="16"/>
      <c r="FJ297" s="16"/>
      <c r="FK297" s="16"/>
      <c r="FL297" s="16"/>
      <c r="FM297" s="16"/>
      <c r="FN297" s="16"/>
      <c r="FO297" s="16"/>
      <c r="FP297" s="16"/>
      <c r="FQ297" s="16"/>
      <c r="FR297" s="16"/>
      <c r="FS297" s="16"/>
      <c r="FT297" s="16"/>
      <c r="FU297" s="16"/>
      <c r="FV297" s="16"/>
      <c r="FW297" s="16"/>
      <c r="FX297" s="16"/>
      <c r="FY297" s="16"/>
      <c r="FZ297" s="16"/>
      <c r="GA297" s="16"/>
      <c r="GB297" s="16"/>
      <c r="GC297" s="16"/>
      <c r="GE297" s="37">
        <v>292</v>
      </c>
      <c r="GF297" s="12">
        <v>3357</v>
      </c>
      <c r="GG297" s="16">
        <v>19.7</v>
      </c>
      <c r="GH297" s="16">
        <v>43.7</v>
      </c>
      <c r="GI297" s="16">
        <v>0</v>
      </c>
      <c r="GJ297" s="16">
        <v>0</v>
      </c>
      <c r="GK297" s="16">
        <v>17.2</v>
      </c>
      <c r="GL297" s="16">
        <v>5</v>
      </c>
      <c r="GM297" s="16">
        <v>21</v>
      </c>
      <c r="GN297" s="16">
        <v>5.415</v>
      </c>
      <c r="GO297" s="16">
        <v>28.59</v>
      </c>
      <c r="GP297" s="16">
        <v>31.405000000000001</v>
      </c>
      <c r="GQ297" s="16">
        <v>76.27</v>
      </c>
      <c r="GR297" s="16">
        <v>36.975000000000001</v>
      </c>
      <c r="GS297" s="16">
        <v>14.11</v>
      </c>
      <c r="GT297" s="16">
        <v>32.89</v>
      </c>
      <c r="GU297" s="16">
        <v>6.6</v>
      </c>
      <c r="GV297" s="16">
        <v>4200.023000000001</v>
      </c>
      <c r="GW297" s="16"/>
      <c r="GX297" s="16"/>
      <c r="GY297" s="16"/>
      <c r="GZ297" s="16"/>
      <c r="HA297" s="16"/>
    </row>
    <row r="298" spans="1:209" x14ac:dyDescent="0.35">
      <c r="A298" s="37"/>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c r="CW298" s="16"/>
      <c r="CX298" s="16"/>
      <c r="CY298" s="16"/>
      <c r="CZ298" s="16"/>
      <c r="DA298" s="16"/>
      <c r="DB298" s="16"/>
      <c r="DC298" s="16"/>
      <c r="DD298" s="16"/>
      <c r="DE298" s="16"/>
      <c r="DF298" s="16"/>
      <c r="DG298" s="16"/>
      <c r="DH298" s="16"/>
      <c r="DI298" s="16"/>
      <c r="DJ298" s="16"/>
      <c r="DK298" s="16"/>
      <c r="DL298" s="16"/>
      <c r="DM298" s="16"/>
      <c r="DN298" s="16"/>
      <c r="DO298" s="16"/>
      <c r="DP298" s="16"/>
      <c r="DQ298" s="16"/>
      <c r="DR298" s="16"/>
      <c r="DS298" s="16"/>
      <c r="DT298" s="16"/>
      <c r="DU298" s="16"/>
      <c r="DV298" s="16"/>
      <c r="DW298" s="16"/>
      <c r="DX298" s="16"/>
      <c r="DY298" s="16"/>
      <c r="DZ298" s="16"/>
      <c r="EA298" s="16"/>
      <c r="EB298" s="16"/>
      <c r="EC298" s="16"/>
      <c r="ED298" s="16"/>
      <c r="EE298" s="16"/>
      <c r="EF298" s="16"/>
      <c r="EG298" s="16"/>
      <c r="EH298" s="16"/>
      <c r="EI298" s="16"/>
      <c r="EJ298" s="16"/>
      <c r="EK298" s="16"/>
      <c r="EL298" s="16"/>
      <c r="EM298" s="16"/>
      <c r="EN298" s="16"/>
      <c r="EO298" s="16"/>
      <c r="EP298" s="16"/>
      <c r="EQ298" s="16"/>
      <c r="ER298" s="16"/>
      <c r="ES298" s="16"/>
      <c r="ET298" s="16"/>
      <c r="EU298" s="16"/>
      <c r="EV298" s="16"/>
      <c r="EW298" s="16"/>
      <c r="EX298" s="16"/>
      <c r="EY298" s="16"/>
      <c r="EZ298" s="16"/>
      <c r="FA298" s="16"/>
      <c r="FB298" s="16"/>
      <c r="FC298" s="16"/>
      <c r="FD298" s="16"/>
      <c r="FE298" s="16"/>
      <c r="FF298" s="16"/>
      <c r="FG298" s="16"/>
      <c r="FH298" s="16"/>
      <c r="FI298" s="16"/>
      <c r="FJ298" s="16"/>
      <c r="FK298" s="16"/>
      <c r="FL298" s="16"/>
      <c r="FM298" s="16"/>
      <c r="FN298" s="16"/>
      <c r="FO298" s="16"/>
      <c r="FP298" s="16"/>
      <c r="FQ298" s="16"/>
      <c r="FR298" s="16"/>
      <c r="FS298" s="16"/>
      <c r="FT298" s="16"/>
      <c r="FU298" s="16"/>
      <c r="FV298" s="16"/>
      <c r="FW298" s="16"/>
      <c r="FX298" s="16"/>
      <c r="FY298" s="16"/>
      <c r="FZ298" s="16"/>
      <c r="GA298" s="16"/>
      <c r="GB298" s="16"/>
      <c r="GC298" s="16"/>
      <c r="GE298" s="37">
        <v>293</v>
      </c>
      <c r="GF298" s="12">
        <v>3358</v>
      </c>
      <c r="GG298" s="16">
        <v>0</v>
      </c>
      <c r="GH298" s="16">
        <v>0</v>
      </c>
      <c r="GI298" s="16">
        <v>0</v>
      </c>
      <c r="GJ298" s="16">
        <v>0</v>
      </c>
      <c r="GK298" s="16">
        <v>0</v>
      </c>
      <c r="GL298" s="16">
        <v>0</v>
      </c>
      <c r="GM298" s="16">
        <v>0</v>
      </c>
      <c r="GN298" s="16">
        <v>0</v>
      </c>
      <c r="GO298" s="16">
        <v>11.5</v>
      </c>
      <c r="GP298" s="16">
        <v>24.84</v>
      </c>
      <c r="GQ298" s="16">
        <v>35.49</v>
      </c>
      <c r="GR298" s="16">
        <v>35.704999999999998</v>
      </c>
      <c r="GS298" s="16">
        <v>16.600000000000001</v>
      </c>
      <c r="GT298" s="16">
        <v>93.1</v>
      </c>
      <c r="GU298" s="16">
        <v>31.24</v>
      </c>
      <c r="GV298" s="16">
        <v>3324.2900000000004</v>
      </c>
      <c r="GW298" s="16"/>
      <c r="GX298" s="16"/>
      <c r="GY298" s="16"/>
      <c r="GZ298" s="16"/>
      <c r="HA298" s="16"/>
    </row>
    <row r="299" spans="1:209" x14ac:dyDescent="0.35">
      <c r="A299" s="37"/>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c r="EW299" s="16"/>
      <c r="EX299" s="16"/>
      <c r="EY299" s="16"/>
      <c r="EZ299" s="16"/>
      <c r="FA299" s="16"/>
      <c r="FB299" s="16"/>
      <c r="FC299" s="16"/>
      <c r="FD299" s="16"/>
      <c r="FE299" s="16"/>
      <c r="FF299" s="16"/>
      <c r="FG299" s="16"/>
      <c r="FH299" s="16"/>
      <c r="FI299" s="16"/>
      <c r="FJ299" s="16"/>
      <c r="FK299" s="16"/>
      <c r="FL299" s="16"/>
      <c r="FM299" s="16"/>
      <c r="FN299" s="16"/>
      <c r="FO299" s="16"/>
      <c r="FP299" s="16"/>
      <c r="FQ299" s="16"/>
      <c r="FR299" s="16"/>
      <c r="FS299" s="16"/>
      <c r="FT299" s="16"/>
      <c r="FU299" s="16"/>
      <c r="FV299" s="16"/>
      <c r="FW299" s="16"/>
      <c r="FX299" s="16"/>
      <c r="FY299" s="16"/>
      <c r="FZ299" s="16"/>
      <c r="GA299" s="16"/>
      <c r="GB299" s="16"/>
      <c r="GC299" s="16"/>
      <c r="GE299" s="37">
        <v>294</v>
      </c>
      <c r="GF299" s="12">
        <v>3360</v>
      </c>
      <c r="GG299" s="16">
        <v>4.6100000000000003</v>
      </c>
      <c r="GH299" s="16">
        <v>0</v>
      </c>
      <c r="GI299" s="16">
        <v>0</v>
      </c>
      <c r="GJ299" s="16">
        <v>5</v>
      </c>
      <c r="GK299" s="16">
        <v>0</v>
      </c>
      <c r="GL299" s="16">
        <v>0</v>
      </c>
      <c r="GM299" s="16">
        <v>3.2450000000000001</v>
      </c>
      <c r="GN299" s="16">
        <v>21.66</v>
      </c>
      <c r="GO299" s="16">
        <v>13.2</v>
      </c>
      <c r="GP299" s="16">
        <v>6.6</v>
      </c>
      <c r="GQ299" s="16">
        <v>0</v>
      </c>
      <c r="GR299" s="16">
        <v>6.63</v>
      </c>
      <c r="GS299" s="16">
        <v>43.56</v>
      </c>
      <c r="GT299" s="16">
        <v>31.995000000000001</v>
      </c>
      <c r="GU299" s="16">
        <v>3.08</v>
      </c>
      <c r="GV299" s="16">
        <v>1010.2500000000002</v>
      </c>
      <c r="GW299" s="16"/>
      <c r="GX299" s="16"/>
      <c r="GY299" s="16"/>
      <c r="GZ299" s="16"/>
      <c r="HA299" s="16"/>
    </row>
    <row r="300" spans="1:209" x14ac:dyDescent="0.35">
      <c r="A300" s="37"/>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c r="CK300" s="16"/>
      <c r="CL300" s="16"/>
      <c r="CM300" s="16"/>
      <c r="CN300" s="16"/>
      <c r="CO300" s="16"/>
      <c r="CP300" s="16"/>
      <c r="CQ300" s="16"/>
      <c r="CR300" s="16"/>
      <c r="CS300" s="16"/>
      <c r="CT300" s="16"/>
      <c r="CU300" s="16"/>
      <c r="CV300" s="16"/>
      <c r="CW300" s="16"/>
      <c r="CX300" s="16"/>
      <c r="CY300" s="16"/>
      <c r="CZ300" s="16"/>
      <c r="DA300" s="16"/>
      <c r="DB300" s="16"/>
      <c r="DC300" s="16"/>
      <c r="DD300" s="16"/>
      <c r="DE300" s="16"/>
      <c r="DF300" s="16"/>
      <c r="DG300" s="16"/>
      <c r="DH300" s="16"/>
      <c r="DI300" s="16"/>
      <c r="DJ300" s="16"/>
      <c r="DK300" s="16"/>
      <c r="DL300" s="16"/>
      <c r="DM300" s="16"/>
      <c r="DN300" s="16"/>
      <c r="DO300" s="16"/>
      <c r="DP300" s="16"/>
      <c r="DQ300" s="16"/>
      <c r="DR300" s="16"/>
      <c r="DS300" s="16"/>
      <c r="DT300" s="16"/>
      <c r="DU300" s="16"/>
      <c r="DV300" s="16"/>
      <c r="DW300" s="16"/>
      <c r="DX300" s="16"/>
      <c r="DY300" s="16"/>
      <c r="DZ300" s="16"/>
      <c r="EA300" s="16"/>
      <c r="EB300" s="16"/>
      <c r="EC300" s="16"/>
      <c r="ED300" s="16"/>
      <c r="EE300" s="16"/>
      <c r="EF300" s="16"/>
      <c r="EG300" s="16"/>
      <c r="EH300" s="16"/>
      <c r="EI300" s="16"/>
      <c r="EJ300" s="16"/>
      <c r="EK300" s="16"/>
      <c r="EL300" s="16"/>
      <c r="EM300" s="16"/>
      <c r="EN300" s="16"/>
      <c r="EO300" s="16"/>
      <c r="EP300" s="16"/>
      <c r="EQ300" s="16"/>
      <c r="ER300" s="16"/>
      <c r="ES300" s="16"/>
      <c r="ET300" s="16"/>
      <c r="EU300" s="16"/>
      <c r="EV300" s="16"/>
      <c r="EW300" s="16"/>
      <c r="EX300" s="16"/>
      <c r="EY300" s="16"/>
      <c r="EZ300" s="16"/>
      <c r="FA300" s="16"/>
      <c r="FB300" s="16"/>
      <c r="FC300" s="16"/>
      <c r="FD300" s="16"/>
      <c r="FE300" s="16"/>
      <c r="FF300" s="16"/>
      <c r="FG300" s="16"/>
      <c r="FH300" s="16"/>
      <c r="FI300" s="16"/>
      <c r="FJ300" s="16"/>
      <c r="FK300" s="16"/>
      <c r="FL300" s="16"/>
      <c r="FM300" s="16"/>
      <c r="FN300" s="16"/>
      <c r="FO300" s="16"/>
      <c r="FP300" s="16"/>
      <c r="FQ300" s="16"/>
      <c r="FR300" s="16"/>
      <c r="FS300" s="16"/>
      <c r="FT300" s="16"/>
      <c r="FU300" s="16"/>
      <c r="FV300" s="16"/>
      <c r="FW300" s="16"/>
      <c r="FX300" s="16"/>
      <c r="FY300" s="16"/>
      <c r="FZ300" s="16"/>
      <c r="GA300" s="16"/>
      <c r="GB300" s="16"/>
      <c r="GC300" s="16"/>
      <c r="GE300" s="37">
        <v>295</v>
      </c>
      <c r="GF300" s="12">
        <v>3361</v>
      </c>
      <c r="GG300" s="16">
        <v>5.61</v>
      </c>
      <c r="GH300" s="16">
        <v>0</v>
      </c>
      <c r="GI300" s="16">
        <v>15.515000000000001</v>
      </c>
      <c r="GJ300" s="16">
        <v>3</v>
      </c>
      <c r="GK300" s="16">
        <v>5</v>
      </c>
      <c r="GL300" s="16">
        <v>0</v>
      </c>
      <c r="GM300" s="16">
        <v>0</v>
      </c>
      <c r="GN300" s="16">
        <v>0</v>
      </c>
      <c r="GO300" s="16">
        <v>0</v>
      </c>
      <c r="GP300" s="16">
        <v>0</v>
      </c>
      <c r="GQ300" s="16">
        <v>5.18</v>
      </c>
      <c r="GR300" s="16">
        <v>0</v>
      </c>
      <c r="GS300" s="16">
        <v>13.28</v>
      </c>
      <c r="GT300" s="16">
        <v>0</v>
      </c>
      <c r="GU300" s="16">
        <v>0</v>
      </c>
      <c r="GV300" s="16">
        <v>774.60000000000014</v>
      </c>
      <c r="GW300" s="16"/>
      <c r="GX300" s="16"/>
      <c r="GY300" s="16"/>
      <c r="GZ300" s="16"/>
      <c r="HA300" s="16"/>
    </row>
    <row r="301" spans="1:209" x14ac:dyDescent="0.35">
      <c r="A301" s="37"/>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c r="AU301" s="16"/>
      <c r="AV301" s="16"/>
      <c r="AW301" s="16"/>
      <c r="AX301" s="16"/>
      <c r="AY301" s="16"/>
      <c r="AZ301" s="16"/>
      <c r="BA301" s="16"/>
      <c r="BB301" s="16"/>
      <c r="BC301" s="16"/>
      <c r="BD301" s="16"/>
      <c r="BE301" s="16"/>
      <c r="BF301" s="16"/>
      <c r="BG301" s="16"/>
      <c r="BH301" s="16"/>
      <c r="BI301" s="16"/>
      <c r="BJ301" s="16"/>
      <c r="BK301" s="16"/>
      <c r="BL301" s="16"/>
      <c r="BM301" s="16"/>
      <c r="BN301" s="16"/>
      <c r="BO301" s="16"/>
      <c r="BP301" s="16"/>
      <c r="BQ301" s="16"/>
      <c r="BR301" s="16"/>
      <c r="BS301" s="16"/>
      <c r="BT301" s="16"/>
      <c r="BU301" s="16"/>
      <c r="BV301" s="16"/>
      <c r="BW301" s="16"/>
      <c r="BX301" s="16"/>
      <c r="BY301" s="16"/>
      <c r="BZ301" s="16"/>
      <c r="CA301" s="16"/>
      <c r="CB301" s="16"/>
      <c r="CC301" s="16"/>
      <c r="CD301" s="16"/>
      <c r="CE301" s="16"/>
      <c r="CF301" s="16"/>
      <c r="CG301" s="16"/>
      <c r="CH301" s="16"/>
      <c r="CI301" s="16"/>
      <c r="CJ301" s="16"/>
      <c r="CK301" s="16"/>
      <c r="CL301" s="16"/>
      <c r="CM301" s="16"/>
      <c r="CN301" s="16"/>
      <c r="CO301" s="16"/>
      <c r="CP301" s="16"/>
      <c r="CQ301" s="16"/>
      <c r="CR301" s="16"/>
      <c r="CS301" s="16"/>
      <c r="CT301" s="16"/>
      <c r="CU301" s="16"/>
      <c r="CV301" s="16"/>
      <c r="CW301" s="16"/>
      <c r="CX301" s="16"/>
      <c r="CY301" s="16"/>
      <c r="CZ301" s="16"/>
      <c r="DA301" s="16"/>
      <c r="DB301" s="16"/>
      <c r="DC301" s="16"/>
      <c r="DD301" s="16"/>
      <c r="DE301" s="16"/>
      <c r="DF301" s="16"/>
      <c r="DG301" s="16"/>
      <c r="DH301" s="16"/>
      <c r="DI301" s="16"/>
      <c r="DJ301" s="16"/>
      <c r="DK301" s="16"/>
      <c r="DL301" s="16"/>
      <c r="DM301" s="16"/>
      <c r="DN301" s="16"/>
      <c r="DO301" s="16"/>
      <c r="DP301" s="16"/>
      <c r="DQ301" s="16"/>
      <c r="DR301" s="16"/>
      <c r="DS301" s="16"/>
      <c r="DT301" s="16"/>
      <c r="DU301" s="16"/>
      <c r="DV301" s="16"/>
      <c r="DW301" s="16"/>
      <c r="DX301" s="16"/>
      <c r="DY301" s="16"/>
      <c r="DZ301" s="16"/>
      <c r="EA301" s="16"/>
      <c r="EB301" s="16"/>
      <c r="EC301" s="16"/>
      <c r="ED301" s="16"/>
      <c r="EE301" s="16"/>
      <c r="EF301" s="16"/>
      <c r="EG301" s="16"/>
      <c r="EH301" s="16"/>
      <c r="EI301" s="16"/>
      <c r="EJ301" s="16"/>
      <c r="EK301" s="16"/>
      <c r="EL301" s="16"/>
      <c r="EM301" s="16"/>
      <c r="EN301" s="16"/>
      <c r="EO301" s="16"/>
      <c r="EP301" s="16"/>
      <c r="EQ301" s="16"/>
      <c r="ER301" s="16"/>
      <c r="ES301" s="16"/>
      <c r="ET301" s="16"/>
      <c r="EU301" s="16"/>
      <c r="EV301" s="16"/>
      <c r="EW301" s="16"/>
      <c r="EX301" s="16"/>
      <c r="EY301" s="16"/>
      <c r="EZ301" s="16"/>
      <c r="FA301" s="16"/>
      <c r="FB301" s="16"/>
      <c r="FC301" s="16"/>
      <c r="FD301" s="16"/>
      <c r="FE301" s="16"/>
      <c r="FF301" s="16"/>
      <c r="FG301" s="16"/>
      <c r="FH301" s="16"/>
      <c r="FI301" s="16"/>
      <c r="FJ301" s="16"/>
      <c r="FK301" s="16"/>
      <c r="FL301" s="16"/>
      <c r="FM301" s="16"/>
      <c r="FN301" s="16"/>
      <c r="FO301" s="16"/>
      <c r="FP301" s="16"/>
      <c r="FQ301" s="16"/>
      <c r="FR301" s="16"/>
      <c r="FS301" s="16"/>
      <c r="FT301" s="16"/>
      <c r="FU301" s="16"/>
      <c r="FV301" s="16"/>
      <c r="FW301" s="16"/>
      <c r="FX301" s="16"/>
      <c r="FY301" s="16"/>
      <c r="FZ301" s="16"/>
      <c r="GA301" s="16"/>
      <c r="GB301" s="16"/>
      <c r="GC301" s="16"/>
      <c r="GE301" s="37">
        <v>296</v>
      </c>
      <c r="GF301" s="12">
        <v>3363</v>
      </c>
      <c r="GG301" s="16">
        <v>16.04</v>
      </c>
      <c r="GH301" s="16">
        <v>43.453000000000003</v>
      </c>
      <c r="GI301" s="16">
        <v>28.04</v>
      </c>
      <c r="GJ301" s="16">
        <v>0</v>
      </c>
      <c r="GK301" s="16">
        <v>0</v>
      </c>
      <c r="GL301" s="16">
        <v>9.1</v>
      </c>
      <c r="GM301" s="16">
        <v>3.12</v>
      </c>
      <c r="GN301" s="16">
        <v>26.73</v>
      </c>
      <c r="GO301" s="16">
        <v>20.21</v>
      </c>
      <c r="GP301" s="16">
        <v>17.489999999999998</v>
      </c>
      <c r="GQ301" s="16">
        <v>71.489999999999995</v>
      </c>
      <c r="GR301" s="16">
        <v>54.35</v>
      </c>
      <c r="GS301" s="16">
        <v>41.244999999999997</v>
      </c>
      <c r="GT301" s="16">
        <v>11.04</v>
      </c>
      <c r="GU301" s="16">
        <v>6.6</v>
      </c>
      <c r="GV301" s="16">
        <v>5135.3290000000006</v>
      </c>
      <c r="GW301" s="16"/>
      <c r="GX301" s="16"/>
      <c r="GY301" s="16"/>
      <c r="GZ301" s="16"/>
      <c r="HA301" s="16"/>
    </row>
    <row r="302" spans="1:209" x14ac:dyDescent="0.35">
      <c r="A302" s="37"/>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c r="BE302" s="16"/>
      <c r="BF302" s="16"/>
      <c r="BG302" s="16"/>
      <c r="BH302" s="16"/>
      <c r="BI302" s="16"/>
      <c r="BJ302" s="16"/>
      <c r="BK302" s="16"/>
      <c r="BL302" s="16"/>
      <c r="BM302" s="16"/>
      <c r="BN302" s="16"/>
      <c r="BO302" s="16"/>
      <c r="BP302" s="16"/>
      <c r="BQ302" s="16"/>
      <c r="BR302" s="16"/>
      <c r="BS302" s="16"/>
      <c r="BT302" s="16"/>
      <c r="BU302" s="16"/>
      <c r="BV302" s="16"/>
      <c r="BW302" s="16"/>
      <c r="BX302" s="16"/>
      <c r="BY302" s="16"/>
      <c r="BZ302" s="16"/>
      <c r="CA302" s="16"/>
      <c r="CB302" s="16"/>
      <c r="CC302" s="16"/>
      <c r="CD302" s="16"/>
      <c r="CE302" s="16"/>
      <c r="CF302" s="16"/>
      <c r="CG302" s="16"/>
      <c r="CH302" s="16"/>
      <c r="CI302" s="16"/>
      <c r="CJ302" s="16"/>
      <c r="CK302" s="16"/>
      <c r="CL302" s="16"/>
      <c r="CM302" s="16"/>
      <c r="CN302" s="16"/>
      <c r="CO302" s="16"/>
      <c r="CP302" s="16"/>
      <c r="CQ302" s="16"/>
      <c r="CR302" s="16"/>
      <c r="CS302" s="16"/>
      <c r="CT302" s="16"/>
      <c r="CU302" s="16"/>
      <c r="CV302" s="16"/>
      <c r="CW302" s="16"/>
      <c r="CX302" s="16"/>
      <c r="CY302" s="16"/>
      <c r="CZ302" s="16"/>
      <c r="DA302" s="16"/>
      <c r="DB302" s="16"/>
      <c r="DC302" s="16"/>
      <c r="DD302" s="16"/>
      <c r="DE302" s="16"/>
      <c r="DF302" s="16"/>
      <c r="DG302" s="16"/>
      <c r="DH302" s="16"/>
      <c r="DI302" s="16"/>
      <c r="DJ302" s="16"/>
      <c r="DK302" s="16"/>
      <c r="DL302" s="16"/>
      <c r="DM302" s="16"/>
      <c r="DN302" s="16"/>
      <c r="DO302" s="16"/>
      <c r="DP302" s="16"/>
      <c r="DQ302" s="16"/>
      <c r="DR302" s="16"/>
      <c r="DS302" s="16"/>
      <c r="DT302" s="16"/>
      <c r="DU302" s="16"/>
      <c r="DV302" s="16"/>
      <c r="DW302" s="16"/>
      <c r="DX302" s="16"/>
      <c r="DY302" s="16"/>
      <c r="DZ302" s="16"/>
      <c r="EA302" s="16"/>
      <c r="EB302" s="16"/>
      <c r="EC302" s="16"/>
      <c r="ED302" s="16"/>
      <c r="EE302" s="16"/>
      <c r="EF302" s="16"/>
      <c r="EG302" s="16"/>
      <c r="EH302" s="16"/>
      <c r="EI302" s="16"/>
      <c r="EJ302" s="16"/>
      <c r="EK302" s="16"/>
      <c r="EL302" s="16"/>
      <c r="EM302" s="16"/>
      <c r="EN302" s="16"/>
      <c r="EO302" s="16"/>
      <c r="EP302" s="16"/>
      <c r="EQ302" s="16"/>
      <c r="ER302" s="16"/>
      <c r="ES302" s="16"/>
      <c r="ET302" s="16"/>
      <c r="EU302" s="16"/>
      <c r="EV302" s="16"/>
      <c r="EW302" s="16"/>
      <c r="EX302" s="16"/>
      <c r="EY302" s="16"/>
      <c r="EZ302" s="16"/>
      <c r="FA302" s="16"/>
      <c r="FB302" s="16"/>
      <c r="FC302" s="16"/>
      <c r="FD302" s="16"/>
      <c r="FE302" s="16"/>
      <c r="FF302" s="16"/>
      <c r="FG302" s="16"/>
      <c r="FH302" s="16"/>
      <c r="FI302" s="16"/>
      <c r="FJ302" s="16"/>
      <c r="FK302" s="16"/>
      <c r="FL302" s="16"/>
      <c r="FM302" s="16"/>
      <c r="FN302" s="16"/>
      <c r="FO302" s="16"/>
      <c r="FP302" s="16"/>
      <c r="FQ302" s="16"/>
      <c r="FR302" s="16"/>
      <c r="FS302" s="16"/>
      <c r="FT302" s="16"/>
      <c r="FU302" s="16"/>
      <c r="FV302" s="16"/>
      <c r="FW302" s="16"/>
      <c r="FX302" s="16"/>
      <c r="FY302" s="16"/>
      <c r="FZ302" s="16"/>
      <c r="GA302" s="16"/>
      <c r="GB302" s="16"/>
      <c r="GC302" s="16"/>
      <c r="GE302" s="37">
        <v>297</v>
      </c>
      <c r="GF302" s="12">
        <v>3364</v>
      </c>
      <c r="GG302" s="16">
        <v>13.33</v>
      </c>
      <c r="GH302" s="16">
        <v>55.7</v>
      </c>
      <c r="GI302" s="16">
        <v>18.885000000000002</v>
      </c>
      <c r="GJ302" s="16">
        <v>4.5</v>
      </c>
      <c r="GK302" s="16">
        <v>19.75</v>
      </c>
      <c r="GL302" s="16">
        <v>3</v>
      </c>
      <c r="GM302" s="16">
        <v>5.94</v>
      </c>
      <c r="GN302" s="16">
        <v>21.6</v>
      </c>
      <c r="GO302" s="16">
        <v>0</v>
      </c>
      <c r="GP302" s="16">
        <v>0</v>
      </c>
      <c r="GQ302" s="16">
        <v>24.48</v>
      </c>
      <c r="GR302" s="16">
        <v>27.51</v>
      </c>
      <c r="GS302" s="16">
        <v>28.19</v>
      </c>
      <c r="GT302" s="16">
        <v>41.68</v>
      </c>
      <c r="GU302" s="16">
        <v>61.37</v>
      </c>
      <c r="GV302" s="16">
        <v>3398.2169999999992</v>
      </c>
      <c r="GW302" s="16"/>
      <c r="GX302" s="16"/>
      <c r="GY302" s="16"/>
      <c r="GZ302" s="16"/>
      <c r="HA302" s="16"/>
    </row>
    <row r="303" spans="1:209" x14ac:dyDescent="0.35">
      <c r="A303" s="37"/>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c r="BE303" s="16"/>
      <c r="BF303" s="16"/>
      <c r="BG303" s="16"/>
      <c r="BH303" s="16"/>
      <c r="BI303" s="16"/>
      <c r="BJ303" s="16"/>
      <c r="BK303" s="16"/>
      <c r="BL303" s="16"/>
      <c r="BM303" s="16"/>
      <c r="BN303" s="16"/>
      <c r="BO303" s="16"/>
      <c r="BP303" s="16"/>
      <c r="BQ303" s="16"/>
      <c r="BR303" s="16"/>
      <c r="BS303" s="16"/>
      <c r="BT303" s="16"/>
      <c r="BU303" s="16"/>
      <c r="BV303" s="16"/>
      <c r="BW303" s="16"/>
      <c r="BX303" s="16"/>
      <c r="BY303" s="16"/>
      <c r="BZ303" s="16"/>
      <c r="CA303" s="16"/>
      <c r="CB303" s="16"/>
      <c r="CC303" s="16"/>
      <c r="CD303" s="16"/>
      <c r="CE303" s="16"/>
      <c r="CF303" s="16"/>
      <c r="CG303" s="16"/>
      <c r="CH303" s="16"/>
      <c r="CI303" s="16"/>
      <c r="CJ303" s="16"/>
      <c r="CK303" s="16"/>
      <c r="CL303" s="16"/>
      <c r="CM303" s="16"/>
      <c r="CN303" s="16"/>
      <c r="CO303" s="16"/>
      <c r="CP303" s="16"/>
      <c r="CQ303" s="16"/>
      <c r="CR303" s="16"/>
      <c r="CS303" s="16"/>
      <c r="CT303" s="16"/>
      <c r="CU303" s="16"/>
      <c r="CV303" s="16"/>
      <c r="CW303" s="16"/>
      <c r="CX303" s="16"/>
      <c r="CY303" s="16"/>
      <c r="CZ303" s="16"/>
      <c r="DA303" s="16"/>
      <c r="DB303" s="16"/>
      <c r="DC303" s="16"/>
      <c r="DD303" s="16"/>
      <c r="DE303" s="16"/>
      <c r="DF303" s="16"/>
      <c r="DG303" s="16"/>
      <c r="DH303" s="16"/>
      <c r="DI303" s="16"/>
      <c r="DJ303" s="16"/>
      <c r="DK303" s="16"/>
      <c r="DL303" s="16"/>
      <c r="DM303" s="16"/>
      <c r="DN303" s="16"/>
      <c r="DO303" s="16"/>
      <c r="DP303" s="16"/>
      <c r="DQ303" s="16"/>
      <c r="DR303" s="16"/>
      <c r="DS303" s="16"/>
      <c r="DT303" s="16"/>
      <c r="DU303" s="16"/>
      <c r="DV303" s="16"/>
      <c r="DW303" s="16"/>
      <c r="DX303" s="16"/>
      <c r="DY303" s="16"/>
      <c r="DZ303" s="16"/>
      <c r="EA303" s="16"/>
      <c r="EB303" s="16"/>
      <c r="EC303" s="16"/>
      <c r="ED303" s="16"/>
      <c r="EE303" s="16"/>
      <c r="EF303" s="16"/>
      <c r="EG303" s="16"/>
      <c r="EH303" s="16"/>
      <c r="EI303" s="16"/>
      <c r="EJ303" s="16"/>
      <c r="EK303" s="16"/>
      <c r="EL303" s="16"/>
      <c r="EM303" s="16"/>
      <c r="EN303" s="16"/>
      <c r="EO303" s="16"/>
      <c r="EP303" s="16"/>
      <c r="EQ303" s="16"/>
      <c r="ER303" s="16"/>
      <c r="ES303" s="16"/>
      <c r="ET303" s="16"/>
      <c r="EU303" s="16"/>
      <c r="EV303" s="16"/>
      <c r="EW303" s="16"/>
      <c r="EX303" s="16"/>
      <c r="EY303" s="16"/>
      <c r="EZ303" s="16"/>
      <c r="FA303" s="16"/>
      <c r="FB303" s="16"/>
      <c r="FC303" s="16"/>
      <c r="FD303" s="16"/>
      <c r="FE303" s="16"/>
      <c r="FF303" s="16"/>
      <c r="FG303" s="16"/>
      <c r="FH303" s="16"/>
      <c r="FI303" s="16"/>
      <c r="FJ303" s="16"/>
      <c r="FK303" s="16"/>
      <c r="FL303" s="16"/>
      <c r="FM303" s="16"/>
      <c r="FN303" s="16"/>
      <c r="FO303" s="16"/>
      <c r="FP303" s="16"/>
      <c r="FQ303" s="16"/>
      <c r="FR303" s="16"/>
      <c r="FS303" s="16"/>
      <c r="FT303" s="16"/>
      <c r="FU303" s="16"/>
      <c r="FV303" s="16"/>
      <c r="FW303" s="16"/>
      <c r="FX303" s="16"/>
      <c r="FY303" s="16"/>
      <c r="FZ303" s="16"/>
      <c r="GA303" s="16"/>
      <c r="GB303" s="16"/>
      <c r="GC303" s="16"/>
      <c r="GE303" s="37">
        <v>298</v>
      </c>
      <c r="GF303" s="12">
        <v>3370</v>
      </c>
      <c r="GG303" s="16">
        <v>32.39</v>
      </c>
      <c r="GH303" s="16">
        <v>16.260000000000002</v>
      </c>
      <c r="GI303" s="16">
        <v>0</v>
      </c>
      <c r="GJ303" s="16">
        <v>6</v>
      </c>
      <c r="GK303" s="16">
        <v>11.5</v>
      </c>
      <c r="GL303" s="16">
        <v>0</v>
      </c>
      <c r="GM303" s="16">
        <v>3.24</v>
      </c>
      <c r="GN303" s="16">
        <v>24.61</v>
      </c>
      <c r="GO303" s="16">
        <v>0</v>
      </c>
      <c r="GP303" s="16">
        <v>30.99</v>
      </c>
      <c r="GQ303" s="16">
        <v>18.5</v>
      </c>
      <c r="GR303" s="16">
        <v>19.899999999999999</v>
      </c>
      <c r="GS303" s="16">
        <v>25.62</v>
      </c>
      <c r="GT303" s="16">
        <v>7.0549999999999997</v>
      </c>
      <c r="GU303" s="16">
        <v>5.28</v>
      </c>
      <c r="GV303" s="16">
        <v>2611.4199999999969</v>
      </c>
      <c r="GW303" s="16"/>
      <c r="GX303" s="16"/>
      <c r="GY303" s="16"/>
      <c r="GZ303" s="16"/>
      <c r="HA303" s="16"/>
    </row>
    <row r="304" spans="1:209" x14ac:dyDescent="0.35">
      <c r="A304" s="37"/>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c r="BI304" s="16"/>
      <c r="BJ304" s="16"/>
      <c r="BK304" s="16"/>
      <c r="BL304" s="16"/>
      <c r="BM304" s="16"/>
      <c r="BN304" s="16"/>
      <c r="BO304" s="16"/>
      <c r="BP304" s="16"/>
      <c r="BQ304" s="16"/>
      <c r="BR304" s="16"/>
      <c r="BS304" s="16"/>
      <c r="BT304" s="16"/>
      <c r="BU304" s="16"/>
      <c r="BV304" s="16"/>
      <c r="BW304" s="16"/>
      <c r="BX304" s="16"/>
      <c r="BY304" s="16"/>
      <c r="BZ304" s="16"/>
      <c r="CA304" s="16"/>
      <c r="CB304" s="16"/>
      <c r="CC304" s="16"/>
      <c r="CD304" s="16"/>
      <c r="CE304" s="16"/>
      <c r="CF304" s="16"/>
      <c r="CG304" s="16"/>
      <c r="CH304" s="16"/>
      <c r="CI304" s="16"/>
      <c r="CJ304" s="16"/>
      <c r="CK304" s="16"/>
      <c r="CL304" s="16"/>
      <c r="CM304" s="16"/>
      <c r="CN304" s="16"/>
      <c r="CO304" s="16"/>
      <c r="CP304" s="16"/>
      <c r="CQ304" s="16"/>
      <c r="CR304" s="16"/>
      <c r="CS304" s="16"/>
      <c r="CT304" s="16"/>
      <c r="CU304" s="16"/>
      <c r="CV304" s="16"/>
      <c r="CW304" s="16"/>
      <c r="CX304" s="16"/>
      <c r="CY304" s="16"/>
      <c r="CZ304" s="16"/>
      <c r="DA304" s="16"/>
      <c r="DB304" s="16"/>
      <c r="DC304" s="16"/>
      <c r="DD304" s="16"/>
      <c r="DE304" s="16"/>
      <c r="DF304" s="16"/>
      <c r="DG304" s="16"/>
      <c r="DH304" s="16"/>
      <c r="DI304" s="16"/>
      <c r="DJ304" s="16"/>
      <c r="DK304" s="16"/>
      <c r="DL304" s="16"/>
      <c r="DM304" s="16"/>
      <c r="DN304" s="16"/>
      <c r="DO304" s="16"/>
      <c r="DP304" s="16"/>
      <c r="DQ304" s="16"/>
      <c r="DR304" s="16"/>
      <c r="DS304" s="16"/>
      <c r="DT304" s="16"/>
      <c r="DU304" s="16"/>
      <c r="DV304" s="16"/>
      <c r="DW304" s="16"/>
      <c r="DX304" s="16"/>
      <c r="DY304" s="16"/>
      <c r="DZ304" s="16"/>
      <c r="EA304" s="16"/>
      <c r="EB304" s="16"/>
      <c r="EC304" s="16"/>
      <c r="ED304" s="16"/>
      <c r="EE304" s="16"/>
      <c r="EF304" s="16"/>
      <c r="EG304" s="16"/>
      <c r="EH304" s="16"/>
      <c r="EI304" s="16"/>
      <c r="EJ304" s="16"/>
      <c r="EK304" s="16"/>
      <c r="EL304" s="16"/>
      <c r="EM304" s="16"/>
      <c r="EN304" s="16"/>
      <c r="EO304" s="16"/>
      <c r="EP304" s="16"/>
      <c r="EQ304" s="16"/>
      <c r="ER304" s="16"/>
      <c r="ES304" s="16"/>
      <c r="ET304" s="16"/>
      <c r="EU304" s="16"/>
      <c r="EV304" s="16"/>
      <c r="EW304" s="16"/>
      <c r="EX304" s="16"/>
      <c r="EY304" s="16"/>
      <c r="EZ304" s="16"/>
      <c r="FA304" s="16"/>
      <c r="FB304" s="16"/>
      <c r="FC304" s="16"/>
      <c r="FD304" s="16"/>
      <c r="FE304" s="16"/>
      <c r="FF304" s="16"/>
      <c r="FG304" s="16"/>
      <c r="FH304" s="16"/>
      <c r="FI304" s="16"/>
      <c r="FJ304" s="16"/>
      <c r="FK304" s="16"/>
      <c r="FL304" s="16"/>
      <c r="FM304" s="16"/>
      <c r="FN304" s="16"/>
      <c r="FO304" s="16"/>
      <c r="FP304" s="16"/>
      <c r="FQ304" s="16"/>
      <c r="FR304" s="16"/>
      <c r="FS304" s="16"/>
      <c r="FT304" s="16"/>
      <c r="FU304" s="16"/>
      <c r="FV304" s="16"/>
      <c r="FW304" s="16"/>
      <c r="FX304" s="16"/>
      <c r="FY304" s="16"/>
      <c r="FZ304" s="16"/>
      <c r="GA304" s="16"/>
      <c r="GB304" s="16"/>
      <c r="GC304" s="16"/>
      <c r="GE304" s="37">
        <v>299</v>
      </c>
      <c r="GF304" s="12">
        <v>3371</v>
      </c>
      <c r="GG304" s="16">
        <v>2.2799999999999998</v>
      </c>
      <c r="GH304" s="16">
        <v>22.454999999999998</v>
      </c>
      <c r="GI304" s="16">
        <v>1.5</v>
      </c>
      <c r="GJ304" s="16">
        <v>3</v>
      </c>
      <c r="GK304" s="16">
        <v>0</v>
      </c>
      <c r="GL304" s="16">
        <v>8.58</v>
      </c>
      <c r="GM304" s="16">
        <v>9.9</v>
      </c>
      <c r="GN304" s="16">
        <v>9.18</v>
      </c>
      <c r="GO304" s="16">
        <v>3.92</v>
      </c>
      <c r="GP304" s="16">
        <v>6.6</v>
      </c>
      <c r="GQ304" s="16">
        <v>0</v>
      </c>
      <c r="GR304" s="16">
        <v>22.58</v>
      </c>
      <c r="GS304" s="16">
        <v>22.04</v>
      </c>
      <c r="GT304" s="16">
        <v>14.57</v>
      </c>
      <c r="GU304" s="16">
        <v>0</v>
      </c>
      <c r="GV304" s="16">
        <v>1695.2749999999992</v>
      </c>
      <c r="GW304" s="16"/>
      <c r="GX304" s="16"/>
      <c r="GY304" s="16"/>
      <c r="GZ304" s="16"/>
      <c r="HA304" s="16"/>
    </row>
    <row r="305" spans="1:209" x14ac:dyDescent="0.35">
      <c r="A305" s="37"/>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c r="BC305" s="16"/>
      <c r="BD305" s="16"/>
      <c r="BE305" s="16"/>
      <c r="BF305" s="16"/>
      <c r="BG305" s="16"/>
      <c r="BH305" s="16"/>
      <c r="BI305" s="16"/>
      <c r="BJ305" s="16"/>
      <c r="BK305" s="16"/>
      <c r="BL305" s="16"/>
      <c r="BM305" s="16"/>
      <c r="BN305" s="16"/>
      <c r="BO305" s="16"/>
      <c r="BP305" s="16"/>
      <c r="BQ305" s="16"/>
      <c r="BR305" s="16"/>
      <c r="BS305" s="16"/>
      <c r="BT305" s="16"/>
      <c r="BU305" s="16"/>
      <c r="BV305" s="16"/>
      <c r="BW305" s="16"/>
      <c r="BX305" s="16"/>
      <c r="BY305" s="16"/>
      <c r="BZ305" s="16"/>
      <c r="CA305" s="16"/>
      <c r="CB305" s="16"/>
      <c r="CC305" s="16"/>
      <c r="CD305" s="16"/>
      <c r="CE305" s="16"/>
      <c r="CF305" s="16"/>
      <c r="CG305" s="16"/>
      <c r="CH305" s="16"/>
      <c r="CI305" s="16"/>
      <c r="CJ305" s="16"/>
      <c r="CK305" s="16"/>
      <c r="CL305" s="16"/>
      <c r="CM305" s="16"/>
      <c r="CN305" s="16"/>
      <c r="CO305" s="16"/>
      <c r="CP305" s="16"/>
      <c r="CQ305" s="16"/>
      <c r="CR305" s="16"/>
      <c r="CS305" s="16"/>
      <c r="CT305" s="16"/>
      <c r="CU305" s="16"/>
      <c r="CV305" s="16"/>
      <c r="CW305" s="16"/>
      <c r="CX305" s="16"/>
      <c r="CY305" s="16"/>
      <c r="CZ305" s="16"/>
      <c r="DA305" s="16"/>
      <c r="DB305" s="16"/>
      <c r="DC305" s="16"/>
      <c r="DD305" s="16"/>
      <c r="DE305" s="16"/>
      <c r="DF305" s="16"/>
      <c r="DG305" s="16"/>
      <c r="DH305" s="16"/>
      <c r="DI305" s="16"/>
      <c r="DJ305" s="16"/>
      <c r="DK305" s="16"/>
      <c r="DL305" s="16"/>
      <c r="DM305" s="16"/>
      <c r="DN305" s="16"/>
      <c r="DO305" s="16"/>
      <c r="DP305" s="16"/>
      <c r="DQ305" s="16"/>
      <c r="DR305" s="16"/>
      <c r="DS305" s="16"/>
      <c r="DT305" s="16"/>
      <c r="DU305" s="16"/>
      <c r="DV305" s="16"/>
      <c r="DW305" s="16"/>
      <c r="DX305" s="16"/>
      <c r="DY305" s="16"/>
      <c r="DZ305" s="16"/>
      <c r="EA305" s="16"/>
      <c r="EB305" s="16"/>
      <c r="EC305" s="16"/>
      <c r="ED305" s="16"/>
      <c r="EE305" s="16"/>
      <c r="EF305" s="16"/>
      <c r="EG305" s="16"/>
      <c r="EH305" s="16"/>
      <c r="EI305" s="16"/>
      <c r="EJ305" s="16"/>
      <c r="EK305" s="16"/>
      <c r="EL305" s="16"/>
      <c r="EM305" s="16"/>
      <c r="EN305" s="16"/>
      <c r="EO305" s="16"/>
      <c r="EP305" s="16"/>
      <c r="EQ305" s="16"/>
      <c r="ER305" s="16"/>
      <c r="ES305" s="16"/>
      <c r="ET305" s="16"/>
      <c r="EU305" s="16"/>
      <c r="EV305" s="16"/>
      <c r="EW305" s="16"/>
      <c r="EX305" s="16"/>
      <c r="EY305" s="16"/>
      <c r="EZ305" s="16"/>
      <c r="FA305" s="16"/>
      <c r="FB305" s="16"/>
      <c r="FC305" s="16"/>
      <c r="FD305" s="16"/>
      <c r="FE305" s="16"/>
      <c r="FF305" s="16"/>
      <c r="FG305" s="16"/>
      <c r="FH305" s="16"/>
      <c r="FI305" s="16"/>
      <c r="FJ305" s="16"/>
      <c r="FK305" s="16"/>
      <c r="FL305" s="16"/>
      <c r="FM305" s="16"/>
      <c r="FN305" s="16"/>
      <c r="FO305" s="16"/>
      <c r="FP305" s="16"/>
      <c r="FQ305" s="16"/>
      <c r="FR305" s="16"/>
      <c r="FS305" s="16"/>
      <c r="FT305" s="16"/>
      <c r="FU305" s="16"/>
      <c r="FV305" s="16"/>
      <c r="FW305" s="16"/>
      <c r="FX305" s="16"/>
      <c r="FY305" s="16"/>
      <c r="FZ305" s="16"/>
      <c r="GA305" s="16"/>
      <c r="GB305" s="16"/>
      <c r="GC305" s="16"/>
      <c r="GE305" s="37">
        <v>300</v>
      </c>
      <c r="GF305" s="12">
        <v>3373</v>
      </c>
      <c r="GG305" s="16">
        <v>5.71</v>
      </c>
      <c r="GH305" s="16">
        <v>13.305</v>
      </c>
      <c r="GI305" s="16">
        <v>22.25</v>
      </c>
      <c r="GJ305" s="16">
        <v>3.25</v>
      </c>
      <c r="GK305" s="16">
        <v>3</v>
      </c>
      <c r="GL305" s="16">
        <v>10.92</v>
      </c>
      <c r="GM305" s="16">
        <v>4.5</v>
      </c>
      <c r="GN305" s="16">
        <v>25.07</v>
      </c>
      <c r="GO305" s="16">
        <v>9.92</v>
      </c>
      <c r="GP305" s="16">
        <v>25.785</v>
      </c>
      <c r="GQ305" s="16">
        <v>11.89</v>
      </c>
      <c r="GR305" s="16">
        <v>12.47</v>
      </c>
      <c r="GS305" s="16">
        <v>26.065000000000001</v>
      </c>
      <c r="GT305" s="16">
        <v>19.84</v>
      </c>
      <c r="GU305" s="16">
        <v>0</v>
      </c>
      <c r="GV305" s="16">
        <v>3606.5169999999994</v>
      </c>
      <c r="GW305" s="16"/>
      <c r="GX305" s="16"/>
      <c r="GY305" s="16"/>
      <c r="GZ305" s="16"/>
      <c r="HA305" s="16"/>
    </row>
    <row r="306" spans="1:209" x14ac:dyDescent="0.35">
      <c r="A306" s="37"/>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c r="BC306" s="16"/>
      <c r="BD306" s="16"/>
      <c r="BE306" s="16"/>
      <c r="BF306" s="16"/>
      <c r="BG306" s="16"/>
      <c r="BH306" s="16"/>
      <c r="BI306" s="16"/>
      <c r="BJ306" s="16"/>
      <c r="BK306" s="16"/>
      <c r="BL306" s="16"/>
      <c r="BM306" s="16"/>
      <c r="BN306" s="16"/>
      <c r="BO306" s="16"/>
      <c r="BP306" s="16"/>
      <c r="BQ306" s="16"/>
      <c r="BR306" s="16"/>
      <c r="BS306" s="16"/>
      <c r="BT306" s="16"/>
      <c r="BU306" s="16"/>
      <c r="BV306" s="16"/>
      <c r="BW306" s="16"/>
      <c r="BX306" s="16"/>
      <c r="BY306" s="16"/>
      <c r="BZ306" s="16"/>
      <c r="CA306" s="16"/>
      <c r="CB306" s="16"/>
      <c r="CC306" s="16"/>
      <c r="CD306" s="16"/>
      <c r="CE306" s="16"/>
      <c r="CF306" s="16"/>
      <c r="CG306" s="16"/>
      <c r="CH306" s="16"/>
      <c r="CI306" s="16"/>
      <c r="CJ306" s="16"/>
      <c r="CK306" s="16"/>
      <c r="CL306" s="16"/>
      <c r="CM306" s="16"/>
      <c r="CN306" s="16"/>
      <c r="CO306" s="16"/>
      <c r="CP306" s="16"/>
      <c r="CQ306" s="16"/>
      <c r="CR306" s="16"/>
      <c r="CS306" s="16"/>
      <c r="CT306" s="16"/>
      <c r="CU306" s="16"/>
      <c r="CV306" s="16"/>
      <c r="CW306" s="16"/>
      <c r="CX306" s="16"/>
      <c r="CY306" s="16"/>
      <c r="CZ306" s="16"/>
      <c r="DA306" s="16"/>
      <c r="DB306" s="16"/>
      <c r="DC306" s="16"/>
      <c r="DD306" s="16"/>
      <c r="DE306" s="16"/>
      <c r="DF306" s="16"/>
      <c r="DG306" s="16"/>
      <c r="DH306" s="16"/>
      <c r="DI306" s="16"/>
      <c r="DJ306" s="16"/>
      <c r="DK306" s="16"/>
      <c r="DL306" s="16"/>
      <c r="DM306" s="16"/>
      <c r="DN306" s="16"/>
      <c r="DO306" s="16"/>
      <c r="DP306" s="16"/>
      <c r="DQ306" s="16"/>
      <c r="DR306" s="16"/>
      <c r="DS306" s="16"/>
      <c r="DT306" s="16"/>
      <c r="DU306" s="16"/>
      <c r="DV306" s="16"/>
      <c r="DW306" s="16"/>
      <c r="DX306" s="16"/>
      <c r="DY306" s="16"/>
      <c r="DZ306" s="16"/>
      <c r="EA306" s="16"/>
      <c r="EB306" s="16"/>
      <c r="EC306" s="16"/>
      <c r="ED306" s="16"/>
      <c r="EE306" s="16"/>
      <c r="EF306" s="16"/>
      <c r="EG306" s="16"/>
      <c r="EH306" s="16"/>
      <c r="EI306" s="16"/>
      <c r="EJ306" s="16"/>
      <c r="EK306" s="16"/>
      <c r="EL306" s="16"/>
      <c r="EM306" s="16"/>
      <c r="EN306" s="16"/>
      <c r="EO306" s="16"/>
      <c r="EP306" s="16"/>
      <c r="EQ306" s="16"/>
      <c r="ER306" s="16"/>
      <c r="ES306" s="16"/>
      <c r="ET306" s="16"/>
      <c r="EU306" s="16"/>
      <c r="EV306" s="16"/>
      <c r="EW306" s="16"/>
      <c r="EX306" s="16"/>
      <c r="EY306" s="16"/>
      <c r="EZ306" s="16"/>
      <c r="FA306" s="16"/>
      <c r="FB306" s="16"/>
      <c r="FC306" s="16"/>
      <c r="FD306" s="16"/>
      <c r="FE306" s="16"/>
      <c r="FF306" s="16"/>
      <c r="FG306" s="16"/>
      <c r="FH306" s="16"/>
      <c r="FI306" s="16"/>
      <c r="FJ306" s="16"/>
      <c r="FK306" s="16"/>
      <c r="FL306" s="16"/>
      <c r="FM306" s="16"/>
      <c r="FN306" s="16"/>
      <c r="FO306" s="16"/>
      <c r="FP306" s="16"/>
      <c r="FQ306" s="16"/>
      <c r="FR306" s="16"/>
      <c r="FS306" s="16"/>
      <c r="FT306" s="16"/>
      <c r="FU306" s="16"/>
      <c r="FV306" s="16"/>
      <c r="FW306" s="16"/>
      <c r="FX306" s="16"/>
      <c r="FY306" s="16"/>
      <c r="FZ306" s="16"/>
      <c r="GA306" s="16"/>
      <c r="GB306" s="16"/>
      <c r="GC306" s="16"/>
      <c r="GE306" s="37">
        <v>301</v>
      </c>
      <c r="GF306" s="12">
        <v>3374</v>
      </c>
      <c r="GG306" s="16">
        <v>0</v>
      </c>
      <c r="GH306" s="16">
        <v>1.52</v>
      </c>
      <c r="GI306" s="16">
        <v>3</v>
      </c>
      <c r="GJ306" s="16">
        <v>8</v>
      </c>
      <c r="GK306" s="16">
        <v>0</v>
      </c>
      <c r="GL306" s="16">
        <v>0</v>
      </c>
      <c r="GM306" s="16">
        <v>0</v>
      </c>
      <c r="GN306" s="16">
        <v>0</v>
      </c>
      <c r="GO306" s="16">
        <v>0</v>
      </c>
      <c r="GP306" s="16">
        <v>0</v>
      </c>
      <c r="GQ306" s="16">
        <v>16.96</v>
      </c>
      <c r="GR306" s="16">
        <v>0</v>
      </c>
      <c r="GS306" s="16">
        <v>0</v>
      </c>
      <c r="GT306" s="16">
        <v>0</v>
      </c>
      <c r="GU306" s="16">
        <v>0</v>
      </c>
      <c r="GV306" s="16">
        <v>862.89999999999986</v>
      </c>
      <c r="GW306" s="16"/>
      <c r="GX306" s="16"/>
      <c r="GY306" s="16"/>
      <c r="GZ306" s="16"/>
      <c r="HA306" s="16"/>
    </row>
    <row r="307" spans="1:209" x14ac:dyDescent="0.35">
      <c r="A307" s="37"/>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c r="BC307" s="16"/>
      <c r="BD307" s="16"/>
      <c r="BE307" s="16"/>
      <c r="BF307" s="16"/>
      <c r="BG307" s="16"/>
      <c r="BH307" s="16"/>
      <c r="BI307" s="16"/>
      <c r="BJ307" s="16"/>
      <c r="BK307" s="16"/>
      <c r="BL307" s="16"/>
      <c r="BM307" s="16"/>
      <c r="BN307" s="16"/>
      <c r="BO307" s="16"/>
      <c r="BP307" s="16"/>
      <c r="BQ307" s="16"/>
      <c r="BR307" s="16"/>
      <c r="BS307" s="16"/>
      <c r="BT307" s="16"/>
      <c r="BU307" s="16"/>
      <c r="BV307" s="16"/>
      <c r="BW307" s="16"/>
      <c r="BX307" s="16"/>
      <c r="BY307" s="16"/>
      <c r="BZ307" s="16"/>
      <c r="CA307" s="16"/>
      <c r="CB307" s="16"/>
      <c r="CC307" s="16"/>
      <c r="CD307" s="16"/>
      <c r="CE307" s="16"/>
      <c r="CF307" s="16"/>
      <c r="CG307" s="16"/>
      <c r="CH307" s="16"/>
      <c r="CI307" s="16"/>
      <c r="CJ307" s="16"/>
      <c r="CK307" s="16"/>
      <c r="CL307" s="16"/>
      <c r="CM307" s="16"/>
      <c r="CN307" s="16"/>
      <c r="CO307" s="16"/>
      <c r="CP307" s="16"/>
      <c r="CQ307" s="16"/>
      <c r="CR307" s="16"/>
      <c r="CS307" s="16"/>
      <c r="CT307" s="16"/>
      <c r="CU307" s="16"/>
      <c r="CV307" s="16"/>
      <c r="CW307" s="16"/>
      <c r="CX307" s="16"/>
      <c r="CY307" s="16"/>
      <c r="CZ307" s="16"/>
      <c r="DA307" s="16"/>
      <c r="DB307" s="16"/>
      <c r="DC307" s="16"/>
      <c r="DD307" s="16"/>
      <c r="DE307" s="16"/>
      <c r="DF307" s="16"/>
      <c r="DG307" s="16"/>
      <c r="DH307" s="16"/>
      <c r="DI307" s="16"/>
      <c r="DJ307" s="16"/>
      <c r="DK307" s="16"/>
      <c r="DL307" s="16"/>
      <c r="DM307" s="16"/>
      <c r="DN307" s="16"/>
      <c r="DO307" s="16"/>
      <c r="DP307" s="16"/>
      <c r="DQ307" s="16"/>
      <c r="DR307" s="16"/>
      <c r="DS307" s="16"/>
      <c r="DT307" s="16"/>
      <c r="DU307" s="16"/>
      <c r="DV307" s="16"/>
      <c r="DW307" s="16"/>
      <c r="DX307" s="16"/>
      <c r="DY307" s="16"/>
      <c r="DZ307" s="16"/>
      <c r="EA307" s="16"/>
      <c r="EB307" s="16"/>
      <c r="EC307" s="16"/>
      <c r="ED307" s="16"/>
      <c r="EE307" s="16"/>
      <c r="EF307" s="16"/>
      <c r="EG307" s="16"/>
      <c r="EH307" s="16"/>
      <c r="EI307" s="16"/>
      <c r="EJ307" s="16"/>
      <c r="EK307" s="16"/>
      <c r="EL307" s="16"/>
      <c r="EM307" s="16"/>
      <c r="EN307" s="16"/>
      <c r="EO307" s="16"/>
      <c r="EP307" s="16"/>
      <c r="EQ307" s="16"/>
      <c r="ER307" s="16"/>
      <c r="ES307" s="16"/>
      <c r="ET307" s="16"/>
      <c r="EU307" s="16"/>
      <c r="EV307" s="16"/>
      <c r="EW307" s="16"/>
      <c r="EX307" s="16"/>
      <c r="EY307" s="16"/>
      <c r="EZ307" s="16"/>
      <c r="FA307" s="16"/>
      <c r="FB307" s="16"/>
      <c r="FC307" s="16"/>
      <c r="FD307" s="16"/>
      <c r="FE307" s="16"/>
      <c r="FF307" s="16"/>
      <c r="FG307" s="16"/>
      <c r="FH307" s="16"/>
      <c r="FI307" s="16"/>
      <c r="FJ307" s="16"/>
      <c r="FK307" s="16"/>
      <c r="FL307" s="16"/>
      <c r="FM307" s="16"/>
      <c r="FN307" s="16"/>
      <c r="FO307" s="16"/>
      <c r="FP307" s="16"/>
      <c r="FQ307" s="16"/>
      <c r="FR307" s="16"/>
      <c r="FS307" s="16"/>
      <c r="FT307" s="16"/>
      <c r="FU307" s="16"/>
      <c r="FV307" s="16"/>
      <c r="FW307" s="16"/>
      <c r="FX307" s="16"/>
      <c r="FY307" s="16"/>
      <c r="FZ307" s="16"/>
      <c r="GA307" s="16"/>
      <c r="GB307" s="16"/>
      <c r="GC307" s="16"/>
      <c r="GE307" s="37">
        <v>302</v>
      </c>
      <c r="GF307" s="12">
        <v>3375</v>
      </c>
      <c r="GG307" s="16">
        <v>0</v>
      </c>
      <c r="GH307" s="16">
        <v>0</v>
      </c>
      <c r="GI307" s="16">
        <v>0</v>
      </c>
      <c r="GJ307" s="16">
        <v>0</v>
      </c>
      <c r="GK307" s="16">
        <v>0</v>
      </c>
      <c r="GL307" s="16">
        <v>0</v>
      </c>
      <c r="GM307" s="16">
        <v>5.0999999999999996</v>
      </c>
      <c r="GN307" s="16">
        <v>0</v>
      </c>
      <c r="GO307" s="16">
        <v>0</v>
      </c>
      <c r="GP307" s="16">
        <v>0</v>
      </c>
      <c r="GQ307" s="16">
        <v>0</v>
      </c>
      <c r="GR307" s="16">
        <v>0</v>
      </c>
      <c r="GS307" s="16">
        <v>0</v>
      </c>
      <c r="GT307" s="16">
        <v>0</v>
      </c>
      <c r="GU307" s="16">
        <v>10.119999999999999</v>
      </c>
      <c r="GV307" s="16">
        <v>358.69</v>
      </c>
      <c r="GW307" s="16"/>
      <c r="GX307" s="16"/>
      <c r="GY307" s="16"/>
      <c r="GZ307" s="16"/>
      <c r="HA307" s="16"/>
    </row>
    <row r="308" spans="1:209" x14ac:dyDescent="0.35">
      <c r="A308" s="37"/>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c r="AT308" s="16"/>
      <c r="AU308" s="16"/>
      <c r="AV308" s="16"/>
      <c r="AW308" s="16"/>
      <c r="AX308" s="16"/>
      <c r="AY308" s="16"/>
      <c r="AZ308" s="16"/>
      <c r="BA308" s="16"/>
      <c r="BB308" s="16"/>
      <c r="BC308" s="16"/>
      <c r="BD308" s="16"/>
      <c r="BE308" s="16"/>
      <c r="BF308" s="16"/>
      <c r="BG308" s="16"/>
      <c r="BH308" s="16"/>
      <c r="BI308" s="16"/>
      <c r="BJ308" s="16"/>
      <c r="BK308" s="16"/>
      <c r="BL308" s="16"/>
      <c r="BM308" s="16"/>
      <c r="BN308" s="16"/>
      <c r="BO308" s="16"/>
      <c r="BP308" s="16"/>
      <c r="BQ308" s="16"/>
      <c r="BR308" s="16"/>
      <c r="BS308" s="16"/>
      <c r="BT308" s="16"/>
      <c r="BU308" s="16"/>
      <c r="BV308" s="16"/>
      <c r="BW308" s="16"/>
      <c r="BX308" s="16"/>
      <c r="BY308" s="16"/>
      <c r="BZ308" s="16"/>
      <c r="CA308" s="16"/>
      <c r="CB308" s="16"/>
      <c r="CC308" s="16"/>
      <c r="CD308" s="16"/>
      <c r="CE308" s="16"/>
      <c r="CF308" s="16"/>
      <c r="CG308" s="16"/>
      <c r="CH308" s="16"/>
      <c r="CI308" s="16"/>
      <c r="CJ308" s="16"/>
      <c r="CK308" s="16"/>
      <c r="CL308" s="16"/>
      <c r="CM308" s="16"/>
      <c r="CN308" s="16"/>
      <c r="CO308" s="16"/>
      <c r="CP308" s="16"/>
      <c r="CQ308" s="16"/>
      <c r="CR308" s="16"/>
      <c r="CS308" s="16"/>
      <c r="CT308" s="16"/>
      <c r="CU308" s="16"/>
      <c r="CV308" s="16"/>
      <c r="CW308" s="16"/>
      <c r="CX308" s="16"/>
      <c r="CY308" s="16"/>
      <c r="CZ308" s="16"/>
      <c r="DA308" s="16"/>
      <c r="DB308" s="16"/>
      <c r="DC308" s="16"/>
      <c r="DD308" s="16"/>
      <c r="DE308" s="16"/>
      <c r="DF308" s="16"/>
      <c r="DG308" s="16"/>
      <c r="DH308" s="16"/>
      <c r="DI308" s="16"/>
      <c r="DJ308" s="16"/>
      <c r="DK308" s="16"/>
      <c r="DL308" s="16"/>
      <c r="DM308" s="16"/>
      <c r="DN308" s="16"/>
      <c r="DO308" s="16"/>
      <c r="DP308" s="16"/>
      <c r="DQ308" s="16"/>
      <c r="DR308" s="16"/>
      <c r="DS308" s="16"/>
      <c r="DT308" s="16"/>
      <c r="DU308" s="16"/>
      <c r="DV308" s="16"/>
      <c r="DW308" s="16"/>
      <c r="DX308" s="16"/>
      <c r="DY308" s="16"/>
      <c r="DZ308" s="16"/>
      <c r="EA308" s="16"/>
      <c r="EB308" s="16"/>
      <c r="EC308" s="16"/>
      <c r="ED308" s="16"/>
      <c r="EE308" s="16"/>
      <c r="EF308" s="16"/>
      <c r="EG308" s="16"/>
      <c r="EH308" s="16"/>
      <c r="EI308" s="16"/>
      <c r="EJ308" s="16"/>
      <c r="EK308" s="16"/>
      <c r="EL308" s="16"/>
      <c r="EM308" s="16"/>
      <c r="EN308" s="16"/>
      <c r="EO308" s="16"/>
      <c r="EP308" s="16"/>
      <c r="EQ308" s="16"/>
      <c r="ER308" s="16"/>
      <c r="ES308" s="16"/>
      <c r="ET308" s="16"/>
      <c r="EU308" s="16"/>
      <c r="EV308" s="16"/>
      <c r="EW308" s="16"/>
      <c r="EX308" s="16"/>
      <c r="EY308" s="16"/>
      <c r="EZ308" s="16"/>
      <c r="FA308" s="16"/>
      <c r="FB308" s="16"/>
      <c r="FC308" s="16"/>
      <c r="FD308" s="16"/>
      <c r="FE308" s="16"/>
      <c r="FF308" s="16"/>
      <c r="FG308" s="16"/>
      <c r="FH308" s="16"/>
      <c r="FI308" s="16"/>
      <c r="FJ308" s="16"/>
      <c r="FK308" s="16"/>
      <c r="FL308" s="16"/>
      <c r="FM308" s="16"/>
      <c r="FN308" s="16"/>
      <c r="FO308" s="16"/>
      <c r="FP308" s="16"/>
      <c r="FQ308" s="16"/>
      <c r="FR308" s="16"/>
      <c r="FS308" s="16"/>
      <c r="FT308" s="16"/>
      <c r="FU308" s="16"/>
      <c r="FV308" s="16"/>
      <c r="FW308" s="16"/>
      <c r="FX308" s="16"/>
      <c r="FY308" s="16"/>
      <c r="FZ308" s="16"/>
      <c r="GA308" s="16"/>
      <c r="GB308" s="16"/>
      <c r="GC308" s="16"/>
      <c r="GE308" s="37">
        <v>303</v>
      </c>
      <c r="GF308" s="12">
        <v>3377</v>
      </c>
      <c r="GG308" s="16">
        <v>48.47</v>
      </c>
      <c r="GH308" s="16">
        <v>110.28</v>
      </c>
      <c r="GI308" s="16">
        <v>40.200000000000003</v>
      </c>
      <c r="GJ308" s="16">
        <v>21.16</v>
      </c>
      <c r="GK308" s="16">
        <v>11.5</v>
      </c>
      <c r="GL308" s="16">
        <v>18.940000000000001</v>
      </c>
      <c r="GM308" s="16">
        <v>5.98</v>
      </c>
      <c r="GN308" s="16">
        <v>94.4</v>
      </c>
      <c r="GO308" s="16">
        <v>69.784999999999997</v>
      </c>
      <c r="GP308" s="16">
        <v>49.145000000000003</v>
      </c>
      <c r="GQ308" s="16">
        <v>85.62</v>
      </c>
      <c r="GR308" s="16">
        <v>76.44</v>
      </c>
      <c r="GS308" s="16">
        <v>84.22</v>
      </c>
      <c r="GT308" s="16">
        <v>65.055000000000007</v>
      </c>
      <c r="GU308" s="16">
        <v>60.77</v>
      </c>
      <c r="GV308" s="16">
        <v>9337.4469999999965</v>
      </c>
      <c r="GW308" s="16"/>
      <c r="GX308" s="16"/>
      <c r="GY308" s="16"/>
      <c r="GZ308" s="16"/>
      <c r="HA308" s="16"/>
    </row>
    <row r="309" spans="1:209" x14ac:dyDescent="0.35">
      <c r="A309" s="37"/>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c r="AV309" s="16"/>
      <c r="AW309" s="16"/>
      <c r="AX309" s="16"/>
      <c r="AY309" s="16"/>
      <c r="AZ309" s="16"/>
      <c r="BA309" s="16"/>
      <c r="BB309" s="16"/>
      <c r="BC309" s="16"/>
      <c r="BD309" s="16"/>
      <c r="BE309" s="16"/>
      <c r="BF309" s="16"/>
      <c r="BG309" s="16"/>
      <c r="BH309" s="16"/>
      <c r="BI309" s="16"/>
      <c r="BJ309" s="16"/>
      <c r="BK309" s="16"/>
      <c r="BL309" s="16"/>
      <c r="BM309" s="16"/>
      <c r="BN309" s="16"/>
      <c r="BO309" s="16"/>
      <c r="BP309" s="16"/>
      <c r="BQ309" s="16"/>
      <c r="BR309" s="16"/>
      <c r="BS309" s="16"/>
      <c r="BT309" s="16"/>
      <c r="BU309" s="16"/>
      <c r="BV309" s="16"/>
      <c r="BW309" s="16"/>
      <c r="BX309" s="16"/>
      <c r="BY309" s="16"/>
      <c r="BZ309" s="16"/>
      <c r="CA309" s="16"/>
      <c r="CB309" s="16"/>
      <c r="CC309" s="16"/>
      <c r="CD309" s="16"/>
      <c r="CE309" s="16"/>
      <c r="CF309" s="16"/>
      <c r="CG309" s="16"/>
      <c r="CH309" s="16"/>
      <c r="CI309" s="16"/>
      <c r="CJ309" s="16"/>
      <c r="CK309" s="16"/>
      <c r="CL309" s="16"/>
      <c r="CM309" s="16"/>
      <c r="CN309" s="16"/>
      <c r="CO309" s="16"/>
      <c r="CP309" s="16"/>
      <c r="CQ309" s="16"/>
      <c r="CR309" s="16"/>
      <c r="CS309" s="16"/>
      <c r="CT309" s="16"/>
      <c r="CU309" s="16"/>
      <c r="CV309" s="16"/>
      <c r="CW309" s="16"/>
      <c r="CX309" s="16"/>
      <c r="CY309" s="16"/>
      <c r="CZ309" s="16"/>
      <c r="DA309" s="16"/>
      <c r="DB309" s="16"/>
      <c r="DC309" s="16"/>
      <c r="DD309" s="16"/>
      <c r="DE309" s="16"/>
      <c r="DF309" s="16"/>
      <c r="DG309" s="16"/>
      <c r="DH309" s="16"/>
      <c r="DI309" s="16"/>
      <c r="DJ309" s="16"/>
      <c r="DK309" s="16"/>
      <c r="DL309" s="16"/>
      <c r="DM309" s="16"/>
      <c r="DN309" s="16"/>
      <c r="DO309" s="16"/>
      <c r="DP309" s="16"/>
      <c r="DQ309" s="16"/>
      <c r="DR309" s="16"/>
      <c r="DS309" s="16"/>
      <c r="DT309" s="16"/>
      <c r="DU309" s="16"/>
      <c r="DV309" s="16"/>
      <c r="DW309" s="16"/>
      <c r="DX309" s="16"/>
      <c r="DY309" s="16"/>
      <c r="DZ309" s="16"/>
      <c r="EA309" s="16"/>
      <c r="EB309" s="16"/>
      <c r="EC309" s="16"/>
      <c r="ED309" s="16"/>
      <c r="EE309" s="16"/>
      <c r="EF309" s="16"/>
      <c r="EG309" s="16"/>
      <c r="EH309" s="16"/>
      <c r="EI309" s="16"/>
      <c r="EJ309" s="16"/>
      <c r="EK309" s="16"/>
      <c r="EL309" s="16"/>
      <c r="EM309" s="16"/>
      <c r="EN309" s="16"/>
      <c r="EO309" s="16"/>
      <c r="EP309" s="16"/>
      <c r="EQ309" s="16"/>
      <c r="ER309" s="16"/>
      <c r="ES309" s="16"/>
      <c r="ET309" s="16"/>
      <c r="EU309" s="16"/>
      <c r="EV309" s="16"/>
      <c r="EW309" s="16"/>
      <c r="EX309" s="16"/>
      <c r="EY309" s="16"/>
      <c r="EZ309" s="16"/>
      <c r="FA309" s="16"/>
      <c r="FB309" s="16"/>
      <c r="FC309" s="16"/>
      <c r="FD309" s="16"/>
      <c r="FE309" s="16"/>
      <c r="FF309" s="16"/>
      <c r="FG309" s="16"/>
      <c r="FH309" s="16"/>
      <c r="FI309" s="16"/>
      <c r="FJ309" s="16"/>
      <c r="FK309" s="16"/>
      <c r="FL309" s="16"/>
      <c r="FM309" s="16"/>
      <c r="FN309" s="16"/>
      <c r="FO309" s="16"/>
      <c r="FP309" s="16"/>
      <c r="FQ309" s="16"/>
      <c r="FR309" s="16"/>
      <c r="FS309" s="16"/>
      <c r="FT309" s="16"/>
      <c r="FU309" s="16"/>
      <c r="FV309" s="16"/>
      <c r="FW309" s="16"/>
      <c r="FX309" s="16"/>
      <c r="FY309" s="16"/>
      <c r="FZ309" s="16"/>
      <c r="GA309" s="16"/>
      <c r="GB309" s="16"/>
      <c r="GC309" s="16"/>
      <c r="GE309" s="37">
        <v>304</v>
      </c>
      <c r="GF309" s="12">
        <v>3378</v>
      </c>
      <c r="GG309" s="16">
        <v>5.13</v>
      </c>
      <c r="GH309" s="16">
        <v>5.4</v>
      </c>
      <c r="GI309" s="16">
        <v>0</v>
      </c>
      <c r="GJ309" s="16">
        <v>0</v>
      </c>
      <c r="GK309" s="16">
        <v>0</v>
      </c>
      <c r="GL309" s="16">
        <v>0</v>
      </c>
      <c r="GM309" s="16">
        <v>0</v>
      </c>
      <c r="GN309" s="16">
        <v>0</v>
      </c>
      <c r="GO309" s="16">
        <v>0</v>
      </c>
      <c r="GP309" s="16">
        <v>0</v>
      </c>
      <c r="GQ309" s="16">
        <v>0</v>
      </c>
      <c r="GR309" s="16">
        <v>0</v>
      </c>
      <c r="GS309" s="16">
        <v>0</v>
      </c>
      <c r="GT309" s="16">
        <v>7.92</v>
      </c>
      <c r="GU309" s="16">
        <v>0</v>
      </c>
      <c r="GV309" s="16">
        <v>178.17499999999998</v>
      </c>
      <c r="GW309" s="16"/>
      <c r="GX309" s="16"/>
      <c r="GY309" s="16"/>
      <c r="GZ309" s="16"/>
      <c r="HA309" s="16"/>
    </row>
    <row r="310" spans="1:209" x14ac:dyDescent="0.35">
      <c r="A310" s="37"/>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c r="AT310" s="16"/>
      <c r="AU310" s="16"/>
      <c r="AV310" s="16"/>
      <c r="AW310" s="16"/>
      <c r="AX310" s="16"/>
      <c r="AY310" s="16"/>
      <c r="AZ310" s="16"/>
      <c r="BA310" s="16"/>
      <c r="BB310" s="16"/>
      <c r="BC310" s="16"/>
      <c r="BD310" s="16"/>
      <c r="BE310" s="16"/>
      <c r="BF310" s="16"/>
      <c r="BG310" s="16"/>
      <c r="BH310" s="16"/>
      <c r="BI310" s="16"/>
      <c r="BJ310" s="16"/>
      <c r="BK310" s="16"/>
      <c r="BL310" s="16"/>
      <c r="BM310" s="16"/>
      <c r="BN310" s="16"/>
      <c r="BO310" s="16"/>
      <c r="BP310" s="16"/>
      <c r="BQ310" s="16"/>
      <c r="BR310" s="16"/>
      <c r="BS310" s="16"/>
      <c r="BT310" s="16"/>
      <c r="BU310" s="16"/>
      <c r="BV310" s="16"/>
      <c r="BW310" s="16"/>
      <c r="BX310" s="16"/>
      <c r="BY310" s="16"/>
      <c r="BZ310" s="16"/>
      <c r="CA310" s="16"/>
      <c r="CB310" s="16"/>
      <c r="CC310" s="16"/>
      <c r="CD310" s="16"/>
      <c r="CE310" s="16"/>
      <c r="CF310" s="16"/>
      <c r="CG310" s="16"/>
      <c r="CH310" s="16"/>
      <c r="CI310" s="16"/>
      <c r="CJ310" s="16"/>
      <c r="CK310" s="16"/>
      <c r="CL310" s="16"/>
      <c r="CM310" s="16"/>
      <c r="CN310" s="16"/>
      <c r="CO310" s="16"/>
      <c r="CP310" s="16"/>
      <c r="CQ310" s="16"/>
      <c r="CR310" s="16"/>
      <c r="CS310" s="16"/>
      <c r="CT310" s="16"/>
      <c r="CU310" s="16"/>
      <c r="CV310" s="16"/>
      <c r="CW310" s="16"/>
      <c r="CX310" s="16"/>
      <c r="CY310" s="16"/>
      <c r="CZ310" s="16"/>
      <c r="DA310" s="16"/>
      <c r="DB310" s="16"/>
      <c r="DC310" s="16"/>
      <c r="DD310" s="16"/>
      <c r="DE310" s="16"/>
      <c r="DF310" s="16"/>
      <c r="DG310" s="16"/>
      <c r="DH310" s="16"/>
      <c r="DI310" s="16"/>
      <c r="DJ310" s="16"/>
      <c r="DK310" s="16"/>
      <c r="DL310" s="16"/>
      <c r="DM310" s="16"/>
      <c r="DN310" s="16"/>
      <c r="DO310" s="16"/>
      <c r="DP310" s="16"/>
      <c r="DQ310" s="16"/>
      <c r="DR310" s="16"/>
      <c r="DS310" s="16"/>
      <c r="DT310" s="16"/>
      <c r="DU310" s="16"/>
      <c r="DV310" s="16"/>
      <c r="DW310" s="16"/>
      <c r="DX310" s="16"/>
      <c r="DY310" s="16"/>
      <c r="DZ310" s="16"/>
      <c r="EA310" s="16"/>
      <c r="EB310" s="16"/>
      <c r="EC310" s="16"/>
      <c r="ED310" s="16"/>
      <c r="EE310" s="16"/>
      <c r="EF310" s="16"/>
      <c r="EG310" s="16"/>
      <c r="EH310" s="16"/>
      <c r="EI310" s="16"/>
      <c r="EJ310" s="16"/>
      <c r="EK310" s="16"/>
      <c r="EL310" s="16"/>
      <c r="EM310" s="16"/>
      <c r="EN310" s="16"/>
      <c r="EO310" s="16"/>
      <c r="EP310" s="16"/>
      <c r="EQ310" s="16"/>
      <c r="ER310" s="16"/>
      <c r="ES310" s="16"/>
      <c r="ET310" s="16"/>
      <c r="EU310" s="16"/>
      <c r="EV310" s="16"/>
      <c r="EW310" s="16"/>
      <c r="EX310" s="16"/>
      <c r="EY310" s="16"/>
      <c r="EZ310" s="16"/>
      <c r="FA310" s="16"/>
      <c r="FB310" s="16"/>
      <c r="FC310" s="16"/>
      <c r="FD310" s="16"/>
      <c r="FE310" s="16"/>
      <c r="FF310" s="16"/>
      <c r="FG310" s="16"/>
      <c r="FH310" s="16"/>
      <c r="FI310" s="16"/>
      <c r="FJ310" s="16"/>
      <c r="FK310" s="16"/>
      <c r="FL310" s="16"/>
      <c r="FM310" s="16"/>
      <c r="FN310" s="16"/>
      <c r="FO310" s="16"/>
      <c r="FP310" s="16"/>
      <c r="FQ310" s="16"/>
      <c r="FR310" s="16"/>
      <c r="FS310" s="16"/>
      <c r="FT310" s="16"/>
      <c r="FU310" s="16"/>
      <c r="FV310" s="16"/>
      <c r="FW310" s="16"/>
      <c r="FX310" s="16"/>
      <c r="FY310" s="16"/>
      <c r="FZ310" s="16"/>
      <c r="GA310" s="16"/>
      <c r="GB310" s="16"/>
      <c r="GC310" s="16"/>
      <c r="GE310" s="37">
        <v>305</v>
      </c>
      <c r="GF310" s="12">
        <v>3379</v>
      </c>
      <c r="GG310" s="16">
        <v>0</v>
      </c>
      <c r="GH310" s="16">
        <v>0</v>
      </c>
      <c r="GI310" s="16">
        <v>0</v>
      </c>
      <c r="GJ310" s="16">
        <v>0</v>
      </c>
      <c r="GK310" s="16">
        <v>2</v>
      </c>
      <c r="GL310" s="16">
        <v>2</v>
      </c>
      <c r="GM310" s="16">
        <v>5</v>
      </c>
      <c r="GN310" s="16">
        <v>4.32</v>
      </c>
      <c r="GO310" s="16">
        <v>10.199999999999999</v>
      </c>
      <c r="GP310" s="16">
        <v>0</v>
      </c>
      <c r="GQ310" s="16">
        <v>0</v>
      </c>
      <c r="GR310" s="16">
        <v>0</v>
      </c>
      <c r="GS310" s="16">
        <v>0</v>
      </c>
      <c r="GT310" s="16">
        <v>0</v>
      </c>
      <c r="GU310" s="16">
        <v>0</v>
      </c>
      <c r="GV310" s="16">
        <v>737.48</v>
      </c>
      <c r="GW310" s="16"/>
      <c r="GX310" s="16"/>
      <c r="GY310" s="16"/>
      <c r="GZ310" s="16"/>
      <c r="HA310" s="16"/>
    </row>
    <row r="311" spans="1:209" x14ac:dyDescent="0.35">
      <c r="A311" s="37"/>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c r="BE311" s="16"/>
      <c r="BF311" s="16"/>
      <c r="BG311" s="16"/>
      <c r="BH311" s="16"/>
      <c r="BI311" s="16"/>
      <c r="BJ311" s="16"/>
      <c r="BK311" s="16"/>
      <c r="BL311" s="16"/>
      <c r="BM311" s="16"/>
      <c r="BN311" s="16"/>
      <c r="BO311" s="16"/>
      <c r="BP311" s="16"/>
      <c r="BQ311" s="16"/>
      <c r="BR311" s="16"/>
      <c r="BS311" s="16"/>
      <c r="BT311" s="16"/>
      <c r="BU311" s="16"/>
      <c r="BV311" s="16"/>
      <c r="BW311" s="16"/>
      <c r="BX311" s="16"/>
      <c r="BY311" s="16"/>
      <c r="BZ311" s="16"/>
      <c r="CA311" s="16"/>
      <c r="CB311" s="16"/>
      <c r="CC311" s="16"/>
      <c r="CD311" s="16"/>
      <c r="CE311" s="16"/>
      <c r="CF311" s="16"/>
      <c r="CG311" s="16"/>
      <c r="CH311" s="16"/>
      <c r="CI311" s="16"/>
      <c r="CJ311" s="16"/>
      <c r="CK311" s="16"/>
      <c r="CL311" s="16"/>
      <c r="CM311" s="16"/>
      <c r="CN311" s="16"/>
      <c r="CO311" s="16"/>
      <c r="CP311" s="16"/>
      <c r="CQ311" s="16"/>
      <c r="CR311" s="16"/>
      <c r="CS311" s="16"/>
      <c r="CT311" s="16"/>
      <c r="CU311" s="16"/>
      <c r="CV311" s="16"/>
      <c r="CW311" s="16"/>
      <c r="CX311" s="16"/>
      <c r="CY311" s="16"/>
      <c r="CZ311" s="16"/>
      <c r="DA311" s="16"/>
      <c r="DB311" s="16"/>
      <c r="DC311" s="16"/>
      <c r="DD311" s="16"/>
      <c r="DE311" s="16"/>
      <c r="DF311" s="16"/>
      <c r="DG311" s="16"/>
      <c r="DH311" s="16"/>
      <c r="DI311" s="16"/>
      <c r="DJ311" s="16"/>
      <c r="DK311" s="16"/>
      <c r="DL311" s="16"/>
      <c r="DM311" s="16"/>
      <c r="DN311" s="16"/>
      <c r="DO311" s="16"/>
      <c r="DP311" s="16"/>
      <c r="DQ311" s="16"/>
      <c r="DR311" s="16"/>
      <c r="DS311" s="16"/>
      <c r="DT311" s="16"/>
      <c r="DU311" s="16"/>
      <c r="DV311" s="16"/>
      <c r="DW311" s="16"/>
      <c r="DX311" s="16"/>
      <c r="DY311" s="16"/>
      <c r="DZ311" s="16"/>
      <c r="EA311" s="16"/>
      <c r="EB311" s="16"/>
      <c r="EC311" s="16"/>
      <c r="ED311" s="16"/>
      <c r="EE311" s="16"/>
      <c r="EF311" s="16"/>
      <c r="EG311" s="16"/>
      <c r="EH311" s="16"/>
      <c r="EI311" s="16"/>
      <c r="EJ311" s="16"/>
      <c r="EK311" s="16"/>
      <c r="EL311" s="16"/>
      <c r="EM311" s="16"/>
      <c r="EN311" s="16"/>
      <c r="EO311" s="16"/>
      <c r="EP311" s="16"/>
      <c r="EQ311" s="16"/>
      <c r="ER311" s="16"/>
      <c r="ES311" s="16"/>
      <c r="ET311" s="16"/>
      <c r="EU311" s="16"/>
      <c r="EV311" s="16"/>
      <c r="EW311" s="16"/>
      <c r="EX311" s="16"/>
      <c r="EY311" s="16"/>
      <c r="EZ311" s="16"/>
      <c r="FA311" s="16"/>
      <c r="FB311" s="16"/>
      <c r="FC311" s="16"/>
      <c r="FD311" s="16"/>
      <c r="FE311" s="16"/>
      <c r="FF311" s="16"/>
      <c r="FG311" s="16"/>
      <c r="FH311" s="16"/>
      <c r="FI311" s="16"/>
      <c r="FJ311" s="16"/>
      <c r="FK311" s="16"/>
      <c r="FL311" s="16"/>
      <c r="FM311" s="16"/>
      <c r="FN311" s="16"/>
      <c r="FO311" s="16"/>
      <c r="FP311" s="16"/>
      <c r="FQ311" s="16"/>
      <c r="FR311" s="16"/>
      <c r="FS311" s="16"/>
      <c r="FT311" s="16"/>
      <c r="FU311" s="16"/>
      <c r="FV311" s="16"/>
      <c r="FW311" s="16"/>
      <c r="FX311" s="16"/>
      <c r="FY311" s="16"/>
      <c r="FZ311" s="16"/>
      <c r="GA311" s="16"/>
      <c r="GB311" s="16"/>
      <c r="GC311" s="16"/>
      <c r="GE311" s="37">
        <v>306</v>
      </c>
      <c r="GF311" s="12">
        <v>3380</v>
      </c>
      <c r="GG311" s="16">
        <v>38.590000000000003</v>
      </c>
      <c r="GH311" s="16">
        <v>98.16</v>
      </c>
      <c r="GI311" s="16">
        <v>67.900000000000006</v>
      </c>
      <c r="GJ311" s="16">
        <v>15</v>
      </c>
      <c r="GK311" s="16">
        <v>6</v>
      </c>
      <c r="GL311" s="16">
        <v>10.92</v>
      </c>
      <c r="GM311" s="16">
        <v>52.21</v>
      </c>
      <c r="GN311" s="16">
        <v>14.39</v>
      </c>
      <c r="GO311" s="16">
        <v>62.97</v>
      </c>
      <c r="GP311" s="16">
        <v>79.465000000000003</v>
      </c>
      <c r="GQ311" s="16">
        <v>71.790000000000006</v>
      </c>
      <c r="GR311" s="16">
        <v>22.2</v>
      </c>
      <c r="GS311" s="16">
        <v>54.34</v>
      </c>
      <c r="GT311" s="16">
        <v>106.2</v>
      </c>
      <c r="GU311" s="16">
        <v>23.76</v>
      </c>
      <c r="GV311" s="16">
        <v>6315.0180000000018</v>
      </c>
      <c r="GW311" s="16"/>
      <c r="GX311" s="16"/>
      <c r="GY311" s="16"/>
      <c r="GZ311" s="16"/>
      <c r="HA311" s="16"/>
    </row>
    <row r="312" spans="1:209" x14ac:dyDescent="0.35">
      <c r="A312" s="37"/>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c r="BE312" s="16"/>
      <c r="BF312" s="16"/>
      <c r="BG312" s="16"/>
      <c r="BH312" s="16"/>
      <c r="BI312" s="16"/>
      <c r="BJ312" s="16"/>
      <c r="BK312" s="16"/>
      <c r="BL312" s="16"/>
      <c r="BM312" s="16"/>
      <c r="BN312" s="16"/>
      <c r="BO312" s="16"/>
      <c r="BP312" s="16"/>
      <c r="BQ312" s="16"/>
      <c r="BR312" s="16"/>
      <c r="BS312" s="16"/>
      <c r="BT312" s="16"/>
      <c r="BU312" s="16"/>
      <c r="BV312" s="16"/>
      <c r="BW312" s="16"/>
      <c r="BX312" s="16"/>
      <c r="BY312" s="16"/>
      <c r="BZ312" s="16"/>
      <c r="CA312" s="16"/>
      <c r="CB312" s="16"/>
      <c r="CC312" s="16"/>
      <c r="CD312" s="16"/>
      <c r="CE312" s="16"/>
      <c r="CF312" s="16"/>
      <c r="CG312" s="16"/>
      <c r="CH312" s="16"/>
      <c r="CI312" s="16"/>
      <c r="CJ312" s="16"/>
      <c r="CK312" s="16"/>
      <c r="CL312" s="16"/>
      <c r="CM312" s="16"/>
      <c r="CN312" s="16"/>
      <c r="CO312" s="16"/>
      <c r="CP312" s="16"/>
      <c r="CQ312" s="16"/>
      <c r="CR312" s="16"/>
      <c r="CS312" s="16"/>
      <c r="CT312" s="16"/>
      <c r="CU312" s="16"/>
      <c r="CV312" s="16"/>
      <c r="CW312" s="16"/>
      <c r="CX312" s="16"/>
      <c r="CY312" s="16"/>
      <c r="CZ312" s="16"/>
      <c r="DA312" s="16"/>
      <c r="DB312" s="16"/>
      <c r="DC312" s="16"/>
      <c r="DD312" s="16"/>
      <c r="DE312" s="16"/>
      <c r="DF312" s="16"/>
      <c r="DG312" s="16"/>
      <c r="DH312" s="16"/>
      <c r="DI312" s="16"/>
      <c r="DJ312" s="16"/>
      <c r="DK312" s="16"/>
      <c r="DL312" s="16"/>
      <c r="DM312" s="16"/>
      <c r="DN312" s="16"/>
      <c r="DO312" s="16"/>
      <c r="DP312" s="16"/>
      <c r="DQ312" s="16"/>
      <c r="DR312" s="16"/>
      <c r="DS312" s="16"/>
      <c r="DT312" s="16"/>
      <c r="DU312" s="16"/>
      <c r="DV312" s="16"/>
      <c r="DW312" s="16"/>
      <c r="DX312" s="16"/>
      <c r="DY312" s="16"/>
      <c r="DZ312" s="16"/>
      <c r="EA312" s="16"/>
      <c r="EB312" s="16"/>
      <c r="EC312" s="16"/>
      <c r="ED312" s="16"/>
      <c r="EE312" s="16"/>
      <c r="EF312" s="16"/>
      <c r="EG312" s="16"/>
      <c r="EH312" s="16"/>
      <c r="EI312" s="16"/>
      <c r="EJ312" s="16"/>
      <c r="EK312" s="16"/>
      <c r="EL312" s="16"/>
      <c r="EM312" s="16"/>
      <c r="EN312" s="16"/>
      <c r="EO312" s="16"/>
      <c r="EP312" s="16"/>
      <c r="EQ312" s="16"/>
      <c r="ER312" s="16"/>
      <c r="ES312" s="16"/>
      <c r="ET312" s="16"/>
      <c r="EU312" s="16"/>
      <c r="EV312" s="16"/>
      <c r="EW312" s="16"/>
      <c r="EX312" s="16"/>
      <c r="EY312" s="16"/>
      <c r="EZ312" s="16"/>
      <c r="FA312" s="16"/>
      <c r="FB312" s="16"/>
      <c r="FC312" s="16"/>
      <c r="FD312" s="16"/>
      <c r="FE312" s="16"/>
      <c r="FF312" s="16"/>
      <c r="FG312" s="16"/>
      <c r="FH312" s="16"/>
      <c r="FI312" s="16"/>
      <c r="FJ312" s="16"/>
      <c r="FK312" s="16"/>
      <c r="FL312" s="16"/>
      <c r="FM312" s="16"/>
      <c r="FN312" s="16"/>
      <c r="FO312" s="16"/>
      <c r="FP312" s="16"/>
      <c r="FQ312" s="16"/>
      <c r="FR312" s="16"/>
      <c r="FS312" s="16"/>
      <c r="FT312" s="16"/>
      <c r="FU312" s="16"/>
      <c r="FV312" s="16"/>
      <c r="FW312" s="16"/>
      <c r="FX312" s="16"/>
      <c r="FY312" s="16"/>
      <c r="FZ312" s="16"/>
      <c r="GA312" s="16"/>
      <c r="GB312" s="16"/>
      <c r="GC312" s="16"/>
      <c r="GE312" s="37">
        <v>307</v>
      </c>
      <c r="GF312" s="12">
        <v>3381</v>
      </c>
      <c r="GG312" s="16">
        <v>21.04</v>
      </c>
      <c r="GH312" s="16">
        <v>12.54</v>
      </c>
      <c r="GI312" s="16">
        <v>6</v>
      </c>
      <c r="GJ312" s="16">
        <v>3</v>
      </c>
      <c r="GK312" s="16">
        <v>0</v>
      </c>
      <c r="GL312" s="16">
        <v>0</v>
      </c>
      <c r="GM312" s="16">
        <v>5.4</v>
      </c>
      <c r="GN312" s="16">
        <v>19.66</v>
      </c>
      <c r="GO312" s="16">
        <v>10.86</v>
      </c>
      <c r="GP312" s="16">
        <v>0</v>
      </c>
      <c r="GQ312" s="16">
        <v>13.32</v>
      </c>
      <c r="GR312" s="16">
        <v>33.770000000000003</v>
      </c>
      <c r="GS312" s="16">
        <v>26.6</v>
      </c>
      <c r="GT312" s="16">
        <v>52.85</v>
      </c>
      <c r="GU312" s="16">
        <v>0</v>
      </c>
      <c r="GV312" s="16">
        <v>2456.3180000000011</v>
      </c>
      <c r="GW312" s="16"/>
      <c r="GX312" s="16"/>
      <c r="GY312" s="16"/>
      <c r="GZ312" s="16"/>
      <c r="HA312" s="16"/>
    </row>
    <row r="313" spans="1:209" x14ac:dyDescent="0.35">
      <c r="A313" s="37"/>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c r="AU313" s="16"/>
      <c r="AV313" s="16"/>
      <c r="AW313" s="16"/>
      <c r="AX313" s="16"/>
      <c r="AY313" s="16"/>
      <c r="AZ313" s="16"/>
      <c r="BA313" s="16"/>
      <c r="BB313" s="16"/>
      <c r="BC313" s="16"/>
      <c r="BD313" s="16"/>
      <c r="BE313" s="16"/>
      <c r="BF313" s="16"/>
      <c r="BG313" s="16"/>
      <c r="BH313" s="16"/>
      <c r="BI313" s="16"/>
      <c r="BJ313" s="16"/>
      <c r="BK313" s="16"/>
      <c r="BL313" s="16"/>
      <c r="BM313" s="16"/>
      <c r="BN313" s="16"/>
      <c r="BO313" s="16"/>
      <c r="BP313" s="16"/>
      <c r="BQ313" s="16"/>
      <c r="BR313" s="16"/>
      <c r="BS313" s="16"/>
      <c r="BT313" s="16"/>
      <c r="BU313" s="16"/>
      <c r="BV313" s="16"/>
      <c r="BW313" s="16"/>
      <c r="BX313" s="16"/>
      <c r="BY313" s="16"/>
      <c r="BZ313" s="16"/>
      <c r="CA313" s="16"/>
      <c r="CB313" s="16"/>
      <c r="CC313" s="16"/>
      <c r="CD313" s="16"/>
      <c r="CE313" s="16"/>
      <c r="CF313" s="16"/>
      <c r="CG313" s="16"/>
      <c r="CH313" s="16"/>
      <c r="CI313" s="16"/>
      <c r="CJ313" s="16"/>
      <c r="CK313" s="16"/>
      <c r="CL313" s="16"/>
      <c r="CM313" s="16"/>
      <c r="CN313" s="16"/>
      <c r="CO313" s="16"/>
      <c r="CP313" s="16"/>
      <c r="CQ313" s="16"/>
      <c r="CR313" s="16"/>
      <c r="CS313" s="16"/>
      <c r="CT313" s="16"/>
      <c r="CU313" s="16"/>
      <c r="CV313" s="16"/>
      <c r="CW313" s="16"/>
      <c r="CX313" s="16"/>
      <c r="CY313" s="16"/>
      <c r="CZ313" s="16"/>
      <c r="DA313" s="16"/>
      <c r="DB313" s="16"/>
      <c r="DC313" s="16"/>
      <c r="DD313" s="16"/>
      <c r="DE313" s="16"/>
      <c r="DF313" s="16"/>
      <c r="DG313" s="16"/>
      <c r="DH313" s="16"/>
      <c r="DI313" s="16"/>
      <c r="DJ313" s="16"/>
      <c r="DK313" s="16"/>
      <c r="DL313" s="16"/>
      <c r="DM313" s="16"/>
      <c r="DN313" s="16"/>
      <c r="DO313" s="16"/>
      <c r="DP313" s="16"/>
      <c r="DQ313" s="16"/>
      <c r="DR313" s="16"/>
      <c r="DS313" s="16"/>
      <c r="DT313" s="16"/>
      <c r="DU313" s="16"/>
      <c r="DV313" s="16"/>
      <c r="DW313" s="16"/>
      <c r="DX313" s="16"/>
      <c r="DY313" s="16"/>
      <c r="DZ313" s="16"/>
      <c r="EA313" s="16"/>
      <c r="EB313" s="16"/>
      <c r="EC313" s="16"/>
      <c r="ED313" s="16"/>
      <c r="EE313" s="16"/>
      <c r="EF313" s="16"/>
      <c r="EG313" s="16"/>
      <c r="EH313" s="16"/>
      <c r="EI313" s="16"/>
      <c r="EJ313" s="16"/>
      <c r="EK313" s="16"/>
      <c r="EL313" s="16"/>
      <c r="EM313" s="16"/>
      <c r="EN313" s="16"/>
      <c r="EO313" s="16"/>
      <c r="EP313" s="16"/>
      <c r="EQ313" s="16"/>
      <c r="ER313" s="16"/>
      <c r="ES313" s="16"/>
      <c r="ET313" s="16"/>
      <c r="EU313" s="16"/>
      <c r="EV313" s="16"/>
      <c r="EW313" s="16"/>
      <c r="EX313" s="16"/>
      <c r="EY313" s="16"/>
      <c r="EZ313" s="16"/>
      <c r="FA313" s="16"/>
      <c r="FB313" s="16"/>
      <c r="FC313" s="16"/>
      <c r="FD313" s="16"/>
      <c r="FE313" s="16"/>
      <c r="FF313" s="16"/>
      <c r="FG313" s="16"/>
      <c r="FH313" s="16"/>
      <c r="FI313" s="16"/>
      <c r="FJ313" s="16"/>
      <c r="FK313" s="16"/>
      <c r="FL313" s="16"/>
      <c r="FM313" s="16"/>
      <c r="FN313" s="16"/>
      <c r="FO313" s="16"/>
      <c r="FP313" s="16"/>
      <c r="FQ313" s="16"/>
      <c r="FR313" s="16"/>
      <c r="FS313" s="16"/>
      <c r="FT313" s="16"/>
      <c r="FU313" s="16"/>
      <c r="FV313" s="16"/>
      <c r="FW313" s="16"/>
      <c r="FX313" s="16"/>
      <c r="FY313" s="16"/>
      <c r="FZ313" s="16"/>
      <c r="GA313" s="16"/>
      <c r="GB313" s="16"/>
      <c r="GC313" s="16"/>
      <c r="GE313" s="37">
        <v>308</v>
      </c>
      <c r="GF313" s="12">
        <v>3384</v>
      </c>
      <c r="GG313" s="16">
        <v>3.42</v>
      </c>
      <c r="GH313" s="16">
        <v>1.98</v>
      </c>
      <c r="GI313" s="16">
        <v>10</v>
      </c>
      <c r="GJ313" s="16">
        <v>3</v>
      </c>
      <c r="GK313" s="16">
        <v>5</v>
      </c>
      <c r="GL313" s="16">
        <v>0</v>
      </c>
      <c r="GM313" s="16">
        <v>3.18</v>
      </c>
      <c r="GN313" s="16">
        <v>6.48</v>
      </c>
      <c r="GO313" s="16">
        <v>6.27</v>
      </c>
      <c r="GP313" s="16">
        <v>6.6</v>
      </c>
      <c r="GQ313" s="16">
        <v>0</v>
      </c>
      <c r="GR313" s="16">
        <v>10.36</v>
      </c>
      <c r="GS313" s="16">
        <v>0</v>
      </c>
      <c r="GT313" s="16">
        <v>14.96</v>
      </c>
      <c r="GU313" s="16">
        <v>0</v>
      </c>
      <c r="GV313" s="16">
        <v>825.31699999999989</v>
      </c>
      <c r="GW313" s="16"/>
      <c r="GX313" s="16"/>
      <c r="GY313" s="16"/>
      <c r="GZ313" s="16"/>
      <c r="HA313" s="16"/>
    </row>
    <row r="314" spans="1:209" x14ac:dyDescent="0.35">
      <c r="A314" s="37"/>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c r="AX314" s="16"/>
      <c r="AY314" s="16"/>
      <c r="AZ314" s="16"/>
      <c r="BA314" s="16"/>
      <c r="BB314" s="16"/>
      <c r="BC314" s="16"/>
      <c r="BD314" s="16"/>
      <c r="BE314" s="16"/>
      <c r="BF314" s="16"/>
      <c r="BG314" s="16"/>
      <c r="BH314" s="16"/>
      <c r="BI314" s="16"/>
      <c r="BJ314" s="16"/>
      <c r="BK314" s="16"/>
      <c r="BL314" s="16"/>
      <c r="BM314" s="16"/>
      <c r="BN314" s="16"/>
      <c r="BO314" s="16"/>
      <c r="BP314" s="16"/>
      <c r="BQ314" s="16"/>
      <c r="BR314" s="16"/>
      <c r="BS314" s="16"/>
      <c r="BT314" s="16"/>
      <c r="BU314" s="16"/>
      <c r="BV314" s="16"/>
      <c r="BW314" s="16"/>
      <c r="BX314" s="16"/>
      <c r="BY314" s="16"/>
      <c r="BZ314" s="16"/>
      <c r="CA314" s="16"/>
      <c r="CB314" s="16"/>
      <c r="CC314" s="16"/>
      <c r="CD314" s="16"/>
      <c r="CE314" s="16"/>
      <c r="CF314" s="16"/>
      <c r="CG314" s="16"/>
      <c r="CH314" s="16"/>
      <c r="CI314" s="16"/>
      <c r="CJ314" s="16"/>
      <c r="CK314" s="16"/>
      <c r="CL314" s="16"/>
      <c r="CM314" s="16"/>
      <c r="CN314" s="16"/>
      <c r="CO314" s="16"/>
      <c r="CP314" s="16"/>
      <c r="CQ314" s="16"/>
      <c r="CR314" s="16"/>
      <c r="CS314" s="16"/>
      <c r="CT314" s="16"/>
      <c r="CU314" s="16"/>
      <c r="CV314" s="16"/>
      <c r="CW314" s="16"/>
      <c r="CX314" s="16"/>
      <c r="CY314" s="16"/>
      <c r="CZ314" s="16"/>
      <c r="DA314" s="16"/>
      <c r="DB314" s="16"/>
      <c r="DC314" s="16"/>
      <c r="DD314" s="16"/>
      <c r="DE314" s="16"/>
      <c r="DF314" s="16"/>
      <c r="DG314" s="16"/>
      <c r="DH314" s="16"/>
      <c r="DI314" s="16"/>
      <c r="DJ314" s="16"/>
      <c r="DK314" s="16"/>
      <c r="DL314" s="16"/>
      <c r="DM314" s="16"/>
      <c r="DN314" s="16"/>
      <c r="DO314" s="16"/>
      <c r="DP314" s="16"/>
      <c r="DQ314" s="16"/>
      <c r="DR314" s="16"/>
      <c r="DS314" s="16"/>
      <c r="DT314" s="16"/>
      <c r="DU314" s="16"/>
      <c r="DV314" s="16"/>
      <c r="DW314" s="16"/>
      <c r="DX314" s="16"/>
      <c r="DY314" s="16"/>
      <c r="DZ314" s="16"/>
      <c r="EA314" s="16"/>
      <c r="EB314" s="16"/>
      <c r="EC314" s="16"/>
      <c r="ED314" s="16"/>
      <c r="EE314" s="16"/>
      <c r="EF314" s="16"/>
      <c r="EG314" s="16"/>
      <c r="EH314" s="16"/>
      <c r="EI314" s="16"/>
      <c r="EJ314" s="16"/>
      <c r="EK314" s="16"/>
      <c r="EL314" s="16"/>
      <c r="EM314" s="16"/>
      <c r="EN314" s="16"/>
      <c r="EO314" s="16"/>
      <c r="EP314" s="16"/>
      <c r="EQ314" s="16"/>
      <c r="ER314" s="16"/>
      <c r="ES314" s="16"/>
      <c r="ET314" s="16"/>
      <c r="EU314" s="16"/>
      <c r="EV314" s="16"/>
      <c r="EW314" s="16"/>
      <c r="EX314" s="16"/>
      <c r="EY314" s="16"/>
      <c r="EZ314" s="16"/>
      <c r="FA314" s="16"/>
      <c r="FB314" s="16"/>
      <c r="FC314" s="16"/>
      <c r="FD314" s="16"/>
      <c r="FE314" s="16"/>
      <c r="FF314" s="16"/>
      <c r="FG314" s="16"/>
      <c r="FH314" s="16"/>
      <c r="FI314" s="16"/>
      <c r="FJ314" s="16"/>
      <c r="FK314" s="16"/>
      <c r="FL314" s="16"/>
      <c r="FM314" s="16"/>
      <c r="FN314" s="16"/>
      <c r="FO314" s="16"/>
      <c r="FP314" s="16"/>
      <c r="FQ314" s="16"/>
      <c r="FR314" s="16"/>
      <c r="FS314" s="16"/>
      <c r="FT314" s="16"/>
      <c r="FU314" s="16"/>
      <c r="FV314" s="16"/>
      <c r="FW314" s="16"/>
      <c r="FX314" s="16"/>
      <c r="FY314" s="16"/>
      <c r="FZ314" s="16"/>
      <c r="GA314" s="16"/>
      <c r="GB314" s="16"/>
      <c r="GC314" s="16"/>
      <c r="GE314" s="37">
        <v>309</v>
      </c>
      <c r="GF314" s="12">
        <v>3385</v>
      </c>
      <c r="GG314" s="16">
        <v>4.5</v>
      </c>
      <c r="GH314" s="16">
        <v>14.75</v>
      </c>
      <c r="GI314" s="16">
        <v>0</v>
      </c>
      <c r="GJ314" s="16">
        <v>42.84</v>
      </c>
      <c r="GK314" s="16">
        <v>0</v>
      </c>
      <c r="GL314" s="16">
        <v>3.12</v>
      </c>
      <c r="GM314" s="16">
        <v>0</v>
      </c>
      <c r="GN314" s="16">
        <v>12</v>
      </c>
      <c r="GO314" s="16">
        <v>0</v>
      </c>
      <c r="GP314" s="16">
        <v>0</v>
      </c>
      <c r="GQ314" s="16">
        <v>6.6</v>
      </c>
      <c r="GR314" s="16">
        <v>6.66</v>
      </c>
      <c r="GS314" s="16">
        <v>0</v>
      </c>
      <c r="GT314" s="16">
        <v>0</v>
      </c>
      <c r="GU314" s="16">
        <v>0</v>
      </c>
      <c r="GV314" s="16">
        <v>916.92500000000007</v>
      </c>
      <c r="GW314" s="16"/>
      <c r="GX314" s="16"/>
      <c r="GY314" s="16"/>
      <c r="GZ314" s="16"/>
      <c r="HA314" s="16"/>
    </row>
    <row r="315" spans="1:209" x14ac:dyDescent="0.35">
      <c r="A315" s="37"/>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c r="AX315" s="16"/>
      <c r="AY315" s="16"/>
      <c r="AZ315" s="16"/>
      <c r="BA315" s="16"/>
      <c r="BB315" s="16"/>
      <c r="BC315" s="16"/>
      <c r="BD315" s="16"/>
      <c r="BE315" s="16"/>
      <c r="BF315" s="16"/>
      <c r="BG315" s="16"/>
      <c r="BH315" s="16"/>
      <c r="BI315" s="16"/>
      <c r="BJ315" s="16"/>
      <c r="BK315" s="16"/>
      <c r="BL315" s="16"/>
      <c r="BM315" s="16"/>
      <c r="BN315" s="16"/>
      <c r="BO315" s="16"/>
      <c r="BP315" s="16"/>
      <c r="BQ315" s="16"/>
      <c r="BR315" s="16"/>
      <c r="BS315" s="16"/>
      <c r="BT315" s="16"/>
      <c r="BU315" s="16"/>
      <c r="BV315" s="16"/>
      <c r="BW315" s="16"/>
      <c r="BX315" s="16"/>
      <c r="BY315" s="16"/>
      <c r="BZ315" s="16"/>
      <c r="CA315" s="16"/>
      <c r="CB315" s="16"/>
      <c r="CC315" s="16"/>
      <c r="CD315" s="16"/>
      <c r="CE315" s="16"/>
      <c r="CF315" s="16"/>
      <c r="CG315" s="16"/>
      <c r="CH315" s="16"/>
      <c r="CI315" s="16"/>
      <c r="CJ315" s="16"/>
      <c r="CK315" s="16"/>
      <c r="CL315" s="16"/>
      <c r="CM315" s="16"/>
      <c r="CN315" s="16"/>
      <c r="CO315" s="16"/>
      <c r="CP315" s="16"/>
      <c r="CQ315" s="16"/>
      <c r="CR315" s="16"/>
      <c r="CS315" s="16"/>
      <c r="CT315" s="16"/>
      <c r="CU315" s="16"/>
      <c r="CV315" s="16"/>
      <c r="CW315" s="16"/>
      <c r="CX315" s="16"/>
      <c r="CY315" s="16"/>
      <c r="CZ315" s="16"/>
      <c r="DA315" s="16"/>
      <c r="DB315" s="16"/>
      <c r="DC315" s="16"/>
      <c r="DD315" s="16"/>
      <c r="DE315" s="16"/>
      <c r="DF315" s="16"/>
      <c r="DG315" s="16"/>
      <c r="DH315" s="16"/>
      <c r="DI315" s="16"/>
      <c r="DJ315" s="16"/>
      <c r="DK315" s="16"/>
      <c r="DL315" s="16"/>
      <c r="DM315" s="16"/>
      <c r="DN315" s="16"/>
      <c r="DO315" s="16"/>
      <c r="DP315" s="16"/>
      <c r="DQ315" s="16"/>
      <c r="DR315" s="16"/>
      <c r="DS315" s="16"/>
      <c r="DT315" s="16"/>
      <c r="DU315" s="16"/>
      <c r="DV315" s="16"/>
      <c r="DW315" s="16"/>
      <c r="DX315" s="16"/>
      <c r="DY315" s="16"/>
      <c r="DZ315" s="16"/>
      <c r="EA315" s="16"/>
      <c r="EB315" s="16"/>
      <c r="EC315" s="16"/>
      <c r="ED315" s="16"/>
      <c r="EE315" s="16"/>
      <c r="EF315" s="16"/>
      <c r="EG315" s="16"/>
      <c r="EH315" s="16"/>
      <c r="EI315" s="16"/>
      <c r="EJ315" s="16"/>
      <c r="EK315" s="16"/>
      <c r="EL315" s="16"/>
      <c r="EM315" s="16"/>
      <c r="EN315" s="16"/>
      <c r="EO315" s="16"/>
      <c r="EP315" s="16"/>
      <c r="EQ315" s="16"/>
      <c r="ER315" s="16"/>
      <c r="ES315" s="16"/>
      <c r="ET315" s="16"/>
      <c r="EU315" s="16"/>
      <c r="EV315" s="16"/>
      <c r="EW315" s="16"/>
      <c r="EX315" s="16"/>
      <c r="EY315" s="16"/>
      <c r="EZ315" s="16"/>
      <c r="FA315" s="16"/>
      <c r="FB315" s="16"/>
      <c r="FC315" s="16"/>
      <c r="FD315" s="16"/>
      <c r="FE315" s="16"/>
      <c r="FF315" s="16"/>
      <c r="FG315" s="16"/>
      <c r="FH315" s="16"/>
      <c r="FI315" s="16"/>
      <c r="FJ315" s="16"/>
      <c r="FK315" s="16"/>
      <c r="FL315" s="16"/>
      <c r="FM315" s="16"/>
      <c r="FN315" s="16"/>
      <c r="FO315" s="16"/>
      <c r="FP315" s="16"/>
      <c r="FQ315" s="16"/>
      <c r="FR315" s="16"/>
      <c r="FS315" s="16"/>
      <c r="FT315" s="16"/>
      <c r="FU315" s="16"/>
      <c r="FV315" s="16"/>
      <c r="FW315" s="16"/>
      <c r="FX315" s="16"/>
      <c r="FY315" s="16"/>
      <c r="FZ315" s="16"/>
      <c r="GA315" s="16"/>
      <c r="GB315" s="16"/>
      <c r="GC315" s="16"/>
      <c r="GE315" s="37">
        <v>310</v>
      </c>
      <c r="GF315" s="12">
        <v>3387</v>
      </c>
      <c r="GG315" s="16">
        <v>18.68</v>
      </c>
      <c r="GH315" s="16">
        <v>10</v>
      </c>
      <c r="GI315" s="16">
        <v>0</v>
      </c>
      <c r="GJ315" s="16">
        <v>3</v>
      </c>
      <c r="GK315" s="16">
        <v>3.12</v>
      </c>
      <c r="GL315" s="16">
        <v>0</v>
      </c>
      <c r="GM315" s="16">
        <v>0</v>
      </c>
      <c r="GN315" s="16">
        <v>9.8550000000000004</v>
      </c>
      <c r="GO315" s="16">
        <v>0</v>
      </c>
      <c r="GP315" s="16">
        <v>5.28</v>
      </c>
      <c r="GQ315" s="16">
        <v>0</v>
      </c>
      <c r="GR315" s="16">
        <v>6.3</v>
      </c>
      <c r="GS315" s="16">
        <v>0</v>
      </c>
      <c r="GT315" s="16">
        <v>0</v>
      </c>
      <c r="GU315" s="16">
        <v>0</v>
      </c>
      <c r="GV315" s="16">
        <v>449.12999999999994</v>
      </c>
      <c r="GW315" s="16"/>
      <c r="GX315" s="16"/>
      <c r="GY315" s="16"/>
      <c r="GZ315" s="16"/>
      <c r="HA315" s="16"/>
    </row>
    <row r="316" spans="1:209" x14ac:dyDescent="0.35">
      <c r="A316" s="37"/>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c r="BC316" s="16"/>
      <c r="BD316" s="16"/>
      <c r="BE316" s="16"/>
      <c r="BF316" s="16"/>
      <c r="BG316" s="16"/>
      <c r="BH316" s="16"/>
      <c r="BI316" s="16"/>
      <c r="BJ316" s="16"/>
      <c r="BK316" s="16"/>
      <c r="BL316" s="16"/>
      <c r="BM316" s="16"/>
      <c r="BN316" s="16"/>
      <c r="BO316" s="16"/>
      <c r="BP316" s="16"/>
      <c r="BQ316" s="16"/>
      <c r="BR316" s="16"/>
      <c r="BS316" s="16"/>
      <c r="BT316" s="16"/>
      <c r="BU316" s="16"/>
      <c r="BV316" s="16"/>
      <c r="BW316" s="16"/>
      <c r="BX316" s="16"/>
      <c r="BY316" s="16"/>
      <c r="BZ316" s="16"/>
      <c r="CA316" s="16"/>
      <c r="CB316" s="16"/>
      <c r="CC316" s="16"/>
      <c r="CD316" s="16"/>
      <c r="CE316" s="16"/>
      <c r="CF316" s="16"/>
      <c r="CG316" s="16"/>
      <c r="CH316" s="16"/>
      <c r="CI316" s="16"/>
      <c r="CJ316" s="16"/>
      <c r="CK316" s="16"/>
      <c r="CL316" s="16"/>
      <c r="CM316" s="16"/>
      <c r="CN316" s="16"/>
      <c r="CO316" s="16"/>
      <c r="CP316" s="16"/>
      <c r="CQ316" s="16"/>
      <c r="CR316" s="16"/>
      <c r="CS316" s="16"/>
      <c r="CT316" s="16"/>
      <c r="CU316" s="16"/>
      <c r="CV316" s="16"/>
      <c r="CW316" s="16"/>
      <c r="CX316" s="16"/>
      <c r="CY316" s="16"/>
      <c r="CZ316" s="16"/>
      <c r="DA316" s="16"/>
      <c r="DB316" s="16"/>
      <c r="DC316" s="16"/>
      <c r="DD316" s="16"/>
      <c r="DE316" s="16"/>
      <c r="DF316" s="16"/>
      <c r="DG316" s="16"/>
      <c r="DH316" s="16"/>
      <c r="DI316" s="16"/>
      <c r="DJ316" s="16"/>
      <c r="DK316" s="16"/>
      <c r="DL316" s="16"/>
      <c r="DM316" s="16"/>
      <c r="DN316" s="16"/>
      <c r="DO316" s="16"/>
      <c r="DP316" s="16"/>
      <c r="DQ316" s="16"/>
      <c r="DR316" s="16"/>
      <c r="DS316" s="16"/>
      <c r="DT316" s="16"/>
      <c r="DU316" s="16"/>
      <c r="DV316" s="16"/>
      <c r="DW316" s="16"/>
      <c r="DX316" s="16"/>
      <c r="DY316" s="16"/>
      <c r="DZ316" s="16"/>
      <c r="EA316" s="16"/>
      <c r="EB316" s="16"/>
      <c r="EC316" s="16"/>
      <c r="ED316" s="16"/>
      <c r="EE316" s="16"/>
      <c r="EF316" s="16"/>
      <c r="EG316" s="16"/>
      <c r="EH316" s="16"/>
      <c r="EI316" s="16"/>
      <c r="EJ316" s="16"/>
      <c r="EK316" s="16"/>
      <c r="EL316" s="16"/>
      <c r="EM316" s="16"/>
      <c r="EN316" s="16"/>
      <c r="EO316" s="16"/>
      <c r="EP316" s="16"/>
      <c r="EQ316" s="16"/>
      <c r="ER316" s="16"/>
      <c r="ES316" s="16"/>
      <c r="ET316" s="16"/>
      <c r="EU316" s="16"/>
      <c r="EV316" s="16"/>
      <c r="EW316" s="16"/>
      <c r="EX316" s="16"/>
      <c r="EY316" s="16"/>
      <c r="EZ316" s="16"/>
      <c r="FA316" s="16"/>
      <c r="FB316" s="16"/>
      <c r="FC316" s="16"/>
      <c r="FD316" s="16"/>
      <c r="FE316" s="16"/>
      <c r="FF316" s="16"/>
      <c r="FG316" s="16"/>
      <c r="FH316" s="16"/>
      <c r="FI316" s="16"/>
      <c r="FJ316" s="16"/>
      <c r="FK316" s="16"/>
      <c r="FL316" s="16"/>
      <c r="FM316" s="16"/>
      <c r="FN316" s="16"/>
      <c r="FO316" s="16"/>
      <c r="FP316" s="16"/>
      <c r="FQ316" s="16"/>
      <c r="FR316" s="16"/>
      <c r="FS316" s="16"/>
      <c r="FT316" s="16"/>
      <c r="FU316" s="16"/>
      <c r="FV316" s="16"/>
      <c r="FW316" s="16"/>
      <c r="FX316" s="16"/>
      <c r="FY316" s="16"/>
      <c r="FZ316" s="16"/>
      <c r="GA316" s="16"/>
      <c r="GB316" s="16"/>
      <c r="GC316" s="16"/>
      <c r="GE316" s="37">
        <v>311</v>
      </c>
      <c r="GF316" s="12">
        <v>3388</v>
      </c>
      <c r="GG316" s="16">
        <v>4.95</v>
      </c>
      <c r="GH316" s="16">
        <v>29.44</v>
      </c>
      <c r="GI316" s="16">
        <v>0</v>
      </c>
      <c r="GJ316" s="16">
        <v>0</v>
      </c>
      <c r="GK316" s="16">
        <v>0</v>
      </c>
      <c r="GL316" s="16">
        <v>0</v>
      </c>
      <c r="GM316" s="16">
        <v>4.7699999999999996</v>
      </c>
      <c r="GN316" s="16">
        <v>0</v>
      </c>
      <c r="GO316" s="16">
        <v>3.0249999999999999</v>
      </c>
      <c r="GP316" s="16">
        <v>0</v>
      </c>
      <c r="GQ316" s="16">
        <v>0</v>
      </c>
      <c r="GR316" s="16">
        <v>6.66</v>
      </c>
      <c r="GS316" s="16">
        <v>11.7</v>
      </c>
      <c r="GT316" s="16">
        <v>0</v>
      </c>
      <c r="GU316" s="16">
        <v>6.6</v>
      </c>
      <c r="GV316" s="16">
        <v>591.07500000000016</v>
      </c>
      <c r="GW316" s="16"/>
      <c r="GX316" s="16"/>
      <c r="GY316" s="16"/>
      <c r="GZ316" s="16"/>
      <c r="HA316" s="16"/>
    </row>
    <row r="317" spans="1:209" x14ac:dyDescent="0.35">
      <c r="A317" s="37"/>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16"/>
      <c r="AZ317" s="16"/>
      <c r="BA317" s="16"/>
      <c r="BB317" s="16"/>
      <c r="BC317" s="16"/>
      <c r="BD317" s="16"/>
      <c r="BE317" s="16"/>
      <c r="BF317" s="16"/>
      <c r="BG317" s="16"/>
      <c r="BH317" s="16"/>
      <c r="BI317" s="16"/>
      <c r="BJ317" s="16"/>
      <c r="BK317" s="16"/>
      <c r="BL317" s="16"/>
      <c r="BM317" s="16"/>
      <c r="BN317" s="16"/>
      <c r="BO317" s="16"/>
      <c r="BP317" s="16"/>
      <c r="BQ317" s="16"/>
      <c r="BR317" s="16"/>
      <c r="BS317" s="16"/>
      <c r="BT317" s="16"/>
      <c r="BU317" s="16"/>
      <c r="BV317" s="16"/>
      <c r="BW317" s="16"/>
      <c r="BX317" s="16"/>
      <c r="BY317" s="16"/>
      <c r="BZ317" s="16"/>
      <c r="CA317" s="16"/>
      <c r="CB317" s="16"/>
      <c r="CC317" s="16"/>
      <c r="CD317" s="16"/>
      <c r="CE317" s="16"/>
      <c r="CF317" s="16"/>
      <c r="CG317" s="16"/>
      <c r="CH317" s="16"/>
      <c r="CI317" s="16"/>
      <c r="CJ317" s="16"/>
      <c r="CK317" s="16"/>
      <c r="CL317" s="16"/>
      <c r="CM317" s="16"/>
      <c r="CN317" s="16"/>
      <c r="CO317" s="16"/>
      <c r="CP317" s="16"/>
      <c r="CQ317" s="16"/>
      <c r="CR317" s="16"/>
      <c r="CS317" s="16"/>
      <c r="CT317" s="16"/>
      <c r="CU317" s="16"/>
      <c r="CV317" s="16"/>
      <c r="CW317" s="16"/>
      <c r="CX317" s="16"/>
      <c r="CY317" s="16"/>
      <c r="CZ317" s="16"/>
      <c r="DA317" s="16"/>
      <c r="DB317" s="16"/>
      <c r="DC317" s="16"/>
      <c r="DD317" s="16"/>
      <c r="DE317" s="16"/>
      <c r="DF317" s="16"/>
      <c r="DG317" s="16"/>
      <c r="DH317" s="16"/>
      <c r="DI317" s="16"/>
      <c r="DJ317" s="16"/>
      <c r="DK317" s="16"/>
      <c r="DL317" s="16"/>
      <c r="DM317" s="16"/>
      <c r="DN317" s="16"/>
      <c r="DO317" s="16"/>
      <c r="DP317" s="16"/>
      <c r="DQ317" s="16"/>
      <c r="DR317" s="16"/>
      <c r="DS317" s="16"/>
      <c r="DT317" s="16"/>
      <c r="DU317" s="16"/>
      <c r="DV317" s="16"/>
      <c r="DW317" s="16"/>
      <c r="DX317" s="16"/>
      <c r="DY317" s="16"/>
      <c r="DZ317" s="16"/>
      <c r="EA317" s="16"/>
      <c r="EB317" s="16"/>
      <c r="EC317" s="16"/>
      <c r="ED317" s="16"/>
      <c r="EE317" s="16"/>
      <c r="EF317" s="16"/>
      <c r="EG317" s="16"/>
      <c r="EH317" s="16"/>
      <c r="EI317" s="16"/>
      <c r="EJ317" s="16"/>
      <c r="EK317" s="16"/>
      <c r="EL317" s="16"/>
      <c r="EM317" s="16"/>
      <c r="EN317" s="16"/>
      <c r="EO317" s="16"/>
      <c r="EP317" s="16"/>
      <c r="EQ317" s="16"/>
      <c r="ER317" s="16"/>
      <c r="ES317" s="16"/>
      <c r="ET317" s="16"/>
      <c r="EU317" s="16"/>
      <c r="EV317" s="16"/>
      <c r="EW317" s="16"/>
      <c r="EX317" s="16"/>
      <c r="EY317" s="16"/>
      <c r="EZ317" s="16"/>
      <c r="FA317" s="16"/>
      <c r="FB317" s="16"/>
      <c r="FC317" s="16"/>
      <c r="FD317" s="16"/>
      <c r="FE317" s="16"/>
      <c r="FF317" s="16"/>
      <c r="FG317" s="16"/>
      <c r="FH317" s="16"/>
      <c r="FI317" s="16"/>
      <c r="FJ317" s="16"/>
      <c r="FK317" s="16"/>
      <c r="FL317" s="16"/>
      <c r="FM317" s="16"/>
      <c r="FN317" s="16"/>
      <c r="FO317" s="16"/>
      <c r="FP317" s="16"/>
      <c r="FQ317" s="16"/>
      <c r="FR317" s="16"/>
      <c r="FS317" s="16"/>
      <c r="FT317" s="16"/>
      <c r="FU317" s="16"/>
      <c r="FV317" s="16"/>
      <c r="FW317" s="16"/>
      <c r="FX317" s="16"/>
      <c r="FY317" s="16"/>
      <c r="FZ317" s="16"/>
      <c r="GA317" s="16"/>
      <c r="GB317" s="16"/>
      <c r="GC317" s="16"/>
      <c r="GE317" s="37">
        <v>312</v>
      </c>
      <c r="GF317" s="12">
        <v>3390</v>
      </c>
      <c r="GG317" s="16">
        <v>14.45</v>
      </c>
      <c r="GH317" s="16">
        <v>3.04</v>
      </c>
      <c r="GI317" s="16">
        <v>8.2200000000000006</v>
      </c>
      <c r="GJ317" s="16">
        <v>5</v>
      </c>
      <c r="GK317" s="16">
        <v>5</v>
      </c>
      <c r="GL317" s="16">
        <v>2.6</v>
      </c>
      <c r="GM317" s="16">
        <v>0</v>
      </c>
      <c r="GN317" s="16">
        <v>0</v>
      </c>
      <c r="GO317" s="16">
        <v>0</v>
      </c>
      <c r="GP317" s="16">
        <v>13.2</v>
      </c>
      <c r="GQ317" s="16">
        <v>13.32</v>
      </c>
      <c r="GR317" s="16">
        <v>0</v>
      </c>
      <c r="GS317" s="16">
        <v>0</v>
      </c>
      <c r="GT317" s="16">
        <v>0</v>
      </c>
      <c r="GU317" s="16">
        <v>0</v>
      </c>
      <c r="GV317" s="16">
        <v>1068.2469999999996</v>
      </c>
      <c r="GW317" s="16"/>
      <c r="GX317" s="16"/>
      <c r="GY317" s="16"/>
      <c r="GZ317" s="16"/>
      <c r="HA317" s="16"/>
    </row>
    <row r="318" spans="1:209" x14ac:dyDescent="0.35">
      <c r="A318" s="37"/>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c r="AU318" s="16"/>
      <c r="AV318" s="16"/>
      <c r="AW318" s="16"/>
      <c r="AX318" s="16"/>
      <c r="AY318" s="16"/>
      <c r="AZ318" s="16"/>
      <c r="BA318" s="16"/>
      <c r="BB318" s="16"/>
      <c r="BC318" s="16"/>
      <c r="BD318" s="16"/>
      <c r="BE318" s="16"/>
      <c r="BF318" s="16"/>
      <c r="BG318" s="16"/>
      <c r="BH318" s="16"/>
      <c r="BI318" s="16"/>
      <c r="BJ318" s="16"/>
      <c r="BK318" s="16"/>
      <c r="BL318" s="16"/>
      <c r="BM318" s="16"/>
      <c r="BN318" s="16"/>
      <c r="BO318" s="16"/>
      <c r="BP318" s="16"/>
      <c r="BQ318" s="16"/>
      <c r="BR318" s="16"/>
      <c r="BS318" s="16"/>
      <c r="BT318" s="16"/>
      <c r="BU318" s="16"/>
      <c r="BV318" s="16"/>
      <c r="BW318" s="16"/>
      <c r="BX318" s="16"/>
      <c r="BY318" s="16"/>
      <c r="BZ318" s="16"/>
      <c r="CA318" s="16"/>
      <c r="CB318" s="16"/>
      <c r="CC318" s="16"/>
      <c r="CD318" s="16"/>
      <c r="CE318" s="16"/>
      <c r="CF318" s="16"/>
      <c r="CG318" s="16"/>
      <c r="CH318" s="16"/>
      <c r="CI318" s="16"/>
      <c r="CJ318" s="16"/>
      <c r="CK318" s="16"/>
      <c r="CL318" s="16"/>
      <c r="CM318" s="16"/>
      <c r="CN318" s="16"/>
      <c r="CO318" s="16"/>
      <c r="CP318" s="16"/>
      <c r="CQ318" s="16"/>
      <c r="CR318" s="16"/>
      <c r="CS318" s="16"/>
      <c r="CT318" s="16"/>
      <c r="CU318" s="16"/>
      <c r="CV318" s="16"/>
      <c r="CW318" s="16"/>
      <c r="CX318" s="16"/>
      <c r="CY318" s="16"/>
      <c r="CZ318" s="16"/>
      <c r="DA318" s="16"/>
      <c r="DB318" s="16"/>
      <c r="DC318" s="16"/>
      <c r="DD318" s="16"/>
      <c r="DE318" s="16"/>
      <c r="DF318" s="16"/>
      <c r="DG318" s="16"/>
      <c r="DH318" s="16"/>
      <c r="DI318" s="16"/>
      <c r="DJ318" s="16"/>
      <c r="DK318" s="16"/>
      <c r="DL318" s="16"/>
      <c r="DM318" s="16"/>
      <c r="DN318" s="16"/>
      <c r="DO318" s="16"/>
      <c r="DP318" s="16"/>
      <c r="DQ318" s="16"/>
      <c r="DR318" s="16"/>
      <c r="DS318" s="16"/>
      <c r="DT318" s="16"/>
      <c r="DU318" s="16"/>
      <c r="DV318" s="16"/>
      <c r="DW318" s="16"/>
      <c r="DX318" s="16"/>
      <c r="DY318" s="16"/>
      <c r="DZ318" s="16"/>
      <c r="EA318" s="16"/>
      <c r="EB318" s="16"/>
      <c r="EC318" s="16"/>
      <c r="ED318" s="16"/>
      <c r="EE318" s="16"/>
      <c r="EF318" s="16"/>
      <c r="EG318" s="16"/>
      <c r="EH318" s="16"/>
      <c r="EI318" s="16"/>
      <c r="EJ318" s="16"/>
      <c r="EK318" s="16"/>
      <c r="EL318" s="16"/>
      <c r="EM318" s="16"/>
      <c r="EN318" s="16"/>
      <c r="EO318" s="16"/>
      <c r="EP318" s="16"/>
      <c r="EQ318" s="16"/>
      <c r="ER318" s="16"/>
      <c r="ES318" s="16"/>
      <c r="ET318" s="16"/>
      <c r="EU318" s="16"/>
      <c r="EV318" s="16"/>
      <c r="EW318" s="16"/>
      <c r="EX318" s="16"/>
      <c r="EY318" s="16"/>
      <c r="EZ318" s="16"/>
      <c r="FA318" s="16"/>
      <c r="FB318" s="16"/>
      <c r="FC318" s="16"/>
      <c r="FD318" s="16"/>
      <c r="FE318" s="16"/>
      <c r="FF318" s="16"/>
      <c r="FG318" s="16"/>
      <c r="FH318" s="16"/>
      <c r="FI318" s="16"/>
      <c r="FJ318" s="16"/>
      <c r="FK318" s="16"/>
      <c r="FL318" s="16"/>
      <c r="FM318" s="16"/>
      <c r="FN318" s="16"/>
      <c r="FO318" s="16"/>
      <c r="FP318" s="16"/>
      <c r="FQ318" s="16"/>
      <c r="FR318" s="16"/>
      <c r="FS318" s="16"/>
      <c r="FT318" s="16"/>
      <c r="FU318" s="16"/>
      <c r="FV318" s="16"/>
      <c r="FW318" s="16"/>
      <c r="FX318" s="16"/>
      <c r="FY318" s="16"/>
      <c r="FZ318" s="16"/>
      <c r="GA318" s="16"/>
      <c r="GB318" s="16"/>
      <c r="GC318" s="16"/>
      <c r="GE318" s="37">
        <v>313</v>
      </c>
      <c r="GF318" s="12">
        <v>3391</v>
      </c>
      <c r="GG318" s="16">
        <v>4.5599999999999996</v>
      </c>
      <c r="GH318" s="16">
        <v>0</v>
      </c>
      <c r="GI318" s="16">
        <v>0</v>
      </c>
      <c r="GJ318" s="16">
        <v>0</v>
      </c>
      <c r="GK318" s="16">
        <v>0</v>
      </c>
      <c r="GL318" s="16">
        <v>0</v>
      </c>
      <c r="GM318" s="16">
        <v>0</v>
      </c>
      <c r="GN318" s="16">
        <v>0</v>
      </c>
      <c r="GO318" s="16">
        <v>0</v>
      </c>
      <c r="GP318" s="16">
        <v>0</v>
      </c>
      <c r="GQ318" s="16">
        <v>0</v>
      </c>
      <c r="GR318" s="16">
        <v>0</v>
      </c>
      <c r="GS318" s="16">
        <v>0</v>
      </c>
      <c r="GT318" s="16">
        <v>0</v>
      </c>
      <c r="GU318" s="16">
        <v>0</v>
      </c>
      <c r="GV318" s="16">
        <v>331.565</v>
      </c>
      <c r="GW318" s="16"/>
      <c r="GX318" s="16"/>
      <c r="GY318" s="16"/>
      <c r="GZ318" s="16"/>
      <c r="HA318" s="16"/>
    </row>
    <row r="319" spans="1:209" x14ac:dyDescent="0.35">
      <c r="A319" s="37"/>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c r="AU319" s="16"/>
      <c r="AV319" s="16"/>
      <c r="AW319" s="16"/>
      <c r="AX319" s="16"/>
      <c r="AY319" s="16"/>
      <c r="AZ319" s="16"/>
      <c r="BA319" s="16"/>
      <c r="BB319" s="16"/>
      <c r="BC319" s="16"/>
      <c r="BD319" s="16"/>
      <c r="BE319" s="16"/>
      <c r="BF319" s="16"/>
      <c r="BG319" s="16"/>
      <c r="BH319" s="16"/>
      <c r="BI319" s="16"/>
      <c r="BJ319" s="16"/>
      <c r="BK319" s="16"/>
      <c r="BL319" s="16"/>
      <c r="BM319" s="16"/>
      <c r="BN319" s="16"/>
      <c r="BO319" s="16"/>
      <c r="BP319" s="16"/>
      <c r="BQ319" s="16"/>
      <c r="BR319" s="16"/>
      <c r="BS319" s="16"/>
      <c r="BT319" s="16"/>
      <c r="BU319" s="16"/>
      <c r="BV319" s="16"/>
      <c r="BW319" s="16"/>
      <c r="BX319" s="16"/>
      <c r="BY319" s="16"/>
      <c r="BZ319" s="16"/>
      <c r="CA319" s="16"/>
      <c r="CB319" s="16"/>
      <c r="CC319" s="16"/>
      <c r="CD319" s="16"/>
      <c r="CE319" s="16"/>
      <c r="CF319" s="16"/>
      <c r="CG319" s="16"/>
      <c r="CH319" s="16"/>
      <c r="CI319" s="16"/>
      <c r="CJ319" s="16"/>
      <c r="CK319" s="16"/>
      <c r="CL319" s="16"/>
      <c r="CM319" s="16"/>
      <c r="CN319" s="16"/>
      <c r="CO319" s="16"/>
      <c r="CP319" s="16"/>
      <c r="CQ319" s="16"/>
      <c r="CR319" s="16"/>
      <c r="CS319" s="16"/>
      <c r="CT319" s="16"/>
      <c r="CU319" s="16"/>
      <c r="CV319" s="16"/>
      <c r="CW319" s="16"/>
      <c r="CX319" s="16"/>
      <c r="CY319" s="16"/>
      <c r="CZ319" s="16"/>
      <c r="DA319" s="16"/>
      <c r="DB319" s="16"/>
      <c r="DC319" s="16"/>
      <c r="DD319" s="16"/>
      <c r="DE319" s="16"/>
      <c r="DF319" s="16"/>
      <c r="DG319" s="16"/>
      <c r="DH319" s="16"/>
      <c r="DI319" s="16"/>
      <c r="DJ319" s="16"/>
      <c r="DK319" s="16"/>
      <c r="DL319" s="16"/>
      <c r="DM319" s="16"/>
      <c r="DN319" s="16"/>
      <c r="DO319" s="16"/>
      <c r="DP319" s="16"/>
      <c r="DQ319" s="16"/>
      <c r="DR319" s="16"/>
      <c r="DS319" s="16"/>
      <c r="DT319" s="16"/>
      <c r="DU319" s="16"/>
      <c r="DV319" s="16"/>
      <c r="DW319" s="16"/>
      <c r="DX319" s="16"/>
      <c r="DY319" s="16"/>
      <c r="DZ319" s="16"/>
      <c r="EA319" s="16"/>
      <c r="EB319" s="16"/>
      <c r="EC319" s="16"/>
      <c r="ED319" s="16"/>
      <c r="EE319" s="16"/>
      <c r="EF319" s="16"/>
      <c r="EG319" s="16"/>
      <c r="EH319" s="16"/>
      <c r="EI319" s="16"/>
      <c r="EJ319" s="16"/>
      <c r="EK319" s="16"/>
      <c r="EL319" s="16"/>
      <c r="EM319" s="16"/>
      <c r="EN319" s="16"/>
      <c r="EO319" s="16"/>
      <c r="EP319" s="16"/>
      <c r="EQ319" s="16"/>
      <c r="ER319" s="16"/>
      <c r="ES319" s="16"/>
      <c r="ET319" s="16"/>
      <c r="EU319" s="16"/>
      <c r="EV319" s="16"/>
      <c r="EW319" s="16"/>
      <c r="EX319" s="16"/>
      <c r="EY319" s="16"/>
      <c r="EZ319" s="16"/>
      <c r="FA319" s="16"/>
      <c r="FB319" s="16"/>
      <c r="FC319" s="16"/>
      <c r="FD319" s="16"/>
      <c r="FE319" s="16"/>
      <c r="FF319" s="16"/>
      <c r="FG319" s="16"/>
      <c r="FH319" s="16"/>
      <c r="FI319" s="16"/>
      <c r="FJ319" s="16"/>
      <c r="FK319" s="16"/>
      <c r="FL319" s="16"/>
      <c r="FM319" s="16"/>
      <c r="FN319" s="16"/>
      <c r="FO319" s="16"/>
      <c r="FP319" s="16"/>
      <c r="FQ319" s="16"/>
      <c r="FR319" s="16"/>
      <c r="FS319" s="16"/>
      <c r="FT319" s="16"/>
      <c r="FU319" s="16"/>
      <c r="FV319" s="16"/>
      <c r="FW319" s="16"/>
      <c r="FX319" s="16"/>
      <c r="FY319" s="16"/>
      <c r="FZ319" s="16"/>
      <c r="GA319" s="16"/>
      <c r="GB319" s="16"/>
      <c r="GC319" s="16"/>
      <c r="GE319" s="37">
        <v>314</v>
      </c>
      <c r="GF319" s="12">
        <v>3392</v>
      </c>
      <c r="GG319" s="16">
        <v>7.98</v>
      </c>
      <c r="GH319" s="16">
        <v>7.3</v>
      </c>
      <c r="GI319" s="16">
        <v>3</v>
      </c>
      <c r="GJ319" s="16">
        <v>4</v>
      </c>
      <c r="GK319" s="16">
        <v>10</v>
      </c>
      <c r="GL319" s="16">
        <v>0</v>
      </c>
      <c r="GM319" s="16">
        <v>10.7</v>
      </c>
      <c r="GN319" s="16">
        <v>0</v>
      </c>
      <c r="GO319" s="16">
        <v>0</v>
      </c>
      <c r="GP319" s="16">
        <v>0</v>
      </c>
      <c r="GQ319" s="16">
        <v>0</v>
      </c>
      <c r="GR319" s="16">
        <v>0</v>
      </c>
      <c r="GS319" s="16">
        <v>4.29</v>
      </c>
      <c r="GT319" s="16">
        <v>0</v>
      </c>
      <c r="GU319" s="16">
        <v>0</v>
      </c>
      <c r="GV319" s="16">
        <v>617.0100000000001</v>
      </c>
      <c r="GW319" s="16"/>
      <c r="GX319" s="16"/>
      <c r="GY319" s="16"/>
      <c r="GZ319" s="16"/>
      <c r="HA319" s="16"/>
    </row>
    <row r="320" spans="1:209" x14ac:dyDescent="0.35">
      <c r="A320" s="37"/>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c r="AU320" s="16"/>
      <c r="AV320" s="16"/>
      <c r="AW320" s="16"/>
      <c r="AX320" s="16"/>
      <c r="AY320" s="16"/>
      <c r="AZ320" s="16"/>
      <c r="BA320" s="16"/>
      <c r="BB320" s="16"/>
      <c r="BC320" s="16"/>
      <c r="BD320" s="16"/>
      <c r="BE320" s="16"/>
      <c r="BF320" s="16"/>
      <c r="BG320" s="16"/>
      <c r="BH320" s="16"/>
      <c r="BI320" s="16"/>
      <c r="BJ320" s="16"/>
      <c r="BK320" s="16"/>
      <c r="BL320" s="16"/>
      <c r="BM320" s="16"/>
      <c r="BN320" s="16"/>
      <c r="BO320" s="16"/>
      <c r="BP320" s="16"/>
      <c r="BQ320" s="16"/>
      <c r="BR320" s="16"/>
      <c r="BS320" s="16"/>
      <c r="BT320" s="16"/>
      <c r="BU320" s="16"/>
      <c r="BV320" s="16"/>
      <c r="BW320" s="16"/>
      <c r="BX320" s="16"/>
      <c r="BY320" s="16"/>
      <c r="BZ320" s="16"/>
      <c r="CA320" s="16"/>
      <c r="CB320" s="16"/>
      <c r="CC320" s="16"/>
      <c r="CD320" s="16"/>
      <c r="CE320" s="16"/>
      <c r="CF320" s="16"/>
      <c r="CG320" s="16"/>
      <c r="CH320" s="16"/>
      <c r="CI320" s="16"/>
      <c r="CJ320" s="16"/>
      <c r="CK320" s="16"/>
      <c r="CL320" s="16"/>
      <c r="CM320" s="16"/>
      <c r="CN320" s="16"/>
      <c r="CO320" s="16"/>
      <c r="CP320" s="16"/>
      <c r="CQ320" s="16"/>
      <c r="CR320" s="16"/>
      <c r="CS320" s="16"/>
      <c r="CT320" s="16"/>
      <c r="CU320" s="16"/>
      <c r="CV320" s="16"/>
      <c r="CW320" s="16"/>
      <c r="CX320" s="16"/>
      <c r="CY320" s="16"/>
      <c r="CZ320" s="16"/>
      <c r="DA320" s="16"/>
      <c r="DB320" s="16"/>
      <c r="DC320" s="16"/>
      <c r="DD320" s="16"/>
      <c r="DE320" s="16"/>
      <c r="DF320" s="16"/>
      <c r="DG320" s="16"/>
      <c r="DH320" s="16"/>
      <c r="DI320" s="16"/>
      <c r="DJ320" s="16"/>
      <c r="DK320" s="16"/>
      <c r="DL320" s="16"/>
      <c r="DM320" s="16"/>
      <c r="DN320" s="16"/>
      <c r="DO320" s="16"/>
      <c r="DP320" s="16"/>
      <c r="DQ320" s="16"/>
      <c r="DR320" s="16"/>
      <c r="DS320" s="16"/>
      <c r="DT320" s="16"/>
      <c r="DU320" s="16"/>
      <c r="DV320" s="16"/>
      <c r="DW320" s="16"/>
      <c r="DX320" s="16"/>
      <c r="DY320" s="16"/>
      <c r="DZ320" s="16"/>
      <c r="EA320" s="16"/>
      <c r="EB320" s="16"/>
      <c r="EC320" s="16"/>
      <c r="ED320" s="16"/>
      <c r="EE320" s="16"/>
      <c r="EF320" s="16"/>
      <c r="EG320" s="16"/>
      <c r="EH320" s="16"/>
      <c r="EI320" s="16"/>
      <c r="EJ320" s="16"/>
      <c r="EK320" s="16"/>
      <c r="EL320" s="16"/>
      <c r="EM320" s="16"/>
      <c r="EN320" s="16"/>
      <c r="EO320" s="16"/>
      <c r="EP320" s="16"/>
      <c r="EQ320" s="16"/>
      <c r="ER320" s="16"/>
      <c r="ES320" s="16"/>
      <c r="ET320" s="16"/>
      <c r="EU320" s="16"/>
      <c r="EV320" s="16"/>
      <c r="EW320" s="16"/>
      <c r="EX320" s="16"/>
      <c r="EY320" s="16"/>
      <c r="EZ320" s="16"/>
      <c r="FA320" s="16"/>
      <c r="FB320" s="16"/>
      <c r="FC320" s="16"/>
      <c r="FD320" s="16"/>
      <c r="FE320" s="16"/>
      <c r="FF320" s="16"/>
      <c r="FG320" s="16"/>
      <c r="FH320" s="16"/>
      <c r="FI320" s="16"/>
      <c r="FJ320" s="16"/>
      <c r="FK320" s="16"/>
      <c r="FL320" s="16"/>
      <c r="FM320" s="16"/>
      <c r="FN320" s="16"/>
      <c r="FO320" s="16"/>
      <c r="FP320" s="16"/>
      <c r="FQ320" s="16"/>
      <c r="FR320" s="16"/>
      <c r="FS320" s="16"/>
      <c r="FT320" s="16"/>
      <c r="FU320" s="16"/>
      <c r="FV320" s="16"/>
      <c r="FW320" s="16"/>
      <c r="FX320" s="16"/>
      <c r="FY320" s="16"/>
      <c r="FZ320" s="16"/>
      <c r="GA320" s="16"/>
      <c r="GB320" s="16"/>
      <c r="GC320" s="16"/>
      <c r="GE320" s="37">
        <v>315</v>
      </c>
      <c r="GF320" s="12">
        <v>3393</v>
      </c>
      <c r="GG320" s="16">
        <v>28.26</v>
      </c>
      <c r="GH320" s="16">
        <v>31.51</v>
      </c>
      <c r="GI320" s="16">
        <v>0.8</v>
      </c>
      <c r="GJ320" s="16">
        <v>14</v>
      </c>
      <c r="GK320" s="16">
        <v>21.5</v>
      </c>
      <c r="GL320" s="16">
        <v>13</v>
      </c>
      <c r="GM320" s="16">
        <v>15.7</v>
      </c>
      <c r="GN320" s="16">
        <v>41.59</v>
      </c>
      <c r="GO320" s="16">
        <v>5.04</v>
      </c>
      <c r="GP320" s="16">
        <v>29.1</v>
      </c>
      <c r="GQ320" s="16">
        <v>24.18</v>
      </c>
      <c r="GR320" s="16">
        <v>0</v>
      </c>
      <c r="GS320" s="16">
        <v>49.83</v>
      </c>
      <c r="GT320" s="16">
        <v>0</v>
      </c>
      <c r="GU320" s="16">
        <v>0</v>
      </c>
      <c r="GV320" s="16">
        <v>3183.1950000000006</v>
      </c>
      <c r="GW320" s="16"/>
      <c r="GX320" s="16"/>
      <c r="GY320" s="16"/>
      <c r="GZ320" s="16"/>
      <c r="HA320" s="16"/>
    </row>
    <row r="321" spans="1:209" x14ac:dyDescent="0.35">
      <c r="A321" s="37"/>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c r="AU321" s="16"/>
      <c r="AV321" s="16"/>
      <c r="AW321" s="16"/>
      <c r="AX321" s="16"/>
      <c r="AY321" s="16"/>
      <c r="AZ321" s="16"/>
      <c r="BA321" s="16"/>
      <c r="BB321" s="16"/>
      <c r="BC321" s="16"/>
      <c r="BD321" s="16"/>
      <c r="BE321" s="16"/>
      <c r="BF321" s="16"/>
      <c r="BG321" s="16"/>
      <c r="BH321" s="16"/>
      <c r="BI321" s="16"/>
      <c r="BJ321" s="16"/>
      <c r="BK321" s="16"/>
      <c r="BL321" s="16"/>
      <c r="BM321" s="16"/>
      <c r="BN321" s="16"/>
      <c r="BO321" s="16"/>
      <c r="BP321" s="16"/>
      <c r="BQ321" s="16"/>
      <c r="BR321" s="16"/>
      <c r="BS321" s="16"/>
      <c r="BT321" s="16"/>
      <c r="BU321" s="16"/>
      <c r="BV321" s="16"/>
      <c r="BW321" s="16"/>
      <c r="BX321" s="16"/>
      <c r="BY321" s="16"/>
      <c r="BZ321" s="16"/>
      <c r="CA321" s="16"/>
      <c r="CB321" s="16"/>
      <c r="CC321" s="16"/>
      <c r="CD321" s="16"/>
      <c r="CE321" s="16"/>
      <c r="CF321" s="16"/>
      <c r="CG321" s="16"/>
      <c r="CH321" s="16"/>
      <c r="CI321" s="16"/>
      <c r="CJ321" s="16"/>
      <c r="CK321" s="16"/>
      <c r="CL321" s="16"/>
      <c r="CM321" s="16"/>
      <c r="CN321" s="16"/>
      <c r="CO321" s="16"/>
      <c r="CP321" s="16"/>
      <c r="CQ321" s="16"/>
      <c r="CR321" s="16"/>
      <c r="CS321" s="16"/>
      <c r="CT321" s="16"/>
      <c r="CU321" s="16"/>
      <c r="CV321" s="16"/>
      <c r="CW321" s="16"/>
      <c r="CX321" s="16"/>
      <c r="CY321" s="16"/>
      <c r="CZ321" s="16"/>
      <c r="DA321" s="16"/>
      <c r="DB321" s="16"/>
      <c r="DC321" s="16"/>
      <c r="DD321" s="16"/>
      <c r="DE321" s="16"/>
      <c r="DF321" s="16"/>
      <c r="DG321" s="16"/>
      <c r="DH321" s="16"/>
      <c r="DI321" s="16"/>
      <c r="DJ321" s="16"/>
      <c r="DK321" s="16"/>
      <c r="DL321" s="16"/>
      <c r="DM321" s="16"/>
      <c r="DN321" s="16"/>
      <c r="DO321" s="16"/>
      <c r="DP321" s="16"/>
      <c r="DQ321" s="16"/>
      <c r="DR321" s="16"/>
      <c r="DS321" s="16"/>
      <c r="DT321" s="16"/>
      <c r="DU321" s="16"/>
      <c r="DV321" s="16"/>
      <c r="DW321" s="16"/>
      <c r="DX321" s="16"/>
      <c r="DY321" s="16"/>
      <c r="DZ321" s="16"/>
      <c r="EA321" s="16"/>
      <c r="EB321" s="16"/>
      <c r="EC321" s="16"/>
      <c r="ED321" s="16"/>
      <c r="EE321" s="16"/>
      <c r="EF321" s="16"/>
      <c r="EG321" s="16"/>
      <c r="EH321" s="16"/>
      <c r="EI321" s="16"/>
      <c r="EJ321" s="16"/>
      <c r="EK321" s="16"/>
      <c r="EL321" s="16"/>
      <c r="EM321" s="16"/>
      <c r="EN321" s="16"/>
      <c r="EO321" s="16"/>
      <c r="EP321" s="16"/>
      <c r="EQ321" s="16"/>
      <c r="ER321" s="16"/>
      <c r="ES321" s="16"/>
      <c r="ET321" s="16"/>
      <c r="EU321" s="16"/>
      <c r="EV321" s="16"/>
      <c r="EW321" s="16"/>
      <c r="EX321" s="16"/>
      <c r="EY321" s="16"/>
      <c r="EZ321" s="16"/>
      <c r="FA321" s="16"/>
      <c r="FB321" s="16"/>
      <c r="FC321" s="16"/>
      <c r="FD321" s="16"/>
      <c r="FE321" s="16"/>
      <c r="FF321" s="16"/>
      <c r="FG321" s="16"/>
      <c r="FH321" s="16"/>
      <c r="FI321" s="16"/>
      <c r="FJ321" s="16"/>
      <c r="FK321" s="16"/>
      <c r="FL321" s="16"/>
      <c r="FM321" s="16"/>
      <c r="FN321" s="16"/>
      <c r="FO321" s="16"/>
      <c r="FP321" s="16"/>
      <c r="FQ321" s="16"/>
      <c r="FR321" s="16"/>
      <c r="FS321" s="16"/>
      <c r="FT321" s="16"/>
      <c r="FU321" s="16"/>
      <c r="FV321" s="16"/>
      <c r="FW321" s="16"/>
      <c r="FX321" s="16"/>
      <c r="FY321" s="16"/>
      <c r="FZ321" s="16"/>
      <c r="GA321" s="16"/>
      <c r="GB321" s="16"/>
      <c r="GC321" s="16"/>
      <c r="GE321" s="37">
        <v>316</v>
      </c>
      <c r="GF321" s="12">
        <v>3395</v>
      </c>
      <c r="GG321" s="16">
        <v>2.08</v>
      </c>
      <c r="GH321" s="16">
        <v>4</v>
      </c>
      <c r="GI321" s="16">
        <v>0</v>
      </c>
      <c r="GJ321" s="16">
        <v>0</v>
      </c>
      <c r="GK321" s="16">
        <v>0</v>
      </c>
      <c r="GL321" s="16">
        <v>0</v>
      </c>
      <c r="GM321" s="16">
        <v>0</v>
      </c>
      <c r="GN321" s="16">
        <v>0</v>
      </c>
      <c r="GO321" s="16">
        <v>0</v>
      </c>
      <c r="GP321" s="16">
        <v>13.215</v>
      </c>
      <c r="GQ321" s="16">
        <v>0</v>
      </c>
      <c r="GR321" s="16">
        <v>0</v>
      </c>
      <c r="GS321" s="16">
        <v>5.81</v>
      </c>
      <c r="GT321" s="16">
        <v>0</v>
      </c>
      <c r="GU321" s="16">
        <v>0</v>
      </c>
      <c r="GV321" s="16">
        <v>644.47699999999986</v>
      </c>
      <c r="GW321" s="16"/>
      <c r="GX321" s="16"/>
      <c r="GY321" s="16"/>
      <c r="GZ321" s="16"/>
      <c r="HA321" s="16"/>
    </row>
    <row r="322" spans="1:209" x14ac:dyDescent="0.35">
      <c r="A322" s="37"/>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c r="AP322" s="16"/>
      <c r="AQ322" s="16"/>
      <c r="AR322" s="16"/>
      <c r="AS322" s="16"/>
      <c r="AT322" s="16"/>
      <c r="AU322" s="16"/>
      <c r="AV322" s="16"/>
      <c r="AW322" s="16"/>
      <c r="AX322" s="16"/>
      <c r="AY322" s="16"/>
      <c r="AZ322" s="16"/>
      <c r="BA322" s="16"/>
      <c r="BB322" s="16"/>
      <c r="BC322" s="16"/>
      <c r="BD322" s="16"/>
      <c r="BE322" s="16"/>
      <c r="BF322" s="16"/>
      <c r="BG322" s="16"/>
      <c r="BH322" s="16"/>
      <c r="BI322" s="16"/>
      <c r="BJ322" s="16"/>
      <c r="BK322" s="16"/>
      <c r="BL322" s="16"/>
      <c r="BM322" s="16"/>
      <c r="BN322" s="16"/>
      <c r="BO322" s="16"/>
      <c r="BP322" s="16"/>
      <c r="BQ322" s="16"/>
      <c r="BR322" s="16"/>
      <c r="BS322" s="16"/>
      <c r="BT322" s="16"/>
      <c r="BU322" s="16"/>
      <c r="BV322" s="16"/>
      <c r="BW322" s="16"/>
      <c r="BX322" s="16"/>
      <c r="BY322" s="16"/>
      <c r="BZ322" s="16"/>
      <c r="CA322" s="16"/>
      <c r="CB322" s="16"/>
      <c r="CC322" s="16"/>
      <c r="CD322" s="16"/>
      <c r="CE322" s="16"/>
      <c r="CF322" s="16"/>
      <c r="CG322" s="16"/>
      <c r="CH322" s="16"/>
      <c r="CI322" s="16"/>
      <c r="CJ322" s="16"/>
      <c r="CK322" s="16"/>
      <c r="CL322" s="16"/>
      <c r="CM322" s="16"/>
      <c r="CN322" s="16"/>
      <c r="CO322" s="16"/>
      <c r="CP322" s="16"/>
      <c r="CQ322" s="16"/>
      <c r="CR322" s="16"/>
      <c r="CS322" s="16"/>
      <c r="CT322" s="16"/>
      <c r="CU322" s="16"/>
      <c r="CV322" s="16"/>
      <c r="CW322" s="16"/>
      <c r="CX322" s="16"/>
      <c r="CY322" s="16"/>
      <c r="CZ322" s="16"/>
      <c r="DA322" s="16"/>
      <c r="DB322" s="16"/>
      <c r="DC322" s="16"/>
      <c r="DD322" s="16"/>
      <c r="DE322" s="16"/>
      <c r="DF322" s="16"/>
      <c r="DG322" s="16"/>
      <c r="DH322" s="16"/>
      <c r="DI322" s="16"/>
      <c r="DJ322" s="16"/>
      <c r="DK322" s="16"/>
      <c r="DL322" s="16"/>
      <c r="DM322" s="16"/>
      <c r="DN322" s="16"/>
      <c r="DO322" s="16"/>
      <c r="DP322" s="16"/>
      <c r="DQ322" s="16"/>
      <c r="DR322" s="16"/>
      <c r="DS322" s="16"/>
      <c r="DT322" s="16"/>
      <c r="DU322" s="16"/>
      <c r="DV322" s="16"/>
      <c r="DW322" s="16"/>
      <c r="DX322" s="16"/>
      <c r="DY322" s="16"/>
      <c r="DZ322" s="16"/>
      <c r="EA322" s="16"/>
      <c r="EB322" s="16"/>
      <c r="EC322" s="16"/>
      <c r="ED322" s="16"/>
      <c r="EE322" s="16"/>
      <c r="EF322" s="16"/>
      <c r="EG322" s="16"/>
      <c r="EH322" s="16"/>
      <c r="EI322" s="16"/>
      <c r="EJ322" s="16"/>
      <c r="EK322" s="16"/>
      <c r="EL322" s="16"/>
      <c r="EM322" s="16"/>
      <c r="EN322" s="16"/>
      <c r="EO322" s="16"/>
      <c r="EP322" s="16"/>
      <c r="EQ322" s="16"/>
      <c r="ER322" s="16"/>
      <c r="ES322" s="16"/>
      <c r="ET322" s="16"/>
      <c r="EU322" s="16"/>
      <c r="EV322" s="16"/>
      <c r="EW322" s="16"/>
      <c r="EX322" s="16"/>
      <c r="EY322" s="16"/>
      <c r="EZ322" s="16"/>
      <c r="FA322" s="16"/>
      <c r="FB322" s="16"/>
      <c r="FC322" s="16"/>
      <c r="FD322" s="16"/>
      <c r="FE322" s="16"/>
      <c r="FF322" s="16"/>
      <c r="FG322" s="16"/>
      <c r="FH322" s="16"/>
      <c r="FI322" s="16"/>
      <c r="FJ322" s="16"/>
      <c r="FK322" s="16"/>
      <c r="FL322" s="16"/>
      <c r="FM322" s="16"/>
      <c r="FN322" s="16"/>
      <c r="FO322" s="16"/>
      <c r="FP322" s="16"/>
      <c r="FQ322" s="16"/>
      <c r="FR322" s="16"/>
      <c r="FS322" s="16"/>
      <c r="FT322" s="16"/>
      <c r="FU322" s="16"/>
      <c r="FV322" s="16"/>
      <c r="FW322" s="16"/>
      <c r="FX322" s="16"/>
      <c r="FY322" s="16"/>
      <c r="FZ322" s="16"/>
      <c r="GA322" s="16"/>
      <c r="GB322" s="16"/>
      <c r="GC322" s="16"/>
      <c r="GE322" s="37">
        <v>317</v>
      </c>
      <c r="GF322" s="12">
        <v>3396</v>
      </c>
      <c r="GG322" s="16">
        <v>3.42</v>
      </c>
      <c r="GH322" s="16">
        <v>14</v>
      </c>
      <c r="GI322" s="16">
        <v>0</v>
      </c>
      <c r="GJ322" s="16">
        <v>5</v>
      </c>
      <c r="GK322" s="16">
        <v>3</v>
      </c>
      <c r="GL322" s="16">
        <v>0</v>
      </c>
      <c r="GM322" s="16">
        <v>0</v>
      </c>
      <c r="GN322" s="16">
        <v>0</v>
      </c>
      <c r="GO322" s="16">
        <v>0</v>
      </c>
      <c r="GP322" s="16">
        <v>5.28</v>
      </c>
      <c r="GQ322" s="16">
        <v>6.66</v>
      </c>
      <c r="GR322" s="16">
        <v>2.2200000000000002</v>
      </c>
      <c r="GS322" s="16">
        <v>0</v>
      </c>
      <c r="GT322" s="16">
        <v>5.7</v>
      </c>
      <c r="GU322" s="16">
        <v>6.6</v>
      </c>
      <c r="GV322" s="16">
        <v>989.98000000000013</v>
      </c>
      <c r="GW322" s="16"/>
      <c r="GX322" s="16"/>
      <c r="GY322" s="16"/>
      <c r="GZ322" s="16"/>
      <c r="HA322" s="16"/>
    </row>
    <row r="323" spans="1:209" x14ac:dyDescent="0.35">
      <c r="A323" s="37"/>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c r="AU323" s="16"/>
      <c r="AV323" s="16"/>
      <c r="AW323" s="16"/>
      <c r="AX323" s="16"/>
      <c r="AY323" s="16"/>
      <c r="AZ323" s="16"/>
      <c r="BA323" s="16"/>
      <c r="BB323" s="16"/>
      <c r="BC323" s="16"/>
      <c r="BD323" s="16"/>
      <c r="BE323" s="16"/>
      <c r="BF323" s="16"/>
      <c r="BG323" s="16"/>
      <c r="BH323" s="16"/>
      <c r="BI323" s="16"/>
      <c r="BJ323" s="16"/>
      <c r="BK323" s="16"/>
      <c r="BL323" s="16"/>
      <c r="BM323" s="16"/>
      <c r="BN323" s="16"/>
      <c r="BO323" s="16"/>
      <c r="BP323" s="16"/>
      <c r="BQ323" s="16"/>
      <c r="BR323" s="16"/>
      <c r="BS323" s="16"/>
      <c r="BT323" s="16"/>
      <c r="BU323" s="16"/>
      <c r="BV323" s="16"/>
      <c r="BW323" s="16"/>
      <c r="BX323" s="16"/>
      <c r="BY323" s="16"/>
      <c r="BZ323" s="16"/>
      <c r="CA323" s="16"/>
      <c r="CB323" s="16"/>
      <c r="CC323" s="16"/>
      <c r="CD323" s="16"/>
      <c r="CE323" s="16"/>
      <c r="CF323" s="16"/>
      <c r="CG323" s="16"/>
      <c r="CH323" s="16"/>
      <c r="CI323" s="16"/>
      <c r="CJ323" s="16"/>
      <c r="CK323" s="16"/>
      <c r="CL323" s="16"/>
      <c r="CM323" s="16"/>
      <c r="CN323" s="16"/>
      <c r="CO323" s="16"/>
      <c r="CP323" s="16"/>
      <c r="CQ323" s="16"/>
      <c r="CR323" s="16"/>
      <c r="CS323" s="16"/>
      <c r="CT323" s="16"/>
      <c r="CU323" s="16"/>
      <c r="CV323" s="16"/>
      <c r="CW323" s="16"/>
      <c r="CX323" s="16"/>
      <c r="CY323" s="16"/>
      <c r="CZ323" s="16"/>
      <c r="DA323" s="16"/>
      <c r="DB323" s="16"/>
      <c r="DC323" s="16"/>
      <c r="DD323" s="16"/>
      <c r="DE323" s="16"/>
      <c r="DF323" s="16"/>
      <c r="DG323" s="16"/>
      <c r="DH323" s="16"/>
      <c r="DI323" s="16"/>
      <c r="DJ323" s="16"/>
      <c r="DK323" s="16"/>
      <c r="DL323" s="16"/>
      <c r="DM323" s="16"/>
      <c r="DN323" s="16"/>
      <c r="DO323" s="16"/>
      <c r="DP323" s="16"/>
      <c r="DQ323" s="16"/>
      <c r="DR323" s="16"/>
      <c r="DS323" s="16"/>
      <c r="DT323" s="16"/>
      <c r="DU323" s="16"/>
      <c r="DV323" s="16"/>
      <c r="DW323" s="16"/>
      <c r="DX323" s="16"/>
      <c r="DY323" s="16"/>
      <c r="DZ323" s="16"/>
      <c r="EA323" s="16"/>
      <c r="EB323" s="16"/>
      <c r="EC323" s="16"/>
      <c r="ED323" s="16"/>
      <c r="EE323" s="16"/>
      <c r="EF323" s="16"/>
      <c r="EG323" s="16"/>
      <c r="EH323" s="16"/>
      <c r="EI323" s="16"/>
      <c r="EJ323" s="16"/>
      <c r="EK323" s="16"/>
      <c r="EL323" s="16"/>
      <c r="EM323" s="16"/>
      <c r="EN323" s="16"/>
      <c r="EO323" s="16"/>
      <c r="EP323" s="16"/>
      <c r="EQ323" s="16"/>
      <c r="ER323" s="16"/>
      <c r="ES323" s="16"/>
      <c r="ET323" s="16"/>
      <c r="EU323" s="16"/>
      <c r="EV323" s="16"/>
      <c r="EW323" s="16"/>
      <c r="EX323" s="16"/>
      <c r="EY323" s="16"/>
      <c r="EZ323" s="16"/>
      <c r="FA323" s="16"/>
      <c r="FB323" s="16"/>
      <c r="FC323" s="16"/>
      <c r="FD323" s="16"/>
      <c r="FE323" s="16"/>
      <c r="FF323" s="16"/>
      <c r="FG323" s="16"/>
      <c r="FH323" s="16"/>
      <c r="FI323" s="16"/>
      <c r="FJ323" s="16"/>
      <c r="FK323" s="16"/>
      <c r="FL323" s="16"/>
      <c r="FM323" s="16"/>
      <c r="FN323" s="16"/>
      <c r="FO323" s="16"/>
      <c r="FP323" s="16"/>
      <c r="FQ323" s="16"/>
      <c r="FR323" s="16"/>
      <c r="FS323" s="16"/>
      <c r="FT323" s="16"/>
      <c r="FU323" s="16"/>
      <c r="FV323" s="16"/>
      <c r="FW323" s="16"/>
      <c r="FX323" s="16"/>
      <c r="FY323" s="16"/>
      <c r="FZ323" s="16"/>
      <c r="GA323" s="16"/>
      <c r="GB323" s="16"/>
      <c r="GC323" s="16"/>
      <c r="GE323" s="37">
        <v>318</v>
      </c>
      <c r="GF323" s="12">
        <v>3400</v>
      </c>
      <c r="GG323" s="16">
        <v>180.49600000000001</v>
      </c>
      <c r="GH323" s="16">
        <v>252.77500000000001</v>
      </c>
      <c r="GI323" s="16">
        <v>43.46</v>
      </c>
      <c r="GJ323" s="16">
        <v>95.435000000000002</v>
      </c>
      <c r="GK323" s="16">
        <v>22.9</v>
      </c>
      <c r="GL323" s="16">
        <v>47.76</v>
      </c>
      <c r="GM323" s="16">
        <v>157.02000000000001</v>
      </c>
      <c r="GN323" s="16">
        <v>45.23</v>
      </c>
      <c r="GO323" s="16">
        <v>10.039999999999999</v>
      </c>
      <c r="GP323" s="16">
        <v>261.70999999999998</v>
      </c>
      <c r="GQ323" s="16">
        <v>261.54000000000002</v>
      </c>
      <c r="GR323" s="16">
        <v>98.67</v>
      </c>
      <c r="GS323" s="16">
        <v>68.86</v>
      </c>
      <c r="GT323" s="16">
        <v>80.254999999999995</v>
      </c>
      <c r="GU323" s="16">
        <v>56.44</v>
      </c>
      <c r="GV323" s="16">
        <v>15498.283000000001</v>
      </c>
      <c r="GW323" s="16"/>
      <c r="GX323" s="16"/>
      <c r="GY323" s="16"/>
      <c r="GZ323" s="16"/>
      <c r="HA323" s="16"/>
    </row>
    <row r="324" spans="1:209" x14ac:dyDescent="0.35">
      <c r="A324" s="37"/>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c r="AV324" s="16"/>
      <c r="AW324" s="16"/>
      <c r="AX324" s="16"/>
      <c r="AY324" s="16"/>
      <c r="AZ324" s="16"/>
      <c r="BA324" s="16"/>
      <c r="BB324" s="16"/>
      <c r="BC324" s="16"/>
      <c r="BD324" s="16"/>
      <c r="BE324" s="16"/>
      <c r="BF324" s="16"/>
      <c r="BG324" s="16"/>
      <c r="BH324" s="16"/>
      <c r="BI324" s="16"/>
      <c r="BJ324" s="16"/>
      <c r="BK324" s="16"/>
      <c r="BL324" s="16"/>
      <c r="BM324" s="16"/>
      <c r="BN324" s="16"/>
      <c r="BO324" s="16"/>
      <c r="BP324" s="16"/>
      <c r="BQ324" s="16"/>
      <c r="BR324" s="16"/>
      <c r="BS324" s="16"/>
      <c r="BT324" s="16"/>
      <c r="BU324" s="16"/>
      <c r="BV324" s="16"/>
      <c r="BW324" s="16"/>
      <c r="BX324" s="16"/>
      <c r="BY324" s="16"/>
      <c r="BZ324" s="16"/>
      <c r="CA324" s="16"/>
      <c r="CB324" s="16"/>
      <c r="CC324" s="16"/>
      <c r="CD324" s="16"/>
      <c r="CE324" s="16"/>
      <c r="CF324" s="16"/>
      <c r="CG324" s="16"/>
      <c r="CH324" s="16"/>
      <c r="CI324" s="16"/>
      <c r="CJ324" s="16"/>
      <c r="CK324" s="16"/>
      <c r="CL324" s="16"/>
      <c r="CM324" s="16"/>
      <c r="CN324" s="16"/>
      <c r="CO324" s="16"/>
      <c r="CP324" s="16"/>
      <c r="CQ324" s="16"/>
      <c r="CR324" s="16"/>
      <c r="CS324" s="16"/>
      <c r="CT324" s="16"/>
      <c r="CU324" s="16"/>
      <c r="CV324" s="16"/>
      <c r="CW324" s="16"/>
      <c r="CX324" s="16"/>
      <c r="CY324" s="16"/>
      <c r="CZ324" s="16"/>
      <c r="DA324" s="16"/>
      <c r="DB324" s="16"/>
      <c r="DC324" s="16"/>
      <c r="DD324" s="16"/>
      <c r="DE324" s="16"/>
      <c r="DF324" s="16"/>
      <c r="DG324" s="16"/>
      <c r="DH324" s="16"/>
      <c r="DI324" s="16"/>
      <c r="DJ324" s="16"/>
      <c r="DK324" s="16"/>
      <c r="DL324" s="16"/>
      <c r="DM324" s="16"/>
      <c r="DN324" s="16"/>
      <c r="DO324" s="16"/>
      <c r="DP324" s="16"/>
      <c r="DQ324" s="16"/>
      <c r="DR324" s="16"/>
      <c r="DS324" s="16"/>
      <c r="DT324" s="16"/>
      <c r="DU324" s="16"/>
      <c r="DV324" s="16"/>
      <c r="DW324" s="16"/>
      <c r="DX324" s="16"/>
      <c r="DY324" s="16"/>
      <c r="DZ324" s="16"/>
      <c r="EA324" s="16"/>
      <c r="EB324" s="16"/>
      <c r="EC324" s="16"/>
      <c r="ED324" s="16"/>
      <c r="EE324" s="16"/>
      <c r="EF324" s="16"/>
      <c r="EG324" s="16"/>
      <c r="EH324" s="16"/>
      <c r="EI324" s="16"/>
      <c r="EJ324" s="16"/>
      <c r="EK324" s="16"/>
      <c r="EL324" s="16"/>
      <c r="EM324" s="16"/>
      <c r="EN324" s="16"/>
      <c r="EO324" s="16"/>
      <c r="EP324" s="16"/>
      <c r="EQ324" s="16"/>
      <c r="ER324" s="16"/>
      <c r="ES324" s="16"/>
      <c r="ET324" s="16"/>
      <c r="EU324" s="16"/>
      <c r="EV324" s="16"/>
      <c r="EW324" s="16"/>
      <c r="EX324" s="16"/>
      <c r="EY324" s="16"/>
      <c r="EZ324" s="16"/>
      <c r="FA324" s="16"/>
      <c r="FB324" s="16"/>
      <c r="FC324" s="16"/>
      <c r="FD324" s="16"/>
      <c r="FE324" s="16"/>
      <c r="FF324" s="16"/>
      <c r="FG324" s="16"/>
      <c r="FH324" s="16"/>
      <c r="FI324" s="16"/>
      <c r="FJ324" s="16"/>
      <c r="FK324" s="16"/>
      <c r="FL324" s="16"/>
      <c r="FM324" s="16"/>
      <c r="FN324" s="16"/>
      <c r="FO324" s="16"/>
      <c r="FP324" s="16"/>
      <c r="FQ324" s="16"/>
      <c r="FR324" s="16"/>
      <c r="FS324" s="16"/>
      <c r="FT324" s="16"/>
      <c r="FU324" s="16"/>
      <c r="FV324" s="16"/>
      <c r="FW324" s="16"/>
      <c r="FX324" s="16"/>
      <c r="FY324" s="16"/>
      <c r="FZ324" s="16"/>
      <c r="GA324" s="16"/>
      <c r="GB324" s="16"/>
      <c r="GC324" s="16"/>
      <c r="GE324" s="37">
        <v>319</v>
      </c>
      <c r="GF324" s="12">
        <v>3401</v>
      </c>
      <c r="GG324" s="16">
        <v>102.19199999999999</v>
      </c>
      <c r="GH324" s="16">
        <v>132.25</v>
      </c>
      <c r="GI324" s="16">
        <v>30.02</v>
      </c>
      <c r="GJ324" s="16">
        <v>24.1</v>
      </c>
      <c r="GK324" s="16">
        <v>5.2</v>
      </c>
      <c r="GL324" s="16">
        <v>10.4</v>
      </c>
      <c r="GM324" s="16">
        <v>16.2</v>
      </c>
      <c r="GN324" s="16">
        <v>40.424999999999997</v>
      </c>
      <c r="GO324" s="16">
        <v>6</v>
      </c>
      <c r="GP324" s="16">
        <v>56.99</v>
      </c>
      <c r="GQ324" s="16">
        <v>9.99</v>
      </c>
      <c r="GR324" s="16">
        <v>6.66</v>
      </c>
      <c r="GS324" s="16">
        <v>72.915000000000006</v>
      </c>
      <c r="GT324" s="16">
        <v>51.88</v>
      </c>
      <c r="GU324" s="16">
        <v>7.6</v>
      </c>
      <c r="GV324" s="16">
        <v>6713.0609999999979</v>
      </c>
      <c r="GW324" s="16"/>
      <c r="GX324" s="16"/>
      <c r="GY324" s="16"/>
      <c r="GZ324" s="16"/>
      <c r="HA324" s="16"/>
    </row>
    <row r="325" spans="1:209" x14ac:dyDescent="0.35">
      <c r="A325" s="37"/>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c r="AU325" s="16"/>
      <c r="AV325" s="16"/>
      <c r="AW325" s="16"/>
      <c r="AX325" s="16"/>
      <c r="AY325" s="16"/>
      <c r="AZ325" s="16"/>
      <c r="BA325" s="16"/>
      <c r="BB325" s="16"/>
      <c r="BC325" s="16"/>
      <c r="BD325" s="16"/>
      <c r="BE325" s="16"/>
      <c r="BF325" s="16"/>
      <c r="BG325" s="16"/>
      <c r="BH325" s="16"/>
      <c r="BI325" s="16"/>
      <c r="BJ325" s="16"/>
      <c r="BK325" s="16"/>
      <c r="BL325" s="16"/>
      <c r="BM325" s="16"/>
      <c r="BN325" s="16"/>
      <c r="BO325" s="16"/>
      <c r="BP325" s="16"/>
      <c r="BQ325" s="16"/>
      <c r="BR325" s="16"/>
      <c r="BS325" s="16"/>
      <c r="BT325" s="16"/>
      <c r="BU325" s="16"/>
      <c r="BV325" s="16"/>
      <c r="BW325" s="16"/>
      <c r="BX325" s="16"/>
      <c r="BY325" s="16"/>
      <c r="BZ325" s="16"/>
      <c r="CA325" s="16"/>
      <c r="CB325" s="16"/>
      <c r="CC325" s="16"/>
      <c r="CD325" s="16"/>
      <c r="CE325" s="16"/>
      <c r="CF325" s="16"/>
      <c r="CG325" s="16"/>
      <c r="CH325" s="16"/>
      <c r="CI325" s="16"/>
      <c r="CJ325" s="16"/>
      <c r="CK325" s="16"/>
      <c r="CL325" s="16"/>
      <c r="CM325" s="16"/>
      <c r="CN325" s="16"/>
      <c r="CO325" s="16"/>
      <c r="CP325" s="16"/>
      <c r="CQ325" s="16"/>
      <c r="CR325" s="16"/>
      <c r="CS325" s="16"/>
      <c r="CT325" s="16"/>
      <c r="CU325" s="16"/>
      <c r="CV325" s="16"/>
      <c r="CW325" s="16"/>
      <c r="CX325" s="16"/>
      <c r="CY325" s="16"/>
      <c r="CZ325" s="16"/>
      <c r="DA325" s="16"/>
      <c r="DB325" s="16"/>
      <c r="DC325" s="16"/>
      <c r="DD325" s="16"/>
      <c r="DE325" s="16"/>
      <c r="DF325" s="16"/>
      <c r="DG325" s="16"/>
      <c r="DH325" s="16"/>
      <c r="DI325" s="16"/>
      <c r="DJ325" s="16"/>
      <c r="DK325" s="16"/>
      <c r="DL325" s="16"/>
      <c r="DM325" s="16"/>
      <c r="DN325" s="16"/>
      <c r="DO325" s="16"/>
      <c r="DP325" s="16"/>
      <c r="DQ325" s="16"/>
      <c r="DR325" s="16"/>
      <c r="DS325" s="16"/>
      <c r="DT325" s="16"/>
      <c r="DU325" s="16"/>
      <c r="DV325" s="16"/>
      <c r="DW325" s="16"/>
      <c r="DX325" s="16"/>
      <c r="DY325" s="16"/>
      <c r="DZ325" s="16"/>
      <c r="EA325" s="16"/>
      <c r="EB325" s="16"/>
      <c r="EC325" s="16"/>
      <c r="ED325" s="16"/>
      <c r="EE325" s="16"/>
      <c r="EF325" s="16"/>
      <c r="EG325" s="16"/>
      <c r="EH325" s="16"/>
      <c r="EI325" s="16"/>
      <c r="EJ325" s="16"/>
      <c r="EK325" s="16"/>
      <c r="EL325" s="16"/>
      <c r="EM325" s="16"/>
      <c r="EN325" s="16"/>
      <c r="EO325" s="16"/>
      <c r="EP325" s="16"/>
      <c r="EQ325" s="16"/>
      <c r="ER325" s="16"/>
      <c r="ES325" s="16"/>
      <c r="ET325" s="16"/>
      <c r="EU325" s="16"/>
      <c r="EV325" s="16"/>
      <c r="EW325" s="16"/>
      <c r="EX325" s="16"/>
      <c r="EY325" s="16"/>
      <c r="EZ325" s="16"/>
      <c r="FA325" s="16"/>
      <c r="FB325" s="16"/>
      <c r="FC325" s="16"/>
      <c r="FD325" s="16"/>
      <c r="FE325" s="16"/>
      <c r="FF325" s="16"/>
      <c r="FG325" s="16"/>
      <c r="FH325" s="16"/>
      <c r="FI325" s="16"/>
      <c r="FJ325" s="16"/>
      <c r="FK325" s="16"/>
      <c r="FL325" s="16"/>
      <c r="FM325" s="16"/>
      <c r="FN325" s="16"/>
      <c r="FO325" s="16"/>
      <c r="FP325" s="16"/>
      <c r="FQ325" s="16"/>
      <c r="FR325" s="16"/>
      <c r="FS325" s="16"/>
      <c r="FT325" s="16"/>
      <c r="FU325" s="16"/>
      <c r="FV325" s="16"/>
      <c r="FW325" s="16"/>
      <c r="FX325" s="16"/>
      <c r="FY325" s="16"/>
      <c r="FZ325" s="16"/>
      <c r="GA325" s="16"/>
      <c r="GB325" s="16"/>
      <c r="GC325" s="16"/>
      <c r="GE325" s="37">
        <v>320</v>
      </c>
      <c r="GF325" s="12">
        <v>3402</v>
      </c>
      <c r="GG325" s="16">
        <v>3.06</v>
      </c>
      <c r="GH325" s="16">
        <v>3.5</v>
      </c>
      <c r="GI325" s="16">
        <v>0</v>
      </c>
      <c r="GJ325" s="16">
        <v>0</v>
      </c>
      <c r="GK325" s="16">
        <v>4</v>
      </c>
      <c r="GL325" s="16">
        <v>0</v>
      </c>
      <c r="GM325" s="16">
        <v>0</v>
      </c>
      <c r="GN325" s="16">
        <v>0</v>
      </c>
      <c r="GO325" s="16">
        <v>0</v>
      </c>
      <c r="GP325" s="16">
        <v>0</v>
      </c>
      <c r="GQ325" s="16">
        <v>0</v>
      </c>
      <c r="GR325" s="16">
        <v>0</v>
      </c>
      <c r="GS325" s="16">
        <v>0</v>
      </c>
      <c r="GT325" s="16">
        <v>0</v>
      </c>
      <c r="GU325" s="16">
        <v>0</v>
      </c>
      <c r="GV325" s="16">
        <v>90.740000000000009</v>
      </c>
      <c r="GW325" s="16"/>
      <c r="GX325" s="16"/>
      <c r="GY325" s="16"/>
      <c r="GZ325" s="16"/>
      <c r="HA325" s="16"/>
    </row>
    <row r="326" spans="1:209" x14ac:dyDescent="0.35">
      <c r="A326" s="37"/>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c r="BC326" s="16"/>
      <c r="BD326" s="16"/>
      <c r="BE326" s="16"/>
      <c r="BF326" s="16"/>
      <c r="BG326" s="16"/>
      <c r="BH326" s="16"/>
      <c r="BI326" s="16"/>
      <c r="BJ326" s="16"/>
      <c r="BK326" s="16"/>
      <c r="BL326" s="16"/>
      <c r="BM326" s="16"/>
      <c r="BN326" s="16"/>
      <c r="BO326" s="16"/>
      <c r="BP326" s="16"/>
      <c r="BQ326" s="16"/>
      <c r="BR326" s="16"/>
      <c r="BS326" s="16"/>
      <c r="BT326" s="16"/>
      <c r="BU326" s="16"/>
      <c r="BV326" s="16"/>
      <c r="BW326" s="16"/>
      <c r="BX326" s="16"/>
      <c r="BY326" s="16"/>
      <c r="BZ326" s="16"/>
      <c r="CA326" s="16"/>
      <c r="CB326" s="16"/>
      <c r="CC326" s="16"/>
      <c r="CD326" s="16"/>
      <c r="CE326" s="16"/>
      <c r="CF326" s="16"/>
      <c r="CG326" s="16"/>
      <c r="CH326" s="16"/>
      <c r="CI326" s="16"/>
      <c r="CJ326" s="16"/>
      <c r="CK326" s="16"/>
      <c r="CL326" s="16"/>
      <c r="CM326" s="16"/>
      <c r="CN326" s="16"/>
      <c r="CO326" s="16"/>
      <c r="CP326" s="16"/>
      <c r="CQ326" s="16"/>
      <c r="CR326" s="16"/>
      <c r="CS326" s="16"/>
      <c r="CT326" s="16"/>
      <c r="CU326" s="16"/>
      <c r="CV326" s="16"/>
      <c r="CW326" s="16"/>
      <c r="CX326" s="16"/>
      <c r="CY326" s="16"/>
      <c r="CZ326" s="16"/>
      <c r="DA326" s="16"/>
      <c r="DB326" s="16"/>
      <c r="DC326" s="16"/>
      <c r="DD326" s="16"/>
      <c r="DE326" s="16"/>
      <c r="DF326" s="16"/>
      <c r="DG326" s="16"/>
      <c r="DH326" s="16"/>
      <c r="DI326" s="16"/>
      <c r="DJ326" s="16"/>
      <c r="DK326" s="16"/>
      <c r="DL326" s="16"/>
      <c r="DM326" s="16"/>
      <c r="DN326" s="16"/>
      <c r="DO326" s="16"/>
      <c r="DP326" s="16"/>
      <c r="DQ326" s="16"/>
      <c r="DR326" s="16"/>
      <c r="DS326" s="16"/>
      <c r="DT326" s="16"/>
      <c r="DU326" s="16"/>
      <c r="DV326" s="16"/>
      <c r="DW326" s="16"/>
      <c r="DX326" s="16"/>
      <c r="DY326" s="16"/>
      <c r="DZ326" s="16"/>
      <c r="EA326" s="16"/>
      <c r="EB326" s="16"/>
      <c r="EC326" s="16"/>
      <c r="ED326" s="16"/>
      <c r="EE326" s="16"/>
      <c r="EF326" s="16"/>
      <c r="EG326" s="16"/>
      <c r="EH326" s="16"/>
      <c r="EI326" s="16"/>
      <c r="EJ326" s="16"/>
      <c r="EK326" s="16"/>
      <c r="EL326" s="16"/>
      <c r="EM326" s="16"/>
      <c r="EN326" s="16"/>
      <c r="EO326" s="16"/>
      <c r="EP326" s="16"/>
      <c r="EQ326" s="16"/>
      <c r="ER326" s="16"/>
      <c r="ES326" s="16"/>
      <c r="ET326" s="16"/>
      <c r="EU326" s="16"/>
      <c r="EV326" s="16"/>
      <c r="EW326" s="16"/>
      <c r="EX326" s="16"/>
      <c r="EY326" s="16"/>
      <c r="EZ326" s="16"/>
      <c r="FA326" s="16"/>
      <c r="FB326" s="16"/>
      <c r="FC326" s="16"/>
      <c r="FD326" s="16"/>
      <c r="FE326" s="16"/>
      <c r="FF326" s="16"/>
      <c r="FG326" s="16"/>
      <c r="FH326" s="16"/>
      <c r="FI326" s="16"/>
      <c r="FJ326" s="16"/>
      <c r="FK326" s="16"/>
      <c r="FL326" s="16"/>
      <c r="FM326" s="16"/>
      <c r="FN326" s="16"/>
      <c r="FO326" s="16"/>
      <c r="FP326" s="16"/>
      <c r="FQ326" s="16"/>
      <c r="FR326" s="16"/>
      <c r="FS326" s="16"/>
      <c r="FT326" s="16"/>
      <c r="FU326" s="16"/>
      <c r="FV326" s="16"/>
      <c r="FW326" s="16"/>
      <c r="FX326" s="16"/>
      <c r="FY326" s="16"/>
      <c r="FZ326" s="16"/>
      <c r="GA326" s="16"/>
      <c r="GB326" s="16"/>
      <c r="GC326" s="16"/>
      <c r="GE326" s="37">
        <v>321</v>
      </c>
      <c r="GF326" s="12">
        <v>3407</v>
      </c>
      <c r="GG326" s="16">
        <v>0</v>
      </c>
      <c r="GH326" s="16">
        <v>0</v>
      </c>
      <c r="GI326" s="16">
        <v>0</v>
      </c>
      <c r="GJ326" s="16">
        <v>0</v>
      </c>
      <c r="GK326" s="16">
        <v>0</v>
      </c>
      <c r="GL326" s="16">
        <v>5.5</v>
      </c>
      <c r="GM326" s="16">
        <v>6.24</v>
      </c>
      <c r="GN326" s="16">
        <v>0</v>
      </c>
      <c r="GO326" s="16">
        <v>0</v>
      </c>
      <c r="GP326" s="16">
        <v>0</v>
      </c>
      <c r="GQ326" s="16">
        <v>0</v>
      </c>
      <c r="GR326" s="16">
        <v>0</v>
      </c>
      <c r="GS326" s="16">
        <v>6.64</v>
      </c>
      <c r="GT326" s="16">
        <v>0</v>
      </c>
      <c r="GU326" s="16">
        <v>0</v>
      </c>
      <c r="GV326" s="16">
        <v>479.63800000000009</v>
      </c>
      <c r="GW326" s="16"/>
      <c r="GX326" s="16"/>
      <c r="GY326" s="16"/>
      <c r="GZ326" s="16"/>
      <c r="HA326" s="16"/>
    </row>
    <row r="327" spans="1:209" x14ac:dyDescent="0.35">
      <c r="A327" s="37"/>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c r="BH327" s="16"/>
      <c r="BI327" s="16"/>
      <c r="BJ327" s="16"/>
      <c r="BK327" s="16"/>
      <c r="BL327" s="16"/>
      <c r="BM327" s="16"/>
      <c r="BN327" s="16"/>
      <c r="BO327" s="16"/>
      <c r="BP327" s="16"/>
      <c r="BQ327" s="16"/>
      <c r="BR327" s="16"/>
      <c r="BS327" s="16"/>
      <c r="BT327" s="16"/>
      <c r="BU327" s="16"/>
      <c r="BV327" s="16"/>
      <c r="BW327" s="16"/>
      <c r="BX327" s="16"/>
      <c r="BY327" s="16"/>
      <c r="BZ327" s="16"/>
      <c r="CA327" s="16"/>
      <c r="CB327" s="16"/>
      <c r="CC327" s="16"/>
      <c r="CD327" s="16"/>
      <c r="CE327" s="16"/>
      <c r="CF327" s="16"/>
      <c r="CG327" s="16"/>
      <c r="CH327" s="16"/>
      <c r="CI327" s="16"/>
      <c r="CJ327" s="16"/>
      <c r="CK327" s="16"/>
      <c r="CL327" s="16"/>
      <c r="CM327" s="16"/>
      <c r="CN327" s="16"/>
      <c r="CO327" s="16"/>
      <c r="CP327" s="16"/>
      <c r="CQ327" s="16"/>
      <c r="CR327" s="16"/>
      <c r="CS327" s="16"/>
      <c r="CT327" s="16"/>
      <c r="CU327" s="16"/>
      <c r="CV327" s="16"/>
      <c r="CW327" s="16"/>
      <c r="CX327" s="16"/>
      <c r="CY327" s="16"/>
      <c r="CZ327" s="16"/>
      <c r="DA327" s="16"/>
      <c r="DB327" s="16"/>
      <c r="DC327" s="16"/>
      <c r="DD327" s="16"/>
      <c r="DE327" s="16"/>
      <c r="DF327" s="16"/>
      <c r="DG327" s="16"/>
      <c r="DH327" s="16"/>
      <c r="DI327" s="16"/>
      <c r="DJ327" s="16"/>
      <c r="DK327" s="16"/>
      <c r="DL327" s="16"/>
      <c r="DM327" s="16"/>
      <c r="DN327" s="16"/>
      <c r="DO327" s="16"/>
      <c r="DP327" s="16"/>
      <c r="DQ327" s="16"/>
      <c r="DR327" s="16"/>
      <c r="DS327" s="16"/>
      <c r="DT327" s="16"/>
      <c r="DU327" s="16"/>
      <c r="DV327" s="16"/>
      <c r="DW327" s="16"/>
      <c r="DX327" s="16"/>
      <c r="DY327" s="16"/>
      <c r="DZ327" s="16"/>
      <c r="EA327" s="16"/>
      <c r="EB327" s="16"/>
      <c r="EC327" s="16"/>
      <c r="ED327" s="16"/>
      <c r="EE327" s="16"/>
      <c r="EF327" s="16"/>
      <c r="EG327" s="16"/>
      <c r="EH327" s="16"/>
      <c r="EI327" s="16"/>
      <c r="EJ327" s="16"/>
      <c r="EK327" s="16"/>
      <c r="EL327" s="16"/>
      <c r="EM327" s="16"/>
      <c r="EN327" s="16"/>
      <c r="EO327" s="16"/>
      <c r="EP327" s="16"/>
      <c r="EQ327" s="16"/>
      <c r="ER327" s="16"/>
      <c r="ES327" s="16"/>
      <c r="ET327" s="16"/>
      <c r="EU327" s="16"/>
      <c r="EV327" s="16"/>
      <c r="EW327" s="16"/>
      <c r="EX327" s="16"/>
      <c r="EY327" s="16"/>
      <c r="EZ327" s="16"/>
      <c r="FA327" s="16"/>
      <c r="FB327" s="16"/>
      <c r="FC327" s="16"/>
      <c r="FD327" s="16"/>
      <c r="FE327" s="16"/>
      <c r="FF327" s="16"/>
      <c r="FG327" s="16"/>
      <c r="FH327" s="16"/>
      <c r="FI327" s="16"/>
      <c r="FJ327" s="16"/>
      <c r="FK327" s="16"/>
      <c r="FL327" s="16"/>
      <c r="FM327" s="16"/>
      <c r="FN327" s="16"/>
      <c r="FO327" s="16"/>
      <c r="FP327" s="16"/>
      <c r="FQ327" s="16"/>
      <c r="FR327" s="16"/>
      <c r="FS327" s="16"/>
      <c r="FT327" s="16"/>
      <c r="FU327" s="16"/>
      <c r="FV327" s="16"/>
      <c r="FW327" s="16"/>
      <c r="FX327" s="16"/>
      <c r="FY327" s="16"/>
      <c r="FZ327" s="16"/>
      <c r="GA327" s="16"/>
      <c r="GB327" s="16"/>
      <c r="GC327" s="16"/>
      <c r="GE327" s="37">
        <v>322</v>
      </c>
      <c r="GF327" s="12">
        <v>3409</v>
      </c>
      <c r="GG327" s="16">
        <v>4.87</v>
      </c>
      <c r="GH327" s="16">
        <v>20.045000000000002</v>
      </c>
      <c r="GI327" s="16">
        <v>5.19</v>
      </c>
      <c r="GJ327" s="16">
        <v>0</v>
      </c>
      <c r="GK327" s="16">
        <v>0</v>
      </c>
      <c r="GL327" s="16">
        <v>10.455</v>
      </c>
      <c r="GM327" s="16">
        <v>34.979999999999997</v>
      </c>
      <c r="GN327" s="16">
        <v>4.95</v>
      </c>
      <c r="GO327" s="16">
        <v>16.774999999999999</v>
      </c>
      <c r="GP327" s="16">
        <v>23.445</v>
      </c>
      <c r="GQ327" s="16">
        <v>27.38</v>
      </c>
      <c r="GR327" s="16">
        <v>0</v>
      </c>
      <c r="GS327" s="16">
        <v>33.54</v>
      </c>
      <c r="GT327" s="16">
        <v>6.65</v>
      </c>
      <c r="GU327" s="16">
        <v>0</v>
      </c>
      <c r="GV327" s="16">
        <v>1310.4649999999995</v>
      </c>
      <c r="GW327" s="16"/>
      <c r="GX327" s="16"/>
      <c r="GY327" s="16"/>
      <c r="GZ327" s="16"/>
      <c r="HA327" s="16"/>
    </row>
    <row r="328" spans="1:209" x14ac:dyDescent="0.35">
      <c r="A328" s="37"/>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c r="BE328" s="16"/>
      <c r="BF328" s="16"/>
      <c r="BG328" s="16"/>
      <c r="BH328" s="16"/>
      <c r="BI328" s="16"/>
      <c r="BJ328" s="16"/>
      <c r="BK328" s="16"/>
      <c r="BL328" s="16"/>
      <c r="BM328" s="16"/>
      <c r="BN328" s="16"/>
      <c r="BO328" s="16"/>
      <c r="BP328" s="16"/>
      <c r="BQ328" s="16"/>
      <c r="BR328" s="16"/>
      <c r="BS328" s="16"/>
      <c r="BT328" s="16"/>
      <c r="BU328" s="16"/>
      <c r="BV328" s="16"/>
      <c r="BW328" s="16"/>
      <c r="BX328" s="16"/>
      <c r="BY328" s="16"/>
      <c r="BZ328" s="16"/>
      <c r="CA328" s="16"/>
      <c r="CB328" s="16"/>
      <c r="CC328" s="16"/>
      <c r="CD328" s="16"/>
      <c r="CE328" s="16"/>
      <c r="CF328" s="16"/>
      <c r="CG328" s="16"/>
      <c r="CH328" s="16"/>
      <c r="CI328" s="16"/>
      <c r="CJ328" s="16"/>
      <c r="CK328" s="16"/>
      <c r="CL328" s="16"/>
      <c r="CM328" s="16"/>
      <c r="CN328" s="16"/>
      <c r="CO328" s="16"/>
      <c r="CP328" s="16"/>
      <c r="CQ328" s="16"/>
      <c r="CR328" s="16"/>
      <c r="CS328" s="16"/>
      <c r="CT328" s="16"/>
      <c r="CU328" s="16"/>
      <c r="CV328" s="16"/>
      <c r="CW328" s="16"/>
      <c r="CX328" s="16"/>
      <c r="CY328" s="16"/>
      <c r="CZ328" s="16"/>
      <c r="DA328" s="16"/>
      <c r="DB328" s="16"/>
      <c r="DC328" s="16"/>
      <c r="DD328" s="16"/>
      <c r="DE328" s="16"/>
      <c r="DF328" s="16"/>
      <c r="DG328" s="16"/>
      <c r="DH328" s="16"/>
      <c r="DI328" s="16"/>
      <c r="DJ328" s="16"/>
      <c r="DK328" s="16"/>
      <c r="DL328" s="16"/>
      <c r="DM328" s="16"/>
      <c r="DN328" s="16"/>
      <c r="DO328" s="16"/>
      <c r="DP328" s="16"/>
      <c r="DQ328" s="16"/>
      <c r="DR328" s="16"/>
      <c r="DS328" s="16"/>
      <c r="DT328" s="16"/>
      <c r="DU328" s="16"/>
      <c r="DV328" s="16"/>
      <c r="DW328" s="16"/>
      <c r="DX328" s="16"/>
      <c r="DY328" s="16"/>
      <c r="DZ328" s="16"/>
      <c r="EA328" s="16"/>
      <c r="EB328" s="16"/>
      <c r="EC328" s="16"/>
      <c r="ED328" s="16"/>
      <c r="EE328" s="16"/>
      <c r="EF328" s="16"/>
      <c r="EG328" s="16"/>
      <c r="EH328" s="16"/>
      <c r="EI328" s="16"/>
      <c r="EJ328" s="16"/>
      <c r="EK328" s="16"/>
      <c r="EL328" s="16"/>
      <c r="EM328" s="16"/>
      <c r="EN328" s="16"/>
      <c r="EO328" s="16"/>
      <c r="EP328" s="16"/>
      <c r="EQ328" s="16"/>
      <c r="ER328" s="16"/>
      <c r="ES328" s="16"/>
      <c r="ET328" s="16"/>
      <c r="EU328" s="16"/>
      <c r="EV328" s="16"/>
      <c r="EW328" s="16"/>
      <c r="EX328" s="16"/>
      <c r="EY328" s="16"/>
      <c r="EZ328" s="16"/>
      <c r="FA328" s="16"/>
      <c r="FB328" s="16"/>
      <c r="FC328" s="16"/>
      <c r="FD328" s="16"/>
      <c r="FE328" s="16"/>
      <c r="FF328" s="16"/>
      <c r="FG328" s="16"/>
      <c r="FH328" s="16"/>
      <c r="FI328" s="16"/>
      <c r="FJ328" s="16"/>
      <c r="FK328" s="16"/>
      <c r="FL328" s="16"/>
      <c r="FM328" s="16"/>
      <c r="FN328" s="16"/>
      <c r="FO328" s="16"/>
      <c r="FP328" s="16"/>
      <c r="FQ328" s="16"/>
      <c r="FR328" s="16"/>
      <c r="FS328" s="16"/>
      <c r="FT328" s="16"/>
      <c r="FU328" s="16"/>
      <c r="FV328" s="16"/>
      <c r="FW328" s="16"/>
      <c r="FX328" s="16"/>
      <c r="FY328" s="16"/>
      <c r="FZ328" s="16"/>
      <c r="GA328" s="16"/>
      <c r="GB328" s="16"/>
      <c r="GC328" s="16"/>
      <c r="GE328" s="37">
        <v>323</v>
      </c>
      <c r="GF328" s="12">
        <v>3412</v>
      </c>
      <c r="GG328" s="16">
        <v>10.28</v>
      </c>
      <c r="GH328" s="16">
        <v>4.7850000000000001</v>
      </c>
      <c r="GI328" s="16">
        <v>0</v>
      </c>
      <c r="GJ328" s="16">
        <v>0</v>
      </c>
      <c r="GK328" s="16">
        <v>0</v>
      </c>
      <c r="GL328" s="16">
        <v>0</v>
      </c>
      <c r="GM328" s="16">
        <v>0</v>
      </c>
      <c r="GN328" s="16">
        <v>0</v>
      </c>
      <c r="GO328" s="16">
        <v>0</v>
      </c>
      <c r="GP328" s="16">
        <v>0</v>
      </c>
      <c r="GQ328" s="16">
        <v>6.66</v>
      </c>
      <c r="GR328" s="16">
        <v>0</v>
      </c>
      <c r="GS328" s="16">
        <v>13.12</v>
      </c>
      <c r="GT328" s="16">
        <v>0</v>
      </c>
      <c r="GU328" s="16">
        <v>0</v>
      </c>
      <c r="GV328" s="16">
        <v>342.78</v>
      </c>
      <c r="GW328" s="16"/>
      <c r="GX328" s="16"/>
      <c r="GY328" s="16"/>
      <c r="GZ328" s="16"/>
      <c r="HA328" s="16"/>
    </row>
    <row r="329" spans="1:209" x14ac:dyDescent="0.35">
      <c r="A329" s="37"/>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c r="CA329" s="16"/>
      <c r="CB329" s="16"/>
      <c r="CC329" s="16"/>
      <c r="CD329" s="16"/>
      <c r="CE329" s="16"/>
      <c r="CF329" s="16"/>
      <c r="CG329" s="16"/>
      <c r="CH329" s="16"/>
      <c r="CI329" s="16"/>
      <c r="CJ329" s="16"/>
      <c r="CK329" s="16"/>
      <c r="CL329" s="16"/>
      <c r="CM329" s="16"/>
      <c r="CN329" s="16"/>
      <c r="CO329" s="16"/>
      <c r="CP329" s="16"/>
      <c r="CQ329" s="16"/>
      <c r="CR329" s="16"/>
      <c r="CS329" s="16"/>
      <c r="CT329" s="16"/>
      <c r="CU329" s="16"/>
      <c r="CV329" s="16"/>
      <c r="CW329" s="16"/>
      <c r="CX329" s="16"/>
      <c r="CY329" s="16"/>
      <c r="CZ329" s="16"/>
      <c r="DA329" s="16"/>
      <c r="DB329" s="16"/>
      <c r="DC329" s="16"/>
      <c r="DD329" s="16"/>
      <c r="DE329" s="16"/>
      <c r="DF329" s="16"/>
      <c r="DG329" s="16"/>
      <c r="DH329" s="16"/>
      <c r="DI329" s="16"/>
      <c r="DJ329" s="16"/>
      <c r="DK329" s="16"/>
      <c r="DL329" s="16"/>
      <c r="DM329" s="16"/>
      <c r="DN329" s="16"/>
      <c r="DO329" s="16"/>
      <c r="DP329" s="16"/>
      <c r="DQ329" s="16"/>
      <c r="DR329" s="16"/>
      <c r="DS329" s="16"/>
      <c r="DT329" s="16"/>
      <c r="DU329" s="16"/>
      <c r="DV329" s="16"/>
      <c r="DW329" s="16"/>
      <c r="DX329" s="16"/>
      <c r="DY329" s="16"/>
      <c r="DZ329" s="16"/>
      <c r="EA329" s="16"/>
      <c r="EB329" s="16"/>
      <c r="EC329" s="16"/>
      <c r="ED329" s="16"/>
      <c r="EE329" s="16"/>
      <c r="EF329" s="16"/>
      <c r="EG329" s="16"/>
      <c r="EH329" s="16"/>
      <c r="EI329" s="16"/>
      <c r="EJ329" s="16"/>
      <c r="EK329" s="16"/>
      <c r="EL329" s="16"/>
      <c r="EM329" s="16"/>
      <c r="EN329" s="16"/>
      <c r="EO329" s="16"/>
      <c r="EP329" s="16"/>
      <c r="EQ329" s="16"/>
      <c r="ER329" s="16"/>
      <c r="ES329" s="16"/>
      <c r="ET329" s="16"/>
      <c r="EU329" s="16"/>
      <c r="EV329" s="16"/>
      <c r="EW329" s="16"/>
      <c r="EX329" s="16"/>
      <c r="EY329" s="16"/>
      <c r="EZ329" s="16"/>
      <c r="FA329" s="16"/>
      <c r="FB329" s="16"/>
      <c r="FC329" s="16"/>
      <c r="FD329" s="16"/>
      <c r="FE329" s="16"/>
      <c r="FF329" s="16"/>
      <c r="FG329" s="16"/>
      <c r="FH329" s="16"/>
      <c r="FI329" s="16"/>
      <c r="FJ329" s="16"/>
      <c r="FK329" s="16"/>
      <c r="FL329" s="16"/>
      <c r="FM329" s="16"/>
      <c r="FN329" s="16"/>
      <c r="FO329" s="16"/>
      <c r="FP329" s="16"/>
      <c r="FQ329" s="16"/>
      <c r="FR329" s="16"/>
      <c r="FS329" s="16"/>
      <c r="FT329" s="16"/>
      <c r="FU329" s="16"/>
      <c r="FV329" s="16"/>
      <c r="FW329" s="16"/>
      <c r="FX329" s="16"/>
      <c r="FY329" s="16"/>
      <c r="FZ329" s="16"/>
      <c r="GA329" s="16"/>
      <c r="GB329" s="16"/>
      <c r="GC329" s="16"/>
      <c r="GE329" s="37">
        <v>324</v>
      </c>
      <c r="GF329" s="12">
        <v>3413</v>
      </c>
      <c r="GG329" s="16">
        <v>3.8</v>
      </c>
      <c r="GH329" s="16">
        <v>0</v>
      </c>
      <c r="GI329" s="16">
        <v>0</v>
      </c>
      <c r="GJ329" s="16">
        <v>5</v>
      </c>
      <c r="GK329" s="16">
        <v>5</v>
      </c>
      <c r="GL329" s="16">
        <v>0</v>
      </c>
      <c r="GM329" s="16">
        <v>0</v>
      </c>
      <c r="GN329" s="16">
        <v>0</v>
      </c>
      <c r="GO329" s="16">
        <v>0</v>
      </c>
      <c r="GP329" s="16">
        <v>5.28</v>
      </c>
      <c r="GQ329" s="16">
        <v>0</v>
      </c>
      <c r="GR329" s="16">
        <v>6.24</v>
      </c>
      <c r="GS329" s="16">
        <v>0</v>
      </c>
      <c r="GT329" s="16">
        <v>0</v>
      </c>
      <c r="GU329" s="16">
        <v>0</v>
      </c>
      <c r="GV329" s="16">
        <v>189.99199999999999</v>
      </c>
      <c r="GW329" s="16"/>
      <c r="GX329" s="16"/>
      <c r="GY329" s="16"/>
      <c r="GZ329" s="16"/>
      <c r="HA329" s="16"/>
    </row>
    <row r="330" spans="1:209" x14ac:dyDescent="0.35">
      <c r="A330" s="37"/>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c r="AR330" s="16"/>
      <c r="AS330" s="16"/>
      <c r="AT330" s="16"/>
      <c r="AU330" s="16"/>
      <c r="AV330" s="16"/>
      <c r="AW330" s="16"/>
      <c r="AX330" s="16"/>
      <c r="AY330" s="16"/>
      <c r="AZ330" s="16"/>
      <c r="BA330" s="16"/>
      <c r="BB330" s="16"/>
      <c r="BC330" s="16"/>
      <c r="BD330" s="16"/>
      <c r="BE330" s="16"/>
      <c r="BF330" s="16"/>
      <c r="BG330" s="16"/>
      <c r="BH330" s="16"/>
      <c r="BI330" s="16"/>
      <c r="BJ330" s="16"/>
      <c r="BK330" s="16"/>
      <c r="BL330" s="16"/>
      <c r="BM330" s="16"/>
      <c r="BN330" s="16"/>
      <c r="BO330" s="16"/>
      <c r="BP330" s="16"/>
      <c r="BQ330" s="16"/>
      <c r="BR330" s="16"/>
      <c r="BS330" s="16"/>
      <c r="BT330" s="16"/>
      <c r="BU330" s="16"/>
      <c r="BV330" s="16"/>
      <c r="BW330" s="16"/>
      <c r="BX330" s="16"/>
      <c r="BY330" s="16"/>
      <c r="BZ330" s="16"/>
      <c r="CA330" s="16"/>
      <c r="CB330" s="16"/>
      <c r="CC330" s="16"/>
      <c r="CD330" s="16"/>
      <c r="CE330" s="16"/>
      <c r="CF330" s="16"/>
      <c r="CG330" s="16"/>
      <c r="CH330" s="16"/>
      <c r="CI330" s="16"/>
      <c r="CJ330" s="16"/>
      <c r="CK330" s="16"/>
      <c r="CL330" s="16"/>
      <c r="CM330" s="16"/>
      <c r="CN330" s="16"/>
      <c r="CO330" s="16"/>
      <c r="CP330" s="16"/>
      <c r="CQ330" s="16"/>
      <c r="CR330" s="16"/>
      <c r="CS330" s="16"/>
      <c r="CT330" s="16"/>
      <c r="CU330" s="16"/>
      <c r="CV330" s="16"/>
      <c r="CW330" s="16"/>
      <c r="CX330" s="16"/>
      <c r="CY330" s="16"/>
      <c r="CZ330" s="16"/>
      <c r="DA330" s="16"/>
      <c r="DB330" s="16"/>
      <c r="DC330" s="16"/>
      <c r="DD330" s="16"/>
      <c r="DE330" s="16"/>
      <c r="DF330" s="16"/>
      <c r="DG330" s="16"/>
      <c r="DH330" s="16"/>
      <c r="DI330" s="16"/>
      <c r="DJ330" s="16"/>
      <c r="DK330" s="16"/>
      <c r="DL330" s="16"/>
      <c r="DM330" s="16"/>
      <c r="DN330" s="16"/>
      <c r="DO330" s="16"/>
      <c r="DP330" s="16"/>
      <c r="DQ330" s="16"/>
      <c r="DR330" s="16"/>
      <c r="DS330" s="16"/>
      <c r="DT330" s="16"/>
      <c r="DU330" s="16"/>
      <c r="DV330" s="16"/>
      <c r="DW330" s="16"/>
      <c r="DX330" s="16"/>
      <c r="DY330" s="16"/>
      <c r="DZ330" s="16"/>
      <c r="EA330" s="16"/>
      <c r="EB330" s="16"/>
      <c r="EC330" s="16"/>
      <c r="ED330" s="16"/>
      <c r="EE330" s="16"/>
      <c r="EF330" s="16"/>
      <c r="EG330" s="16"/>
      <c r="EH330" s="16"/>
      <c r="EI330" s="16"/>
      <c r="EJ330" s="16"/>
      <c r="EK330" s="16"/>
      <c r="EL330" s="16"/>
      <c r="EM330" s="16"/>
      <c r="EN330" s="16"/>
      <c r="EO330" s="16"/>
      <c r="EP330" s="16"/>
      <c r="EQ330" s="16"/>
      <c r="ER330" s="16"/>
      <c r="ES330" s="16"/>
      <c r="ET330" s="16"/>
      <c r="EU330" s="16"/>
      <c r="EV330" s="16"/>
      <c r="EW330" s="16"/>
      <c r="EX330" s="16"/>
      <c r="EY330" s="16"/>
      <c r="EZ330" s="16"/>
      <c r="FA330" s="16"/>
      <c r="FB330" s="16"/>
      <c r="FC330" s="16"/>
      <c r="FD330" s="16"/>
      <c r="FE330" s="16"/>
      <c r="FF330" s="16"/>
      <c r="FG330" s="16"/>
      <c r="FH330" s="16"/>
      <c r="FI330" s="16"/>
      <c r="FJ330" s="16"/>
      <c r="FK330" s="16"/>
      <c r="FL330" s="16"/>
      <c r="FM330" s="16"/>
      <c r="FN330" s="16"/>
      <c r="FO330" s="16"/>
      <c r="FP330" s="16"/>
      <c r="FQ330" s="16"/>
      <c r="FR330" s="16"/>
      <c r="FS330" s="16"/>
      <c r="FT330" s="16"/>
      <c r="FU330" s="16"/>
      <c r="FV330" s="16"/>
      <c r="FW330" s="16"/>
      <c r="FX330" s="16"/>
      <c r="FY330" s="16"/>
      <c r="FZ330" s="16"/>
      <c r="GA330" s="16"/>
      <c r="GB330" s="16"/>
      <c r="GC330" s="16"/>
      <c r="GE330" s="37">
        <v>325</v>
      </c>
      <c r="GF330" s="12">
        <v>3414</v>
      </c>
      <c r="GG330" s="16">
        <v>28.187999999999999</v>
      </c>
      <c r="GH330" s="16">
        <v>15.84</v>
      </c>
      <c r="GI330" s="16">
        <v>0</v>
      </c>
      <c r="GJ330" s="16">
        <v>18.649999999999999</v>
      </c>
      <c r="GK330" s="16">
        <v>0</v>
      </c>
      <c r="GL330" s="16">
        <v>9.08</v>
      </c>
      <c r="GM330" s="16">
        <v>5.9850000000000003</v>
      </c>
      <c r="GN330" s="16">
        <v>5.13</v>
      </c>
      <c r="GO330" s="16">
        <v>27.9</v>
      </c>
      <c r="GP330" s="16">
        <v>3.3</v>
      </c>
      <c r="GQ330" s="16">
        <v>0</v>
      </c>
      <c r="GR330" s="16">
        <v>17.7</v>
      </c>
      <c r="GS330" s="16">
        <v>73.08</v>
      </c>
      <c r="GT330" s="16">
        <v>19.8</v>
      </c>
      <c r="GU330" s="16">
        <v>6.16</v>
      </c>
      <c r="GV330" s="16">
        <v>2173.1799999999998</v>
      </c>
      <c r="GW330" s="16"/>
      <c r="GX330" s="16"/>
      <c r="GY330" s="16"/>
      <c r="GZ330" s="16"/>
      <c r="HA330" s="16"/>
    </row>
    <row r="331" spans="1:209" x14ac:dyDescent="0.35">
      <c r="A331" s="37"/>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c r="AR331" s="16"/>
      <c r="AS331" s="16"/>
      <c r="AT331" s="16"/>
      <c r="AU331" s="16"/>
      <c r="AV331" s="16"/>
      <c r="AW331" s="16"/>
      <c r="AX331" s="16"/>
      <c r="AY331" s="16"/>
      <c r="AZ331" s="16"/>
      <c r="BA331" s="16"/>
      <c r="BB331" s="16"/>
      <c r="BC331" s="16"/>
      <c r="BD331" s="16"/>
      <c r="BE331" s="16"/>
      <c r="BF331" s="16"/>
      <c r="BG331" s="16"/>
      <c r="BH331" s="16"/>
      <c r="BI331" s="16"/>
      <c r="BJ331" s="16"/>
      <c r="BK331" s="16"/>
      <c r="BL331" s="16"/>
      <c r="BM331" s="16"/>
      <c r="BN331" s="16"/>
      <c r="BO331" s="16"/>
      <c r="BP331" s="16"/>
      <c r="BQ331" s="16"/>
      <c r="BR331" s="16"/>
      <c r="BS331" s="16"/>
      <c r="BT331" s="16"/>
      <c r="BU331" s="16"/>
      <c r="BV331" s="16"/>
      <c r="BW331" s="16"/>
      <c r="BX331" s="16"/>
      <c r="BY331" s="16"/>
      <c r="BZ331" s="16"/>
      <c r="CA331" s="16"/>
      <c r="CB331" s="16"/>
      <c r="CC331" s="16"/>
      <c r="CD331" s="16"/>
      <c r="CE331" s="16"/>
      <c r="CF331" s="16"/>
      <c r="CG331" s="16"/>
      <c r="CH331" s="16"/>
      <c r="CI331" s="16"/>
      <c r="CJ331" s="16"/>
      <c r="CK331" s="16"/>
      <c r="CL331" s="16"/>
      <c r="CM331" s="16"/>
      <c r="CN331" s="16"/>
      <c r="CO331" s="16"/>
      <c r="CP331" s="16"/>
      <c r="CQ331" s="16"/>
      <c r="CR331" s="16"/>
      <c r="CS331" s="16"/>
      <c r="CT331" s="16"/>
      <c r="CU331" s="16"/>
      <c r="CV331" s="16"/>
      <c r="CW331" s="16"/>
      <c r="CX331" s="16"/>
      <c r="CY331" s="16"/>
      <c r="CZ331" s="16"/>
      <c r="DA331" s="16"/>
      <c r="DB331" s="16"/>
      <c r="DC331" s="16"/>
      <c r="DD331" s="16"/>
      <c r="DE331" s="16"/>
      <c r="DF331" s="16"/>
      <c r="DG331" s="16"/>
      <c r="DH331" s="16"/>
      <c r="DI331" s="16"/>
      <c r="DJ331" s="16"/>
      <c r="DK331" s="16"/>
      <c r="DL331" s="16"/>
      <c r="DM331" s="16"/>
      <c r="DN331" s="16"/>
      <c r="DO331" s="16"/>
      <c r="DP331" s="16"/>
      <c r="DQ331" s="16"/>
      <c r="DR331" s="16"/>
      <c r="DS331" s="16"/>
      <c r="DT331" s="16"/>
      <c r="DU331" s="16"/>
      <c r="DV331" s="16"/>
      <c r="DW331" s="16"/>
      <c r="DX331" s="16"/>
      <c r="DY331" s="16"/>
      <c r="DZ331" s="16"/>
      <c r="EA331" s="16"/>
      <c r="EB331" s="16"/>
      <c r="EC331" s="16"/>
      <c r="ED331" s="16"/>
      <c r="EE331" s="16"/>
      <c r="EF331" s="16"/>
      <c r="EG331" s="16"/>
      <c r="EH331" s="16"/>
      <c r="EI331" s="16"/>
      <c r="EJ331" s="16"/>
      <c r="EK331" s="16"/>
      <c r="EL331" s="16"/>
      <c r="EM331" s="16"/>
      <c r="EN331" s="16"/>
      <c r="EO331" s="16"/>
      <c r="EP331" s="16"/>
      <c r="EQ331" s="16"/>
      <c r="ER331" s="16"/>
      <c r="ES331" s="16"/>
      <c r="ET331" s="16"/>
      <c r="EU331" s="16"/>
      <c r="EV331" s="16"/>
      <c r="EW331" s="16"/>
      <c r="EX331" s="16"/>
      <c r="EY331" s="16"/>
      <c r="EZ331" s="16"/>
      <c r="FA331" s="16"/>
      <c r="FB331" s="16"/>
      <c r="FC331" s="16"/>
      <c r="FD331" s="16"/>
      <c r="FE331" s="16"/>
      <c r="FF331" s="16"/>
      <c r="FG331" s="16"/>
      <c r="FH331" s="16"/>
      <c r="FI331" s="16"/>
      <c r="FJ331" s="16"/>
      <c r="FK331" s="16"/>
      <c r="FL331" s="16"/>
      <c r="FM331" s="16"/>
      <c r="FN331" s="16"/>
      <c r="FO331" s="16"/>
      <c r="FP331" s="16"/>
      <c r="FQ331" s="16"/>
      <c r="FR331" s="16"/>
      <c r="FS331" s="16"/>
      <c r="FT331" s="16"/>
      <c r="FU331" s="16"/>
      <c r="FV331" s="16"/>
      <c r="FW331" s="16"/>
      <c r="FX331" s="16"/>
      <c r="FY331" s="16"/>
      <c r="FZ331" s="16"/>
      <c r="GA331" s="16"/>
      <c r="GB331" s="16"/>
      <c r="GC331" s="16"/>
      <c r="GE331" s="37">
        <v>326</v>
      </c>
      <c r="GF331" s="12">
        <v>3415</v>
      </c>
      <c r="GG331" s="16">
        <v>0</v>
      </c>
      <c r="GH331" s="16">
        <v>0</v>
      </c>
      <c r="GI331" s="16">
        <v>0</v>
      </c>
      <c r="GJ331" s="16">
        <v>0</v>
      </c>
      <c r="GK331" s="16">
        <v>0</v>
      </c>
      <c r="GL331" s="16">
        <v>0</v>
      </c>
      <c r="GM331" s="16">
        <v>0</v>
      </c>
      <c r="GN331" s="16">
        <v>0</v>
      </c>
      <c r="GO331" s="16">
        <v>0</v>
      </c>
      <c r="GP331" s="16">
        <v>0</v>
      </c>
      <c r="GQ331" s="16">
        <v>6.66</v>
      </c>
      <c r="GR331" s="16">
        <v>0</v>
      </c>
      <c r="GS331" s="16">
        <v>0</v>
      </c>
      <c r="GT331" s="16">
        <v>0</v>
      </c>
      <c r="GU331" s="16">
        <v>0</v>
      </c>
      <c r="GV331" s="16">
        <v>25.060000000000002</v>
      </c>
      <c r="GW331" s="16"/>
      <c r="GX331" s="16"/>
      <c r="GY331" s="16"/>
      <c r="GZ331" s="16"/>
      <c r="HA331" s="16"/>
    </row>
    <row r="332" spans="1:209" x14ac:dyDescent="0.35">
      <c r="A332" s="37"/>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c r="AU332" s="16"/>
      <c r="AV332" s="16"/>
      <c r="AW332" s="16"/>
      <c r="AX332" s="16"/>
      <c r="AY332" s="16"/>
      <c r="AZ332" s="16"/>
      <c r="BA332" s="16"/>
      <c r="BB332" s="16"/>
      <c r="BC332" s="16"/>
      <c r="BD332" s="16"/>
      <c r="BE332" s="16"/>
      <c r="BF332" s="16"/>
      <c r="BG332" s="16"/>
      <c r="BH332" s="16"/>
      <c r="BI332" s="16"/>
      <c r="BJ332" s="16"/>
      <c r="BK332" s="16"/>
      <c r="BL332" s="16"/>
      <c r="BM332" s="16"/>
      <c r="BN332" s="16"/>
      <c r="BO332" s="16"/>
      <c r="BP332" s="16"/>
      <c r="BQ332" s="16"/>
      <c r="BR332" s="16"/>
      <c r="BS332" s="16"/>
      <c r="BT332" s="16"/>
      <c r="BU332" s="16"/>
      <c r="BV332" s="16"/>
      <c r="BW332" s="16"/>
      <c r="BX332" s="16"/>
      <c r="BY332" s="16"/>
      <c r="BZ332" s="16"/>
      <c r="CA332" s="16"/>
      <c r="CB332" s="16"/>
      <c r="CC332" s="16"/>
      <c r="CD332" s="16"/>
      <c r="CE332" s="16"/>
      <c r="CF332" s="16"/>
      <c r="CG332" s="16"/>
      <c r="CH332" s="16"/>
      <c r="CI332" s="16"/>
      <c r="CJ332" s="16"/>
      <c r="CK332" s="16"/>
      <c r="CL332" s="16"/>
      <c r="CM332" s="16"/>
      <c r="CN332" s="16"/>
      <c r="CO332" s="16"/>
      <c r="CP332" s="16"/>
      <c r="CQ332" s="16"/>
      <c r="CR332" s="16"/>
      <c r="CS332" s="16"/>
      <c r="CT332" s="16"/>
      <c r="CU332" s="16"/>
      <c r="CV332" s="16"/>
      <c r="CW332" s="16"/>
      <c r="CX332" s="16"/>
      <c r="CY332" s="16"/>
      <c r="CZ332" s="16"/>
      <c r="DA332" s="16"/>
      <c r="DB332" s="16"/>
      <c r="DC332" s="16"/>
      <c r="DD332" s="16"/>
      <c r="DE332" s="16"/>
      <c r="DF332" s="16"/>
      <c r="DG332" s="16"/>
      <c r="DH332" s="16"/>
      <c r="DI332" s="16"/>
      <c r="DJ332" s="16"/>
      <c r="DK332" s="16"/>
      <c r="DL332" s="16"/>
      <c r="DM332" s="16"/>
      <c r="DN332" s="16"/>
      <c r="DO332" s="16"/>
      <c r="DP332" s="16"/>
      <c r="DQ332" s="16"/>
      <c r="DR332" s="16"/>
      <c r="DS332" s="16"/>
      <c r="DT332" s="16"/>
      <c r="DU332" s="16"/>
      <c r="DV332" s="16"/>
      <c r="DW332" s="16"/>
      <c r="DX332" s="16"/>
      <c r="DY332" s="16"/>
      <c r="DZ332" s="16"/>
      <c r="EA332" s="16"/>
      <c r="EB332" s="16"/>
      <c r="EC332" s="16"/>
      <c r="ED332" s="16"/>
      <c r="EE332" s="16"/>
      <c r="EF332" s="16"/>
      <c r="EG332" s="16"/>
      <c r="EH332" s="16"/>
      <c r="EI332" s="16"/>
      <c r="EJ332" s="16"/>
      <c r="EK332" s="16"/>
      <c r="EL332" s="16"/>
      <c r="EM332" s="16"/>
      <c r="EN332" s="16"/>
      <c r="EO332" s="16"/>
      <c r="EP332" s="16"/>
      <c r="EQ332" s="16"/>
      <c r="ER332" s="16"/>
      <c r="ES332" s="16"/>
      <c r="ET332" s="16"/>
      <c r="EU332" s="16"/>
      <c r="EV332" s="16"/>
      <c r="EW332" s="16"/>
      <c r="EX332" s="16"/>
      <c r="EY332" s="16"/>
      <c r="EZ332" s="16"/>
      <c r="FA332" s="16"/>
      <c r="FB332" s="16"/>
      <c r="FC332" s="16"/>
      <c r="FD332" s="16"/>
      <c r="FE332" s="16"/>
      <c r="FF332" s="16"/>
      <c r="FG332" s="16"/>
      <c r="FH332" s="16"/>
      <c r="FI332" s="16"/>
      <c r="FJ332" s="16"/>
      <c r="FK332" s="16"/>
      <c r="FL332" s="16"/>
      <c r="FM332" s="16"/>
      <c r="FN332" s="16"/>
      <c r="FO332" s="16"/>
      <c r="FP332" s="16"/>
      <c r="FQ332" s="16"/>
      <c r="FR332" s="16"/>
      <c r="FS332" s="16"/>
      <c r="FT332" s="16"/>
      <c r="FU332" s="16"/>
      <c r="FV332" s="16"/>
      <c r="FW332" s="16"/>
      <c r="FX332" s="16"/>
      <c r="FY332" s="16"/>
      <c r="FZ332" s="16"/>
      <c r="GA332" s="16"/>
      <c r="GB332" s="16"/>
      <c r="GC332" s="16"/>
      <c r="GE332" s="37">
        <v>327</v>
      </c>
      <c r="GF332" s="12">
        <v>3418</v>
      </c>
      <c r="GG332" s="16">
        <v>71.945999999999998</v>
      </c>
      <c r="GH332" s="16">
        <v>54.91</v>
      </c>
      <c r="GI332" s="16">
        <v>12.46</v>
      </c>
      <c r="GJ332" s="16">
        <v>4</v>
      </c>
      <c r="GK332" s="16">
        <v>25.2</v>
      </c>
      <c r="GL332" s="16">
        <v>11.88</v>
      </c>
      <c r="GM332" s="16">
        <v>7.83</v>
      </c>
      <c r="GN332" s="16">
        <v>10.35</v>
      </c>
      <c r="GO332" s="16">
        <v>0</v>
      </c>
      <c r="GP332" s="16">
        <v>19.5</v>
      </c>
      <c r="GQ332" s="16">
        <v>136.53</v>
      </c>
      <c r="GR332" s="16">
        <v>11.84</v>
      </c>
      <c r="GS332" s="16">
        <v>17.079999999999998</v>
      </c>
      <c r="GT332" s="16">
        <v>22.274999999999999</v>
      </c>
      <c r="GU332" s="16">
        <v>13.2</v>
      </c>
      <c r="GV332" s="16">
        <v>2810.5810000000001</v>
      </c>
      <c r="GW332" s="16"/>
      <c r="GX332" s="16"/>
      <c r="GY332" s="16"/>
      <c r="GZ332" s="16"/>
      <c r="HA332" s="16"/>
    </row>
    <row r="333" spans="1:209" x14ac:dyDescent="0.35">
      <c r="A333" s="37"/>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c r="AT333" s="16"/>
      <c r="AU333" s="16"/>
      <c r="AV333" s="16"/>
      <c r="AW333" s="16"/>
      <c r="AX333" s="16"/>
      <c r="AY333" s="16"/>
      <c r="AZ333" s="16"/>
      <c r="BA333" s="16"/>
      <c r="BB333" s="16"/>
      <c r="BC333" s="16"/>
      <c r="BD333" s="16"/>
      <c r="BE333" s="16"/>
      <c r="BF333" s="16"/>
      <c r="BG333" s="16"/>
      <c r="BH333" s="16"/>
      <c r="BI333" s="16"/>
      <c r="BJ333" s="16"/>
      <c r="BK333" s="16"/>
      <c r="BL333" s="16"/>
      <c r="BM333" s="16"/>
      <c r="BN333" s="16"/>
      <c r="BO333" s="16"/>
      <c r="BP333" s="16"/>
      <c r="BQ333" s="16"/>
      <c r="BR333" s="16"/>
      <c r="BS333" s="16"/>
      <c r="BT333" s="16"/>
      <c r="BU333" s="16"/>
      <c r="BV333" s="16"/>
      <c r="BW333" s="16"/>
      <c r="BX333" s="16"/>
      <c r="BY333" s="16"/>
      <c r="BZ333" s="16"/>
      <c r="CA333" s="16"/>
      <c r="CB333" s="16"/>
      <c r="CC333" s="16"/>
      <c r="CD333" s="16"/>
      <c r="CE333" s="16"/>
      <c r="CF333" s="16"/>
      <c r="CG333" s="16"/>
      <c r="CH333" s="16"/>
      <c r="CI333" s="16"/>
      <c r="CJ333" s="16"/>
      <c r="CK333" s="16"/>
      <c r="CL333" s="16"/>
      <c r="CM333" s="16"/>
      <c r="CN333" s="16"/>
      <c r="CO333" s="16"/>
      <c r="CP333" s="16"/>
      <c r="CQ333" s="16"/>
      <c r="CR333" s="16"/>
      <c r="CS333" s="16"/>
      <c r="CT333" s="16"/>
      <c r="CU333" s="16"/>
      <c r="CV333" s="16"/>
      <c r="CW333" s="16"/>
      <c r="CX333" s="16"/>
      <c r="CY333" s="16"/>
      <c r="CZ333" s="16"/>
      <c r="DA333" s="16"/>
      <c r="DB333" s="16"/>
      <c r="DC333" s="16"/>
      <c r="DD333" s="16"/>
      <c r="DE333" s="16"/>
      <c r="DF333" s="16"/>
      <c r="DG333" s="16"/>
      <c r="DH333" s="16"/>
      <c r="DI333" s="16"/>
      <c r="DJ333" s="16"/>
      <c r="DK333" s="16"/>
      <c r="DL333" s="16"/>
      <c r="DM333" s="16"/>
      <c r="DN333" s="16"/>
      <c r="DO333" s="16"/>
      <c r="DP333" s="16"/>
      <c r="DQ333" s="16"/>
      <c r="DR333" s="16"/>
      <c r="DS333" s="16"/>
      <c r="DT333" s="16"/>
      <c r="DU333" s="16"/>
      <c r="DV333" s="16"/>
      <c r="DW333" s="16"/>
      <c r="DX333" s="16"/>
      <c r="DY333" s="16"/>
      <c r="DZ333" s="16"/>
      <c r="EA333" s="16"/>
      <c r="EB333" s="16"/>
      <c r="EC333" s="16"/>
      <c r="ED333" s="16"/>
      <c r="EE333" s="16"/>
      <c r="EF333" s="16"/>
      <c r="EG333" s="16"/>
      <c r="EH333" s="16"/>
      <c r="EI333" s="16"/>
      <c r="EJ333" s="16"/>
      <c r="EK333" s="16"/>
      <c r="EL333" s="16"/>
      <c r="EM333" s="16"/>
      <c r="EN333" s="16"/>
      <c r="EO333" s="16"/>
      <c r="EP333" s="16"/>
      <c r="EQ333" s="16"/>
      <c r="ER333" s="16"/>
      <c r="ES333" s="16"/>
      <c r="ET333" s="16"/>
      <c r="EU333" s="16"/>
      <c r="EV333" s="16"/>
      <c r="EW333" s="16"/>
      <c r="EX333" s="16"/>
      <c r="EY333" s="16"/>
      <c r="EZ333" s="16"/>
      <c r="FA333" s="16"/>
      <c r="FB333" s="16"/>
      <c r="FC333" s="16"/>
      <c r="FD333" s="16"/>
      <c r="FE333" s="16"/>
      <c r="FF333" s="16"/>
      <c r="FG333" s="16"/>
      <c r="FH333" s="16"/>
      <c r="FI333" s="16"/>
      <c r="FJ333" s="16"/>
      <c r="FK333" s="16"/>
      <c r="FL333" s="16"/>
      <c r="FM333" s="16"/>
      <c r="FN333" s="16"/>
      <c r="FO333" s="16"/>
      <c r="FP333" s="16"/>
      <c r="FQ333" s="16"/>
      <c r="FR333" s="16"/>
      <c r="FS333" s="16"/>
      <c r="FT333" s="16"/>
      <c r="FU333" s="16"/>
      <c r="FV333" s="16"/>
      <c r="FW333" s="16"/>
      <c r="FX333" s="16"/>
      <c r="FY333" s="16"/>
      <c r="FZ333" s="16"/>
      <c r="GA333" s="16"/>
      <c r="GB333" s="16"/>
      <c r="GC333" s="16"/>
      <c r="GE333" s="37">
        <v>328</v>
      </c>
      <c r="GF333" s="12">
        <v>3419</v>
      </c>
      <c r="GG333" s="16">
        <v>39.406999999999996</v>
      </c>
      <c r="GH333" s="16">
        <v>5.48</v>
      </c>
      <c r="GI333" s="16">
        <v>0</v>
      </c>
      <c r="GJ333" s="16">
        <v>0</v>
      </c>
      <c r="GK333" s="16">
        <v>0</v>
      </c>
      <c r="GL333" s="16">
        <v>0</v>
      </c>
      <c r="GM333" s="16">
        <v>0</v>
      </c>
      <c r="GN333" s="16">
        <v>4.8600000000000003</v>
      </c>
      <c r="GO333" s="16">
        <v>0</v>
      </c>
      <c r="GP333" s="16">
        <v>0</v>
      </c>
      <c r="GQ333" s="16">
        <v>0</v>
      </c>
      <c r="GR333" s="16">
        <v>0</v>
      </c>
      <c r="GS333" s="16">
        <v>0</v>
      </c>
      <c r="GT333" s="16">
        <v>0</v>
      </c>
      <c r="GU333" s="16">
        <v>26.4</v>
      </c>
      <c r="GV333" s="16">
        <v>1016.3370000000002</v>
      </c>
      <c r="GW333" s="16"/>
      <c r="GX333" s="16"/>
      <c r="GY333" s="16"/>
      <c r="GZ333" s="16"/>
      <c r="HA333" s="16"/>
    </row>
    <row r="334" spans="1:209" x14ac:dyDescent="0.35">
      <c r="A334" s="37"/>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c r="AR334" s="16"/>
      <c r="AS334" s="16"/>
      <c r="AT334" s="16"/>
      <c r="AU334" s="16"/>
      <c r="AV334" s="16"/>
      <c r="AW334" s="16"/>
      <c r="AX334" s="16"/>
      <c r="AY334" s="16"/>
      <c r="AZ334" s="16"/>
      <c r="BA334" s="16"/>
      <c r="BB334" s="16"/>
      <c r="BC334" s="16"/>
      <c r="BD334" s="16"/>
      <c r="BE334" s="16"/>
      <c r="BF334" s="16"/>
      <c r="BG334" s="16"/>
      <c r="BH334" s="16"/>
      <c r="BI334" s="16"/>
      <c r="BJ334" s="16"/>
      <c r="BK334" s="16"/>
      <c r="BL334" s="16"/>
      <c r="BM334" s="16"/>
      <c r="BN334" s="16"/>
      <c r="BO334" s="16"/>
      <c r="BP334" s="16"/>
      <c r="BQ334" s="16"/>
      <c r="BR334" s="16"/>
      <c r="BS334" s="16"/>
      <c r="BT334" s="16"/>
      <c r="BU334" s="16"/>
      <c r="BV334" s="16"/>
      <c r="BW334" s="16"/>
      <c r="BX334" s="16"/>
      <c r="BY334" s="16"/>
      <c r="BZ334" s="16"/>
      <c r="CA334" s="16"/>
      <c r="CB334" s="16"/>
      <c r="CC334" s="16"/>
      <c r="CD334" s="16"/>
      <c r="CE334" s="16"/>
      <c r="CF334" s="16"/>
      <c r="CG334" s="16"/>
      <c r="CH334" s="16"/>
      <c r="CI334" s="16"/>
      <c r="CJ334" s="16"/>
      <c r="CK334" s="16"/>
      <c r="CL334" s="16"/>
      <c r="CM334" s="16"/>
      <c r="CN334" s="16"/>
      <c r="CO334" s="16"/>
      <c r="CP334" s="16"/>
      <c r="CQ334" s="16"/>
      <c r="CR334" s="16"/>
      <c r="CS334" s="16"/>
      <c r="CT334" s="16"/>
      <c r="CU334" s="16"/>
      <c r="CV334" s="16"/>
      <c r="CW334" s="16"/>
      <c r="CX334" s="16"/>
      <c r="CY334" s="16"/>
      <c r="CZ334" s="16"/>
      <c r="DA334" s="16"/>
      <c r="DB334" s="16"/>
      <c r="DC334" s="16"/>
      <c r="DD334" s="16"/>
      <c r="DE334" s="16"/>
      <c r="DF334" s="16"/>
      <c r="DG334" s="16"/>
      <c r="DH334" s="16"/>
      <c r="DI334" s="16"/>
      <c r="DJ334" s="16"/>
      <c r="DK334" s="16"/>
      <c r="DL334" s="16"/>
      <c r="DM334" s="16"/>
      <c r="DN334" s="16"/>
      <c r="DO334" s="16"/>
      <c r="DP334" s="16"/>
      <c r="DQ334" s="16"/>
      <c r="DR334" s="16"/>
      <c r="DS334" s="16"/>
      <c r="DT334" s="16"/>
      <c r="DU334" s="16"/>
      <c r="DV334" s="16"/>
      <c r="DW334" s="16"/>
      <c r="DX334" s="16"/>
      <c r="DY334" s="16"/>
      <c r="DZ334" s="16"/>
      <c r="EA334" s="16"/>
      <c r="EB334" s="16"/>
      <c r="EC334" s="16"/>
      <c r="ED334" s="16"/>
      <c r="EE334" s="16"/>
      <c r="EF334" s="16"/>
      <c r="EG334" s="16"/>
      <c r="EH334" s="16"/>
      <c r="EI334" s="16"/>
      <c r="EJ334" s="16"/>
      <c r="EK334" s="16"/>
      <c r="EL334" s="16"/>
      <c r="EM334" s="16"/>
      <c r="EN334" s="16"/>
      <c r="EO334" s="16"/>
      <c r="EP334" s="16"/>
      <c r="EQ334" s="16"/>
      <c r="ER334" s="16"/>
      <c r="ES334" s="16"/>
      <c r="ET334" s="16"/>
      <c r="EU334" s="16"/>
      <c r="EV334" s="16"/>
      <c r="EW334" s="16"/>
      <c r="EX334" s="16"/>
      <c r="EY334" s="16"/>
      <c r="EZ334" s="16"/>
      <c r="FA334" s="16"/>
      <c r="FB334" s="16"/>
      <c r="FC334" s="16"/>
      <c r="FD334" s="16"/>
      <c r="FE334" s="16"/>
      <c r="FF334" s="16"/>
      <c r="FG334" s="16"/>
      <c r="FH334" s="16"/>
      <c r="FI334" s="16"/>
      <c r="FJ334" s="16"/>
      <c r="FK334" s="16"/>
      <c r="FL334" s="16"/>
      <c r="FM334" s="16"/>
      <c r="FN334" s="16"/>
      <c r="FO334" s="16"/>
      <c r="FP334" s="16"/>
      <c r="FQ334" s="16"/>
      <c r="FR334" s="16"/>
      <c r="FS334" s="16"/>
      <c r="FT334" s="16"/>
      <c r="FU334" s="16"/>
      <c r="FV334" s="16"/>
      <c r="FW334" s="16"/>
      <c r="FX334" s="16"/>
      <c r="FY334" s="16"/>
      <c r="FZ334" s="16"/>
      <c r="GA334" s="16"/>
      <c r="GB334" s="16"/>
      <c r="GC334" s="16"/>
      <c r="GE334" s="37">
        <v>329</v>
      </c>
      <c r="GF334" s="12">
        <v>3420</v>
      </c>
      <c r="GG334" s="16">
        <v>14.48</v>
      </c>
      <c r="GH334" s="16">
        <v>0</v>
      </c>
      <c r="GI334" s="16">
        <v>0</v>
      </c>
      <c r="GJ334" s="16">
        <v>0</v>
      </c>
      <c r="GK334" s="16">
        <v>0</v>
      </c>
      <c r="GL334" s="16">
        <v>0</v>
      </c>
      <c r="GM334" s="16">
        <v>4.95</v>
      </c>
      <c r="GN334" s="16">
        <v>5.4</v>
      </c>
      <c r="GO334" s="16">
        <v>0</v>
      </c>
      <c r="GP334" s="16">
        <v>31.35</v>
      </c>
      <c r="GQ334" s="16">
        <v>28.12</v>
      </c>
      <c r="GR334" s="16">
        <v>13.32</v>
      </c>
      <c r="GS334" s="16">
        <v>0</v>
      </c>
      <c r="GT334" s="16">
        <v>0</v>
      </c>
      <c r="GU334" s="16">
        <v>0</v>
      </c>
      <c r="GV334" s="16">
        <v>549.77499999999998</v>
      </c>
      <c r="GW334" s="16"/>
      <c r="GX334" s="16"/>
      <c r="GY334" s="16"/>
      <c r="GZ334" s="16"/>
      <c r="HA334" s="16"/>
    </row>
    <row r="335" spans="1:209" x14ac:dyDescent="0.35">
      <c r="A335" s="37"/>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c r="EW335" s="16"/>
      <c r="EX335" s="16"/>
      <c r="EY335" s="16"/>
      <c r="EZ335" s="16"/>
      <c r="FA335" s="16"/>
      <c r="FB335" s="16"/>
      <c r="FC335" s="16"/>
      <c r="FD335" s="16"/>
      <c r="FE335" s="16"/>
      <c r="FF335" s="16"/>
      <c r="FG335" s="16"/>
      <c r="FH335" s="16"/>
      <c r="FI335" s="16"/>
      <c r="FJ335" s="16"/>
      <c r="FK335" s="16"/>
      <c r="FL335" s="16"/>
      <c r="FM335" s="16"/>
      <c r="FN335" s="16"/>
      <c r="FO335" s="16"/>
      <c r="FP335" s="16"/>
      <c r="FQ335" s="16"/>
      <c r="FR335" s="16"/>
      <c r="FS335" s="16"/>
      <c r="FT335" s="16"/>
      <c r="FU335" s="16"/>
      <c r="FV335" s="16"/>
      <c r="FW335" s="16"/>
      <c r="FX335" s="16"/>
      <c r="FY335" s="16"/>
      <c r="FZ335" s="16"/>
      <c r="GA335" s="16"/>
      <c r="GB335" s="16"/>
      <c r="GC335" s="16"/>
      <c r="GE335" s="37">
        <v>330</v>
      </c>
      <c r="GF335" s="12">
        <v>3423</v>
      </c>
      <c r="GG335" s="16">
        <v>4.68</v>
      </c>
      <c r="GH335" s="16">
        <v>0</v>
      </c>
      <c r="GI335" s="16">
        <v>0</v>
      </c>
      <c r="GJ335" s="16">
        <v>0</v>
      </c>
      <c r="GK335" s="16">
        <v>0</v>
      </c>
      <c r="GL335" s="16">
        <v>2</v>
      </c>
      <c r="GM335" s="16">
        <v>0</v>
      </c>
      <c r="GN335" s="16">
        <v>14.73</v>
      </c>
      <c r="GO335" s="16">
        <v>0</v>
      </c>
      <c r="GP335" s="16">
        <v>0</v>
      </c>
      <c r="GQ335" s="16">
        <v>0</v>
      </c>
      <c r="GR335" s="16">
        <v>6.66</v>
      </c>
      <c r="GS335" s="16">
        <v>0</v>
      </c>
      <c r="GT335" s="16">
        <v>0</v>
      </c>
      <c r="GU335" s="16">
        <v>0</v>
      </c>
      <c r="GV335" s="16">
        <v>578.23900000000003</v>
      </c>
      <c r="GW335" s="16"/>
      <c r="GX335" s="16"/>
      <c r="GY335" s="16"/>
      <c r="GZ335" s="16"/>
      <c r="HA335" s="16"/>
    </row>
    <row r="336" spans="1:209" x14ac:dyDescent="0.35">
      <c r="A336" s="37"/>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c r="BP336" s="16"/>
      <c r="BQ336" s="16"/>
      <c r="BR336" s="16"/>
      <c r="BS336" s="16"/>
      <c r="BT336" s="16"/>
      <c r="BU336" s="16"/>
      <c r="BV336" s="16"/>
      <c r="BW336" s="16"/>
      <c r="BX336" s="16"/>
      <c r="BY336" s="16"/>
      <c r="BZ336" s="16"/>
      <c r="CA336" s="16"/>
      <c r="CB336" s="16"/>
      <c r="CC336" s="16"/>
      <c r="CD336" s="16"/>
      <c r="CE336" s="16"/>
      <c r="CF336" s="16"/>
      <c r="CG336" s="16"/>
      <c r="CH336" s="16"/>
      <c r="CI336" s="16"/>
      <c r="CJ336" s="16"/>
      <c r="CK336" s="16"/>
      <c r="CL336" s="16"/>
      <c r="CM336" s="16"/>
      <c r="CN336" s="16"/>
      <c r="CO336" s="16"/>
      <c r="CP336" s="16"/>
      <c r="CQ336" s="16"/>
      <c r="CR336" s="16"/>
      <c r="CS336" s="16"/>
      <c r="CT336" s="16"/>
      <c r="CU336" s="16"/>
      <c r="CV336" s="16"/>
      <c r="CW336" s="16"/>
      <c r="CX336" s="16"/>
      <c r="CY336" s="16"/>
      <c r="CZ336" s="16"/>
      <c r="DA336" s="16"/>
      <c r="DB336" s="16"/>
      <c r="DC336" s="16"/>
      <c r="DD336" s="16"/>
      <c r="DE336" s="16"/>
      <c r="DF336" s="16"/>
      <c r="DG336" s="16"/>
      <c r="DH336" s="16"/>
      <c r="DI336" s="16"/>
      <c r="DJ336" s="16"/>
      <c r="DK336" s="16"/>
      <c r="DL336" s="16"/>
      <c r="DM336" s="16"/>
      <c r="DN336" s="16"/>
      <c r="DO336" s="16"/>
      <c r="DP336" s="16"/>
      <c r="DQ336" s="16"/>
      <c r="DR336" s="16"/>
      <c r="DS336" s="16"/>
      <c r="DT336" s="16"/>
      <c r="DU336" s="16"/>
      <c r="DV336" s="16"/>
      <c r="DW336" s="16"/>
      <c r="DX336" s="16"/>
      <c r="DY336" s="16"/>
      <c r="DZ336" s="16"/>
      <c r="EA336" s="16"/>
      <c r="EB336" s="16"/>
      <c r="EC336" s="16"/>
      <c r="ED336" s="16"/>
      <c r="EE336" s="16"/>
      <c r="EF336" s="16"/>
      <c r="EG336" s="16"/>
      <c r="EH336" s="16"/>
      <c r="EI336" s="16"/>
      <c r="EJ336" s="16"/>
      <c r="EK336" s="16"/>
      <c r="EL336" s="16"/>
      <c r="EM336" s="16"/>
      <c r="EN336" s="16"/>
      <c r="EO336" s="16"/>
      <c r="EP336" s="16"/>
      <c r="EQ336" s="16"/>
      <c r="ER336" s="16"/>
      <c r="ES336" s="16"/>
      <c r="ET336" s="16"/>
      <c r="EU336" s="16"/>
      <c r="EV336" s="16"/>
      <c r="EW336" s="16"/>
      <c r="EX336" s="16"/>
      <c r="EY336" s="16"/>
      <c r="EZ336" s="16"/>
      <c r="FA336" s="16"/>
      <c r="FB336" s="16"/>
      <c r="FC336" s="16"/>
      <c r="FD336" s="16"/>
      <c r="FE336" s="16"/>
      <c r="FF336" s="16"/>
      <c r="FG336" s="16"/>
      <c r="FH336" s="16"/>
      <c r="FI336" s="16"/>
      <c r="FJ336" s="16"/>
      <c r="FK336" s="16"/>
      <c r="FL336" s="16"/>
      <c r="FM336" s="16"/>
      <c r="FN336" s="16"/>
      <c r="FO336" s="16"/>
      <c r="FP336" s="16"/>
      <c r="FQ336" s="16"/>
      <c r="FR336" s="16"/>
      <c r="FS336" s="16"/>
      <c r="FT336" s="16"/>
      <c r="FU336" s="16"/>
      <c r="FV336" s="16"/>
      <c r="FW336" s="16"/>
      <c r="FX336" s="16"/>
      <c r="FY336" s="16"/>
      <c r="FZ336" s="16"/>
      <c r="GA336" s="16"/>
      <c r="GB336" s="16"/>
      <c r="GC336" s="16"/>
      <c r="GE336" s="37">
        <v>331</v>
      </c>
      <c r="GF336" s="12">
        <v>3424</v>
      </c>
      <c r="GG336" s="16">
        <v>14.96</v>
      </c>
      <c r="GH336" s="16">
        <v>0</v>
      </c>
      <c r="GI336" s="16">
        <v>0</v>
      </c>
      <c r="GJ336" s="16">
        <v>0</v>
      </c>
      <c r="GK336" s="16">
        <v>0</v>
      </c>
      <c r="GL336" s="16">
        <v>0</v>
      </c>
      <c r="GM336" s="16">
        <v>0</v>
      </c>
      <c r="GN336" s="16">
        <v>0</v>
      </c>
      <c r="GO336" s="16">
        <v>10.09</v>
      </c>
      <c r="GP336" s="16">
        <v>6.6</v>
      </c>
      <c r="GQ336" s="16">
        <v>10.23</v>
      </c>
      <c r="GR336" s="16">
        <v>6.66</v>
      </c>
      <c r="GS336" s="16">
        <v>6.64</v>
      </c>
      <c r="GT336" s="16">
        <v>6.16</v>
      </c>
      <c r="GU336" s="16">
        <v>0</v>
      </c>
      <c r="GV336" s="16">
        <v>1192.7750000000001</v>
      </c>
      <c r="GW336" s="16"/>
      <c r="GX336" s="16"/>
      <c r="GY336" s="16"/>
      <c r="GZ336" s="16"/>
      <c r="HA336" s="16"/>
    </row>
    <row r="337" spans="1:209" x14ac:dyDescent="0.35">
      <c r="A337" s="37"/>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16"/>
      <c r="AT337" s="16"/>
      <c r="AU337" s="16"/>
      <c r="AV337" s="16"/>
      <c r="AW337" s="16"/>
      <c r="AX337" s="16"/>
      <c r="AY337" s="16"/>
      <c r="AZ337" s="16"/>
      <c r="BA337" s="16"/>
      <c r="BB337" s="16"/>
      <c r="BC337" s="16"/>
      <c r="BD337" s="16"/>
      <c r="BE337" s="16"/>
      <c r="BF337" s="16"/>
      <c r="BG337" s="16"/>
      <c r="BH337" s="16"/>
      <c r="BI337" s="16"/>
      <c r="BJ337" s="16"/>
      <c r="BK337" s="16"/>
      <c r="BL337" s="16"/>
      <c r="BM337" s="16"/>
      <c r="BN337" s="16"/>
      <c r="BO337" s="16"/>
      <c r="BP337" s="16"/>
      <c r="BQ337" s="16"/>
      <c r="BR337" s="16"/>
      <c r="BS337" s="16"/>
      <c r="BT337" s="16"/>
      <c r="BU337" s="16"/>
      <c r="BV337" s="16"/>
      <c r="BW337" s="16"/>
      <c r="BX337" s="16"/>
      <c r="BY337" s="16"/>
      <c r="BZ337" s="16"/>
      <c r="CA337" s="16"/>
      <c r="CB337" s="16"/>
      <c r="CC337" s="16"/>
      <c r="CD337" s="16"/>
      <c r="CE337" s="16"/>
      <c r="CF337" s="16"/>
      <c r="CG337" s="16"/>
      <c r="CH337" s="16"/>
      <c r="CI337" s="16"/>
      <c r="CJ337" s="16"/>
      <c r="CK337" s="16"/>
      <c r="CL337" s="16"/>
      <c r="CM337" s="16"/>
      <c r="CN337" s="16"/>
      <c r="CO337" s="16"/>
      <c r="CP337" s="16"/>
      <c r="CQ337" s="16"/>
      <c r="CR337" s="16"/>
      <c r="CS337" s="16"/>
      <c r="CT337" s="16"/>
      <c r="CU337" s="16"/>
      <c r="CV337" s="16"/>
      <c r="CW337" s="16"/>
      <c r="CX337" s="16"/>
      <c r="CY337" s="16"/>
      <c r="CZ337" s="16"/>
      <c r="DA337" s="16"/>
      <c r="DB337" s="16"/>
      <c r="DC337" s="16"/>
      <c r="DD337" s="16"/>
      <c r="DE337" s="16"/>
      <c r="DF337" s="16"/>
      <c r="DG337" s="16"/>
      <c r="DH337" s="16"/>
      <c r="DI337" s="16"/>
      <c r="DJ337" s="16"/>
      <c r="DK337" s="16"/>
      <c r="DL337" s="16"/>
      <c r="DM337" s="16"/>
      <c r="DN337" s="16"/>
      <c r="DO337" s="16"/>
      <c r="DP337" s="16"/>
      <c r="DQ337" s="16"/>
      <c r="DR337" s="16"/>
      <c r="DS337" s="16"/>
      <c r="DT337" s="16"/>
      <c r="DU337" s="16"/>
      <c r="DV337" s="16"/>
      <c r="DW337" s="16"/>
      <c r="DX337" s="16"/>
      <c r="DY337" s="16"/>
      <c r="DZ337" s="16"/>
      <c r="EA337" s="16"/>
      <c r="EB337" s="16"/>
      <c r="EC337" s="16"/>
      <c r="ED337" s="16"/>
      <c r="EE337" s="16"/>
      <c r="EF337" s="16"/>
      <c r="EG337" s="16"/>
      <c r="EH337" s="16"/>
      <c r="EI337" s="16"/>
      <c r="EJ337" s="16"/>
      <c r="EK337" s="16"/>
      <c r="EL337" s="16"/>
      <c r="EM337" s="16"/>
      <c r="EN337" s="16"/>
      <c r="EO337" s="16"/>
      <c r="EP337" s="16"/>
      <c r="EQ337" s="16"/>
      <c r="ER337" s="16"/>
      <c r="ES337" s="16"/>
      <c r="ET337" s="16"/>
      <c r="EU337" s="16"/>
      <c r="EV337" s="16"/>
      <c r="EW337" s="16"/>
      <c r="EX337" s="16"/>
      <c r="EY337" s="16"/>
      <c r="EZ337" s="16"/>
      <c r="FA337" s="16"/>
      <c r="FB337" s="16"/>
      <c r="FC337" s="16"/>
      <c r="FD337" s="16"/>
      <c r="FE337" s="16"/>
      <c r="FF337" s="16"/>
      <c r="FG337" s="16"/>
      <c r="FH337" s="16"/>
      <c r="FI337" s="16"/>
      <c r="FJ337" s="16"/>
      <c r="FK337" s="16"/>
      <c r="FL337" s="16"/>
      <c r="FM337" s="16"/>
      <c r="FN337" s="16"/>
      <c r="FO337" s="16"/>
      <c r="FP337" s="16"/>
      <c r="FQ337" s="16"/>
      <c r="FR337" s="16"/>
      <c r="FS337" s="16"/>
      <c r="FT337" s="16"/>
      <c r="FU337" s="16"/>
      <c r="FV337" s="16"/>
      <c r="FW337" s="16"/>
      <c r="FX337" s="16"/>
      <c r="FY337" s="16"/>
      <c r="FZ337" s="16"/>
      <c r="GA337" s="16"/>
      <c r="GB337" s="16"/>
      <c r="GC337" s="16"/>
      <c r="GE337" s="37">
        <v>332</v>
      </c>
      <c r="GF337" s="12">
        <v>3427</v>
      </c>
      <c r="GG337" s="16">
        <v>4.3099999999999996</v>
      </c>
      <c r="GH337" s="16">
        <v>33.380000000000003</v>
      </c>
      <c r="GI337" s="16">
        <v>13.5</v>
      </c>
      <c r="GJ337" s="16">
        <v>0</v>
      </c>
      <c r="GK337" s="16">
        <v>10</v>
      </c>
      <c r="GL337" s="16">
        <v>12.38</v>
      </c>
      <c r="GM337" s="16">
        <v>22.495000000000001</v>
      </c>
      <c r="GN337" s="16">
        <v>30.51</v>
      </c>
      <c r="GO337" s="16">
        <v>10.95</v>
      </c>
      <c r="GP337" s="16">
        <v>97.114999999999995</v>
      </c>
      <c r="GQ337" s="16">
        <v>98.59</v>
      </c>
      <c r="GR337" s="16">
        <v>81.37</v>
      </c>
      <c r="GS337" s="16">
        <v>62.645000000000003</v>
      </c>
      <c r="GT337" s="16">
        <v>81.69</v>
      </c>
      <c r="GU337" s="16">
        <v>29.04</v>
      </c>
      <c r="GV337" s="16">
        <v>6942.6909999999998</v>
      </c>
      <c r="GW337" s="16"/>
      <c r="GX337" s="16"/>
      <c r="GY337" s="16"/>
      <c r="GZ337" s="16"/>
      <c r="HA337" s="16"/>
    </row>
    <row r="338" spans="1:209" x14ac:dyDescent="0.35">
      <c r="A338" s="37"/>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c r="AT338" s="16"/>
      <c r="AU338" s="16"/>
      <c r="AV338" s="16"/>
      <c r="AW338" s="16"/>
      <c r="AX338" s="16"/>
      <c r="AY338" s="16"/>
      <c r="AZ338" s="16"/>
      <c r="BA338" s="16"/>
      <c r="BB338" s="16"/>
      <c r="BC338" s="16"/>
      <c r="BD338" s="16"/>
      <c r="BE338" s="16"/>
      <c r="BF338" s="16"/>
      <c r="BG338" s="16"/>
      <c r="BH338" s="16"/>
      <c r="BI338" s="16"/>
      <c r="BJ338" s="16"/>
      <c r="BK338" s="16"/>
      <c r="BL338" s="16"/>
      <c r="BM338" s="16"/>
      <c r="BN338" s="16"/>
      <c r="BO338" s="16"/>
      <c r="BP338" s="16"/>
      <c r="BQ338" s="16"/>
      <c r="BR338" s="16"/>
      <c r="BS338" s="16"/>
      <c r="BT338" s="16"/>
      <c r="BU338" s="16"/>
      <c r="BV338" s="16"/>
      <c r="BW338" s="16"/>
      <c r="BX338" s="16"/>
      <c r="BY338" s="16"/>
      <c r="BZ338" s="16"/>
      <c r="CA338" s="16"/>
      <c r="CB338" s="16"/>
      <c r="CC338" s="16"/>
      <c r="CD338" s="16"/>
      <c r="CE338" s="16"/>
      <c r="CF338" s="16"/>
      <c r="CG338" s="16"/>
      <c r="CH338" s="16"/>
      <c r="CI338" s="16"/>
      <c r="CJ338" s="16"/>
      <c r="CK338" s="16"/>
      <c r="CL338" s="16"/>
      <c r="CM338" s="16"/>
      <c r="CN338" s="16"/>
      <c r="CO338" s="16"/>
      <c r="CP338" s="16"/>
      <c r="CQ338" s="16"/>
      <c r="CR338" s="16"/>
      <c r="CS338" s="16"/>
      <c r="CT338" s="16"/>
      <c r="CU338" s="16"/>
      <c r="CV338" s="16"/>
      <c r="CW338" s="16"/>
      <c r="CX338" s="16"/>
      <c r="CY338" s="16"/>
      <c r="CZ338" s="16"/>
      <c r="DA338" s="16"/>
      <c r="DB338" s="16"/>
      <c r="DC338" s="16"/>
      <c r="DD338" s="16"/>
      <c r="DE338" s="16"/>
      <c r="DF338" s="16"/>
      <c r="DG338" s="16"/>
      <c r="DH338" s="16"/>
      <c r="DI338" s="16"/>
      <c r="DJ338" s="16"/>
      <c r="DK338" s="16"/>
      <c r="DL338" s="16"/>
      <c r="DM338" s="16"/>
      <c r="DN338" s="16"/>
      <c r="DO338" s="16"/>
      <c r="DP338" s="16"/>
      <c r="DQ338" s="16"/>
      <c r="DR338" s="16"/>
      <c r="DS338" s="16"/>
      <c r="DT338" s="16"/>
      <c r="DU338" s="16"/>
      <c r="DV338" s="16"/>
      <c r="DW338" s="16"/>
      <c r="DX338" s="16"/>
      <c r="DY338" s="16"/>
      <c r="DZ338" s="16"/>
      <c r="EA338" s="16"/>
      <c r="EB338" s="16"/>
      <c r="EC338" s="16"/>
      <c r="ED338" s="16"/>
      <c r="EE338" s="16"/>
      <c r="EF338" s="16"/>
      <c r="EG338" s="16"/>
      <c r="EH338" s="16"/>
      <c r="EI338" s="16"/>
      <c r="EJ338" s="16"/>
      <c r="EK338" s="16"/>
      <c r="EL338" s="16"/>
      <c r="EM338" s="16"/>
      <c r="EN338" s="16"/>
      <c r="EO338" s="16"/>
      <c r="EP338" s="16"/>
      <c r="EQ338" s="16"/>
      <c r="ER338" s="16"/>
      <c r="ES338" s="16"/>
      <c r="ET338" s="16"/>
      <c r="EU338" s="16"/>
      <c r="EV338" s="16"/>
      <c r="EW338" s="16"/>
      <c r="EX338" s="16"/>
      <c r="EY338" s="16"/>
      <c r="EZ338" s="16"/>
      <c r="FA338" s="16"/>
      <c r="FB338" s="16"/>
      <c r="FC338" s="16"/>
      <c r="FD338" s="16"/>
      <c r="FE338" s="16"/>
      <c r="FF338" s="16"/>
      <c r="FG338" s="16"/>
      <c r="FH338" s="16"/>
      <c r="FI338" s="16"/>
      <c r="FJ338" s="16"/>
      <c r="FK338" s="16"/>
      <c r="FL338" s="16"/>
      <c r="FM338" s="16"/>
      <c r="FN338" s="16"/>
      <c r="FO338" s="16"/>
      <c r="FP338" s="16"/>
      <c r="FQ338" s="16"/>
      <c r="FR338" s="16"/>
      <c r="FS338" s="16"/>
      <c r="FT338" s="16"/>
      <c r="FU338" s="16"/>
      <c r="FV338" s="16"/>
      <c r="FW338" s="16"/>
      <c r="FX338" s="16"/>
      <c r="FY338" s="16"/>
      <c r="FZ338" s="16"/>
      <c r="GA338" s="16"/>
      <c r="GB338" s="16"/>
      <c r="GC338" s="16"/>
      <c r="GE338" s="37">
        <v>333</v>
      </c>
      <c r="GF338" s="12">
        <v>3428</v>
      </c>
      <c r="GG338" s="16">
        <v>0</v>
      </c>
      <c r="GH338" s="16">
        <v>1.52</v>
      </c>
      <c r="GI338" s="16">
        <v>7.9059999999999997</v>
      </c>
      <c r="GJ338" s="16">
        <v>0</v>
      </c>
      <c r="GK338" s="16">
        <v>0</v>
      </c>
      <c r="GL338" s="16">
        <v>0</v>
      </c>
      <c r="GM338" s="16">
        <v>4.24</v>
      </c>
      <c r="GN338" s="16">
        <v>6.6</v>
      </c>
      <c r="GO338" s="16">
        <v>0</v>
      </c>
      <c r="GP338" s="16">
        <v>0</v>
      </c>
      <c r="GQ338" s="16">
        <v>13.32</v>
      </c>
      <c r="GR338" s="16">
        <v>6.57</v>
      </c>
      <c r="GS338" s="16">
        <v>18.260000000000002</v>
      </c>
      <c r="GT338" s="16">
        <v>0</v>
      </c>
      <c r="GU338" s="16">
        <v>0</v>
      </c>
      <c r="GV338" s="16">
        <v>1089.1159999999998</v>
      </c>
      <c r="GW338" s="16"/>
      <c r="GX338" s="16"/>
      <c r="GY338" s="16"/>
      <c r="GZ338" s="16"/>
      <c r="HA338" s="16"/>
    </row>
    <row r="339" spans="1:209" x14ac:dyDescent="0.35">
      <c r="A339" s="37"/>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c r="AU339" s="16"/>
      <c r="AV339" s="16"/>
      <c r="AW339" s="16"/>
      <c r="AX339" s="16"/>
      <c r="AY339" s="16"/>
      <c r="AZ339" s="16"/>
      <c r="BA339" s="16"/>
      <c r="BB339" s="16"/>
      <c r="BC339" s="16"/>
      <c r="BD339" s="16"/>
      <c r="BE339" s="16"/>
      <c r="BF339" s="16"/>
      <c r="BG339" s="16"/>
      <c r="BH339" s="16"/>
      <c r="BI339" s="16"/>
      <c r="BJ339" s="16"/>
      <c r="BK339" s="16"/>
      <c r="BL339" s="16"/>
      <c r="BM339" s="16"/>
      <c r="BN339" s="16"/>
      <c r="BO339" s="16"/>
      <c r="BP339" s="16"/>
      <c r="BQ339" s="16"/>
      <c r="BR339" s="16"/>
      <c r="BS339" s="16"/>
      <c r="BT339" s="16"/>
      <c r="BU339" s="16"/>
      <c r="BV339" s="16"/>
      <c r="BW339" s="16"/>
      <c r="BX339" s="16"/>
      <c r="BY339" s="16"/>
      <c r="BZ339" s="16"/>
      <c r="CA339" s="16"/>
      <c r="CB339" s="16"/>
      <c r="CC339" s="16"/>
      <c r="CD339" s="16"/>
      <c r="CE339" s="16"/>
      <c r="CF339" s="16"/>
      <c r="CG339" s="16"/>
      <c r="CH339" s="16"/>
      <c r="CI339" s="16"/>
      <c r="CJ339" s="16"/>
      <c r="CK339" s="16"/>
      <c r="CL339" s="16"/>
      <c r="CM339" s="16"/>
      <c r="CN339" s="16"/>
      <c r="CO339" s="16"/>
      <c r="CP339" s="16"/>
      <c r="CQ339" s="16"/>
      <c r="CR339" s="16"/>
      <c r="CS339" s="16"/>
      <c r="CT339" s="16"/>
      <c r="CU339" s="16"/>
      <c r="CV339" s="16"/>
      <c r="CW339" s="16"/>
      <c r="CX339" s="16"/>
      <c r="CY339" s="16"/>
      <c r="CZ339" s="16"/>
      <c r="DA339" s="16"/>
      <c r="DB339" s="16"/>
      <c r="DC339" s="16"/>
      <c r="DD339" s="16"/>
      <c r="DE339" s="16"/>
      <c r="DF339" s="16"/>
      <c r="DG339" s="16"/>
      <c r="DH339" s="16"/>
      <c r="DI339" s="16"/>
      <c r="DJ339" s="16"/>
      <c r="DK339" s="16"/>
      <c r="DL339" s="16"/>
      <c r="DM339" s="16"/>
      <c r="DN339" s="16"/>
      <c r="DO339" s="16"/>
      <c r="DP339" s="16"/>
      <c r="DQ339" s="16"/>
      <c r="DR339" s="16"/>
      <c r="DS339" s="16"/>
      <c r="DT339" s="16"/>
      <c r="DU339" s="16"/>
      <c r="DV339" s="16"/>
      <c r="DW339" s="16"/>
      <c r="DX339" s="16"/>
      <c r="DY339" s="16"/>
      <c r="DZ339" s="16"/>
      <c r="EA339" s="16"/>
      <c r="EB339" s="16"/>
      <c r="EC339" s="16"/>
      <c r="ED339" s="16"/>
      <c r="EE339" s="16"/>
      <c r="EF339" s="16"/>
      <c r="EG339" s="16"/>
      <c r="EH339" s="16"/>
      <c r="EI339" s="16"/>
      <c r="EJ339" s="16"/>
      <c r="EK339" s="16"/>
      <c r="EL339" s="16"/>
      <c r="EM339" s="16"/>
      <c r="EN339" s="16"/>
      <c r="EO339" s="16"/>
      <c r="EP339" s="16"/>
      <c r="EQ339" s="16"/>
      <c r="ER339" s="16"/>
      <c r="ES339" s="16"/>
      <c r="ET339" s="16"/>
      <c r="EU339" s="16"/>
      <c r="EV339" s="16"/>
      <c r="EW339" s="16"/>
      <c r="EX339" s="16"/>
      <c r="EY339" s="16"/>
      <c r="EZ339" s="16"/>
      <c r="FA339" s="16"/>
      <c r="FB339" s="16"/>
      <c r="FC339" s="16"/>
      <c r="FD339" s="16"/>
      <c r="FE339" s="16"/>
      <c r="FF339" s="16"/>
      <c r="FG339" s="16"/>
      <c r="FH339" s="16"/>
      <c r="FI339" s="16"/>
      <c r="FJ339" s="16"/>
      <c r="FK339" s="16"/>
      <c r="FL339" s="16"/>
      <c r="FM339" s="16"/>
      <c r="FN339" s="16"/>
      <c r="FO339" s="16"/>
      <c r="FP339" s="16"/>
      <c r="FQ339" s="16"/>
      <c r="FR339" s="16"/>
      <c r="FS339" s="16"/>
      <c r="FT339" s="16"/>
      <c r="FU339" s="16"/>
      <c r="FV339" s="16"/>
      <c r="FW339" s="16"/>
      <c r="FX339" s="16"/>
      <c r="FY339" s="16"/>
      <c r="FZ339" s="16"/>
      <c r="GA339" s="16"/>
      <c r="GB339" s="16"/>
      <c r="GC339" s="16"/>
      <c r="GE339" s="37">
        <v>334</v>
      </c>
      <c r="GF339" s="12">
        <v>3429</v>
      </c>
      <c r="GG339" s="16">
        <v>176.55500000000001</v>
      </c>
      <c r="GH339" s="16">
        <v>207.27</v>
      </c>
      <c r="GI339" s="16">
        <v>69.659000000000006</v>
      </c>
      <c r="GJ339" s="16">
        <v>134.12</v>
      </c>
      <c r="GK339" s="16">
        <v>53.11</v>
      </c>
      <c r="GL339" s="16">
        <v>133.875</v>
      </c>
      <c r="GM339" s="16">
        <v>52.35</v>
      </c>
      <c r="GN339" s="16">
        <v>96.43</v>
      </c>
      <c r="GO339" s="16">
        <v>57.25</v>
      </c>
      <c r="GP339" s="16">
        <v>295.38499999999999</v>
      </c>
      <c r="GQ339" s="16">
        <v>309.07499999999999</v>
      </c>
      <c r="GR339" s="16">
        <v>195.4</v>
      </c>
      <c r="GS339" s="16">
        <v>480.59500000000003</v>
      </c>
      <c r="GT339" s="16">
        <v>514.20000000000005</v>
      </c>
      <c r="GU339" s="16">
        <v>266.64</v>
      </c>
      <c r="GV339" s="16">
        <v>41193.347000000009</v>
      </c>
      <c r="GW339" s="16"/>
      <c r="GX339" s="16"/>
      <c r="GY339" s="16"/>
      <c r="GZ339" s="16"/>
      <c r="HA339" s="16"/>
    </row>
    <row r="340" spans="1:209" x14ac:dyDescent="0.35">
      <c r="A340" s="37"/>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c r="AZ340" s="16"/>
      <c r="BA340" s="16"/>
      <c r="BB340" s="16"/>
      <c r="BC340" s="16"/>
      <c r="BD340" s="16"/>
      <c r="BE340" s="16"/>
      <c r="BF340" s="16"/>
      <c r="BG340" s="16"/>
      <c r="BH340" s="16"/>
      <c r="BI340" s="16"/>
      <c r="BJ340" s="16"/>
      <c r="BK340" s="16"/>
      <c r="BL340" s="16"/>
      <c r="BM340" s="16"/>
      <c r="BN340" s="16"/>
      <c r="BO340" s="16"/>
      <c r="BP340" s="16"/>
      <c r="BQ340" s="16"/>
      <c r="BR340" s="16"/>
      <c r="BS340" s="16"/>
      <c r="BT340" s="16"/>
      <c r="BU340" s="16"/>
      <c r="BV340" s="16"/>
      <c r="BW340" s="16"/>
      <c r="BX340" s="16"/>
      <c r="BY340" s="16"/>
      <c r="BZ340" s="16"/>
      <c r="CA340" s="16"/>
      <c r="CB340" s="16"/>
      <c r="CC340" s="16"/>
      <c r="CD340" s="16"/>
      <c r="CE340" s="16"/>
      <c r="CF340" s="16"/>
      <c r="CG340" s="16"/>
      <c r="CH340" s="16"/>
      <c r="CI340" s="16"/>
      <c r="CJ340" s="16"/>
      <c r="CK340" s="16"/>
      <c r="CL340" s="16"/>
      <c r="CM340" s="16"/>
      <c r="CN340" s="16"/>
      <c r="CO340" s="16"/>
      <c r="CP340" s="16"/>
      <c r="CQ340" s="16"/>
      <c r="CR340" s="16"/>
      <c r="CS340" s="16"/>
      <c r="CT340" s="16"/>
      <c r="CU340" s="16"/>
      <c r="CV340" s="16"/>
      <c r="CW340" s="16"/>
      <c r="CX340" s="16"/>
      <c r="CY340" s="16"/>
      <c r="CZ340" s="16"/>
      <c r="DA340" s="16"/>
      <c r="DB340" s="16"/>
      <c r="DC340" s="16"/>
      <c r="DD340" s="16"/>
      <c r="DE340" s="16"/>
      <c r="DF340" s="16"/>
      <c r="DG340" s="16"/>
      <c r="DH340" s="16"/>
      <c r="DI340" s="16"/>
      <c r="DJ340" s="16"/>
      <c r="DK340" s="16"/>
      <c r="DL340" s="16"/>
      <c r="DM340" s="16"/>
      <c r="DN340" s="16"/>
      <c r="DO340" s="16"/>
      <c r="DP340" s="16"/>
      <c r="DQ340" s="16"/>
      <c r="DR340" s="16"/>
      <c r="DS340" s="16"/>
      <c r="DT340" s="16"/>
      <c r="DU340" s="16"/>
      <c r="DV340" s="16"/>
      <c r="DW340" s="16"/>
      <c r="DX340" s="16"/>
      <c r="DY340" s="16"/>
      <c r="DZ340" s="16"/>
      <c r="EA340" s="16"/>
      <c r="EB340" s="16"/>
      <c r="EC340" s="16"/>
      <c r="ED340" s="16"/>
      <c r="EE340" s="16"/>
      <c r="EF340" s="16"/>
      <c r="EG340" s="16"/>
      <c r="EH340" s="16"/>
      <c r="EI340" s="16"/>
      <c r="EJ340" s="16"/>
      <c r="EK340" s="16"/>
      <c r="EL340" s="16"/>
      <c r="EM340" s="16"/>
      <c r="EN340" s="16"/>
      <c r="EO340" s="16"/>
      <c r="EP340" s="16"/>
      <c r="EQ340" s="16"/>
      <c r="ER340" s="16"/>
      <c r="ES340" s="16"/>
      <c r="ET340" s="16"/>
      <c r="EU340" s="16"/>
      <c r="EV340" s="16"/>
      <c r="EW340" s="16"/>
      <c r="EX340" s="16"/>
      <c r="EY340" s="16"/>
      <c r="EZ340" s="16"/>
      <c r="FA340" s="16"/>
      <c r="FB340" s="16"/>
      <c r="FC340" s="16"/>
      <c r="FD340" s="16"/>
      <c r="FE340" s="16"/>
      <c r="FF340" s="16"/>
      <c r="FG340" s="16"/>
      <c r="FH340" s="16"/>
      <c r="FI340" s="16"/>
      <c r="FJ340" s="16"/>
      <c r="FK340" s="16"/>
      <c r="FL340" s="16"/>
      <c r="FM340" s="16"/>
      <c r="FN340" s="16"/>
      <c r="FO340" s="16"/>
      <c r="FP340" s="16"/>
      <c r="FQ340" s="16"/>
      <c r="FR340" s="16"/>
      <c r="FS340" s="16"/>
      <c r="FT340" s="16"/>
      <c r="FU340" s="16"/>
      <c r="FV340" s="16"/>
      <c r="FW340" s="16"/>
      <c r="FX340" s="16"/>
      <c r="FY340" s="16"/>
      <c r="FZ340" s="16"/>
      <c r="GA340" s="16"/>
      <c r="GB340" s="16"/>
      <c r="GC340" s="16"/>
      <c r="GE340" s="37">
        <v>335</v>
      </c>
      <c r="GF340" s="12">
        <v>3430</v>
      </c>
      <c r="GG340" s="16">
        <v>4.5599999999999996</v>
      </c>
      <c r="GH340" s="16">
        <v>1.9</v>
      </c>
      <c r="GI340" s="16">
        <v>0</v>
      </c>
      <c r="GJ340" s="16">
        <v>3</v>
      </c>
      <c r="GK340" s="16">
        <v>10</v>
      </c>
      <c r="GL340" s="16">
        <v>0</v>
      </c>
      <c r="GM340" s="16">
        <v>0</v>
      </c>
      <c r="GN340" s="16">
        <v>0</v>
      </c>
      <c r="GO340" s="16">
        <v>3.36</v>
      </c>
      <c r="GP340" s="16">
        <v>6.6</v>
      </c>
      <c r="GQ340" s="16">
        <v>13.32</v>
      </c>
      <c r="GR340" s="16">
        <v>0</v>
      </c>
      <c r="GS340" s="16">
        <v>0</v>
      </c>
      <c r="GT340" s="16">
        <v>0</v>
      </c>
      <c r="GU340" s="16">
        <v>0</v>
      </c>
      <c r="GV340" s="16">
        <v>381.31</v>
      </c>
      <c r="GW340" s="16"/>
      <c r="GX340" s="16"/>
      <c r="GY340" s="16"/>
      <c r="GZ340" s="16"/>
      <c r="HA340" s="16"/>
    </row>
    <row r="341" spans="1:209" x14ac:dyDescent="0.35">
      <c r="A341" s="37"/>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c r="AS341" s="16"/>
      <c r="AT341" s="16"/>
      <c r="AU341" s="16"/>
      <c r="AV341" s="16"/>
      <c r="AW341" s="16"/>
      <c r="AX341" s="16"/>
      <c r="AY341" s="16"/>
      <c r="AZ341" s="16"/>
      <c r="BA341" s="16"/>
      <c r="BB341" s="16"/>
      <c r="BC341" s="16"/>
      <c r="BD341" s="16"/>
      <c r="BE341" s="16"/>
      <c r="BF341" s="16"/>
      <c r="BG341" s="16"/>
      <c r="BH341" s="16"/>
      <c r="BI341" s="16"/>
      <c r="BJ341" s="16"/>
      <c r="BK341" s="16"/>
      <c r="BL341" s="16"/>
      <c r="BM341" s="16"/>
      <c r="BN341" s="16"/>
      <c r="BO341" s="16"/>
      <c r="BP341" s="16"/>
      <c r="BQ341" s="16"/>
      <c r="BR341" s="16"/>
      <c r="BS341" s="16"/>
      <c r="BT341" s="16"/>
      <c r="BU341" s="16"/>
      <c r="BV341" s="16"/>
      <c r="BW341" s="16"/>
      <c r="BX341" s="16"/>
      <c r="BY341" s="16"/>
      <c r="BZ341" s="16"/>
      <c r="CA341" s="16"/>
      <c r="CB341" s="16"/>
      <c r="CC341" s="16"/>
      <c r="CD341" s="16"/>
      <c r="CE341" s="16"/>
      <c r="CF341" s="16"/>
      <c r="CG341" s="16"/>
      <c r="CH341" s="16"/>
      <c r="CI341" s="16"/>
      <c r="CJ341" s="16"/>
      <c r="CK341" s="16"/>
      <c r="CL341" s="16"/>
      <c r="CM341" s="16"/>
      <c r="CN341" s="16"/>
      <c r="CO341" s="16"/>
      <c r="CP341" s="16"/>
      <c r="CQ341" s="16"/>
      <c r="CR341" s="16"/>
      <c r="CS341" s="16"/>
      <c r="CT341" s="16"/>
      <c r="CU341" s="16"/>
      <c r="CV341" s="16"/>
      <c r="CW341" s="16"/>
      <c r="CX341" s="16"/>
      <c r="CY341" s="16"/>
      <c r="CZ341" s="16"/>
      <c r="DA341" s="16"/>
      <c r="DB341" s="16"/>
      <c r="DC341" s="16"/>
      <c r="DD341" s="16"/>
      <c r="DE341" s="16"/>
      <c r="DF341" s="16"/>
      <c r="DG341" s="16"/>
      <c r="DH341" s="16"/>
      <c r="DI341" s="16"/>
      <c r="DJ341" s="16"/>
      <c r="DK341" s="16"/>
      <c r="DL341" s="16"/>
      <c r="DM341" s="16"/>
      <c r="DN341" s="16"/>
      <c r="DO341" s="16"/>
      <c r="DP341" s="16"/>
      <c r="DQ341" s="16"/>
      <c r="DR341" s="16"/>
      <c r="DS341" s="16"/>
      <c r="DT341" s="16"/>
      <c r="DU341" s="16"/>
      <c r="DV341" s="16"/>
      <c r="DW341" s="16"/>
      <c r="DX341" s="16"/>
      <c r="DY341" s="16"/>
      <c r="DZ341" s="16"/>
      <c r="EA341" s="16"/>
      <c r="EB341" s="16"/>
      <c r="EC341" s="16"/>
      <c r="ED341" s="16"/>
      <c r="EE341" s="16"/>
      <c r="EF341" s="16"/>
      <c r="EG341" s="16"/>
      <c r="EH341" s="16"/>
      <c r="EI341" s="16"/>
      <c r="EJ341" s="16"/>
      <c r="EK341" s="16"/>
      <c r="EL341" s="16"/>
      <c r="EM341" s="16"/>
      <c r="EN341" s="16"/>
      <c r="EO341" s="16"/>
      <c r="EP341" s="16"/>
      <c r="EQ341" s="16"/>
      <c r="ER341" s="16"/>
      <c r="ES341" s="16"/>
      <c r="ET341" s="16"/>
      <c r="EU341" s="16"/>
      <c r="EV341" s="16"/>
      <c r="EW341" s="16"/>
      <c r="EX341" s="16"/>
      <c r="EY341" s="16"/>
      <c r="EZ341" s="16"/>
      <c r="FA341" s="16"/>
      <c r="FB341" s="16"/>
      <c r="FC341" s="16"/>
      <c r="FD341" s="16"/>
      <c r="FE341" s="16"/>
      <c r="FF341" s="16"/>
      <c r="FG341" s="16"/>
      <c r="FH341" s="16"/>
      <c r="FI341" s="16"/>
      <c r="FJ341" s="16"/>
      <c r="FK341" s="16"/>
      <c r="FL341" s="16"/>
      <c r="FM341" s="16"/>
      <c r="FN341" s="16"/>
      <c r="FO341" s="16"/>
      <c r="FP341" s="16"/>
      <c r="FQ341" s="16"/>
      <c r="FR341" s="16"/>
      <c r="FS341" s="16"/>
      <c r="FT341" s="16"/>
      <c r="FU341" s="16"/>
      <c r="FV341" s="16"/>
      <c r="FW341" s="16"/>
      <c r="FX341" s="16"/>
      <c r="FY341" s="16"/>
      <c r="FZ341" s="16"/>
      <c r="GA341" s="16"/>
      <c r="GB341" s="16"/>
      <c r="GC341" s="16"/>
      <c r="GE341" s="37">
        <v>336</v>
      </c>
      <c r="GF341" s="12">
        <v>3431</v>
      </c>
      <c r="GG341" s="16">
        <v>50.645000000000003</v>
      </c>
      <c r="GH341" s="16">
        <v>37.28</v>
      </c>
      <c r="GI341" s="16">
        <v>1.44</v>
      </c>
      <c r="GJ341" s="16">
        <v>33.799999999999997</v>
      </c>
      <c r="GK341" s="16">
        <v>11.1</v>
      </c>
      <c r="GL341" s="16">
        <v>8</v>
      </c>
      <c r="GM341" s="16">
        <v>13.84</v>
      </c>
      <c r="GN341" s="16">
        <v>14.725</v>
      </c>
      <c r="GO341" s="16">
        <v>5.7</v>
      </c>
      <c r="GP341" s="16">
        <v>31.934999999999999</v>
      </c>
      <c r="GQ341" s="16">
        <v>23.52</v>
      </c>
      <c r="GR341" s="16">
        <v>25.22</v>
      </c>
      <c r="GS341" s="16">
        <v>68.784999999999997</v>
      </c>
      <c r="GT341" s="16">
        <v>28</v>
      </c>
      <c r="GU341" s="16">
        <v>21.56</v>
      </c>
      <c r="GV341" s="16">
        <v>5246.335</v>
      </c>
      <c r="GW341" s="16"/>
      <c r="GX341" s="16"/>
      <c r="GY341" s="16"/>
      <c r="GZ341" s="16"/>
      <c r="HA341" s="16"/>
    </row>
    <row r="342" spans="1:209" x14ac:dyDescent="0.35">
      <c r="A342" s="37"/>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c r="AP342" s="16"/>
      <c r="AQ342" s="16"/>
      <c r="AR342" s="16"/>
      <c r="AS342" s="16"/>
      <c r="AT342" s="16"/>
      <c r="AU342" s="16"/>
      <c r="AV342" s="16"/>
      <c r="AW342" s="16"/>
      <c r="AX342" s="16"/>
      <c r="AY342" s="16"/>
      <c r="AZ342" s="16"/>
      <c r="BA342" s="16"/>
      <c r="BB342" s="16"/>
      <c r="BC342" s="16"/>
      <c r="BD342" s="16"/>
      <c r="BE342" s="16"/>
      <c r="BF342" s="16"/>
      <c r="BG342" s="16"/>
      <c r="BH342" s="16"/>
      <c r="BI342" s="16"/>
      <c r="BJ342" s="16"/>
      <c r="BK342" s="16"/>
      <c r="BL342" s="16"/>
      <c r="BM342" s="16"/>
      <c r="BN342" s="16"/>
      <c r="BO342" s="16"/>
      <c r="BP342" s="16"/>
      <c r="BQ342" s="16"/>
      <c r="BR342" s="16"/>
      <c r="BS342" s="16"/>
      <c r="BT342" s="16"/>
      <c r="BU342" s="16"/>
      <c r="BV342" s="16"/>
      <c r="BW342" s="16"/>
      <c r="BX342" s="16"/>
      <c r="BY342" s="16"/>
      <c r="BZ342" s="16"/>
      <c r="CA342" s="16"/>
      <c r="CB342" s="16"/>
      <c r="CC342" s="16"/>
      <c r="CD342" s="16"/>
      <c r="CE342" s="16"/>
      <c r="CF342" s="16"/>
      <c r="CG342" s="16"/>
      <c r="CH342" s="16"/>
      <c r="CI342" s="16"/>
      <c r="CJ342" s="16"/>
      <c r="CK342" s="16"/>
      <c r="CL342" s="16"/>
      <c r="CM342" s="16"/>
      <c r="CN342" s="16"/>
      <c r="CO342" s="16"/>
      <c r="CP342" s="16"/>
      <c r="CQ342" s="16"/>
      <c r="CR342" s="16"/>
      <c r="CS342" s="16"/>
      <c r="CT342" s="16"/>
      <c r="CU342" s="16"/>
      <c r="CV342" s="16"/>
      <c r="CW342" s="16"/>
      <c r="CX342" s="16"/>
      <c r="CY342" s="16"/>
      <c r="CZ342" s="16"/>
      <c r="DA342" s="16"/>
      <c r="DB342" s="16"/>
      <c r="DC342" s="16"/>
      <c r="DD342" s="16"/>
      <c r="DE342" s="16"/>
      <c r="DF342" s="16"/>
      <c r="DG342" s="16"/>
      <c r="DH342" s="16"/>
      <c r="DI342" s="16"/>
      <c r="DJ342" s="16"/>
      <c r="DK342" s="16"/>
      <c r="DL342" s="16"/>
      <c r="DM342" s="16"/>
      <c r="DN342" s="16"/>
      <c r="DO342" s="16"/>
      <c r="DP342" s="16"/>
      <c r="DQ342" s="16"/>
      <c r="DR342" s="16"/>
      <c r="DS342" s="16"/>
      <c r="DT342" s="16"/>
      <c r="DU342" s="16"/>
      <c r="DV342" s="16"/>
      <c r="DW342" s="16"/>
      <c r="DX342" s="16"/>
      <c r="DY342" s="16"/>
      <c r="DZ342" s="16"/>
      <c r="EA342" s="16"/>
      <c r="EB342" s="16"/>
      <c r="EC342" s="16"/>
      <c r="ED342" s="16"/>
      <c r="EE342" s="16"/>
      <c r="EF342" s="16"/>
      <c r="EG342" s="16"/>
      <c r="EH342" s="16"/>
      <c r="EI342" s="16"/>
      <c r="EJ342" s="16"/>
      <c r="EK342" s="16"/>
      <c r="EL342" s="16"/>
      <c r="EM342" s="16"/>
      <c r="EN342" s="16"/>
      <c r="EO342" s="16"/>
      <c r="EP342" s="16"/>
      <c r="EQ342" s="16"/>
      <c r="ER342" s="16"/>
      <c r="ES342" s="16"/>
      <c r="ET342" s="16"/>
      <c r="EU342" s="16"/>
      <c r="EV342" s="16"/>
      <c r="EW342" s="16"/>
      <c r="EX342" s="16"/>
      <c r="EY342" s="16"/>
      <c r="EZ342" s="16"/>
      <c r="FA342" s="16"/>
      <c r="FB342" s="16"/>
      <c r="FC342" s="16"/>
      <c r="FD342" s="16"/>
      <c r="FE342" s="16"/>
      <c r="FF342" s="16"/>
      <c r="FG342" s="16"/>
      <c r="FH342" s="16"/>
      <c r="FI342" s="16"/>
      <c r="FJ342" s="16"/>
      <c r="FK342" s="16"/>
      <c r="FL342" s="16"/>
      <c r="FM342" s="16"/>
      <c r="FN342" s="16"/>
      <c r="FO342" s="16"/>
      <c r="FP342" s="16"/>
      <c r="FQ342" s="16"/>
      <c r="FR342" s="16"/>
      <c r="FS342" s="16"/>
      <c r="FT342" s="16"/>
      <c r="FU342" s="16"/>
      <c r="FV342" s="16"/>
      <c r="FW342" s="16"/>
      <c r="FX342" s="16"/>
      <c r="FY342" s="16"/>
      <c r="FZ342" s="16"/>
      <c r="GA342" s="16"/>
      <c r="GB342" s="16"/>
      <c r="GC342" s="16"/>
      <c r="GE342" s="37">
        <v>337</v>
      </c>
      <c r="GF342" s="12">
        <v>3432</v>
      </c>
      <c r="GG342" s="16">
        <v>4.9400000000000004</v>
      </c>
      <c r="GH342" s="16">
        <v>5.39</v>
      </c>
      <c r="GI342" s="16">
        <v>0</v>
      </c>
      <c r="GJ342" s="16">
        <v>0</v>
      </c>
      <c r="GK342" s="16">
        <v>0</v>
      </c>
      <c r="GL342" s="16">
        <v>0</v>
      </c>
      <c r="GM342" s="16">
        <v>0</v>
      </c>
      <c r="GN342" s="16">
        <v>0</v>
      </c>
      <c r="GO342" s="16">
        <v>0</v>
      </c>
      <c r="GP342" s="16">
        <v>0</v>
      </c>
      <c r="GQ342" s="16">
        <v>0</v>
      </c>
      <c r="GR342" s="16">
        <v>0</v>
      </c>
      <c r="GS342" s="16">
        <v>0</v>
      </c>
      <c r="GT342" s="16">
        <v>0</v>
      </c>
      <c r="GU342" s="16">
        <v>0</v>
      </c>
      <c r="GV342" s="16">
        <v>301.79500000000002</v>
      </c>
      <c r="GW342" s="16"/>
      <c r="GX342" s="16"/>
      <c r="GY342" s="16"/>
      <c r="GZ342" s="16"/>
      <c r="HA342" s="16"/>
    </row>
    <row r="343" spans="1:209" x14ac:dyDescent="0.35">
      <c r="A343" s="37"/>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c r="AU343" s="16"/>
      <c r="AV343" s="16"/>
      <c r="AW343" s="16"/>
      <c r="AX343" s="16"/>
      <c r="AY343" s="16"/>
      <c r="AZ343" s="16"/>
      <c r="BA343" s="16"/>
      <c r="BB343" s="16"/>
      <c r="BC343" s="16"/>
      <c r="BD343" s="16"/>
      <c r="BE343" s="16"/>
      <c r="BF343" s="16"/>
      <c r="BG343" s="16"/>
      <c r="BH343" s="16"/>
      <c r="BI343" s="16"/>
      <c r="BJ343" s="16"/>
      <c r="BK343" s="16"/>
      <c r="BL343" s="16"/>
      <c r="BM343" s="16"/>
      <c r="BN343" s="16"/>
      <c r="BO343" s="16"/>
      <c r="BP343" s="16"/>
      <c r="BQ343" s="16"/>
      <c r="BR343" s="16"/>
      <c r="BS343" s="16"/>
      <c r="BT343" s="16"/>
      <c r="BU343" s="16"/>
      <c r="BV343" s="16"/>
      <c r="BW343" s="16"/>
      <c r="BX343" s="16"/>
      <c r="BY343" s="16"/>
      <c r="BZ343" s="16"/>
      <c r="CA343" s="16"/>
      <c r="CB343" s="16"/>
      <c r="CC343" s="16"/>
      <c r="CD343" s="16"/>
      <c r="CE343" s="16"/>
      <c r="CF343" s="16"/>
      <c r="CG343" s="16"/>
      <c r="CH343" s="16"/>
      <c r="CI343" s="16"/>
      <c r="CJ343" s="16"/>
      <c r="CK343" s="16"/>
      <c r="CL343" s="16"/>
      <c r="CM343" s="16"/>
      <c r="CN343" s="16"/>
      <c r="CO343" s="16"/>
      <c r="CP343" s="16"/>
      <c r="CQ343" s="16"/>
      <c r="CR343" s="16"/>
      <c r="CS343" s="16"/>
      <c r="CT343" s="16"/>
      <c r="CU343" s="16"/>
      <c r="CV343" s="16"/>
      <c r="CW343" s="16"/>
      <c r="CX343" s="16"/>
      <c r="CY343" s="16"/>
      <c r="CZ343" s="16"/>
      <c r="DA343" s="16"/>
      <c r="DB343" s="16"/>
      <c r="DC343" s="16"/>
      <c r="DD343" s="16"/>
      <c r="DE343" s="16"/>
      <c r="DF343" s="16"/>
      <c r="DG343" s="16"/>
      <c r="DH343" s="16"/>
      <c r="DI343" s="16"/>
      <c r="DJ343" s="16"/>
      <c r="DK343" s="16"/>
      <c r="DL343" s="16"/>
      <c r="DM343" s="16"/>
      <c r="DN343" s="16"/>
      <c r="DO343" s="16"/>
      <c r="DP343" s="16"/>
      <c r="DQ343" s="16"/>
      <c r="DR343" s="16"/>
      <c r="DS343" s="16"/>
      <c r="DT343" s="16"/>
      <c r="DU343" s="16"/>
      <c r="DV343" s="16"/>
      <c r="DW343" s="16"/>
      <c r="DX343" s="16"/>
      <c r="DY343" s="16"/>
      <c r="DZ343" s="16"/>
      <c r="EA343" s="16"/>
      <c r="EB343" s="16"/>
      <c r="EC343" s="16"/>
      <c r="ED343" s="16"/>
      <c r="EE343" s="16"/>
      <c r="EF343" s="16"/>
      <c r="EG343" s="16"/>
      <c r="EH343" s="16"/>
      <c r="EI343" s="16"/>
      <c r="EJ343" s="16"/>
      <c r="EK343" s="16"/>
      <c r="EL343" s="16"/>
      <c r="EM343" s="16"/>
      <c r="EN343" s="16"/>
      <c r="EO343" s="16"/>
      <c r="EP343" s="16"/>
      <c r="EQ343" s="16"/>
      <c r="ER343" s="16"/>
      <c r="ES343" s="16"/>
      <c r="ET343" s="16"/>
      <c r="EU343" s="16"/>
      <c r="EV343" s="16"/>
      <c r="EW343" s="16"/>
      <c r="EX343" s="16"/>
      <c r="EY343" s="16"/>
      <c r="EZ343" s="16"/>
      <c r="FA343" s="16"/>
      <c r="FB343" s="16"/>
      <c r="FC343" s="16"/>
      <c r="FD343" s="16"/>
      <c r="FE343" s="16"/>
      <c r="FF343" s="16"/>
      <c r="FG343" s="16"/>
      <c r="FH343" s="16"/>
      <c r="FI343" s="16"/>
      <c r="FJ343" s="16"/>
      <c r="FK343" s="16"/>
      <c r="FL343" s="16"/>
      <c r="FM343" s="16"/>
      <c r="FN343" s="16"/>
      <c r="FO343" s="16"/>
      <c r="FP343" s="16"/>
      <c r="FQ343" s="16"/>
      <c r="FR343" s="16"/>
      <c r="FS343" s="16"/>
      <c r="FT343" s="16"/>
      <c r="FU343" s="16"/>
      <c r="FV343" s="16"/>
      <c r="FW343" s="16"/>
      <c r="FX343" s="16"/>
      <c r="FY343" s="16"/>
      <c r="FZ343" s="16"/>
      <c r="GA343" s="16"/>
      <c r="GB343" s="16"/>
      <c r="GC343" s="16"/>
      <c r="GE343" s="37">
        <v>338</v>
      </c>
      <c r="GF343" s="12">
        <v>3433</v>
      </c>
      <c r="GG343" s="16">
        <v>0</v>
      </c>
      <c r="GH343" s="16">
        <v>0</v>
      </c>
      <c r="GI343" s="16">
        <v>5</v>
      </c>
      <c r="GJ343" s="16">
        <v>0</v>
      </c>
      <c r="GK343" s="16">
        <v>0</v>
      </c>
      <c r="GL343" s="16">
        <v>0</v>
      </c>
      <c r="GM343" s="16">
        <v>5.4</v>
      </c>
      <c r="GN343" s="16">
        <v>0</v>
      </c>
      <c r="GO343" s="16">
        <v>0</v>
      </c>
      <c r="GP343" s="16">
        <v>15.84</v>
      </c>
      <c r="GQ343" s="16">
        <v>0</v>
      </c>
      <c r="GR343" s="16">
        <v>0</v>
      </c>
      <c r="GS343" s="16">
        <v>0</v>
      </c>
      <c r="GT343" s="16">
        <v>7.98</v>
      </c>
      <c r="GU343" s="16">
        <v>0</v>
      </c>
      <c r="GV343" s="16">
        <v>354.90999999999997</v>
      </c>
      <c r="GW343" s="16"/>
      <c r="GX343" s="16"/>
      <c r="GY343" s="16"/>
      <c r="GZ343" s="16"/>
      <c r="HA343" s="16"/>
    </row>
    <row r="344" spans="1:209" x14ac:dyDescent="0.35">
      <c r="A344" s="37"/>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c r="AT344" s="16"/>
      <c r="AU344" s="16"/>
      <c r="AV344" s="16"/>
      <c r="AW344" s="16"/>
      <c r="AX344" s="16"/>
      <c r="AY344" s="16"/>
      <c r="AZ344" s="16"/>
      <c r="BA344" s="16"/>
      <c r="BB344" s="16"/>
      <c r="BC344" s="16"/>
      <c r="BD344" s="16"/>
      <c r="BE344" s="16"/>
      <c r="BF344" s="16"/>
      <c r="BG344" s="16"/>
      <c r="BH344" s="16"/>
      <c r="BI344" s="16"/>
      <c r="BJ344" s="16"/>
      <c r="BK344" s="16"/>
      <c r="BL344" s="16"/>
      <c r="BM344" s="16"/>
      <c r="BN344" s="16"/>
      <c r="BO344" s="16"/>
      <c r="BP344" s="16"/>
      <c r="BQ344" s="16"/>
      <c r="BR344" s="16"/>
      <c r="BS344" s="16"/>
      <c r="BT344" s="16"/>
      <c r="BU344" s="16"/>
      <c r="BV344" s="16"/>
      <c r="BW344" s="16"/>
      <c r="BX344" s="16"/>
      <c r="BY344" s="16"/>
      <c r="BZ344" s="16"/>
      <c r="CA344" s="16"/>
      <c r="CB344" s="16"/>
      <c r="CC344" s="16"/>
      <c r="CD344" s="16"/>
      <c r="CE344" s="16"/>
      <c r="CF344" s="16"/>
      <c r="CG344" s="16"/>
      <c r="CH344" s="16"/>
      <c r="CI344" s="16"/>
      <c r="CJ344" s="16"/>
      <c r="CK344" s="16"/>
      <c r="CL344" s="16"/>
      <c r="CM344" s="16"/>
      <c r="CN344" s="16"/>
      <c r="CO344" s="16"/>
      <c r="CP344" s="16"/>
      <c r="CQ344" s="16"/>
      <c r="CR344" s="16"/>
      <c r="CS344" s="16"/>
      <c r="CT344" s="16"/>
      <c r="CU344" s="16"/>
      <c r="CV344" s="16"/>
      <c r="CW344" s="16"/>
      <c r="CX344" s="16"/>
      <c r="CY344" s="16"/>
      <c r="CZ344" s="16"/>
      <c r="DA344" s="16"/>
      <c r="DB344" s="16"/>
      <c r="DC344" s="16"/>
      <c r="DD344" s="16"/>
      <c r="DE344" s="16"/>
      <c r="DF344" s="16"/>
      <c r="DG344" s="16"/>
      <c r="DH344" s="16"/>
      <c r="DI344" s="16"/>
      <c r="DJ344" s="16"/>
      <c r="DK344" s="16"/>
      <c r="DL344" s="16"/>
      <c r="DM344" s="16"/>
      <c r="DN344" s="16"/>
      <c r="DO344" s="16"/>
      <c r="DP344" s="16"/>
      <c r="DQ344" s="16"/>
      <c r="DR344" s="16"/>
      <c r="DS344" s="16"/>
      <c r="DT344" s="16"/>
      <c r="DU344" s="16"/>
      <c r="DV344" s="16"/>
      <c r="DW344" s="16"/>
      <c r="DX344" s="16"/>
      <c r="DY344" s="16"/>
      <c r="DZ344" s="16"/>
      <c r="EA344" s="16"/>
      <c r="EB344" s="16"/>
      <c r="EC344" s="16"/>
      <c r="ED344" s="16"/>
      <c r="EE344" s="16"/>
      <c r="EF344" s="16"/>
      <c r="EG344" s="16"/>
      <c r="EH344" s="16"/>
      <c r="EI344" s="16"/>
      <c r="EJ344" s="16"/>
      <c r="EK344" s="16"/>
      <c r="EL344" s="16"/>
      <c r="EM344" s="16"/>
      <c r="EN344" s="16"/>
      <c r="EO344" s="16"/>
      <c r="EP344" s="16"/>
      <c r="EQ344" s="16"/>
      <c r="ER344" s="16"/>
      <c r="ES344" s="16"/>
      <c r="ET344" s="16"/>
      <c r="EU344" s="16"/>
      <c r="EV344" s="16"/>
      <c r="EW344" s="16"/>
      <c r="EX344" s="16"/>
      <c r="EY344" s="16"/>
      <c r="EZ344" s="16"/>
      <c r="FA344" s="16"/>
      <c r="FB344" s="16"/>
      <c r="FC344" s="16"/>
      <c r="FD344" s="16"/>
      <c r="FE344" s="16"/>
      <c r="FF344" s="16"/>
      <c r="FG344" s="16"/>
      <c r="FH344" s="16"/>
      <c r="FI344" s="16"/>
      <c r="FJ344" s="16"/>
      <c r="FK344" s="16"/>
      <c r="FL344" s="16"/>
      <c r="FM344" s="16"/>
      <c r="FN344" s="16"/>
      <c r="FO344" s="16"/>
      <c r="FP344" s="16"/>
      <c r="FQ344" s="16"/>
      <c r="FR344" s="16"/>
      <c r="FS344" s="16"/>
      <c r="FT344" s="16"/>
      <c r="FU344" s="16"/>
      <c r="FV344" s="16"/>
      <c r="FW344" s="16"/>
      <c r="FX344" s="16"/>
      <c r="FY344" s="16"/>
      <c r="FZ344" s="16"/>
      <c r="GA344" s="16"/>
      <c r="GB344" s="16"/>
      <c r="GC344" s="16"/>
      <c r="GE344" s="37">
        <v>339</v>
      </c>
      <c r="GF344" s="12">
        <v>3434</v>
      </c>
      <c r="GG344" s="16">
        <v>36.869999999999997</v>
      </c>
      <c r="GH344" s="16">
        <v>46.88</v>
      </c>
      <c r="GI344" s="16">
        <v>20</v>
      </c>
      <c r="GJ344" s="16">
        <v>26.1</v>
      </c>
      <c r="GK344" s="16">
        <v>6.75</v>
      </c>
      <c r="GL344" s="16">
        <v>19.559999999999999</v>
      </c>
      <c r="GM344" s="16">
        <v>9.14</v>
      </c>
      <c r="GN344" s="16">
        <v>42.39</v>
      </c>
      <c r="GO344" s="16">
        <v>2.9</v>
      </c>
      <c r="GP344" s="16">
        <v>42.9</v>
      </c>
      <c r="GQ344" s="16">
        <v>76.86</v>
      </c>
      <c r="GR344" s="16">
        <v>42.05</v>
      </c>
      <c r="GS344" s="16">
        <v>52.59</v>
      </c>
      <c r="GT344" s="16">
        <v>88.67</v>
      </c>
      <c r="GU344" s="16">
        <v>27.75</v>
      </c>
      <c r="GV344" s="16">
        <v>6978.0300000000034</v>
      </c>
      <c r="GW344" s="16"/>
      <c r="GX344" s="16"/>
      <c r="GY344" s="16"/>
      <c r="GZ344" s="16"/>
      <c r="HA344" s="16"/>
    </row>
    <row r="345" spans="1:209" x14ac:dyDescent="0.35">
      <c r="A345" s="37"/>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c r="AP345" s="16"/>
      <c r="AQ345" s="16"/>
      <c r="AR345" s="16"/>
      <c r="AS345" s="16"/>
      <c r="AT345" s="16"/>
      <c r="AU345" s="16"/>
      <c r="AV345" s="16"/>
      <c r="AW345" s="16"/>
      <c r="AX345" s="16"/>
      <c r="AY345" s="16"/>
      <c r="AZ345" s="16"/>
      <c r="BA345" s="16"/>
      <c r="BB345" s="16"/>
      <c r="BC345" s="16"/>
      <c r="BD345" s="16"/>
      <c r="BE345" s="16"/>
      <c r="BF345" s="16"/>
      <c r="BG345" s="16"/>
      <c r="BH345" s="16"/>
      <c r="BI345" s="16"/>
      <c r="BJ345" s="16"/>
      <c r="BK345" s="16"/>
      <c r="BL345" s="16"/>
      <c r="BM345" s="16"/>
      <c r="BN345" s="16"/>
      <c r="BO345" s="16"/>
      <c r="BP345" s="16"/>
      <c r="BQ345" s="16"/>
      <c r="BR345" s="16"/>
      <c r="BS345" s="16"/>
      <c r="BT345" s="16"/>
      <c r="BU345" s="16"/>
      <c r="BV345" s="16"/>
      <c r="BW345" s="16"/>
      <c r="BX345" s="16"/>
      <c r="BY345" s="16"/>
      <c r="BZ345" s="16"/>
      <c r="CA345" s="16"/>
      <c r="CB345" s="16"/>
      <c r="CC345" s="16"/>
      <c r="CD345" s="16"/>
      <c r="CE345" s="16"/>
      <c r="CF345" s="16"/>
      <c r="CG345" s="16"/>
      <c r="CH345" s="16"/>
      <c r="CI345" s="16"/>
      <c r="CJ345" s="16"/>
      <c r="CK345" s="16"/>
      <c r="CL345" s="16"/>
      <c r="CM345" s="16"/>
      <c r="CN345" s="16"/>
      <c r="CO345" s="16"/>
      <c r="CP345" s="16"/>
      <c r="CQ345" s="16"/>
      <c r="CR345" s="16"/>
      <c r="CS345" s="16"/>
      <c r="CT345" s="16"/>
      <c r="CU345" s="16"/>
      <c r="CV345" s="16"/>
      <c r="CW345" s="16"/>
      <c r="CX345" s="16"/>
      <c r="CY345" s="16"/>
      <c r="CZ345" s="16"/>
      <c r="DA345" s="16"/>
      <c r="DB345" s="16"/>
      <c r="DC345" s="16"/>
      <c r="DD345" s="16"/>
      <c r="DE345" s="16"/>
      <c r="DF345" s="16"/>
      <c r="DG345" s="16"/>
      <c r="DH345" s="16"/>
      <c r="DI345" s="16"/>
      <c r="DJ345" s="16"/>
      <c r="DK345" s="16"/>
      <c r="DL345" s="16"/>
      <c r="DM345" s="16"/>
      <c r="DN345" s="16"/>
      <c r="DO345" s="16"/>
      <c r="DP345" s="16"/>
      <c r="DQ345" s="16"/>
      <c r="DR345" s="16"/>
      <c r="DS345" s="16"/>
      <c r="DT345" s="16"/>
      <c r="DU345" s="16"/>
      <c r="DV345" s="16"/>
      <c r="DW345" s="16"/>
      <c r="DX345" s="16"/>
      <c r="DY345" s="16"/>
      <c r="DZ345" s="16"/>
      <c r="EA345" s="16"/>
      <c r="EB345" s="16"/>
      <c r="EC345" s="16"/>
      <c r="ED345" s="16"/>
      <c r="EE345" s="16"/>
      <c r="EF345" s="16"/>
      <c r="EG345" s="16"/>
      <c r="EH345" s="16"/>
      <c r="EI345" s="16"/>
      <c r="EJ345" s="16"/>
      <c r="EK345" s="16"/>
      <c r="EL345" s="16"/>
      <c r="EM345" s="16"/>
      <c r="EN345" s="16"/>
      <c r="EO345" s="16"/>
      <c r="EP345" s="16"/>
      <c r="EQ345" s="16"/>
      <c r="ER345" s="16"/>
      <c r="ES345" s="16"/>
      <c r="ET345" s="16"/>
      <c r="EU345" s="16"/>
      <c r="EV345" s="16"/>
      <c r="EW345" s="16"/>
      <c r="EX345" s="16"/>
      <c r="EY345" s="16"/>
      <c r="EZ345" s="16"/>
      <c r="FA345" s="16"/>
      <c r="FB345" s="16"/>
      <c r="FC345" s="16"/>
      <c r="FD345" s="16"/>
      <c r="FE345" s="16"/>
      <c r="FF345" s="16"/>
      <c r="FG345" s="16"/>
      <c r="FH345" s="16"/>
      <c r="FI345" s="16"/>
      <c r="FJ345" s="16"/>
      <c r="FK345" s="16"/>
      <c r="FL345" s="16"/>
      <c r="FM345" s="16"/>
      <c r="FN345" s="16"/>
      <c r="FO345" s="16"/>
      <c r="FP345" s="16"/>
      <c r="FQ345" s="16"/>
      <c r="FR345" s="16"/>
      <c r="FS345" s="16"/>
      <c r="FT345" s="16"/>
      <c r="FU345" s="16"/>
      <c r="FV345" s="16"/>
      <c r="FW345" s="16"/>
      <c r="FX345" s="16"/>
      <c r="FY345" s="16"/>
      <c r="FZ345" s="16"/>
      <c r="GA345" s="16"/>
      <c r="GB345" s="16"/>
      <c r="GC345" s="16"/>
      <c r="GE345" s="37">
        <v>340</v>
      </c>
      <c r="GF345" s="12">
        <v>3435</v>
      </c>
      <c r="GG345" s="16">
        <v>17.420000000000002</v>
      </c>
      <c r="GH345" s="16">
        <v>27.94</v>
      </c>
      <c r="GI345" s="16">
        <v>5.76</v>
      </c>
      <c r="GJ345" s="16">
        <v>3</v>
      </c>
      <c r="GK345" s="16">
        <v>10.25</v>
      </c>
      <c r="GL345" s="16">
        <v>10.63</v>
      </c>
      <c r="GM345" s="16">
        <v>22.52</v>
      </c>
      <c r="GN345" s="16">
        <v>15.492000000000001</v>
      </c>
      <c r="GO345" s="16">
        <v>10.8</v>
      </c>
      <c r="GP345" s="16">
        <v>64.614999999999995</v>
      </c>
      <c r="GQ345" s="16">
        <v>15.69</v>
      </c>
      <c r="GR345" s="16">
        <v>37.299999999999997</v>
      </c>
      <c r="GS345" s="16">
        <v>30.315000000000001</v>
      </c>
      <c r="GT345" s="16">
        <v>55.44</v>
      </c>
      <c r="GU345" s="16">
        <v>99.5</v>
      </c>
      <c r="GV345" s="16">
        <v>4618.1850000000004</v>
      </c>
      <c r="GW345" s="16"/>
      <c r="GX345" s="16"/>
      <c r="GY345" s="16"/>
      <c r="GZ345" s="16"/>
      <c r="HA345" s="16"/>
    </row>
    <row r="346" spans="1:209" x14ac:dyDescent="0.35">
      <c r="A346" s="37"/>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c r="AP346" s="16"/>
      <c r="AQ346" s="16"/>
      <c r="AR346" s="16"/>
      <c r="AS346" s="16"/>
      <c r="AT346" s="16"/>
      <c r="AU346" s="16"/>
      <c r="AV346" s="16"/>
      <c r="AW346" s="16"/>
      <c r="AX346" s="16"/>
      <c r="AY346" s="16"/>
      <c r="AZ346" s="16"/>
      <c r="BA346" s="16"/>
      <c r="BB346" s="16"/>
      <c r="BC346" s="16"/>
      <c r="BD346" s="16"/>
      <c r="BE346" s="16"/>
      <c r="BF346" s="16"/>
      <c r="BG346" s="16"/>
      <c r="BH346" s="16"/>
      <c r="BI346" s="16"/>
      <c r="BJ346" s="16"/>
      <c r="BK346" s="16"/>
      <c r="BL346" s="16"/>
      <c r="BM346" s="16"/>
      <c r="BN346" s="16"/>
      <c r="BO346" s="16"/>
      <c r="BP346" s="16"/>
      <c r="BQ346" s="16"/>
      <c r="BR346" s="16"/>
      <c r="BS346" s="16"/>
      <c r="BT346" s="16"/>
      <c r="BU346" s="16"/>
      <c r="BV346" s="16"/>
      <c r="BW346" s="16"/>
      <c r="BX346" s="16"/>
      <c r="BY346" s="16"/>
      <c r="BZ346" s="16"/>
      <c r="CA346" s="16"/>
      <c r="CB346" s="16"/>
      <c r="CC346" s="16"/>
      <c r="CD346" s="16"/>
      <c r="CE346" s="16"/>
      <c r="CF346" s="16"/>
      <c r="CG346" s="16"/>
      <c r="CH346" s="16"/>
      <c r="CI346" s="16"/>
      <c r="CJ346" s="16"/>
      <c r="CK346" s="16"/>
      <c r="CL346" s="16"/>
      <c r="CM346" s="16"/>
      <c r="CN346" s="16"/>
      <c r="CO346" s="16"/>
      <c r="CP346" s="16"/>
      <c r="CQ346" s="16"/>
      <c r="CR346" s="16"/>
      <c r="CS346" s="16"/>
      <c r="CT346" s="16"/>
      <c r="CU346" s="16"/>
      <c r="CV346" s="16"/>
      <c r="CW346" s="16"/>
      <c r="CX346" s="16"/>
      <c r="CY346" s="16"/>
      <c r="CZ346" s="16"/>
      <c r="DA346" s="16"/>
      <c r="DB346" s="16"/>
      <c r="DC346" s="16"/>
      <c r="DD346" s="16"/>
      <c r="DE346" s="16"/>
      <c r="DF346" s="16"/>
      <c r="DG346" s="16"/>
      <c r="DH346" s="16"/>
      <c r="DI346" s="16"/>
      <c r="DJ346" s="16"/>
      <c r="DK346" s="16"/>
      <c r="DL346" s="16"/>
      <c r="DM346" s="16"/>
      <c r="DN346" s="16"/>
      <c r="DO346" s="16"/>
      <c r="DP346" s="16"/>
      <c r="DQ346" s="16"/>
      <c r="DR346" s="16"/>
      <c r="DS346" s="16"/>
      <c r="DT346" s="16"/>
      <c r="DU346" s="16"/>
      <c r="DV346" s="16"/>
      <c r="DW346" s="16"/>
      <c r="DX346" s="16"/>
      <c r="DY346" s="16"/>
      <c r="DZ346" s="16"/>
      <c r="EA346" s="16"/>
      <c r="EB346" s="16"/>
      <c r="EC346" s="16"/>
      <c r="ED346" s="16"/>
      <c r="EE346" s="16"/>
      <c r="EF346" s="16"/>
      <c r="EG346" s="16"/>
      <c r="EH346" s="16"/>
      <c r="EI346" s="16"/>
      <c r="EJ346" s="16"/>
      <c r="EK346" s="16"/>
      <c r="EL346" s="16"/>
      <c r="EM346" s="16"/>
      <c r="EN346" s="16"/>
      <c r="EO346" s="16"/>
      <c r="EP346" s="16"/>
      <c r="EQ346" s="16"/>
      <c r="ER346" s="16"/>
      <c r="ES346" s="16"/>
      <c r="ET346" s="16"/>
      <c r="EU346" s="16"/>
      <c r="EV346" s="16"/>
      <c r="EW346" s="16"/>
      <c r="EX346" s="16"/>
      <c r="EY346" s="16"/>
      <c r="EZ346" s="16"/>
      <c r="FA346" s="16"/>
      <c r="FB346" s="16"/>
      <c r="FC346" s="16"/>
      <c r="FD346" s="16"/>
      <c r="FE346" s="16"/>
      <c r="FF346" s="16"/>
      <c r="FG346" s="16"/>
      <c r="FH346" s="16"/>
      <c r="FI346" s="16"/>
      <c r="FJ346" s="16"/>
      <c r="FK346" s="16"/>
      <c r="FL346" s="16"/>
      <c r="FM346" s="16"/>
      <c r="FN346" s="16"/>
      <c r="FO346" s="16"/>
      <c r="FP346" s="16"/>
      <c r="FQ346" s="16"/>
      <c r="FR346" s="16"/>
      <c r="FS346" s="16"/>
      <c r="FT346" s="16"/>
      <c r="FU346" s="16"/>
      <c r="FV346" s="16"/>
      <c r="FW346" s="16"/>
      <c r="FX346" s="16"/>
      <c r="FY346" s="16"/>
      <c r="FZ346" s="16"/>
      <c r="GA346" s="16"/>
      <c r="GB346" s="16"/>
      <c r="GC346" s="16"/>
      <c r="GE346" s="37">
        <v>341</v>
      </c>
      <c r="GF346" s="12">
        <v>3437</v>
      </c>
      <c r="GG346" s="16">
        <v>108.261</v>
      </c>
      <c r="GH346" s="16">
        <v>111.94499999999999</v>
      </c>
      <c r="GI346" s="16">
        <v>8.06</v>
      </c>
      <c r="GJ346" s="16">
        <v>45.44</v>
      </c>
      <c r="GK346" s="16">
        <v>17.02</v>
      </c>
      <c r="GL346" s="16">
        <v>48.16</v>
      </c>
      <c r="GM346" s="16">
        <v>53.1</v>
      </c>
      <c r="GN346" s="16">
        <v>188.09</v>
      </c>
      <c r="GO346" s="16">
        <v>40.094999999999999</v>
      </c>
      <c r="GP346" s="16">
        <v>102.15</v>
      </c>
      <c r="GQ346" s="16">
        <v>75.47</v>
      </c>
      <c r="GR346" s="16">
        <v>79.47</v>
      </c>
      <c r="GS346" s="16">
        <v>139.6</v>
      </c>
      <c r="GT346" s="16">
        <v>104.11</v>
      </c>
      <c r="GU346" s="16">
        <v>95.92</v>
      </c>
      <c r="GV346" s="16">
        <v>14705.947999999997</v>
      </c>
      <c r="GW346" s="16"/>
      <c r="GX346" s="16"/>
      <c r="GY346" s="16"/>
      <c r="GZ346" s="16"/>
      <c r="HA346" s="16"/>
    </row>
    <row r="347" spans="1:209" x14ac:dyDescent="0.35">
      <c r="A347" s="37"/>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c r="AP347" s="16"/>
      <c r="AQ347" s="16"/>
      <c r="AR347" s="16"/>
      <c r="AS347" s="16"/>
      <c r="AT347" s="16"/>
      <c r="AU347" s="16"/>
      <c r="AV347" s="16"/>
      <c r="AW347" s="16"/>
      <c r="AX347" s="16"/>
      <c r="AY347" s="16"/>
      <c r="AZ347" s="16"/>
      <c r="BA347" s="16"/>
      <c r="BB347" s="16"/>
      <c r="BC347" s="16"/>
      <c r="BD347" s="16"/>
      <c r="BE347" s="16"/>
      <c r="BF347" s="16"/>
      <c r="BG347" s="16"/>
      <c r="BH347" s="16"/>
      <c r="BI347" s="16"/>
      <c r="BJ347" s="16"/>
      <c r="BK347" s="16"/>
      <c r="BL347" s="16"/>
      <c r="BM347" s="16"/>
      <c r="BN347" s="16"/>
      <c r="BO347" s="16"/>
      <c r="BP347" s="16"/>
      <c r="BQ347" s="16"/>
      <c r="BR347" s="16"/>
      <c r="BS347" s="16"/>
      <c r="BT347" s="16"/>
      <c r="BU347" s="16"/>
      <c r="BV347" s="16"/>
      <c r="BW347" s="16"/>
      <c r="BX347" s="16"/>
      <c r="BY347" s="16"/>
      <c r="BZ347" s="16"/>
      <c r="CA347" s="16"/>
      <c r="CB347" s="16"/>
      <c r="CC347" s="16"/>
      <c r="CD347" s="16"/>
      <c r="CE347" s="16"/>
      <c r="CF347" s="16"/>
      <c r="CG347" s="16"/>
      <c r="CH347" s="16"/>
      <c r="CI347" s="16"/>
      <c r="CJ347" s="16"/>
      <c r="CK347" s="16"/>
      <c r="CL347" s="16"/>
      <c r="CM347" s="16"/>
      <c r="CN347" s="16"/>
      <c r="CO347" s="16"/>
      <c r="CP347" s="16"/>
      <c r="CQ347" s="16"/>
      <c r="CR347" s="16"/>
      <c r="CS347" s="16"/>
      <c r="CT347" s="16"/>
      <c r="CU347" s="16"/>
      <c r="CV347" s="16"/>
      <c r="CW347" s="16"/>
      <c r="CX347" s="16"/>
      <c r="CY347" s="16"/>
      <c r="CZ347" s="16"/>
      <c r="DA347" s="16"/>
      <c r="DB347" s="16"/>
      <c r="DC347" s="16"/>
      <c r="DD347" s="16"/>
      <c r="DE347" s="16"/>
      <c r="DF347" s="16"/>
      <c r="DG347" s="16"/>
      <c r="DH347" s="16"/>
      <c r="DI347" s="16"/>
      <c r="DJ347" s="16"/>
      <c r="DK347" s="16"/>
      <c r="DL347" s="16"/>
      <c r="DM347" s="16"/>
      <c r="DN347" s="16"/>
      <c r="DO347" s="16"/>
      <c r="DP347" s="16"/>
      <c r="DQ347" s="16"/>
      <c r="DR347" s="16"/>
      <c r="DS347" s="16"/>
      <c r="DT347" s="16"/>
      <c r="DU347" s="16"/>
      <c r="DV347" s="16"/>
      <c r="DW347" s="16"/>
      <c r="DX347" s="16"/>
      <c r="DY347" s="16"/>
      <c r="DZ347" s="16"/>
      <c r="EA347" s="16"/>
      <c r="EB347" s="16"/>
      <c r="EC347" s="16"/>
      <c r="ED347" s="16"/>
      <c r="EE347" s="16"/>
      <c r="EF347" s="16"/>
      <c r="EG347" s="16"/>
      <c r="EH347" s="16"/>
      <c r="EI347" s="16"/>
      <c r="EJ347" s="16"/>
      <c r="EK347" s="16"/>
      <c r="EL347" s="16"/>
      <c r="EM347" s="16"/>
      <c r="EN347" s="16"/>
      <c r="EO347" s="16"/>
      <c r="EP347" s="16"/>
      <c r="EQ347" s="16"/>
      <c r="ER347" s="16"/>
      <c r="ES347" s="16"/>
      <c r="ET347" s="16"/>
      <c r="EU347" s="16"/>
      <c r="EV347" s="16"/>
      <c r="EW347" s="16"/>
      <c r="EX347" s="16"/>
      <c r="EY347" s="16"/>
      <c r="EZ347" s="16"/>
      <c r="FA347" s="16"/>
      <c r="FB347" s="16"/>
      <c r="FC347" s="16"/>
      <c r="FD347" s="16"/>
      <c r="FE347" s="16"/>
      <c r="FF347" s="16"/>
      <c r="FG347" s="16"/>
      <c r="FH347" s="16"/>
      <c r="FI347" s="16"/>
      <c r="FJ347" s="16"/>
      <c r="FK347" s="16"/>
      <c r="FL347" s="16"/>
      <c r="FM347" s="16"/>
      <c r="FN347" s="16"/>
      <c r="FO347" s="16"/>
      <c r="FP347" s="16"/>
      <c r="FQ347" s="16"/>
      <c r="FR347" s="16"/>
      <c r="FS347" s="16"/>
      <c r="FT347" s="16"/>
      <c r="FU347" s="16"/>
      <c r="FV347" s="16"/>
      <c r="FW347" s="16"/>
      <c r="FX347" s="16"/>
      <c r="FY347" s="16"/>
      <c r="FZ347" s="16"/>
      <c r="GA347" s="16"/>
      <c r="GB347" s="16"/>
      <c r="GC347" s="16"/>
      <c r="GE347" s="37">
        <v>342</v>
      </c>
      <c r="GF347" s="12">
        <v>3438</v>
      </c>
      <c r="GG347" s="16">
        <v>7.7850000000000001</v>
      </c>
      <c r="GH347" s="16">
        <v>38.799999999999997</v>
      </c>
      <c r="GI347" s="16">
        <v>11.5</v>
      </c>
      <c r="GJ347" s="16">
        <v>0</v>
      </c>
      <c r="GK347" s="16">
        <v>8.1999999999999993</v>
      </c>
      <c r="GL347" s="16">
        <v>15.48</v>
      </c>
      <c r="GM347" s="16">
        <v>3.9</v>
      </c>
      <c r="GN347" s="16">
        <v>18.059999999999999</v>
      </c>
      <c r="GO347" s="16">
        <v>6.6</v>
      </c>
      <c r="GP347" s="16">
        <v>3.3</v>
      </c>
      <c r="GQ347" s="16">
        <v>12.95</v>
      </c>
      <c r="GR347" s="16">
        <v>23.07</v>
      </c>
      <c r="GS347" s="16">
        <v>39.82</v>
      </c>
      <c r="GT347" s="16">
        <v>26.14</v>
      </c>
      <c r="GU347" s="16">
        <v>19.739999999999998</v>
      </c>
      <c r="GV347" s="16">
        <v>3592.9589999999985</v>
      </c>
      <c r="GW347" s="16"/>
      <c r="GX347" s="16"/>
      <c r="GY347" s="16"/>
      <c r="GZ347" s="16"/>
      <c r="HA347" s="16"/>
    </row>
    <row r="348" spans="1:209" x14ac:dyDescent="0.35">
      <c r="A348" s="37"/>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c r="AT348" s="16"/>
      <c r="AU348" s="16"/>
      <c r="AV348" s="16"/>
      <c r="AW348" s="16"/>
      <c r="AX348" s="16"/>
      <c r="AY348" s="16"/>
      <c r="AZ348" s="16"/>
      <c r="BA348" s="16"/>
      <c r="BB348" s="16"/>
      <c r="BC348" s="16"/>
      <c r="BD348" s="16"/>
      <c r="BE348" s="16"/>
      <c r="BF348" s="16"/>
      <c r="BG348" s="16"/>
      <c r="BH348" s="16"/>
      <c r="BI348" s="16"/>
      <c r="BJ348" s="16"/>
      <c r="BK348" s="16"/>
      <c r="BL348" s="16"/>
      <c r="BM348" s="16"/>
      <c r="BN348" s="16"/>
      <c r="BO348" s="16"/>
      <c r="BP348" s="16"/>
      <c r="BQ348" s="16"/>
      <c r="BR348" s="16"/>
      <c r="BS348" s="16"/>
      <c r="BT348" s="16"/>
      <c r="BU348" s="16"/>
      <c r="BV348" s="16"/>
      <c r="BW348" s="16"/>
      <c r="BX348" s="16"/>
      <c r="BY348" s="16"/>
      <c r="BZ348" s="16"/>
      <c r="CA348" s="16"/>
      <c r="CB348" s="16"/>
      <c r="CC348" s="16"/>
      <c r="CD348" s="16"/>
      <c r="CE348" s="16"/>
      <c r="CF348" s="16"/>
      <c r="CG348" s="16"/>
      <c r="CH348" s="16"/>
      <c r="CI348" s="16"/>
      <c r="CJ348" s="16"/>
      <c r="CK348" s="16"/>
      <c r="CL348" s="16"/>
      <c r="CM348" s="16"/>
      <c r="CN348" s="16"/>
      <c r="CO348" s="16"/>
      <c r="CP348" s="16"/>
      <c r="CQ348" s="16"/>
      <c r="CR348" s="16"/>
      <c r="CS348" s="16"/>
      <c r="CT348" s="16"/>
      <c r="CU348" s="16"/>
      <c r="CV348" s="16"/>
      <c r="CW348" s="16"/>
      <c r="CX348" s="16"/>
      <c r="CY348" s="16"/>
      <c r="CZ348" s="16"/>
      <c r="DA348" s="16"/>
      <c r="DB348" s="16"/>
      <c r="DC348" s="16"/>
      <c r="DD348" s="16"/>
      <c r="DE348" s="16"/>
      <c r="DF348" s="16"/>
      <c r="DG348" s="16"/>
      <c r="DH348" s="16"/>
      <c r="DI348" s="16"/>
      <c r="DJ348" s="16"/>
      <c r="DK348" s="16"/>
      <c r="DL348" s="16"/>
      <c r="DM348" s="16"/>
      <c r="DN348" s="16"/>
      <c r="DO348" s="16"/>
      <c r="DP348" s="16"/>
      <c r="DQ348" s="16"/>
      <c r="DR348" s="16"/>
      <c r="DS348" s="16"/>
      <c r="DT348" s="16"/>
      <c r="DU348" s="16"/>
      <c r="DV348" s="16"/>
      <c r="DW348" s="16"/>
      <c r="DX348" s="16"/>
      <c r="DY348" s="16"/>
      <c r="DZ348" s="16"/>
      <c r="EA348" s="16"/>
      <c r="EB348" s="16"/>
      <c r="EC348" s="16"/>
      <c r="ED348" s="16"/>
      <c r="EE348" s="16"/>
      <c r="EF348" s="16"/>
      <c r="EG348" s="16"/>
      <c r="EH348" s="16"/>
      <c r="EI348" s="16"/>
      <c r="EJ348" s="16"/>
      <c r="EK348" s="16"/>
      <c r="EL348" s="16"/>
      <c r="EM348" s="16"/>
      <c r="EN348" s="16"/>
      <c r="EO348" s="16"/>
      <c r="EP348" s="16"/>
      <c r="EQ348" s="16"/>
      <c r="ER348" s="16"/>
      <c r="ES348" s="16"/>
      <c r="ET348" s="16"/>
      <c r="EU348" s="16"/>
      <c r="EV348" s="16"/>
      <c r="EW348" s="16"/>
      <c r="EX348" s="16"/>
      <c r="EY348" s="16"/>
      <c r="EZ348" s="16"/>
      <c r="FA348" s="16"/>
      <c r="FB348" s="16"/>
      <c r="FC348" s="16"/>
      <c r="FD348" s="16"/>
      <c r="FE348" s="16"/>
      <c r="FF348" s="16"/>
      <c r="FG348" s="16"/>
      <c r="FH348" s="16"/>
      <c r="FI348" s="16"/>
      <c r="FJ348" s="16"/>
      <c r="FK348" s="16"/>
      <c r="FL348" s="16"/>
      <c r="FM348" s="16"/>
      <c r="FN348" s="16"/>
      <c r="FO348" s="16"/>
      <c r="FP348" s="16"/>
      <c r="FQ348" s="16"/>
      <c r="FR348" s="16"/>
      <c r="FS348" s="16"/>
      <c r="FT348" s="16"/>
      <c r="FU348" s="16"/>
      <c r="FV348" s="16"/>
      <c r="FW348" s="16"/>
      <c r="FX348" s="16"/>
      <c r="FY348" s="16"/>
      <c r="FZ348" s="16"/>
      <c r="GA348" s="16"/>
      <c r="GB348" s="16"/>
      <c r="GC348" s="16"/>
      <c r="GE348" s="37">
        <v>343</v>
      </c>
      <c r="GF348" s="12">
        <v>3440</v>
      </c>
      <c r="GG348" s="16">
        <v>26.18</v>
      </c>
      <c r="GH348" s="16">
        <v>30.58</v>
      </c>
      <c r="GI348" s="16">
        <v>0</v>
      </c>
      <c r="GJ348" s="16">
        <v>0</v>
      </c>
      <c r="GK348" s="16">
        <v>13.2</v>
      </c>
      <c r="GL348" s="16">
        <v>0</v>
      </c>
      <c r="GM348" s="16">
        <v>33.24</v>
      </c>
      <c r="GN348" s="16">
        <v>5.32</v>
      </c>
      <c r="GO348" s="16">
        <v>10.56</v>
      </c>
      <c r="GP348" s="16">
        <v>19.86</v>
      </c>
      <c r="GQ348" s="16">
        <v>0</v>
      </c>
      <c r="GR348" s="16">
        <v>0</v>
      </c>
      <c r="GS348" s="16">
        <v>5.4</v>
      </c>
      <c r="GT348" s="16">
        <v>32.454999999999998</v>
      </c>
      <c r="GU348" s="16">
        <v>0</v>
      </c>
      <c r="GV348" s="16">
        <v>2184.8460000000009</v>
      </c>
      <c r="GW348" s="16"/>
      <c r="GX348" s="16"/>
      <c r="GY348" s="16"/>
      <c r="GZ348" s="16"/>
      <c r="HA348" s="16"/>
    </row>
    <row r="349" spans="1:209" x14ac:dyDescent="0.35">
      <c r="A349" s="37"/>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c r="AP349" s="16"/>
      <c r="AQ349" s="16"/>
      <c r="AR349" s="16"/>
      <c r="AS349" s="16"/>
      <c r="AT349" s="16"/>
      <c r="AU349" s="16"/>
      <c r="AV349" s="16"/>
      <c r="AW349" s="16"/>
      <c r="AX349" s="16"/>
      <c r="AY349" s="16"/>
      <c r="AZ349" s="16"/>
      <c r="BA349" s="16"/>
      <c r="BB349" s="16"/>
      <c r="BC349" s="16"/>
      <c r="BD349" s="16"/>
      <c r="BE349" s="16"/>
      <c r="BF349" s="16"/>
      <c r="BG349" s="16"/>
      <c r="BH349" s="16"/>
      <c r="BI349" s="16"/>
      <c r="BJ349" s="16"/>
      <c r="BK349" s="16"/>
      <c r="BL349" s="16"/>
      <c r="BM349" s="16"/>
      <c r="BN349" s="16"/>
      <c r="BO349" s="16"/>
      <c r="BP349" s="16"/>
      <c r="BQ349" s="16"/>
      <c r="BR349" s="16"/>
      <c r="BS349" s="16"/>
      <c r="BT349" s="16"/>
      <c r="BU349" s="16"/>
      <c r="BV349" s="16"/>
      <c r="BW349" s="16"/>
      <c r="BX349" s="16"/>
      <c r="BY349" s="16"/>
      <c r="BZ349" s="16"/>
      <c r="CA349" s="16"/>
      <c r="CB349" s="16"/>
      <c r="CC349" s="16"/>
      <c r="CD349" s="16"/>
      <c r="CE349" s="16"/>
      <c r="CF349" s="16"/>
      <c r="CG349" s="16"/>
      <c r="CH349" s="16"/>
      <c r="CI349" s="16"/>
      <c r="CJ349" s="16"/>
      <c r="CK349" s="16"/>
      <c r="CL349" s="16"/>
      <c r="CM349" s="16"/>
      <c r="CN349" s="16"/>
      <c r="CO349" s="16"/>
      <c r="CP349" s="16"/>
      <c r="CQ349" s="16"/>
      <c r="CR349" s="16"/>
      <c r="CS349" s="16"/>
      <c r="CT349" s="16"/>
      <c r="CU349" s="16"/>
      <c r="CV349" s="16"/>
      <c r="CW349" s="16"/>
      <c r="CX349" s="16"/>
      <c r="CY349" s="16"/>
      <c r="CZ349" s="16"/>
      <c r="DA349" s="16"/>
      <c r="DB349" s="16"/>
      <c r="DC349" s="16"/>
      <c r="DD349" s="16"/>
      <c r="DE349" s="16"/>
      <c r="DF349" s="16"/>
      <c r="DG349" s="16"/>
      <c r="DH349" s="16"/>
      <c r="DI349" s="16"/>
      <c r="DJ349" s="16"/>
      <c r="DK349" s="16"/>
      <c r="DL349" s="16"/>
      <c r="DM349" s="16"/>
      <c r="DN349" s="16"/>
      <c r="DO349" s="16"/>
      <c r="DP349" s="16"/>
      <c r="DQ349" s="16"/>
      <c r="DR349" s="16"/>
      <c r="DS349" s="16"/>
      <c r="DT349" s="16"/>
      <c r="DU349" s="16"/>
      <c r="DV349" s="16"/>
      <c r="DW349" s="16"/>
      <c r="DX349" s="16"/>
      <c r="DY349" s="16"/>
      <c r="DZ349" s="16"/>
      <c r="EA349" s="16"/>
      <c r="EB349" s="16"/>
      <c r="EC349" s="16"/>
      <c r="ED349" s="16"/>
      <c r="EE349" s="16"/>
      <c r="EF349" s="16"/>
      <c r="EG349" s="16"/>
      <c r="EH349" s="16"/>
      <c r="EI349" s="16"/>
      <c r="EJ349" s="16"/>
      <c r="EK349" s="16"/>
      <c r="EL349" s="16"/>
      <c r="EM349" s="16"/>
      <c r="EN349" s="16"/>
      <c r="EO349" s="16"/>
      <c r="EP349" s="16"/>
      <c r="EQ349" s="16"/>
      <c r="ER349" s="16"/>
      <c r="ES349" s="16"/>
      <c r="ET349" s="16"/>
      <c r="EU349" s="16"/>
      <c r="EV349" s="16"/>
      <c r="EW349" s="16"/>
      <c r="EX349" s="16"/>
      <c r="EY349" s="16"/>
      <c r="EZ349" s="16"/>
      <c r="FA349" s="16"/>
      <c r="FB349" s="16"/>
      <c r="FC349" s="16"/>
      <c r="FD349" s="16"/>
      <c r="FE349" s="16"/>
      <c r="FF349" s="16"/>
      <c r="FG349" s="16"/>
      <c r="FH349" s="16"/>
      <c r="FI349" s="16"/>
      <c r="FJ349" s="16"/>
      <c r="FK349" s="16"/>
      <c r="FL349" s="16"/>
      <c r="FM349" s="16"/>
      <c r="FN349" s="16"/>
      <c r="FO349" s="16"/>
      <c r="FP349" s="16"/>
      <c r="FQ349" s="16"/>
      <c r="FR349" s="16"/>
      <c r="FS349" s="16"/>
      <c r="FT349" s="16"/>
      <c r="FU349" s="16"/>
      <c r="FV349" s="16"/>
      <c r="FW349" s="16"/>
      <c r="FX349" s="16"/>
      <c r="FY349" s="16"/>
      <c r="FZ349" s="16"/>
      <c r="GA349" s="16"/>
      <c r="GB349" s="16"/>
      <c r="GC349" s="16"/>
      <c r="GE349" s="37">
        <v>344</v>
      </c>
      <c r="GF349" s="12">
        <v>3441</v>
      </c>
      <c r="GG349" s="16">
        <v>6.05</v>
      </c>
      <c r="GH349" s="16">
        <v>0</v>
      </c>
      <c r="GI349" s="16">
        <v>0</v>
      </c>
      <c r="GJ349" s="16">
        <v>0</v>
      </c>
      <c r="GK349" s="16">
        <v>0</v>
      </c>
      <c r="GL349" s="16">
        <v>3.12</v>
      </c>
      <c r="GM349" s="16">
        <v>0</v>
      </c>
      <c r="GN349" s="16">
        <v>3.6</v>
      </c>
      <c r="GO349" s="16">
        <v>0</v>
      </c>
      <c r="GP349" s="16">
        <v>5.94</v>
      </c>
      <c r="GQ349" s="16">
        <v>0</v>
      </c>
      <c r="GR349" s="16">
        <v>13.26</v>
      </c>
      <c r="GS349" s="16">
        <v>55.38</v>
      </c>
      <c r="GT349" s="16">
        <v>0</v>
      </c>
      <c r="GU349" s="16">
        <v>0</v>
      </c>
      <c r="GV349" s="16">
        <v>1578.711</v>
      </c>
      <c r="GW349" s="16"/>
      <c r="GX349" s="16"/>
      <c r="GY349" s="16"/>
      <c r="GZ349" s="16"/>
      <c r="HA349" s="16"/>
    </row>
    <row r="350" spans="1:209" x14ac:dyDescent="0.35">
      <c r="A350" s="37"/>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c r="AP350" s="16"/>
      <c r="AQ350" s="16"/>
      <c r="AR350" s="16"/>
      <c r="AS350" s="16"/>
      <c r="AT350" s="16"/>
      <c r="AU350" s="16"/>
      <c r="AV350" s="16"/>
      <c r="AW350" s="16"/>
      <c r="AX350" s="16"/>
      <c r="AY350" s="16"/>
      <c r="AZ350" s="16"/>
      <c r="BA350" s="16"/>
      <c r="BB350" s="16"/>
      <c r="BC350" s="16"/>
      <c r="BD350" s="16"/>
      <c r="BE350" s="16"/>
      <c r="BF350" s="16"/>
      <c r="BG350" s="16"/>
      <c r="BH350" s="16"/>
      <c r="BI350" s="16"/>
      <c r="BJ350" s="16"/>
      <c r="BK350" s="16"/>
      <c r="BL350" s="16"/>
      <c r="BM350" s="16"/>
      <c r="BN350" s="16"/>
      <c r="BO350" s="16"/>
      <c r="BP350" s="16"/>
      <c r="BQ350" s="16"/>
      <c r="BR350" s="16"/>
      <c r="BS350" s="16"/>
      <c r="BT350" s="16"/>
      <c r="BU350" s="16"/>
      <c r="BV350" s="16"/>
      <c r="BW350" s="16"/>
      <c r="BX350" s="16"/>
      <c r="BY350" s="16"/>
      <c r="BZ350" s="16"/>
      <c r="CA350" s="16"/>
      <c r="CB350" s="16"/>
      <c r="CC350" s="16"/>
      <c r="CD350" s="16"/>
      <c r="CE350" s="16"/>
      <c r="CF350" s="16"/>
      <c r="CG350" s="16"/>
      <c r="CH350" s="16"/>
      <c r="CI350" s="16"/>
      <c r="CJ350" s="16"/>
      <c r="CK350" s="16"/>
      <c r="CL350" s="16"/>
      <c r="CM350" s="16"/>
      <c r="CN350" s="16"/>
      <c r="CO350" s="16"/>
      <c r="CP350" s="16"/>
      <c r="CQ350" s="16"/>
      <c r="CR350" s="16"/>
      <c r="CS350" s="16"/>
      <c r="CT350" s="16"/>
      <c r="CU350" s="16"/>
      <c r="CV350" s="16"/>
      <c r="CW350" s="16"/>
      <c r="CX350" s="16"/>
      <c r="CY350" s="16"/>
      <c r="CZ350" s="16"/>
      <c r="DA350" s="16"/>
      <c r="DB350" s="16"/>
      <c r="DC350" s="16"/>
      <c r="DD350" s="16"/>
      <c r="DE350" s="16"/>
      <c r="DF350" s="16"/>
      <c r="DG350" s="16"/>
      <c r="DH350" s="16"/>
      <c r="DI350" s="16"/>
      <c r="DJ350" s="16"/>
      <c r="DK350" s="16"/>
      <c r="DL350" s="16"/>
      <c r="DM350" s="16"/>
      <c r="DN350" s="16"/>
      <c r="DO350" s="16"/>
      <c r="DP350" s="16"/>
      <c r="DQ350" s="16"/>
      <c r="DR350" s="16"/>
      <c r="DS350" s="16"/>
      <c r="DT350" s="16"/>
      <c r="DU350" s="16"/>
      <c r="DV350" s="16"/>
      <c r="DW350" s="16"/>
      <c r="DX350" s="16"/>
      <c r="DY350" s="16"/>
      <c r="DZ350" s="16"/>
      <c r="EA350" s="16"/>
      <c r="EB350" s="16"/>
      <c r="EC350" s="16"/>
      <c r="ED350" s="16"/>
      <c r="EE350" s="16"/>
      <c r="EF350" s="16"/>
      <c r="EG350" s="16"/>
      <c r="EH350" s="16"/>
      <c r="EI350" s="16"/>
      <c r="EJ350" s="16"/>
      <c r="EK350" s="16"/>
      <c r="EL350" s="16"/>
      <c r="EM350" s="16"/>
      <c r="EN350" s="16"/>
      <c r="EO350" s="16"/>
      <c r="EP350" s="16"/>
      <c r="EQ350" s="16"/>
      <c r="ER350" s="16"/>
      <c r="ES350" s="16"/>
      <c r="ET350" s="16"/>
      <c r="EU350" s="16"/>
      <c r="EV350" s="16"/>
      <c r="EW350" s="16"/>
      <c r="EX350" s="16"/>
      <c r="EY350" s="16"/>
      <c r="EZ350" s="16"/>
      <c r="FA350" s="16"/>
      <c r="FB350" s="16"/>
      <c r="FC350" s="16"/>
      <c r="FD350" s="16"/>
      <c r="FE350" s="16"/>
      <c r="FF350" s="16"/>
      <c r="FG350" s="16"/>
      <c r="FH350" s="16"/>
      <c r="FI350" s="16"/>
      <c r="FJ350" s="16"/>
      <c r="FK350" s="16"/>
      <c r="FL350" s="16"/>
      <c r="FM350" s="16"/>
      <c r="FN350" s="16"/>
      <c r="FO350" s="16"/>
      <c r="FP350" s="16"/>
      <c r="FQ350" s="16"/>
      <c r="FR350" s="16"/>
      <c r="FS350" s="16"/>
      <c r="FT350" s="16"/>
      <c r="FU350" s="16"/>
      <c r="FV350" s="16"/>
      <c r="FW350" s="16"/>
      <c r="FX350" s="16"/>
      <c r="FY350" s="16"/>
      <c r="FZ350" s="16"/>
      <c r="GA350" s="16"/>
      <c r="GB350" s="16"/>
      <c r="GC350" s="16"/>
      <c r="GE350" s="37">
        <v>345</v>
      </c>
      <c r="GF350" s="12">
        <v>3442</v>
      </c>
      <c r="GG350" s="16">
        <v>88.954999999999998</v>
      </c>
      <c r="GH350" s="16">
        <v>63.055</v>
      </c>
      <c r="GI350" s="16">
        <v>16.5</v>
      </c>
      <c r="GJ350" s="16">
        <v>6.25</v>
      </c>
      <c r="GK350" s="16">
        <v>37.020000000000003</v>
      </c>
      <c r="GL350" s="16">
        <v>31.03</v>
      </c>
      <c r="GM350" s="16">
        <v>32.68</v>
      </c>
      <c r="GN350" s="16">
        <v>52.795000000000002</v>
      </c>
      <c r="GO350" s="16">
        <v>98.15</v>
      </c>
      <c r="GP350" s="16">
        <v>51.75</v>
      </c>
      <c r="GQ350" s="16">
        <v>127.05</v>
      </c>
      <c r="GR350" s="16">
        <v>93.93</v>
      </c>
      <c r="GS350" s="16">
        <v>105.015</v>
      </c>
      <c r="GT350" s="16">
        <v>66.58</v>
      </c>
      <c r="GU350" s="16">
        <v>0</v>
      </c>
      <c r="GV350" s="16">
        <v>12240.488999999996</v>
      </c>
      <c r="GW350" s="16"/>
      <c r="GX350" s="16"/>
      <c r="GY350" s="16"/>
      <c r="GZ350" s="16"/>
      <c r="HA350" s="16"/>
    </row>
    <row r="351" spans="1:209" x14ac:dyDescent="0.35">
      <c r="A351" s="37"/>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c r="AU351" s="16"/>
      <c r="AV351" s="16"/>
      <c r="AW351" s="16"/>
      <c r="AX351" s="16"/>
      <c r="AY351" s="16"/>
      <c r="AZ351" s="16"/>
      <c r="BA351" s="16"/>
      <c r="BB351" s="16"/>
      <c r="BC351" s="16"/>
      <c r="BD351" s="16"/>
      <c r="BE351" s="16"/>
      <c r="BF351" s="16"/>
      <c r="BG351" s="16"/>
      <c r="BH351" s="16"/>
      <c r="BI351" s="16"/>
      <c r="BJ351" s="16"/>
      <c r="BK351" s="16"/>
      <c r="BL351" s="16"/>
      <c r="BM351" s="16"/>
      <c r="BN351" s="16"/>
      <c r="BO351" s="16"/>
      <c r="BP351" s="16"/>
      <c r="BQ351" s="16"/>
      <c r="BR351" s="16"/>
      <c r="BS351" s="16"/>
      <c r="BT351" s="16"/>
      <c r="BU351" s="16"/>
      <c r="BV351" s="16"/>
      <c r="BW351" s="16"/>
      <c r="BX351" s="16"/>
      <c r="BY351" s="16"/>
      <c r="BZ351" s="16"/>
      <c r="CA351" s="16"/>
      <c r="CB351" s="16"/>
      <c r="CC351" s="16"/>
      <c r="CD351" s="16"/>
      <c r="CE351" s="16"/>
      <c r="CF351" s="16"/>
      <c r="CG351" s="16"/>
      <c r="CH351" s="16"/>
      <c r="CI351" s="16"/>
      <c r="CJ351" s="16"/>
      <c r="CK351" s="16"/>
      <c r="CL351" s="16"/>
      <c r="CM351" s="16"/>
      <c r="CN351" s="16"/>
      <c r="CO351" s="16"/>
      <c r="CP351" s="16"/>
      <c r="CQ351" s="16"/>
      <c r="CR351" s="16"/>
      <c r="CS351" s="16"/>
      <c r="CT351" s="16"/>
      <c r="CU351" s="16"/>
      <c r="CV351" s="16"/>
      <c r="CW351" s="16"/>
      <c r="CX351" s="16"/>
      <c r="CY351" s="16"/>
      <c r="CZ351" s="16"/>
      <c r="DA351" s="16"/>
      <c r="DB351" s="16"/>
      <c r="DC351" s="16"/>
      <c r="DD351" s="16"/>
      <c r="DE351" s="16"/>
      <c r="DF351" s="16"/>
      <c r="DG351" s="16"/>
      <c r="DH351" s="16"/>
      <c r="DI351" s="16"/>
      <c r="DJ351" s="16"/>
      <c r="DK351" s="16"/>
      <c r="DL351" s="16"/>
      <c r="DM351" s="16"/>
      <c r="DN351" s="16"/>
      <c r="DO351" s="16"/>
      <c r="DP351" s="16"/>
      <c r="DQ351" s="16"/>
      <c r="DR351" s="16"/>
      <c r="DS351" s="16"/>
      <c r="DT351" s="16"/>
      <c r="DU351" s="16"/>
      <c r="DV351" s="16"/>
      <c r="DW351" s="16"/>
      <c r="DX351" s="16"/>
      <c r="DY351" s="16"/>
      <c r="DZ351" s="16"/>
      <c r="EA351" s="16"/>
      <c r="EB351" s="16"/>
      <c r="EC351" s="16"/>
      <c r="ED351" s="16"/>
      <c r="EE351" s="16"/>
      <c r="EF351" s="16"/>
      <c r="EG351" s="16"/>
      <c r="EH351" s="16"/>
      <c r="EI351" s="16"/>
      <c r="EJ351" s="16"/>
      <c r="EK351" s="16"/>
      <c r="EL351" s="16"/>
      <c r="EM351" s="16"/>
      <c r="EN351" s="16"/>
      <c r="EO351" s="16"/>
      <c r="EP351" s="16"/>
      <c r="EQ351" s="16"/>
      <c r="ER351" s="16"/>
      <c r="ES351" s="16"/>
      <c r="ET351" s="16"/>
      <c r="EU351" s="16"/>
      <c r="EV351" s="16"/>
      <c r="EW351" s="16"/>
      <c r="EX351" s="16"/>
      <c r="EY351" s="16"/>
      <c r="EZ351" s="16"/>
      <c r="FA351" s="16"/>
      <c r="FB351" s="16"/>
      <c r="FC351" s="16"/>
      <c r="FD351" s="16"/>
      <c r="FE351" s="16"/>
      <c r="FF351" s="16"/>
      <c r="FG351" s="16"/>
      <c r="FH351" s="16"/>
      <c r="FI351" s="16"/>
      <c r="FJ351" s="16"/>
      <c r="FK351" s="16"/>
      <c r="FL351" s="16"/>
      <c r="FM351" s="16"/>
      <c r="FN351" s="16"/>
      <c r="FO351" s="16"/>
      <c r="FP351" s="16"/>
      <c r="FQ351" s="16"/>
      <c r="FR351" s="16"/>
      <c r="FS351" s="16"/>
      <c r="FT351" s="16"/>
      <c r="FU351" s="16"/>
      <c r="FV351" s="16"/>
      <c r="FW351" s="16"/>
      <c r="FX351" s="16"/>
      <c r="FY351" s="16"/>
      <c r="FZ351" s="16"/>
      <c r="GA351" s="16"/>
      <c r="GB351" s="16"/>
      <c r="GC351" s="16"/>
      <c r="GE351" s="37">
        <v>346</v>
      </c>
      <c r="GF351" s="12">
        <v>3444</v>
      </c>
      <c r="GG351" s="16">
        <v>84.915000000000006</v>
      </c>
      <c r="GH351" s="16">
        <v>60.78</v>
      </c>
      <c r="GI351" s="16">
        <v>31</v>
      </c>
      <c r="GJ351" s="16">
        <v>21</v>
      </c>
      <c r="GK351" s="16">
        <v>42.04</v>
      </c>
      <c r="GL351" s="16">
        <v>35.799999999999997</v>
      </c>
      <c r="GM351" s="16">
        <v>47.68</v>
      </c>
      <c r="GN351" s="16">
        <v>81.510000000000005</v>
      </c>
      <c r="GO351" s="16">
        <v>38.090000000000003</v>
      </c>
      <c r="GP351" s="16">
        <v>58.884999999999998</v>
      </c>
      <c r="GQ351" s="16">
        <v>61.55</v>
      </c>
      <c r="GR351" s="16">
        <v>25.61</v>
      </c>
      <c r="GS351" s="16">
        <v>103.30500000000001</v>
      </c>
      <c r="GT351" s="16">
        <v>109.51</v>
      </c>
      <c r="GU351" s="16">
        <v>130.30500000000001</v>
      </c>
      <c r="GV351" s="16">
        <v>14146.644</v>
      </c>
      <c r="GW351" s="16"/>
      <c r="GX351" s="16"/>
      <c r="GY351" s="16"/>
      <c r="GZ351" s="16"/>
      <c r="HA351" s="16"/>
    </row>
    <row r="352" spans="1:209" x14ac:dyDescent="0.35">
      <c r="A352" s="37"/>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c r="AU352" s="16"/>
      <c r="AV352" s="16"/>
      <c r="AW352" s="16"/>
      <c r="AX352" s="16"/>
      <c r="AY352" s="16"/>
      <c r="AZ352" s="16"/>
      <c r="BA352" s="16"/>
      <c r="BB352" s="16"/>
      <c r="BC352" s="16"/>
      <c r="BD352" s="16"/>
      <c r="BE352" s="16"/>
      <c r="BF352" s="16"/>
      <c r="BG352" s="16"/>
      <c r="BH352" s="16"/>
      <c r="BI352" s="16"/>
      <c r="BJ352" s="16"/>
      <c r="BK352" s="16"/>
      <c r="BL352" s="16"/>
      <c r="BM352" s="16"/>
      <c r="BN352" s="16"/>
      <c r="BO352" s="16"/>
      <c r="BP352" s="16"/>
      <c r="BQ352" s="16"/>
      <c r="BR352" s="16"/>
      <c r="BS352" s="16"/>
      <c r="BT352" s="16"/>
      <c r="BU352" s="16"/>
      <c r="BV352" s="16"/>
      <c r="BW352" s="16"/>
      <c r="BX352" s="16"/>
      <c r="BY352" s="16"/>
      <c r="BZ352" s="16"/>
      <c r="CA352" s="16"/>
      <c r="CB352" s="16"/>
      <c r="CC352" s="16"/>
      <c r="CD352" s="16"/>
      <c r="CE352" s="16"/>
      <c r="CF352" s="16"/>
      <c r="CG352" s="16"/>
      <c r="CH352" s="16"/>
      <c r="CI352" s="16"/>
      <c r="CJ352" s="16"/>
      <c r="CK352" s="16"/>
      <c r="CL352" s="16"/>
      <c r="CM352" s="16"/>
      <c r="CN352" s="16"/>
      <c r="CO352" s="16"/>
      <c r="CP352" s="16"/>
      <c r="CQ352" s="16"/>
      <c r="CR352" s="16"/>
      <c r="CS352" s="16"/>
      <c r="CT352" s="16"/>
      <c r="CU352" s="16"/>
      <c r="CV352" s="16"/>
      <c r="CW352" s="16"/>
      <c r="CX352" s="16"/>
      <c r="CY352" s="16"/>
      <c r="CZ352" s="16"/>
      <c r="DA352" s="16"/>
      <c r="DB352" s="16"/>
      <c r="DC352" s="16"/>
      <c r="DD352" s="16"/>
      <c r="DE352" s="16"/>
      <c r="DF352" s="16"/>
      <c r="DG352" s="16"/>
      <c r="DH352" s="16"/>
      <c r="DI352" s="16"/>
      <c r="DJ352" s="16"/>
      <c r="DK352" s="16"/>
      <c r="DL352" s="16"/>
      <c r="DM352" s="16"/>
      <c r="DN352" s="16"/>
      <c r="DO352" s="16"/>
      <c r="DP352" s="16"/>
      <c r="DQ352" s="16"/>
      <c r="DR352" s="16"/>
      <c r="DS352" s="16"/>
      <c r="DT352" s="16"/>
      <c r="DU352" s="16"/>
      <c r="DV352" s="16"/>
      <c r="DW352" s="16"/>
      <c r="DX352" s="16"/>
      <c r="DY352" s="16"/>
      <c r="DZ352" s="16"/>
      <c r="EA352" s="16"/>
      <c r="EB352" s="16"/>
      <c r="EC352" s="16"/>
      <c r="ED352" s="16"/>
      <c r="EE352" s="16"/>
      <c r="EF352" s="16"/>
      <c r="EG352" s="16"/>
      <c r="EH352" s="16"/>
      <c r="EI352" s="16"/>
      <c r="EJ352" s="16"/>
      <c r="EK352" s="16"/>
      <c r="EL352" s="16"/>
      <c r="EM352" s="16"/>
      <c r="EN352" s="16"/>
      <c r="EO352" s="16"/>
      <c r="EP352" s="16"/>
      <c r="EQ352" s="16"/>
      <c r="ER352" s="16"/>
      <c r="ES352" s="16"/>
      <c r="ET352" s="16"/>
      <c r="EU352" s="16"/>
      <c r="EV352" s="16"/>
      <c r="EW352" s="16"/>
      <c r="EX352" s="16"/>
      <c r="EY352" s="16"/>
      <c r="EZ352" s="16"/>
      <c r="FA352" s="16"/>
      <c r="FB352" s="16"/>
      <c r="FC352" s="16"/>
      <c r="FD352" s="16"/>
      <c r="FE352" s="16"/>
      <c r="FF352" s="16"/>
      <c r="FG352" s="16"/>
      <c r="FH352" s="16"/>
      <c r="FI352" s="16"/>
      <c r="FJ352" s="16"/>
      <c r="FK352" s="16"/>
      <c r="FL352" s="16"/>
      <c r="FM352" s="16"/>
      <c r="FN352" s="16"/>
      <c r="FO352" s="16"/>
      <c r="FP352" s="16"/>
      <c r="FQ352" s="16"/>
      <c r="FR352" s="16"/>
      <c r="FS352" s="16"/>
      <c r="FT352" s="16"/>
      <c r="FU352" s="16"/>
      <c r="FV352" s="16"/>
      <c r="FW352" s="16"/>
      <c r="FX352" s="16"/>
      <c r="FY352" s="16"/>
      <c r="FZ352" s="16"/>
      <c r="GA352" s="16"/>
      <c r="GB352" s="16"/>
      <c r="GC352" s="16"/>
      <c r="GE352" s="37">
        <v>347</v>
      </c>
      <c r="GF352" s="12">
        <v>3446</v>
      </c>
      <c r="GG352" s="16">
        <v>3.1</v>
      </c>
      <c r="GH352" s="16">
        <v>13</v>
      </c>
      <c r="GI352" s="16">
        <v>3</v>
      </c>
      <c r="GJ352" s="16">
        <v>3</v>
      </c>
      <c r="GK352" s="16">
        <v>0</v>
      </c>
      <c r="GL352" s="16">
        <v>4.16</v>
      </c>
      <c r="GM352" s="16">
        <v>5</v>
      </c>
      <c r="GN352" s="16">
        <v>15.09</v>
      </c>
      <c r="GO352" s="16">
        <v>6.6150000000000002</v>
      </c>
      <c r="GP352" s="16">
        <v>29.37</v>
      </c>
      <c r="GQ352" s="16">
        <v>14.1</v>
      </c>
      <c r="GR352" s="16">
        <v>10.9</v>
      </c>
      <c r="GS352" s="16">
        <v>17.914999999999999</v>
      </c>
      <c r="GT352" s="16">
        <v>27.204999999999998</v>
      </c>
      <c r="GU352" s="16">
        <v>0</v>
      </c>
      <c r="GV352" s="16">
        <v>1615.6570000000004</v>
      </c>
      <c r="GW352" s="16"/>
      <c r="GX352" s="16"/>
      <c r="GY352" s="16"/>
      <c r="GZ352" s="16"/>
      <c r="HA352" s="16"/>
    </row>
    <row r="353" spans="1:209" x14ac:dyDescent="0.35">
      <c r="A353" s="37"/>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c r="AU353" s="16"/>
      <c r="AV353" s="16"/>
      <c r="AW353" s="16"/>
      <c r="AX353" s="16"/>
      <c r="AY353" s="16"/>
      <c r="AZ353" s="16"/>
      <c r="BA353" s="16"/>
      <c r="BB353" s="16"/>
      <c r="BC353" s="16"/>
      <c r="BD353" s="16"/>
      <c r="BE353" s="16"/>
      <c r="BF353" s="16"/>
      <c r="BG353" s="16"/>
      <c r="BH353" s="16"/>
      <c r="BI353" s="16"/>
      <c r="BJ353" s="16"/>
      <c r="BK353" s="16"/>
      <c r="BL353" s="16"/>
      <c r="BM353" s="16"/>
      <c r="BN353" s="16"/>
      <c r="BO353" s="16"/>
      <c r="BP353" s="16"/>
      <c r="BQ353" s="16"/>
      <c r="BR353" s="16"/>
      <c r="BS353" s="16"/>
      <c r="BT353" s="16"/>
      <c r="BU353" s="16"/>
      <c r="BV353" s="16"/>
      <c r="BW353" s="16"/>
      <c r="BX353" s="16"/>
      <c r="BY353" s="16"/>
      <c r="BZ353" s="16"/>
      <c r="CA353" s="16"/>
      <c r="CB353" s="16"/>
      <c r="CC353" s="16"/>
      <c r="CD353" s="16"/>
      <c r="CE353" s="16"/>
      <c r="CF353" s="16"/>
      <c r="CG353" s="16"/>
      <c r="CH353" s="16"/>
      <c r="CI353" s="16"/>
      <c r="CJ353" s="16"/>
      <c r="CK353" s="16"/>
      <c r="CL353" s="16"/>
      <c r="CM353" s="16"/>
      <c r="CN353" s="16"/>
      <c r="CO353" s="16"/>
      <c r="CP353" s="16"/>
      <c r="CQ353" s="16"/>
      <c r="CR353" s="16"/>
      <c r="CS353" s="16"/>
      <c r="CT353" s="16"/>
      <c r="CU353" s="16"/>
      <c r="CV353" s="16"/>
      <c r="CW353" s="16"/>
      <c r="CX353" s="16"/>
      <c r="CY353" s="16"/>
      <c r="CZ353" s="16"/>
      <c r="DA353" s="16"/>
      <c r="DB353" s="16"/>
      <c r="DC353" s="16"/>
      <c r="DD353" s="16"/>
      <c r="DE353" s="16"/>
      <c r="DF353" s="16"/>
      <c r="DG353" s="16"/>
      <c r="DH353" s="16"/>
      <c r="DI353" s="16"/>
      <c r="DJ353" s="16"/>
      <c r="DK353" s="16"/>
      <c r="DL353" s="16"/>
      <c r="DM353" s="16"/>
      <c r="DN353" s="16"/>
      <c r="DO353" s="16"/>
      <c r="DP353" s="16"/>
      <c r="DQ353" s="16"/>
      <c r="DR353" s="16"/>
      <c r="DS353" s="16"/>
      <c r="DT353" s="16"/>
      <c r="DU353" s="16"/>
      <c r="DV353" s="16"/>
      <c r="DW353" s="16"/>
      <c r="DX353" s="16"/>
      <c r="DY353" s="16"/>
      <c r="DZ353" s="16"/>
      <c r="EA353" s="16"/>
      <c r="EB353" s="16"/>
      <c r="EC353" s="16"/>
      <c r="ED353" s="16"/>
      <c r="EE353" s="16"/>
      <c r="EF353" s="16"/>
      <c r="EG353" s="16"/>
      <c r="EH353" s="16"/>
      <c r="EI353" s="16"/>
      <c r="EJ353" s="16"/>
      <c r="EK353" s="16"/>
      <c r="EL353" s="16"/>
      <c r="EM353" s="16"/>
      <c r="EN353" s="16"/>
      <c r="EO353" s="16"/>
      <c r="EP353" s="16"/>
      <c r="EQ353" s="16"/>
      <c r="ER353" s="16"/>
      <c r="ES353" s="16"/>
      <c r="ET353" s="16"/>
      <c r="EU353" s="16"/>
      <c r="EV353" s="16"/>
      <c r="EW353" s="16"/>
      <c r="EX353" s="16"/>
      <c r="EY353" s="16"/>
      <c r="EZ353" s="16"/>
      <c r="FA353" s="16"/>
      <c r="FB353" s="16"/>
      <c r="FC353" s="16"/>
      <c r="FD353" s="16"/>
      <c r="FE353" s="16"/>
      <c r="FF353" s="16"/>
      <c r="FG353" s="16"/>
      <c r="FH353" s="16"/>
      <c r="FI353" s="16"/>
      <c r="FJ353" s="16"/>
      <c r="FK353" s="16"/>
      <c r="FL353" s="16"/>
      <c r="FM353" s="16"/>
      <c r="FN353" s="16"/>
      <c r="FO353" s="16"/>
      <c r="FP353" s="16"/>
      <c r="FQ353" s="16"/>
      <c r="FR353" s="16"/>
      <c r="FS353" s="16"/>
      <c r="FT353" s="16"/>
      <c r="FU353" s="16"/>
      <c r="FV353" s="16"/>
      <c r="FW353" s="16"/>
      <c r="FX353" s="16"/>
      <c r="FY353" s="16"/>
      <c r="FZ353" s="16"/>
      <c r="GA353" s="16"/>
      <c r="GB353" s="16"/>
      <c r="GC353" s="16"/>
      <c r="GE353" s="37">
        <v>348</v>
      </c>
      <c r="GF353" s="12">
        <v>3447</v>
      </c>
      <c r="GG353" s="16">
        <v>10.49</v>
      </c>
      <c r="GH353" s="16">
        <v>3</v>
      </c>
      <c r="GI353" s="16">
        <v>0</v>
      </c>
      <c r="GJ353" s="16">
        <v>5.5</v>
      </c>
      <c r="GK353" s="16">
        <v>0</v>
      </c>
      <c r="GL353" s="16">
        <v>0</v>
      </c>
      <c r="GM353" s="16">
        <v>0</v>
      </c>
      <c r="GN353" s="16">
        <v>9.86</v>
      </c>
      <c r="GO353" s="16">
        <v>0</v>
      </c>
      <c r="GP353" s="16">
        <v>6.6</v>
      </c>
      <c r="GQ353" s="16">
        <v>6.66</v>
      </c>
      <c r="GR353" s="16">
        <v>0</v>
      </c>
      <c r="GS353" s="16">
        <v>0</v>
      </c>
      <c r="GT353" s="16">
        <v>0</v>
      </c>
      <c r="GU353" s="16">
        <v>0</v>
      </c>
      <c r="GV353" s="16">
        <v>942.26800000000003</v>
      </c>
      <c r="GW353" s="16"/>
      <c r="GX353" s="16"/>
      <c r="GY353" s="16"/>
      <c r="GZ353" s="16"/>
      <c r="HA353" s="16"/>
    </row>
    <row r="354" spans="1:209" x14ac:dyDescent="0.35">
      <c r="A354" s="37"/>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c r="AP354" s="16"/>
      <c r="AQ354" s="16"/>
      <c r="AR354" s="16"/>
      <c r="AS354" s="16"/>
      <c r="AT354" s="16"/>
      <c r="AU354" s="16"/>
      <c r="AV354" s="16"/>
      <c r="AW354" s="16"/>
      <c r="AX354" s="16"/>
      <c r="AY354" s="16"/>
      <c r="AZ354" s="16"/>
      <c r="BA354" s="16"/>
      <c r="BB354" s="16"/>
      <c r="BC354" s="16"/>
      <c r="BD354" s="16"/>
      <c r="BE354" s="16"/>
      <c r="BF354" s="16"/>
      <c r="BG354" s="16"/>
      <c r="BH354" s="16"/>
      <c r="BI354" s="16"/>
      <c r="BJ354" s="16"/>
      <c r="BK354" s="16"/>
      <c r="BL354" s="16"/>
      <c r="BM354" s="16"/>
      <c r="BN354" s="16"/>
      <c r="BO354" s="16"/>
      <c r="BP354" s="16"/>
      <c r="BQ354" s="16"/>
      <c r="BR354" s="16"/>
      <c r="BS354" s="16"/>
      <c r="BT354" s="16"/>
      <c r="BU354" s="16"/>
      <c r="BV354" s="16"/>
      <c r="BW354" s="16"/>
      <c r="BX354" s="16"/>
      <c r="BY354" s="16"/>
      <c r="BZ354" s="16"/>
      <c r="CA354" s="16"/>
      <c r="CB354" s="16"/>
      <c r="CC354" s="16"/>
      <c r="CD354" s="16"/>
      <c r="CE354" s="16"/>
      <c r="CF354" s="16"/>
      <c r="CG354" s="16"/>
      <c r="CH354" s="16"/>
      <c r="CI354" s="16"/>
      <c r="CJ354" s="16"/>
      <c r="CK354" s="16"/>
      <c r="CL354" s="16"/>
      <c r="CM354" s="16"/>
      <c r="CN354" s="16"/>
      <c r="CO354" s="16"/>
      <c r="CP354" s="16"/>
      <c r="CQ354" s="16"/>
      <c r="CR354" s="16"/>
      <c r="CS354" s="16"/>
      <c r="CT354" s="16"/>
      <c r="CU354" s="16"/>
      <c r="CV354" s="16"/>
      <c r="CW354" s="16"/>
      <c r="CX354" s="16"/>
      <c r="CY354" s="16"/>
      <c r="CZ354" s="16"/>
      <c r="DA354" s="16"/>
      <c r="DB354" s="16"/>
      <c r="DC354" s="16"/>
      <c r="DD354" s="16"/>
      <c r="DE354" s="16"/>
      <c r="DF354" s="16"/>
      <c r="DG354" s="16"/>
      <c r="DH354" s="16"/>
      <c r="DI354" s="16"/>
      <c r="DJ354" s="16"/>
      <c r="DK354" s="16"/>
      <c r="DL354" s="16"/>
      <c r="DM354" s="16"/>
      <c r="DN354" s="16"/>
      <c r="DO354" s="16"/>
      <c r="DP354" s="16"/>
      <c r="DQ354" s="16"/>
      <c r="DR354" s="16"/>
      <c r="DS354" s="16"/>
      <c r="DT354" s="16"/>
      <c r="DU354" s="16"/>
      <c r="DV354" s="16"/>
      <c r="DW354" s="16"/>
      <c r="DX354" s="16"/>
      <c r="DY354" s="16"/>
      <c r="DZ354" s="16"/>
      <c r="EA354" s="16"/>
      <c r="EB354" s="16"/>
      <c r="EC354" s="16"/>
      <c r="ED354" s="16"/>
      <c r="EE354" s="16"/>
      <c r="EF354" s="16"/>
      <c r="EG354" s="16"/>
      <c r="EH354" s="16"/>
      <c r="EI354" s="16"/>
      <c r="EJ354" s="16"/>
      <c r="EK354" s="16"/>
      <c r="EL354" s="16"/>
      <c r="EM354" s="16"/>
      <c r="EN354" s="16"/>
      <c r="EO354" s="16"/>
      <c r="EP354" s="16"/>
      <c r="EQ354" s="16"/>
      <c r="ER354" s="16"/>
      <c r="ES354" s="16"/>
      <c r="ET354" s="16"/>
      <c r="EU354" s="16"/>
      <c r="EV354" s="16"/>
      <c r="EW354" s="16"/>
      <c r="EX354" s="16"/>
      <c r="EY354" s="16"/>
      <c r="EZ354" s="16"/>
      <c r="FA354" s="16"/>
      <c r="FB354" s="16"/>
      <c r="FC354" s="16"/>
      <c r="FD354" s="16"/>
      <c r="FE354" s="16"/>
      <c r="FF354" s="16"/>
      <c r="FG354" s="16"/>
      <c r="FH354" s="16"/>
      <c r="FI354" s="16"/>
      <c r="FJ354" s="16"/>
      <c r="FK354" s="16"/>
      <c r="FL354" s="16"/>
      <c r="FM354" s="16"/>
      <c r="FN354" s="16"/>
      <c r="FO354" s="16"/>
      <c r="FP354" s="16"/>
      <c r="FQ354" s="16"/>
      <c r="FR354" s="16"/>
      <c r="FS354" s="16"/>
      <c r="FT354" s="16"/>
      <c r="FU354" s="16"/>
      <c r="FV354" s="16"/>
      <c r="FW354" s="16"/>
      <c r="FX354" s="16"/>
      <c r="FY354" s="16"/>
      <c r="FZ354" s="16"/>
      <c r="GA354" s="16"/>
      <c r="GB354" s="16"/>
      <c r="GC354" s="16"/>
      <c r="GE354" s="37">
        <v>349</v>
      </c>
      <c r="GF354" s="12">
        <v>3448</v>
      </c>
      <c r="GG354" s="16">
        <v>11.78</v>
      </c>
      <c r="GH354" s="16">
        <v>6.835</v>
      </c>
      <c r="GI354" s="16">
        <v>0</v>
      </c>
      <c r="GJ354" s="16">
        <v>5</v>
      </c>
      <c r="GK354" s="16">
        <v>6.97</v>
      </c>
      <c r="GL354" s="16">
        <v>5.2</v>
      </c>
      <c r="GM354" s="16">
        <v>7.24</v>
      </c>
      <c r="GN354" s="16">
        <v>0</v>
      </c>
      <c r="GO354" s="16">
        <v>0</v>
      </c>
      <c r="GP354" s="16">
        <v>11.22</v>
      </c>
      <c r="GQ354" s="16">
        <v>33.18</v>
      </c>
      <c r="GR354" s="16">
        <v>0</v>
      </c>
      <c r="GS354" s="16">
        <v>26.75</v>
      </c>
      <c r="GT354" s="16">
        <v>10.56</v>
      </c>
      <c r="GU354" s="16">
        <v>0</v>
      </c>
      <c r="GV354" s="16">
        <v>1675.812000000001</v>
      </c>
      <c r="GW354" s="16"/>
      <c r="GX354" s="16"/>
      <c r="GY354" s="16"/>
      <c r="GZ354" s="16"/>
      <c r="HA354" s="16"/>
    </row>
    <row r="355" spans="1:209" x14ac:dyDescent="0.35">
      <c r="A355" s="37"/>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c r="AA355" s="16"/>
      <c r="AB355" s="16"/>
      <c r="AC355" s="16"/>
      <c r="AD355" s="16"/>
      <c r="AE355" s="16"/>
      <c r="AF355" s="16"/>
      <c r="AG355" s="16"/>
      <c r="AH355" s="16"/>
      <c r="AI355" s="16"/>
      <c r="AJ355" s="16"/>
      <c r="AK355" s="16"/>
      <c r="AL355" s="16"/>
      <c r="AM355" s="16"/>
      <c r="AN355" s="16"/>
      <c r="AO355" s="16"/>
      <c r="AP355" s="16"/>
      <c r="AQ355" s="16"/>
      <c r="AR355" s="16"/>
      <c r="AS355" s="16"/>
      <c r="AT355" s="16"/>
      <c r="AU355" s="16"/>
      <c r="AV355" s="16"/>
      <c r="AW355" s="16"/>
      <c r="AX355" s="16"/>
      <c r="AY355" s="16"/>
      <c r="AZ355" s="16"/>
      <c r="BA355" s="16"/>
      <c r="BB355" s="16"/>
      <c r="BC355" s="16"/>
      <c r="BD355" s="16"/>
      <c r="BE355" s="16"/>
      <c r="BF355" s="16"/>
      <c r="BG355" s="16"/>
      <c r="BH355" s="16"/>
      <c r="BI355" s="16"/>
      <c r="BJ355" s="16"/>
      <c r="BK355" s="16"/>
      <c r="BL355" s="16"/>
      <c r="BM355" s="16"/>
      <c r="BN355" s="16"/>
      <c r="BO355" s="16"/>
      <c r="BP355" s="16"/>
      <c r="BQ355" s="16"/>
      <c r="BR355" s="16"/>
      <c r="BS355" s="16"/>
      <c r="BT355" s="16"/>
      <c r="BU355" s="16"/>
      <c r="BV355" s="16"/>
      <c r="BW355" s="16"/>
      <c r="BX355" s="16"/>
      <c r="BY355" s="16"/>
      <c r="BZ355" s="16"/>
      <c r="CA355" s="16"/>
      <c r="CB355" s="16"/>
      <c r="CC355" s="16"/>
      <c r="CD355" s="16"/>
      <c r="CE355" s="16"/>
      <c r="CF355" s="16"/>
      <c r="CG355" s="16"/>
      <c r="CH355" s="16"/>
      <c r="CI355" s="16"/>
      <c r="CJ355" s="16"/>
      <c r="CK355" s="16"/>
      <c r="CL355" s="16"/>
      <c r="CM355" s="16"/>
      <c r="CN355" s="16"/>
      <c r="CO355" s="16"/>
      <c r="CP355" s="16"/>
      <c r="CQ355" s="16"/>
      <c r="CR355" s="16"/>
      <c r="CS355" s="16"/>
      <c r="CT355" s="16"/>
      <c r="CU355" s="16"/>
      <c r="CV355" s="16"/>
      <c r="CW355" s="16"/>
      <c r="CX355" s="16"/>
      <c r="CY355" s="16"/>
      <c r="CZ355" s="16"/>
      <c r="DA355" s="16"/>
      <c r="DB355" s="16"/>
      <c r="DC355" s="16"/>
      <c r="DD355" s="16"/>
      <c r="DE355" s="16"/>
      <c r="DF355" s="16"/>
      <c r="DG355" s="16"/>
      <c r="DH355" s="16"/>
      <c r="DI355" s="16"/>
      <c r="DJ355" s="16"/>
      <c r="DK355" s="16"/>
      <c r="DL355" s="16"/>
      <c r="DM355" s="16"/>
      <c r="DN355" s="16"/>
      <c r="DO355" s="16"/>
      <c r="DP355" s="16"/>
      <c r="DQ355" s="16"/>
      <c r="DR355" s="16"/>
      <c r="DS355" s="16"/>
      <c r="DT355" s="16"/>
      <c r="DU355" s="16"/>
      <c r="DV355" s="16"/>
      <c r="DW355" s="16"/>
      <c r="DX355" s="16"/>
      <c r="DY355" s="16"/>
      <c r="DZ355" s="16"/>
      <c r="EA355" s="16"/>
      <c r="EB355" s="16"/>
      <c r="EC355" s="16"/>
      <c r="ED355" s="16"/>
      <c r="EE355" s="16"/>
      <c r="EF355" s="16"/>
      <c r="EG355" s="16"/>
      <c r="EH355" s="16"/>
      <c r="EI355" s="16"/>
      <c r="EJ355" s="16"/>
      <c r="EK355" s="16"/>
      <c r="EL355" s="16"/>
      <c r="EM355" s="16"/>
      <c r="EN355" s="16"/>
      <c r="EO355" s="16"/>
      <c r="EP355" s="16"/>
      <c r="EQ355" s="16"/>
      <c r="ER355" s="16"/>
      <c r="ES355" s="16"/>
      <c r="ET355" s="16"/>
      <c r="EU355" s="16"/>
      <c r="EV355" s="16"/>
      <c r="EW355" s="16"/>
      <c r="EX355" s="16"/>
      <c r="EY355" s="16"/>
      <c r="EZ355" s="16"/>
      <c r="FA355" s="16"/>
      <c r="FB355" s="16"/>
      <c r="FC355" s="16"/>
      <c r="FD355" s="16"/>
      <c r="FE355" s="16"/>
      <c r="FF355" s="16"/>
      <c r="FG355" s="16"/>
      <c r="FH355" s="16"/>
      <c r="FI355" s="16"/>
      <c r="FJ355" s="16"/>
      <c r="FK355" s="16"/>
      <c r="FL355" s="16"/>
      <c r="FM355" s="16"/>
      <c r="FN355" s="16"/>
      <c r="FO355" s="16"/>
      <c r="FP355" s="16"/>
      <c r="FQ355" s="16"/>
      <c r="FR355" s="16"/>
      <c r="FS355" s="16"/>
      <c r="FT355" s="16"/>
      <c r="FU355" s="16"/>
      <c r="FV355" s="16"/>
      <c r="FW355" s="16"/>
      <c r="FX355" s="16"/>
      <c r="FY355" s="16"/>
      <c r="FZ355" s="16"/>
      <c r="GA355" s="16"/>
      <c r="GB355" s="16"/>
      <c r="GC355" s="16"/>
      <c r="GE355" s="37">
        <v>350</v>
      </c>
      <c r="GF355" s="12">
        <v>3450</v>
      </c>
      <c r="GG355" s="16">
        <v>87.254999999999995</v>
      </c>
      <c r="GH355" s="16">
        <v>57.04</v>
      </c>
      <c r="GI355" s="16">
        <v>30.12</v>
      </c>
      <c r="GJ355" s="16">
        <v>23.033999999999999</v>
      </c>
      <c r="GK355" s="16">
        <v>13.91</v>
      </c>
      <c r="GL355" s="16">
        <v>10.14</v>
      </c>
      <c r="GM355" s="16">
        <v>40.04</v>
      </c>
      <c r="GN355" s="16">
        <v>33.72</v>
      </c>
      <c r="GO355" s="16">
        <v>26.135000000000002</v>
      </c>
      <c r="GP355" s="16">
        <v>35.549999999999997</v>
      </c>
      <c r="GQ355" s="16">
        <v>32.49</v>
      </c>
      <c r="GR355" s="16">
        <v>53.63</v>
      </c>
      <c r="GS355" s="16">
        <v>59.195</v>
      </c>
      <c r="GT355" s="16">
        <v>27.22</v>
      </c>
      <c r="GU355" s="16">
        <v>42.11</v>
      </c>
      <c r="GV355" s="16">
        <v>8495.8759999999984</v>
      </c>
      <c r="GW355" s="16"/>
      <c r="GX355" s="16"/>
      <c r="GY355" s="16"/>
      <c r="GZ355" s="16"/>
      <c r="HA355" s="16"/>
    </row>
    <row r="356" spans="1:209" x14ac:dyDescent="0.35">
      <c r="A356" s="37"/>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c r="AA356" s="16"/>
      <c r="AB356" s="16"/>
      <c r="AC356" s="16"/>
      <c r="AD356" s="16"/>
      <c r="AE356" s="16"/>
      <c r="AF356" s="16"/>
      <c r="AG356" s="16"/>
      <c r="AH356" s="16"/>
      <c r="AI356" s="16"/>
      <c r="AJ356" s="16"/>
      <c r="AK356" s="16"/>
      <c r="AL356" s="16"/>
      <c r="AM356" s="16"/>
      <c r="AN356" s="16"/>
      <c r="AO356" s="16"/>
      <c r="AP356" s="16"/>
      <c r="AQ356" s="16"/>
      <c r="AR356" s="16"/>
      <c r="AS356" s="16"/>
      <c r="AT356" s="16"/>
      <c r="AU356" s="16"/>
      <c r="AV356" s="16"/>
      <c r="AW356" s="16"/>
      <c r="AX356" s="16"/>
      <c r="AY356" s="16"/>
      <c r="AZ356" s="16"/>
      <c r="BA356" s="16"/>
      <c r="BB356" s="16"/>
      <c r="BC356" s="16"/>
      <c r="BD356" s="16"/>
      <c r="BE356" s="16"/>
      <c r="BF356" s="16"/>
      <c r="BG356" s="16"/>
      <c r="BH356" s="16"/>
      <c r="BI356" s="16"/>
      <c r="BJ356" s="16"/>
      <c r="BK356" s="16"/>
      <c r="BL356" s="16"/>
      <c r="BM356" s="16"/>
      <c r="BN356" s="16"/>
      <c r="BO356" s="16"/>
      <c r="BP356" s="16"/>
      <c r="BQ356" s="16"/>
      <c r="BR356" s="16"/>
      <c r="BS356" s="16"/>
      <c r="BT356" s="16"/>
      <c r="BU356" s="16"/>
      <c r="BV356" s="16"/>
      <c r="BW356" s="16"/>
      <c r="BX356" s="16"/>
      <c r="BY356" s="16"/>
      <c r="BZ356" s="16"/>
      <c r="CA356" s="16"/>
      <c r="CB356" s="16"/>
      <c r="CC356" s="16"/>
      <c r="CD356" s="16"/>
      <c r="CE356" s="16"/>
      <c r="CF356" s="16"/>
      <c r="CG356" s="16"/>
      <c r="CH356" s="16"/>
      <c r="CI356" s="16"/>
      <c r="CJ356" s="16"/>
      <c r="CK356" s="16"/>
      <c r="CL356" s="16"/>
      <c r="CM356" s="16"/>
      <c r="CN356" s="16"/>
      <c r="CO356" s="16"/>
      <c r="CP356" s="16"/>
      <c r="CQ356" s="16"/>
      <c r="CR356" s="16"/>
      <c r="CS356" s="16"/>
      <c r="CT356" s="16"/>
      <c r="CU356" s="16"/>
      <c r="CV356" s="16"/>
      <c r="CW356" s="16"/>
      <c r="CX356" s="16"/>
      <c r="CY356" s="16"/>
      <c r="CZ356" s="16"/>
      <c r="DA356" s="16"/>
      <c r="DB356" s="16"/>
      <c r="DC356" s="16"/>
      <c r="DD356" s="16"/>
      <c r="DE356" s="16"/>
      <c r="DF356" s="16"/>
      <c r="DG356" s="16"/>
      <c r="DH356" s="16"/>
      <c r="DI356" s="16"/>
      <c r="DJ356" s="16"/>
      <c r="DK356" s="16"/>
      <c r="DL356" s="16"/>
      <c r="DM356" s="16"/>
      <c r="DN356" s="16"/>
      <c r="DO356" s="16"/>
      <c r="DP356" s="16"/>
      <c r="DQ356" s="16"/>
      <c r="DR356" s="16"/>
      <c r="DS356" s="16"/>
      <c r="DT356" s="16"/>
      <c r="DU356" s="16"/>
      <c r="DV356" s="16"/>
      <c r="DW356" s="16"/>
      <c r="DX356" s="16"/>
      <c r="DY356" s="16"/>
      <c r="DZ356" s="16"/>
      <c r="EA356" s="16"/>
      <c r="EB356" s="16"/>
      <c r="EC356" s="16"/>
      <c r="ED356" s="16"/>
      <c r="EE356" s="16"/>
      <c r="EF356" s="16"/>
      <c r="EG356" s="16"/>
      <c r="EH356" s="16"/>
      <c r="EI356" s="16"/>
      <c r="EJ356" s="16"/>
      <c r="EK356" s="16"/>
      <c r="EL356" s="16"/>
      <c r="EM356" s="16"/>
      <c r="EN356" s="16"/>
      <c r="EO356" s="16"/>
      <c r="EP356" s="16"/>
      <c r="EQ356" s="16"/>
      <c r="ER356" s="16"/>
      <c r="ES356" s="16"/>
      <c r="ET356" s="16"/>
      <c r="EU356" s="16"/>
      <c r="EV356" s="16"/>
      <c r="EW356" s="16"/>
      <c r="EX356" s="16"/>
      <c r="EY356" s="16"/>
      <c r="EZ356" s="16"/>
      <c r="FA356" s="16"/>
      <c r="FB356" s="16"/>
      <c r="FC356" s="16"/>
      <c r="FD356" s="16"/>
      <c r="FE356" s="16"/>
      <c r="FF356" s="16"/>
      <c r="FG356" s="16"/>
      <c r="FH356" s="16"/>
      <c r="FI356" s="16"/>
      <c r="FJ356" s="16"/>
      <c r="FK356" s="16"/>
      <c r="FL356" s="16"/>
      <c r="FM356" s="16"/>
      <c r="FN356" s="16"/>
      <c r="FO356" s="16"/>
      <c r="FP356" s="16"/>
      <c r="FQ356" s="16"/>
      <c r="FR356" s="16"/>
      <c r="FS356" s="16"/>
      <c r="FT356" s="16"/>
      <c r="FU356" s="16"/>
      <c r="FV356" s="16"/>
      <c r="FW356" s="16"/>
      <c r="FX356" s="16"/>
      <c r="FY356" s="16"/>
      <c r="FZ356" s="16"/>
      <c r="GA356" s="16"/>
      <c r="GB356" s="16"/>
      <c r="GC356" s="16"/>
      <c r="GE356" s="37">
        <v>351</v>
      </c>
      <c r="GF356" s="12">
        <v>3451</v>
      </c>
      <c r="GG356" s="16">
        <v>68.465000000000003</v>
      </c>
      <c r="GH356" s="16">
        <v>54.99</v>
      </c>
      <c r="GI356" s="16">
        <v>8.6999999999999993</v>
      </c>
      <c r="GJ356" s="16">
        <v>13.3</v>
      </c>
      <c r="GK356" s="16">
        <v>12.54</v>
      </c>
      <c r="GL356" s="16">
        <v>23.62</v>
      </c>
      <c r="GM356" s="16">
        <v>24.9</v>
      </c>
      <c r="GN356" s="16">
        <v>55.701999999999998</v>
      </c>
      <c r="GO356" s="16">
        <v>43.93</v>
      </c>
      <c r="GP356" s="16">
        <v>51.64</v>
      </c>
      <c r="GQ356" s="16">
        <v>100.52</v>
      </c>
      <c r="GR356" s="16">
        <v>78.022000000000006</v>
      </c>
      <c r="GS356" s="16">
        <v>77.474999999999994</v>
      </c>
      <c r="GT356" s="16">
        <v>44.375</v>
      </c>
      <c r="GU356" s="16">
        <v>40.6</v>
      </c>
      <c r="GV356" s="16">
        <v>8361.7800000000007</v>
      </c>
      <c r="GW356" s="16"/>
      <c r="GX356" s="16"/>
      <c r="GY356" s="16"/>
      <c r="GZ356" s="16"/>
      <c r="HA356" s="16"/>
    </row>
    <row r="357" spans="1:209" x14ac:dyDescent="0.35">
      <c r="A357" s="37"/>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c r="AA357" s="16"/>
      <c r="AB357" s="16"/>
      <c r="AC357" s="16"/>
      <c r="AD357" s="16"/>
      <c r="AE357" s="16"/>
      <c r="AF357" s="16"/>
      <c r="AG357" s="16"/>
      <c r="AH357" s="16"/>
      <c r="AI357" s="16"/>
      <c r="AJ357" s="16"/>
      <c r="AK357" s="16"/>
      <c r="AL357" s="16"/>
      <c r="AM357" s="16"/>
      <c r="AN357" s="16"/>
      <c r="AO357" s="16"/>
      <c r="AP357" s="16"/>
      <c r="AQ357" s="16"/>
      <c r="AR357" s="16"/>
      <c r="AS357" s="16"/>
      <c r="AT357" s="16"/>
      <c r="AU357" s="16"/>
      <c r="AV357" s="16"/>
      <c r="AW357" s="16"/>
      <c r="AX357" s="16"/>
      <c r="AY357" s="16"/>
      <c r="AZ357" s="16"/>
      <c r="BA357" s="16"/>
      <c r="BB357" s="16"/>
      <c r="BC357" s="16"/>
      <c r="BD357" s="16"/>
      <c r="BE357" s="16"/>
      <c r="BF357" s="16"/>
      <c r="BG357" s="16"/>
      <c r="BH357" s="16"/>
      <c r="BI357" s="16"/>
      <c r="BJ357" s="16"/>
      <c r="BK357" s="16"/>
      <c r="BL357" s="16"/>
      <c r="BM357" s="16"/>
      <c r="BN357" s="16"/>
      <c r="BO357" s="16"/>
      <c r="BP357" s="16"/>
      <c r="BQ357" s="16"/>
      <c r="BR357" s="16"/>
      <c r="BS357" s="16"/>
      <c r="BT357" s="16"/>
      <c r="BU357" s="16"/>
      <c r="BV357" s="16"/>
      <c r="BW357" s="16"/>
      <c r="BX357" s="16"/>
      <c r="BY357" s="16"/>
      <c r="BZ357" s="16"/>
      <c r="CA357" s="16"/>
      <c r="CB357" s="16"/>
      <c r="CC357" s="16"/>
      <c r="CD357" s="16"/>
      <c r="CE357" s="16"/>
      <c r="CF357" s="16"/>
      <c r="CG357" s="16"/>
      <c r="CH357" s="16"/>
      <c r="CI357" s="16"/>
      <c r="CJ357" s="16"/>
      <c r="CK357" s="16"/>
      <c r="CL357" s="16"/>
      <c r="CM357" s="16"/>
      <c r="CN357" s="16"/>
      <c r="CO357" s="16"/>
      <c r="CP357" s="16"/>
      <c r="CQ357" s="16"/>
      <c r="CR357" s="16"/>
      <c r="CS357" s="16"/>
      <c r="CT357" s="16"/>
      <c r="CU357" s="16"/>
      <c r="CV357" s="16"/>
      <c r="CW357" s="16"/>
      <c r="CX357" s="16"/>
      <c r="CY357" s="16"/>
      <c r="CZ357" s="16"/>
      <c r="DA357" s="16"/>
      <c r="DB357" s="16"/>
      <c r="DC357" s="16"/>
      <c r="DD357" s="16"/>
      <c r="DE357" s="16"/>
      <c r="DF357" s="16"/>
      <c r="DG357" s="16"/>
      <c r="DH357" s="16"/>
      <c r="DI357" s="16"/>
      <c r="DJ357" s="16"/>
      <c r="DK357" s="16"/>
      <c r="DL357" s="16"/>
      <c r="DM357" s="16"/>
      <c r="DN357" s="16"/>
      <c r="DO357" s="16"/>
      <c r="DP357" s="16"/>
      <c r="DQ357" s="16"/>
      <c r="DR357" s="16"/>
      <c r="DS357" s="16"/>
      <c r="DT357" s="16"/>
      <c r="DU357" s="16"/>
      <c r="DV357" s="16"/>
      <c r="DW357" s="16"/>
      <c r="DX357" s="16"/>
      <c r="DY357" s="16"/>
      <c r="DZ357" s="16"/>
      <c r="EA357" s="16"/>
      <c r="EB357" s="16"/>
      <c r="EC357" s="16"/>
      <c r="ED357" s="16"/>
      <c r="EE357" s="16"/>
      <c r="EF357" s="16"/>
      <c r="EG357" s="16"/>
      <c r="EH357" s="16"/>
      <c r="EI357" s="16"/>
      <c r="EJ357" s="16"/>
      <c r="EK357" s="16"/>
      <c r="EL357" s="16"/>
      <c r="EM357" s="16"/>
      <c r="EN357" s="16"/>
      <c r="EO357" s="16"/>
      <c r="EP357" s="16"/>
      <c r="EQ357" s="16"/>
      <c r="ER357" s="16"/>
      <c r="ES357" s="16"/>
      <c r="ET357" s="16"/>
      <c r="EU357" s="16"/>
      <c r="EV357" s="16"/>
      <c r="EW357" s="16"/>
      <c r="EX357" s="16"/>
      <c r="EY357" s="16"/>
      <c r="EZ357" s="16"/>
      <c r="FA357" s="16"/>
      <c r="FB357" s="16"/>
      <c r="FC357" s="16"/>
      <c r="FD357" s="16"/>
      <c r="FE357" s="16"/>
      <c r="FF357" s="16"/>
      <c r="FG357" s="16"/>
      <c r="FH357" s="16"/>
      <c r="FI357" s="16"/>
      <c r="FJ357" s="16"/>
      <c r="FK357" s="16"/>
      <c r="FL357" s="16"/>
      <c r="FM357" s="16"/>
      <c r="FN357" s="16"/>
      <c r="FO357" s="16"/>
      <c r="FP357" s="16"/>
      <c r="FQ357" s="16"/>
      <c r="FR357" s="16"/>
      <c r="FS357" s="16"/>
      <c r="FT357" s="16"/>
      <c r="FU357" s="16"/>
      <c r="FV357" s="16"/>
      <c r="FW357" s="16"/>
      <c r="FX357" s="16"/>
      <c r="FY357" s="16"/>
      <c r="FZ357" s="16"/>
      <c r="GA357" s="16"/>
      <c r="GB357" s="16"/>
      <c r="GC357" s="16"/>
      <c r="GE357" s="37">
        <v>352</v>
      </c>
      <c r="GF357" s="12">
        <v>3453</v>
      </c>
      <c r="GG357" s="16">
        <v>10.37</v>
      </c>
      <c r="GH357" s="16">
        <v>20.67</v>
      </c>
      <c r="GI357" s="16">
        <v>3</v>
      </c>
      <c r="GJ357" s="16">
        <v>4</v>
      </c>
      <c r="GK357" s="16">
        <v>21.5</v>
      </c>
      <c r="GL357" s="16">
        <v>0</v>
      </c>
      <c r="GM357" s="16">
        <v>5</v>
      </c>
      <c r="GN357" s="16">
        <v>37.880000000000003</v>
      </c>
      <c r="GO357" s="16">
        <v>0</v>
      </c>
      <c r="GP357" s="16">
        <v>21.78</v>
      </c>
      <c r="GQ357" s="16">
        <v>21.46</v>
      </c>
      <c r="GR357" s="16">
        <v>19.670000000000002</v>
      </c>
      <c r="GS357" s="16">
        <v>24.945</v>
      </c>
      <c r="GT357" s="16">
        <v>14.37</v>
      </c>
      <c r="GU357" s="16">
        <v>0</v>
      </c>
      <c r="GV357" s="16">
        <v>3175.2350000000015</v>
      </c>
      <c r="GW357" s="16"/>
      <c r="GX357" s="16"/>
      <c r="GY357" s="16"/>
      <c r="GZ357" s="16"/>
      <c r="HA357" s="16"/>
    </row>
    <row r="358" spans="1:209" x14ac:dyDescent="0.35">
      <c r="A358" s="37"/>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c r="AA358" s="16"/>
      <c r="AB358" s="16"/>
      <c r="AC358" s="16"/>
      <c r="AD358" s="16"/>
      <c r="AE358" s="16"/>
      <c r="AF358" s="16"/>
      <c r="AG358" s="16"/>
      <c r="AH358" s="16"/>
      <c r="AI358" s="16"/>
      <c r="AJ358" s="16"/>
      <c r="AK358" s="16"/>
      <c r="AL358" s="16"/>
      <c r="AM358" s="16"/>
      <c r="AN358" s="16"/>
      <c r="AO358" s="16"/>
      <c r="AP358" s="16"/>
      <c r="AQ358" s="16"/>
      <c r="AR358" s="16"/>
      <c r="AS358" s="16"/>
      <c r="AT358" s="16"/>
      <c r="AU358" s="16"/>
      <c r="AV358" s="16"/>
      <c r="AW358" s="16"/>
      <c r="AX358" s="16"/>
      <c r="AY358" s="16"/>
      <c r="AZ358" s="16"/>
      <c r="BA358" s="16"/>
      <c r="BB358" s="16"/>
      <c r="BC358" s="16"/>
      <c r="BD358" s="16"/>
      <c r="BE358" s="16"/>
      <c r="BF358" s="16"/>
      <c r="BG358" s="16"/>
      <c r="BH358" s="16"/>
      <c r="BI358" s="16"/>
      <c r="BJ358" s="16"/>
      <c r="BK358" s="16"/>
      <c r="BL358" s="16"/>
      <c r="BM358" s="16"/>
      <c r="BN358" s="16"/>
      <c r="BO358" s="16"/>
      <c r="BP358" s="16"/>
      <c r="BQ358" s="16"/>
      <c r="BR358" s="16"/>
      <c r="BS358" s="16"/>
      <c r="BT358" s="16"/>
      <c r="BU358" s="16"/>
      <c r="BV358" s="16"/>
      <c r="BW358" s="16"/>
      <c r="BX358" s="16"/>
      <c r="BY358" s="16"/>
      <c r="BZ358" s="16"/>
      <c r="CA358" s="16"/>
      <c r="CB358" s="16"/>
      <c r="CC358" s="16"/>
      <c r="CD358" s="16"/>
      <c r="CE358" s="16"/>
      <c r="CF358" s="16"/>
      <c r="CG358" s="16"/>
      <c r="CH358" s="16"/>
      <c r="CI358" s="16"/>
      <c r="CJ358" s="16"/>
      <c r="CK358" s="16"/>
      <c r="CL358" s="16"/>
      <c r="CM358" s="16"/>
      <c r="CN358" s="16"/>
      <c r="CO358" s="16"/>
      <c r="CP358" s="16"/>
      <c r="CQ358" s="16"/>
      <c r="CR358" s="16"/>
      <c r="CS358" s="16"/>
      <c r="CT358" s="16"/>
      <c r="CU358" s="16"/>
      <c r="CV358" s="16"/>
      <c r="CW358" s="16"/>
      <c r="CX358" s="16"/>
      <c r="CY358" s="16"/>
      <c r="CZ358" s="16"/>
      <c r="DA358" s="16"/>
      <c r="DB358" s="16"/>
      <c r="DC358" s="16"/>
      <c r="DD358" s="16"/>
      <c r="DE358" s="16"/>
      <c r="DF358" s="16"/>
      <c r="DG358" s="16"/>
      <c r="DH358" s="16"/>
      <c r="DI358" s="16"/>
      <c r="DJ358" s="16"/>
      <c r="DK358" s="16"/>
      <c r="DL358" s="16"/>
      <c r="DM358" s="16"/>
      <c r="DN358" s="16"/>
      <c r="DO358" s="16"/>
      <c r="DP358" s="16"/>
      <c r="DQ358" s="16"/>
      <c r="DR358" s="16"/>
      <c r="DS358" s="16"/>
      <c r="DT358" s="16"/>
      <c r="DU358" s="16"/>
      <c r="DV358" s="16"/>
      <c r="DW358" s="16"/>
      <c r="DX358" s="16"/>
      <c r="DY358" s="16"/>
      <c r="DZ358" s="16"/>
      <c r="EA358" s="16"/>
      <c r="EB358" s="16"/>
      <c r="EC358" s="16"/>
      <c r="ED358" s="16"/>
      <c r="EE358" s="16"/>
      <c r="EF358" s="16"/>
      <c r="EG358" s="16"/>
      <c r="EH358" s="16"/>
      <c r="EI358" s="16"/>
      <c r="EJ358" s="16"/>
      <c r="EK358" s="16"/>
      <c r="EL358" s="16"/>
      <c r="EM358" s="16"/>
      <c r="EN358" s="16"/>
      <c r="EO358" s="16"/>
      <c r="EP358" s="16"/>
      <c r="EQ358" s="16"/>
      <c r="ER358" s="16"/>
      <c r="ES358" s="16"/>
      <c r="ET358" s="16"/>
      <c r="EU358" s="16"/>
      <c r="EV358" s="16"/>
      <c r="EW358" s="16"/>
      <c r="EX358" s="16"/>
      <c r="EY358" s="16"/>
      <c r="EZ358" s="16"/>
      <c r="FA358" s="16"/>
      <c r="FB358" s="16"/>
      <c r="FC358" s="16"/>
      <c r="FD358" s="16"/>
      <c r="FE358" s="16"/>
      <c r="FF358" s="16"/>
      <c r="FG358" s="16"/>
      <c r="FH358" s="16"/>
      <c r="FI358" s="16"/>
      <c r="FJ358" s="16"/>
      <c r="FK358" s="16"/>
      <c r="FL358" s="16"/>
      <c r="FM358" s="16"/>
      <c r="FN358" s="16"/>
      <c r="FO358" s="16"/>
      <c r="FP358" s="16"/>
      <c r="FQ358" s="16"/>
      <c r="FR358" s="16"/>
      <c r="FS358" s="16"/>
      <c r="FT358" s="16"/>
      <c r="FU358" s="16"/>
      <c r="FV358" s="16"/>
      <c r="FW358" s="16"/>
      <c r="FX358" s="16"/>
      <c r="FY358" s="16"/>
      <c r="FZ358" s="16"/>
      <c r="GA358" s="16"/>
      <c r="GB358" s="16"/>
      <c r="GC358" s="16"/>
      <c r="GE358" s="37">
        <v>353</v>
      </c>
      <c r="GF358" s="12">
        <v>3458</v>
      </c>
      <c r="GG358" s="16">
        <v>7.72</v>
      </c>
      <c r="GH358" s="16">
        <v>23.93</v>
      </c>
      <c r="GI358" s="16">
        <v>12.79</v>
      </c>
      <c r="GJ358" s="16">
        <v>5</v>
      </c>
      <c r="GK358" s="16">
        <v>7</v>
      </c>
      <c r="GL358" s="16">
        <v>6</v>
      </c>
      <c r="GM358" s="16">
        <v>20.36</v>
      </c>
      <c r="GN358" s="16">
        <v>8.1</v>
      </c>
      <c r="GO358" s="16">
        <v>19.375</v>
      </c>
      <c r="GP358" s="16">
        <v>9.9</v>
      </c>
      <c r="GQ358" s="16">
        <v>26.32</v>
      </c>
      <c r="GR358" s="16">
        <v>27.79</v>
      </c>
      <c r="GS358" s="16">
        <v>50.14</v>
      </c>
      <c r="GT358" s="16">
        <v>64.709999999999994</v>
      </c>
      <c r="GU358" s="16">
        <v>12.32</v>
      </c>
      <c r="GV358" s="16">
        <v>4165.6750000000011</v>
      </c>
      <c r="GW358" s="16"/>
      <c r="GX358" s="16"/>
      <c r="GY358" s="16"/>
      <c r="GZ358" s="16"/>
      <c r="HA358" s="16"/>
    </row>
    <row r="359" spans="1:209" x14ac:dyDescent="0.35">
      <c r="A359" s="37"/>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c r="AA359" s="16"/>
      <c r="AB359" s="16"/>
      <c r="AC359" s="16"/>
      <c r="AD359" s="16"/>
      <c r="AE359" s="16"/>
      <c r="AF359" s="16"/>
      <c r="AG359" s="16"/>
      <c r="AH359" s="16"/>
      <c r="AI359" s="16"/>
      <c r="AJ359" s="16"/>
      <c r="AK359" s="16"/>
      <c r="AL359" s="16"/>
      <c r="AM359" s="16"/>
      <c r="AN359" s="16"/>
      <c r="AO359" s="16"/>
      <c r="AP359" s="16"/>
      <c r="AQ359" s="16"/>
      <c r="AR359" s="16"/>
      <c r="AS359" s="16"/>
      <c r="AT359" s="16"/>
      <c r="AU359" s="16"/>
      <c r="AV359" s="16"/>
      <c r="AW359" s="16"/>
      <c r="AX359" s="16"/>
      <c r="AY359" s="16"/>
      <c r="AZ359" s="16"/>
      <c r="BA359" s="16"/>
      <c r="BB359" s="16"/>
      <c r="BC359" s="16"/>
      <c r="BD359" s="16"/>
      <c r="BE359" s="16"/>
      <c r="BF359" s="16"/>
      <c r="BG359" s="16"/>
      <c r="BH359" s="16"/>
      <c r="BI359" s="16"/>
      <c r="BJ359" s="16"/>
      <c r="BK359" s="16"/>
      <c r="BL359" s="16"/>
      <c r="BM359" s="16"/>
      <c r="BN359" s="16"/>
      <c r="BO359" s="16"/>
      <c r="BP359" s="16"/>
      <c r="BQ359" s="16"/>
      <c r="BR359" s="16"/>
      <c r="BS359" s="16"/>
      <c r="BT359" s="16"/>
      <c r="BU359" s="16"/>
      <c r="BV359" s="16"/>
      <c r="BW359" s="16"/>
      <c r="BX359" s="16"/>
      <c r="BY359" s="16"/>
      <c r="BZ359" s="16"/>
      <c r="CA359" s="16"/>
      <c r="CB359" s="16"/>
      <c r="CC359" s="16"/>
      <c r="CD359" s="16"/>
      <c r="CE359" s="16"/>
      <c r="CF359" s="16"/>
      <c r="CG359" s="16"/>
      <c r="CH359" s="16"/>
      <c r="CI359" s="16"/>
      <c r="CJ359" s="16"/>
      <c r="CK359" s="16"/>
      <c r="CL359" s="16"/>
      <c r="CM359" s="16"/>
      <c r="CN359" s="16"/>
      <c r="CO359" s="16"/>
      <c r="CP359" s="16"/>
      <c r="CQ359" s="16"/>
      <c r="CR359" s="16"/>
      <c r="CS359" s="16"/>
      <c r="CT359" s="16"/>
      <c r="CU359" s="16"/>
      <c r="CV359" s="16"/>
      <c r="CW359" s="16"/>
      <c r="CX359" s="16"/>
      <c r="CY359" s="16"/>
      <c r="CZ359" s="16"/>
      <c r="DA359" s="16"/>
      <c r="DB359" s="16"/>
      <c r="DC359" s="16"/>
      <c r="DD359" s="16"/>
      <c r="DE359" s="16"/>
      <c r="DF359" s="16"/>
      <c r="DG359" s="16"/>
      <c r="DH359" s="16"/>
      <c r="DI359" s="16"/>
      <c r="DJ359" s="16"/>
      <c r="DK359" s="16"/>
      <c r="DL359" s="16"/>
      <c r="DM359" s="16"/>
      <c r="DN359" s="16"/>
      <c r="DO359" s="16"/>
      <c r="DP359" s="16"/>
      <c r="DQ359" s="16"/>
      <c r="DR359" s="16"/>
      <c r="DS359" s="16"/>
      <c r="DT359" s="16"/>
      <c r="DU359" s="16"/>
      <c r="DV359" s="16"/>
      <c r="DW359" s="16"/>
      <c r="DX359" s="16"/>
      <c r="DY359" s="16"/>
      <c r="DZ359" s="16"/>
      <c r="EA359" s="16"/>
      <c r="EB359" s="16"/>
      <c r="EC359" s="16"/>
      <c r="ED359" s="16"/>
      <c r="EE359" s="16"/>
      <c r="EF359" s="16"/>
      <c r="EG359" s="16"/>
      <c r="EH359" s="16"/>
      <c r="EI359" s="16"/>
      <c r="EJ359" s="16"/>
      <c r="EK359" s="16"/>
      <c r="EL359" s="16"/>
      <c r="EM359" s="16"/>
      <c r="EN359" s="16"/>
      <c r="EO359" s="16"/>
      <c r="EP359" s="16"/>
      <c r="EQ359" s="16"/>
      <c r="ER359" s="16"/>
      <c r="ES359" s="16"/>
      <c r="ET359" s="16"/>
      <c r="EU359" s="16"/>
      <c r="EV359" s="16"/>
      <c r="EW359" s="16"/>
      <c r="EX359" s="16"/>
      <c r="EY359" s="16"/>
      <c r="EZ359" s="16"/>
      <c r="FA359" s="16"/>
      <c r="FB359" s="16"/>
      <c r="FC359" s="16"/>
      <c r="FD359" s="16"/>
      <c r="FE359" s="16"/>
      <c r="FF359" s="16"/>
      <c r="FG359" s="16"/>
      <c r="FH359" s="16"/>
      <c r="FI359" s="16"/>
      <c r="FJ359" s="16"/>
      <c r="FK359" s="16"/>
      <c r="FL359" s="16"/>
      <c r="FM359" s="16"/>
      <c r="FN359" s="16"/>
      <c r="FO359" s="16"/>
      <c r="FP359" s="16"/>
      <c r="FQ359" s="16"/>
      <c r="FR359" s="16"/>
      <c r="FS359" s="16"/>
      <c r="FT359" s="16"/>
      <c r="FU359" s="16"/>
      <c r="FV359" s="16"/>
      <c r="FW359" s="16"/>
      <c r="FX359" s="16"/>
      <c r="FY359" s="16"/>
      <c r="FZ359" s="16"/>
      <c r="GA359" s="16"/>
      <c r="GB359" s="16"/>
      <c r="GC359" s="16"/>
      <c r="GE359" s="37">
        <v>354</v>
      </c>
      <c r="GF359" s="12">
        <v>3460</v>
      </c>
      <c r="GG359" s="16">
        <v>25.75</v>
      </c>
      <c r="GH359" s="16">
        <v>8.08</v>
      </c>
      <c r="GI359" s="16">
        <v>9</v>
      </c>
      <c r="GJ359" s="16">
        <v>15.86</v>
      </c>
      <c r="GK359" s="16">
        <v>10.199999999999999</v>
      </c>
      <c r="GL359" s="16">
        <v>7</v>
      </c>
      <c r="GM359" s="16">
        <v>42.88</v>
      </c>
      <c r="GN359" s="16">
        <v>19.145</v>
      </c>
      <c r="GO359" s="16">
        <v>0</v>
      </c>
      <c r="GP359" s="16">
        <v>23.76</v>
      </c>
      <c r="GQ359" s="16">
        <v>21.46</v>
      </c>
      <c r="GR359" s="16">
        <v>36.56</v>
      </c>
      <c r="GS359" s="16">
        <v>60.575000000000003</v>
      </c>
      <c r="GT359" s="16">
        <v>48.86</v>
      </c>
      <c r="GU359" s="16">
        <v>21.72</v>
      </c>
      <c r="GV359" s="16">
        <v>4210.826</v>
      </c>
      <c r="GW359" s="16"/>
      <c r="GX359" s="16"/>
      <c r="GY359" s="16"/>
      <c r="GZ359" s="16"/>
      <c r="HA359" s="16"/>
    </row>
    <row r="360" spans="1:209" x14ac:dyDescent="0.35">
      <c r="A360" s="37"/>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c r="AA360" s="16"/>
      <c r="AB360" s="16"/>
      <c r="AC360" s="16"/>
      <c r="AD360" s="16"/>
      <c r="AE360" s="16"/>
      <c r="AF360" s="16"/>
      <c r="AG360" s="16"/>
      <c r="AH360" s="16"/>
      <c r="AI360" s="16"/>
      <c r="AJ360" s="16"/>
      <c r="AK360" s="16"/>
      <c r="AL360" s="16"/>
      <c r="AM360" s="16"/>
      <c r="AN360" s="16"/>
      <c r="AO360" s="16"/>
      <c r="AP360" s="16"/>
      <c r="AQ360" s="16"/>
      <c r="AR360" s="16"/>
      <c r="AS360" s="16"/>
      <c r="AT360" s="16"/>
      <c r="AU360" s="16"/>
      <c r="AV360" s="16"/>
      <c r="AW360" s="16"/>
      <c r="AX360" s="16"/>
      <c r="AY360" s="16"/>
      <c r="AZ360" s="16"/>
      <c r="BA360" s="16"/>
      <c r="BB360" s="16"/>
      <c r="BC360" s="16"/>
      <c r="BD360" s="16"/>
      <c r="BE360" s="16"/>
      <c r="BF360" s="16"/>
      <c r="BG360" s="16"/>
      <c r="BH360" s="16"/>
      <c r="BI360" s="16"/>
      <c r="BJ360" s="16"/>
      <c r="BK360" s="16"/>
      <c r="BL360" s="16"/>
      <c r="BM360" s="16"/>
      <c r="BN360" s="16"/>
      <c r="BO360" s="16"/>
      <c r="BP360" s="16"/>
      <c r="BQ360" s="16"/>
      <c r="BR360" s="16"/>
      <c r="BS360" s="16"/>
      <c r="BT360" s="16"/>
      <c r="BU360" s="16"/>
      <c r="BV360" s="16"/>
      <c r="BW360" s="16"/>
      <c r="BX360" s="16"/>
      <c r="BY360" s="16"/>
      <c r="BZ360" s="16"/>
      <c r="CA360" s="16"/>
      <c r="CB360" s="16"/>
      <c r="CC360" s="16"/>
      <c r="CD360" s="16"/>
      <c r="CE360" s="16"/>
      <c r="CF360" s="16"/>
      <c r="CG360" s="16"/>
      <c r="CH360" s="16"/>
      <c r="CI360" s="16"/>
      <c r="CJ360" s="16"/>
      <c r="CK360" s="16"/>
      <c r="CL360" s="16"/>
      <c r="CM360" s="16"/>
      <c r="CN360" s="16"/>
      <c r="CO360" s="16"/>
      <c r="CP360" s="16"/>
      <c r="CQ360" s="16"/>
      <c r="CR360" s="16"/>
      <c r="CS360" s="16"/>
      <c r="CT360" s="16"/>
      <c r="CU360" s="16"/>
      <c r="CV360" s="16"/>
      <c r="CW360" s="16"/>
      <c r="CX360" s="16"/>
      <c r="CY360" s="16"/>
      <c r="CZ360" s="16"/>
      <c r="DA360" s="16"/>
      <c r="DB360" s="16"/>
      <c r="DC360" s="16"/>
      <c r="DD360" s="16"/>
      <c r="DE360" s="16"/>
      <c r="DF360" s="16"/>
      <c r="DG360" s="16"/>
      <c r="DH360" s="16"/>
      <c r="DI360" s="16"/>
      <c r="DJ360" s="16"/>
      <c r="DK360" s="16"/>
      <c r="DL360" s="16"/>
      <c r="DM360" s="16"/>
      <c r="DN360" s="16"/>
      <c r="DO360" s="16"/>
      <c r="DP360" s="16"/>
      <c r="DQ360" s="16"/>
      <c r="DR360" s="16"/>
      <c r="DS360" s="16"/>
      <c r="DT360" s="16"/>
      <c r="DU360" s="16"/>
      <c r="DV360" s="16"/>
      <c r="DW360" s="16"/>
      <c r="DX360" s="16"/>
      <c r="DY360" s="16"/>
      <c r="DZ360" s="16"/>
      <c r="EA360" s="16"/>
      <c r="EB360" s="16"/>
      <c r="EC360" s="16"/>
      <c r="ED360" s="16"/>
      <c r="EE360" s="16"/>
      <c r="EF360" s="16"/>
      <c r="EG360" s="16"/>
      <c r="EH360" s="16"/>
      <c r="EI360" s="16"/>
      <c r="EJ360" s="16"/>
      <c r="EK360" s="16"/>
      <c r="EL360" s="16"/>
      <c r="EM360" s="16"/>
      <c r="EN360" s="16"/>
      <c r="EO360" s="16"/>
      <c r="EP360" s="16"/>
      <c r="EQ360" s="16"/>
      <c r="ER360" s="16"/>
      <c r="ES360" s="16"/>
      <c r="ET360" s="16"/>
      <c r="EU360" s="16"/>
      <c r="EV360" s="16"/>
      <c r="EW360" s="16"/>
      <c r="EX360" s="16"/>
      <c r="EY360" s="16"/>
      <c r="EZ360" s="16"/>
      <c r="FA360" s="16"/>
      <c r="FB360" s="16"/>
      <c r="FC360" s="16"/>
      <c r="FD360" s="16"/>
      <c r="FE360" s="16"/>
      <c r="FF360" s="16"/>
      <c r="FG360" s="16"/>
      <c r="FH360" s="16"/>
      <c r="FI360" s="16"/>
      <c r="FJ360" s="16"/>
      <c r="FK360" s="16"/>
      <c r="FL360" s="16"/>
      <c r="FM360" s="16"/>
      <c r="FN360" s="16"/>
      <c r="FO360" s="16"/>
      <c r="FP360" s="16"/>
      <c r="FQ360" s="16"/>
      <c r="FR360" s="16"/>
      <c r="FS360" s="16"/>
      <c r="FT360" s="16"/>
      <c r="FU360" s="16"/>
      <c r="FV360" s="16"/>
      <c r="FW360" s="16"/>
      <c r="FX360" s="16"/>
      <c r="FY360" s="16"/>
      <c r="FZ360" s="16"/>
      <c r="GA360" s="16"/>
      <c r="GB360" s="16"/>
      <c r="GC360" s="16"/>
      <c r="GE360" s="37">
        <v>355</v>
      </c>
      <c r="GF360" s="12">
        <v>3461</v>
      </c>
      <c r="GG360" s="16">
        <v>36.4</v>
      </c>
      <c r="GH360" s="16">
        <v>26.66</v>
      </c>
      <c r="GI360" s="16">
        <v>24.5</v>
      </c>
      <c r="GJ360" s="16">
        <v>16.170000000000002</v>
      </c>
      <c r="GK360" s="16">
        <v>11.5</v>
      </c>
      <c r="GL360" s="16">
        <v>10.3</v>
      </c>
      <c r="GM360" s="16">
        <v>7.48</v>
      </c>
      <c r="GN360" s="16">
        <v>82.11</v>
      </c>
      <c r="GO360" s="16">
        <v>37.704999999999998</v>
      </c>
      <c r="GP360" s="16">
        <v>34.979999999999997</v>
      </c>
      <c r="GQ360" s="16">
        <v>34.700000000000003</v>
      </c>
      <c r="GR360" s="16">
        <v>70.165000000000006</v>
      </c>
      <c r="GS360" s="16">
        <v>34.445</v>
      </c>
      <c r="GT360" s="16">
        <v>74.17</v>
      </c>
      <c r="GU360" s="16">
        <v>66.819999999999993</v>
      </c>
      <c r="GV360" s="16">
        <v>7482.7810000000009</v>
      </c>
      <c r="GW360" s="16"/>
      <c r="GX360" s="16"/>
      <c r="GY360" s="16"/>
      <c r="GZ360" s="16"/>
      <c r="HA360" s="16"/>
    </row>
    <row r="361" spans="1:209" x14ac:dyDescent="0.35">
      <c r="A361" s="37"/>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c r="AA361" s="16"/>
      <c r="AB361" s="16"/>
      <c r="AC361" s="16"/>
      <c r="AD361" s="16"/>
      <c r="AE361" s="16"/>
      <c r="AF361" s="16"/>
      <c r="AG361" s="16"/>
      <c r="AH361" s="16"/>
      <c r="AI361" s="16"/>
      <c r="AJ361" s="16"/>
      <c r="AK361" s="16"/>
      <c r="AL361" s="16"/>
      <c r="AM361" s="16"/>
      <c r="AN361" s="16"/>
      <c r="AO361" s="16"/>
      <c r="AP361" s="16"/>
      <c r="AQ361" s="16"/>
      <c r="AR361" s="16"/>
      <c r="AS361" s="16"/>
      <c r="AT361" s="16"/>
      <c r="AU361" s="16"/>
      <c r="AV361" s="16"/>
      <c r="AW361" s="16"/>
      <c r="AX361" s="16"/>
      <c r="AY361" s="16"/>
      <c r="AZ361" s="16"/>
      <c r="BA361" s="16"/>
      <c r="BB361" s="16"/>
      <c r="BC361" s="16"/>
      <c r="BD361" s="16"/>
      <c r="BE361" s="16"/>
      <c r="BF361" s="16"/>
      <c r="BG361" s="16"/>
      <c r="BH361" s="16"/>
      <c r="BI361" s="16"/>
      <c r="BJ361" s="16"/>
      <c r="BK361" s="16"/>
      <c r="BL361" s="16"/>
      <c r="BM361" s="16"/>
      <c r="BN361" s="16"/>
      <c r="BO361" s="16"/>
      <c r="BP361" s="16"/>
      <c r="BQ361" s="16"/>
      <c r="BR361" s="16"/>
      <c r="BS361" s="16"/>
      <c r="BT361" s="16"/>
      <c r="BU361" s="16"/>
      <c r="BV361" s="16"/>
      <c r="BW361" s="16"/>
      <c r="BX361" s="16"/>
      <c r="BY361" s="16"/>
      <c r="BZ361" s="16"/>
      <c r="CA361" s="16"/>
      <c r="CB361" s="16"/>
      <c r="CC361" s="16"/>
      <c r="CD361" s="16"/>
      <c r="CE361" s="16"/>
      <c r="CF361" s="16"/>
      <c r="CG361" s="16"/>
      <c r="CH361" s="16"/>
      <c r="CI361" s="16"/>
      <c r="CJ361" s="16"/>
      <c r="CK361" s="16"/>
      <c r="CL361" s="16"/>
      <c r="CM361" s="16"/>
      <c r="CN361" s="16"/>
      <c r="CO361" s="16"/>
      <c r="CP361" s="16"/>
      <c r="CQ361" s="16"/>
      <c r="CR361" s="16"/>
      <c r="CS361" s="16"/>
      <c r="CT361" s="16"/>
      <c r="CU361" s="16"/>
      <c r="CV361" s="16"/>
      <c r="CW361" s="16"/>
      <c r="CX361" s="16"/>
      <c r="CY361" s="16"/>
      <c r="CZ361" s="16"/>
      <c r="DA361" s="16"/>
      <c r="DB361" s="16"/>
      <c r="DC361" s="16"/>
      <c r="DD361" s="16"/>
      <c r="DE361" s="16"/>
      <c r="DF361" s="16"/>
      <c r="DG361" s="16"/>
      <c r="DH361" s="16"/>
      <c r="DI361" s="16"/>
      <c r="DJ361" s="16"/>
      <c r="DK361" s="16"/>
      <c r="DL361" s="16"/>
      <c r="DM361" s="16"/>
      <c r="DN361" s="16"/>
      <c r="DO361" s="16"/>
      <c r="DP361" s="16"/>
      <c r="DQ361" s="16"/>
      <c r="DR361" s="16"/>
      <c r="DS361" s="16"/>
      <c r="DT361" s="16"/>
      <c r="DU361" s="16"/>
      <c r="DV361" s="16"/>
      <c r="DW361" s="16"/>
      <c r="DX361" s="16"/>
      <c r="DY361" s="16"/>
      <c r="DZ361" s="16"/>
      <c r="EA361" s="16"/>
      <c r="EB361" s="16"/>
      <c r="EC361" s="16"/>
      <c r="ED361" s="16"/>
      <c r="EE361" s="16"/>
      <c r="EF361" s="16"/>
      <c r="EG361" s="16"/>
      <c r="EH361" s="16"/>
      <c r="EI361" s="16"/>
      <c r="EJ361" s="16"/>
      <c r="EK361" s="16"/>
      <c r="EL361" s="16"/>
      <c r="EM361" s="16"/>
      <c r="EN361" s="16"/>
      <c r="EO361" s="16"/>
      <c r="EP361" s="16"/>
      <c r="EQ361" s="16"/>
      <c r="ER361" s="16"/>
      <c r="ES361" s="16"/>
      <c r="ET361" s="16"/>
      <c r="EU361" s="16"/>
      <c r="EV361" s="16"/>
      <c r="EW361" s="16"/>
      <c r="EX361" s="16"/>
      <c r="EY361" s="16"/>
      <c r="EZ361" s="16"/>
      <c r="FA361" s="16"/>
      <c r="FB361" s="16"/>
      <c r="FC361" s="16"/>
      <c r="FD361" s="16"/>
      <c r="FE361" s="16"/>
      <c r="FF361" s="16"/>
      <c r="FG361" s="16"/>
      <c r="FH361" s="16"/>
      <c r="FI361" s="16"/>
      <c r="FJ361" s="16"/>
      <c r="FK361" s="16"/>
      <c r="FL361" s="16"/>
      <c r="FM361" s="16"/>
      <c r="FN361" s="16"/>
      <c r="FO361" s="16"/>
      <c r="FP361" s="16"/>
      <c r="FQ361" s="16"/>
      <c r="FR361" s="16"/>
      <c r="FS361" s="16"/>
      <c r="FT361" s="16"/>
      <c r="FU361" s="16"/>
      <c r="FV361" s="16"/>
      <c r="FW361" s="16"/>
      <c r="FX361" s="16"/>
      <c r="FY361" s="16"/>
      <c r="FZ361" s="16"/>
      <c r="GA361" s="16"/>
      <c r="GB361" s="16"/>
      <c r="GC361" s="16"/>
      <c r="GE361" s="37">
        <v>356</v>
      </c>
      <c r="GF361" s="12">
        <v>3462</v>
      </c>
      <c r="GG361" s="16">
        <v>12.595000000000001</v>
      </c>
      <c r="GH361" s="16">
        <v>5.36</v>
      </c>
      <c r="GI361" s="16">
        <v>10</v>
      </c>
      <c r="GJ361" s="16">
        <v>5</v>
      </c>
      <c r="GK361" s="16">
        <v>3</v>
      </c>
      <c r="GL361" s="16">
        <v>7</v>
      </c>
      <c r="GM361" s="16">
        <v>11.895</v>
      </c>
      <c r="GN361" s="16">
        <v>6.2850000000000001</v>
      </c>
      <c r="GO361" s="16">
        <v>0</v>
      </c>
      <c r="GP361" s="16">
        <v>18.399999999999999</v>
      </c>
      <c r="GQ361" s="16">
        <v>4.07</v>
      </c>
      <c r="GR361" s="16">
        <v>14.43</v>
      </c>
      <c r="GS361" s="16">
        <v>5.5250000000000004</v>
      </c>
      <c r="GT361" s="16">
        <v>6.48</v>
      </c>
      <c r="GU361" s="16">
        <v>6.6</v>
      </c>
      <c r="GV361" s="16">
        <v>1577.3720000000001</v>
      </c>
      <c r="GW361" s="16"/>
      <c r="GX361" s="16"/>
      <c r="GY361" s="16"/>
      <c r="GZ361" s="16"/>
      <c r="HA361" s="16"/>
    </row>
    <row r="362" spans="1:209" x14ac:dyDescent="0.35">
      <c r="A362" s="37"/>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c r="AA362" s="16"/>
      <c r="AB362" s="16"/>
      <c r="AC362" s="16"/>
      <c r="AD362" s="16"/>
      <c r="AE362" s="16"/>
      <c r="AF362" s="16"/>
      <c r="AG362" s="16"/>
      <c r="AH362" s="16"/>
      <c r="AI362" s="16"/>
      <c r="AJ362" s="16"/>
      <c r="AK362" s="16"/>
      <c r="AL362" s="16"/>
      <c r="AM362" s="16"/>
      <c r="AN362" s="16"/>
      <c r="AO362" s="16"/>
      <c r="AP362" s="16"/>
      <c r="AQ362" s="16"/>
      <c r="AR362" s="16"/>
      <c r="AS362" s="16"/>
      <c r="AT362" s="16"/>
      <c r="AU362" s="16"/>
      <c r="AV362" s="16"/>
      <c r="AW362" s="16"/>
      <c r="AX362" s="16"/>
      <c r="AY362" s="16"/>
      <c r="AZ362" s="16"/>
      <c r="BA362" s="16"/>
      <c r="BB362" s="16"/>
      <c r="BC362" s="16"/>
      <c r="BD362" s="16"/>
      <c r="BE362" s="16"/>
      <c r="BF362" s="16"/>
      <c r="BG362" s="16"/>
      <c r="BH362" s="16"/>
      <c r="BI362" s="16"/>
      <c r="BJ362" s="16"/>
      <c r="BK362" s="16"/>
      <c r="BL362" s="16"/>
      <c r="BM362" s="16"/>
      <c r="BN362" s="16"/>
      <c r="BO362" s="16"/>
      <c r="BP362" s="16"/>
      <c r="BQ362" s="16"/>
      <c r="BR362" s="16"/>
      <c r="BS362" s="16"/>
      <c r="BT362" s="16"/>
      <c r="BU362" s="16"/>
      <c r="BV362" s="16"/>
      <c r="BW362" s="16"/>
      <c r="BX362" s="16"/>
      <c r="BY362" s="16"/>
      <c r="BZ362" s="16"/>
      <c r="CA362" s="16"/>
      <c r="CB362" s="16"/>
      <c r="CC362" s="16"/>
      <c r="CD362" s="16"/>
      <c r="CE362" s="16"/>
      <c r="CF362" s="16"/>
      <c r="CG362" s="16"/>
      <c r="CH362" s="16"/>
      <c r="CI362" s="16"/>
      <c r="CJ362" s="16"/>
      <c r="CK362" s="16"/>
      <c r="CL362" s="16"/>
      <c r="CM362" s="16"/>
      <c r="CN362" s="16"/>
      <c r="CO362" s="16"/>
      <c r="CP362" s="16"/>
      <c r="CQ362" s="16"/>
      <c r="CR362" s="16"/>
      <c r="CS362" s="16"/>
      <c r="CT362" s="16"/>
      <c r="CU362" s="16"/>
      <c r="CV362" s="16"/>
      <c r="CW362" s="16"/>
      <c r="CX362" s="16"/>
      <c r="CY362" s="16"/>
      <c r="CZ362" s="16"/>
      <c r="DA362" s="16"/>
      <c r="DB362" s="16"/>
      <c r="DC362" s="16"/>
      <c r="DD362" s="16"/>
      <c r="DE362" s="16"/>
      <c r="DF362" s="16"/>
      <c r="DG362" s="16"/>
      <c r="DH362" s="16"/>
      <c r="DI362" s="16"/>
      <c r="DJ362" s="16"/>
      <c r="DK362" s="16"/>
      <c r="DL362" s="16"/>
      <c r="DM362" s="16"/>
      <c r="DN362" s="16"/>
      <c r="DO362" s="16"/>
      <c r="DP362" s="16"/>
      <c r="DQ362" s="16"/>
      <c r="DR362" s="16"/>
      <c r="DS362" s="16"/>
      <c r="DT362" s="16"/>
      <c r="DU362" s="16"/>
      <c r="DV362" s="16"/>
      <c r="DW362" s="16"/>
      <c r="DX362" s="16"/>
      <c r="DY362" s="16"/>
      <c r="DZ362" s="16"/>
      <c r="EA362" s="16"/>
      <c r="EB362" s="16"/>
      <c r="EC362" s="16"/>
      <c r="ED362" s="16"/>
      <c r="EE362" s="16"/>
      <c r="EF362" s="16"/>
      <c r="EG362" s="16"/>
      <c r="EH362" s="16"/>
      <c r="EI362" s="16"/>
      <c r="EJ362" s="16"/>
      <c r="EK362" s="16"/>
      <c r="EL362" s="16"/>
      <c r="EM362" s="16"/>
      <c r="EN362" s="16"/>
      <c r="EO362" s="16"/>
      <c r="EP362" s="16"/>
      <c r="EQ362" s="16"/>
      <c r="ER362" s="16"/>
      <c r="ES362" s="16"/>
      <c r="ET362" s="16"/>
      <c r="EU362" s="16"/>
      <c r="EV362" s="16"/>
      <c r="EW362" s="16"/>
      <c r="EX362" s="16"/>
      <c r="EY362" s="16"/>
      <c r="EZ362" s="16"/>
      <c r="FA362" s="16"/>
      <c r="FB362" s="16"/>
      <c r="FC362" s="16"/>
      <c r="FD362" s="16"/>
      <c r="FE362" s="16"/>
      <c r="FF362" s="16"/>
      <c r="FG362" s="16"/>
      <c r="FH362" s="16"/>
      <c r="FI362" s="16"/>
      <c r="FJ362" s="16"/>
      <c r="FK362" s="16"/>
      <c r="FL362" s="16"/>
      <c r="FM362" s="16"/>
      <c r="FN362" s="16"/>
      <c r="FO362" s="16"/>
      <c r="FP362" s="16"/>
      <c r="FQ362" s="16"/>
      <c r="FR362" s="16"/>
      <c r="FS362" s="16"/>
      <c r="FT362" s="16"/>
      <c r="FU362" s="16"/>
      <c r="FV362" s="16"/>
      <c r="FW362" s="16"/>
      <c r="FX362" s="16"/>
      <c r="FY362" s="16"/>
      <c r="FZ362" s="16"/>
      <c r="GA362" s="16"/>
      <c r="GB362" s="16"/>
      <c r="GC362" s="16"/>
      <c r="GE362" s="37">
        <v>357</v>
      </c>
      <c r="GF362" s="12">
        <v>3463</v>
      </c>
      <c r="GG362" s="16">
        <v>38.090000000000003</v>
      </c>
      <c r="GH362" s="16">
        <v>46.625</v>
      </c>
      <c r="GI362" s="16">
        <v>40.07</v>
      </c>
      <c r="GJ362" s="16">
        <v>15.848000000000001</v>
      </c>
      <c r="GK362" s="16">
        <v>3</v>
      </c>
      <c r="GL362" s="16">
        <v>50.44</v>
      </c>
      <c r="GM362" s="16">
        <v>18.149999999999999</v>
      </c>
      <c r="GN362" s="16">
        <v>34.200000000000003</v>
      </c>
      <c r="GO362" s="16">
        <v>10.71</v>
      </c>
      <c r="GP362" s="16">
        <v>56.87</v>
      </c>
      <c r="GQ362" s="16">
        <v>80.314999999999998</v>
      </c>
      <c r="GR362" s="16">
        <v>13.3</v>
      </c>
      <c r="GS362" s="16">
        <v>48.52</v>
      </c>
      <c r="GT362" s="16">
        <v>7.04</v>
      </c>
      <c r="GU362" s="16">
        <v>0</v>
      </c>
      <c r="GV362" s="16">
        <v>3973.1929999999975</v>
      </c>
      <c r="GW362" s="16"/>
      <c r="GX362" s="16"/>
      <c r="GY362" s="16"/>
      <c r="GZ362" s="16"/>
      <c r="HA362" s="16"/>
    </row>
    <row r="363" spans="1:209" x14ac:dyDescent="0.35">
      <c r="A363" s="37"/>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c r="AC363" s="16"/>
      <c r="AD363" s="16"/>
      <c r="AE363" s="16"/>
      <c r="AF363" s="16"/>
      <c r="AG363" s="16"/>
      <c r="AH363" s="16"/>
      <c r="AI363" s="16"/>
      <c r="AJ363" s="16"/>
      <c r="AK363" s="16"/>
      <c r="AL363" s="16"/>
      <c r="AM363" s="16"/>
      <c r="AN363" s="16"/>
      <c r="AO363" s="16"/>
      <c r="AP363" s="16"/>
      <c r="AQ363" s="16"/>
      <c r="AR363" s="16"/>
      <c r="AS363" s="16"/>
      <c r="AT363" s="16"/>
      <c r="AU363" s="16"/>
      <c r="AV363" s="16"/>
      <c r="AW363" s="16"/>
      <c r="AX363" s="16"/>
      <c r="AY363" s="16"/>
      <c r="AZ363" s="16"/>
      <c r="BA363" s="16"/>
      <c r="BB363" s="16"/>
      <c r="BC363" s="16"/>
      <c r="BD363" s="16"/>
      <c r="BE363" s="16"/>
      <c r="BF363" s="16"/>
      <c r="BG363" s="16"/>
      <c r="BH363" s="16"/>
      <c r="BI363" s="16"/>
      <c r="BJ363" s="16"/>
      <c r="BK363" s="16"/>
      <c r="BL363" s="16"/>
      <c r="BM363" s="16"/>
      <c r="BN363" s="16"/>
      <c r="BO363" s="16"/>
      <c r="BP363" s="16"/>
      <c r="BQ363" s="16"/>
      <c r="BR363" s="16"/>
      <c r="BS363" s="16"/>
      <c r="BT363" s="16"/>
      <c r="BU363" s="16"/>
      <c r="BV363" s="16"/>
      <c r="BW363" s="16"/>
      <c r="BX363" s="16"/>
      <c r="BY363" s="16"/>
      <c r="BZ363" s="16"/>
      <c r="CA363" s="16"/>
      <c r="CB363" s="16"/>
      <c r="CC363" s="16"/>
      <c r="CD363" s="16"/>
      <c r="CE363" s="16"/>
      <c r="CF363" s="16"/>
      <c r="CG363" s="16"/>
      <c r="CH363" s="16"/>
      <c r="CI363" s="16"/>
      <c r="CJ363" s="16"/>
      <c r="CK363" s="16"/>
      <c r="CL363" s="16"/>
      <c r="CM363" s="16"/>
      <c r="CN363" s="16"/>
      <c r="CO363" s="16"/>
      <c r="CP363" s="16"/>
      <c r="CQ363" s="16"/>
      <c r="CR363" s="16"/>
      <c r="CS363" s="16"/>
      <c r="CT363" s="16"/>
      <c r="CU363" s="16"/>
      <c r="CV363" s="16"/>
      <c r="CW363" s="16"/>
      <c r="CX363" s="16"/>
      <c r="CY363" s="16"/>
      <c r="CZ363" s="16"/>
      <c r="DA363" s="16"/>
      <c r="DB363" s="16"/>
      <c r="DC363" s="16"/>
      <c r="DD363" s="16"/>
      <c r="DE363" s="16"/>
      <c r="DF363" s="16"/>
      <c r="DG363" s="16"/>
      <c r="DH363" s="16"/>
      <c r="DI363" s="16"/>
      <c r="DJ363" s="16"/>
      <c r="DK363" s="16"/>
      <c r="DL363" s="16"/>
      <c r="DM363" s="16"/>
      <c r="DN363" s="16"/>
      <c r="DO363" s="16"/>
      <c r="DP363" s="16"/>
      <c r="DQ363" s="16"/>
      <c r="DR363" s="16"/>
      <c r="DS363" s="16"/>
      <c r="DT363" s="16"/>
      <c r="DU363" s="16"/>
      <c r="DV363" s="16"/>
      <c r="DW363" s="16"/>
      <c r="DX363" s="16"/>
      <c r="DY363" s="16"/>
      <c r="DZ363" s="16"/>
      <c r="EA363" s="16"/>
      <c r="EB363" s="16"/>
      <c r="EC363" s="16"/>
      <c r="ED363" s="16"/>
      <c r="EE363" s="16"/>
      <c r="EF363" s="16"/>
      <c r="EG363" s="16"/>
      <c r="EH363" s="16"/>
      <c r="EI363" s="16"/>
      <c r="EJ363" s="16"/>
      <c r="EK363" s="16"/>
      <c r="EL363" s="16"/>
      <c r="EM363" s="16"/>
      <c r="EN363" s="16"/>
      <c r="EO363" s="16"/>
      <c r="EP363" s="16"/>
      <c r="EQ363" s="16"/>
      <c r="ER363" s="16"/>
      <c r="ES363" s="16"/>
      <c r="ET363" s="16"/>
      <c r="EU363" s="16"/>
      <c r="EV363" s="16"/>
      <c r="EW363" s="16"/>
      <c r="EX363" s="16"/>
      <c r="EY363" s="16"/>
      <c r="EZ363" s="16"/>
      <c r="FA363" s="16"/>
      <c r="FB363" s="16"/>
      <c r="FC363" s="16"/>
      <c r="FD363" s="16"/>
      <c r="FE363" s="16"/>
      <c r="FF363" s="16"/>
      <c r="FG363" s="16"/>
      <c r="FH363" s="16"/>
      <c r="FI363" s="16"/>
      <c r="FJ363" s="16"/>
      <c r="FK363" s="16"/>
      <c r="FL363" s="16"/>
      <c r="FM363" s="16"/>
      <c r="FN363" s="16"/>
      <c r="FO363" s="16"/>
      <c r="FP363" s="16"/>
      <c r="FQ363" s="16"/>
      <c r="FR363" s="16"/>
      <c r="FS363" s="16"/>
      <c r="FT363" s="16"/>
      <c r="FU363" s="16"/>
      <c r="FV363" s="16"/>
      <c r="FW363" s="16"/>
      <c r="FX363" s="16"/>
      <c r="FY363" s="16"/>
      <c r="FZ363" s="16"/>
      <c r="GA363" s="16"/>
      <c r="GB363" s="16"/>
      <c r="GC363" s="16"/>
      <c r="GE363" s="37">
        <v>358</v>
      </c>
      <c r="GF363" s="12">
        <v>3464</v>
      </c>
      <c r="GG363" s="16">
        <v>6.4560000000000004</v>
      </c>
      <c r="GH363" s="16">
        <v>13.63</v>
      </c>
      <c r="GI363" s="16">
        <v>0</v>
      </c>
      <c r="GJ363" s="16">
        <v>0</v>
      </c>
      <c r="GK363" s="16">
        <v>0</v>
      </c>
      <c r="GL363" s="16">
        <v>6.36</v>
      </c>
      <c r="GM363" s="16">
        <v>0</v>
      </c>
      <c r="GN363" s="16">
        <v>0</v>
      </c>
      <c r="GO363" s="16">
        <v>0</v>
      </c>
      <c r="GP363" s="16">
        <v>17.16</v>
      </c>
      <c r="GQ363" s="16">
        <v>0</v>
      </c>
      <c r="GR363" s="16">
        <v>6.63</v>
      </c>
      <c r="GS363" s="16">
        <v>117</v>
      </c>
      <c r="GT363" s="16">
        <v>0</v>
      </c>
      <c r="GU363" s="16">
        <v>0</v>
      </c>
      <c r="GV363" s="16">
        <v>1879.6550000000007</v>
      </c>
      <c r="GW363" s="16"/>
      <c r="GX363" s="16"/>
      <c r="GY363" s="16"/>
      <c r="GZ363" s="16"/>
      <c r="HA363" s="16"/>
    </row>
    <row r="364" spans="1:209" x14ac:dyDescent="0.35">
      <c r="A364" s="37"/>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c r="AA364" s="16"/>
      <c r="AB364" s="16"/>
      <c r="AC364" s="16"/>
      <c r="AD364" s="16"/>
      <c r="AE364" s="16"/>
      <c r="AF364" s="16"/>
      <c r="AG364" s="16"/>
      <c r="AH364" s="16"/>
      <c r="AI364" s="16"/>
      <c r="AJ364" s="16"/>
      <c r="AK364" s="16"/>
      <c r="AL364" s="16"/>
      <c r="AM364" s="16"/>
      <c r="AN364" s="16"/>
      <c r="AO364" s="16"/>
      <c r="AP364" s="16"/>
      <c r="AQ364" s="16"/>
      <c r="AR364" s="16"/>
      <c r="AS364" s="16"/>
      <c r="AT364" s="16"/>
      <c r="AU364" s="16"/>
      <c r="AV364" s="16"/>
      <c r="AW364" s="16"/>
      <c r="AX364" s="16"/>
      <c r="AY364" s="16"/>
      <c r="AZ364" s="16"/>
      <c r="BA364" s="16"/>
      <c r="BB364" s="16"/>
      <c r="BC364" s="16"/>
      <c r="BD364" s="16"/>
      <c r="BE364" s="16"/>
      <c r="BF364" s="16"/>
      <c r="BG364" s="16"/>
      <c r="BH364" s="16"/>
      <c r="BI364" s="16"/>
      <c r="BJ364" s="16"/>
      <c r="BK364" s="16"/>
      <c r="BL364" s="16"/>
      <c r="BM364" s="16"/>
      <c r="BN364" s="16"/>
      <c r="BO364" s="16"/>
      <c r="BP364" s="16"/>
      <c r="BQ364" s="16"/>
      <c r="BR364" s="16"/>
      <c r="BS364" s="16"/>
      <c r="BT364" s="16"/>
      <c r="BU364" s="16"/>
      <c r="BV364" s="16"/>
      <c r="BW364" s="16"/>
      <c r="BX364" s="16"/>
      <c r="BY364" s="16"/>
      <c r="BZ364" s="16"/>
      <c r="CA364" s="16"/>
      <c r="CB364" s="16"/>
      <c r="CC364" s="16"/>
      <c r="CD364" s="16"/>
      <c r="CE364" s="16"/>
      <c r="CF364" s="16"/>
      <c r="CG364" s="16"/>
      <c r="CH364" s="16"/>
      <c r="CI364" s="16"/>
      <c r="CJ364" s="16"/>
      <c r="CK364" s="16"/>
      <c r="CL364" s="16"/>
      <c r="CM364" s="16"/>
      <c r="CN364" s="16"/>
      <c r="CO364" s="16"/>
      <c r="CP364" s="16"/>
      <c r="CQ364" s="16"/>
      <c r="CR364" s="16"/>
      <c r="CS364" s="16"/>
      <c r="CT364" s="16"/>
      <c r="CU364" s="16"/>
      <c r="CV364" s="16"/>
      <c r="CW364" s="16"/>
      <c r="CX364" s="16"/>
      <c r="CY364" s="16"/>
      <c r="CZ364" s="16"/>
      <c r="DA364" s="16"/>
      <c r="DB364" s="16"/>
      <c r="DC364" s="16"/>
      <c r="DD364" s="16"/>
      <c r="DE364" s="16"/>
      <c r="DF364" s="16"/>
      <c r="DG364" s="16"/>
      <c r="DH364" s="16"/>
      <c r="DI364" s="16"/>
      <c r="DJ364" s="16"/>
      <c r="DK364" s="16"/>
      <c r="DL364" s="16"/>
      <c r="DM364" s="16"/>
      <c r="DN364" s="16"/>
      <c r="DO364" s="16"/>
      <c r="DP364" s="16"/>
      <c r="DQ364" s="16"/>
      <c r="DR364" s="16"/>
      <c r="DS364" s="16"/>
      <c r="DT364" s="16"/>
      <c r="DU364" s="16"/>
      <c r="DV364" s="16"/>
      <c r="DW364" s="16"/>
      <c r="DX364" s="16"/>
      <c r="DY364" s="16"/>
      <c r="DZ364" s="16"/>
      <c r="EA364" s="16"/>
      <c r="EB364" s="16"/>
      <c r="EC364" s="16"/>
      <c r="ED364" s="16"/>
      <c r="EE364" s="16"/>
      <c r="EF364" s="16"/>
      <c r="EG364" s="16"/>
      <c r="EH364" s="16"/>
      <c r="EI364" s="16"/>
      <c r="EJ364" s="16"/>
      <c r="EK364" s="16"/>
      <c r="EL364" s="16"/>
      <c r="EM364" s="16"/>
      <c r="EN364" s="16"/>
      <c r="EO364" s="16"/>
      <c r="EP364" s="16"/>
      <c r="EQ364" s="16"/>
      <c r="ER364" s="16"/>
      <c r="ES364" s="16"/>
      <c r="ET364" s="16"/>
      <c r="EU364" s="16"/>
      <c r="EV364" s="16"/>
      <c r="EW364" s="16"/>
      <c r="EX364" s="16"/>
      <c r="EY364" s="16"/>
      <c r="EZ364" s="16"/>
      <c r="FA364" s="16"/>
      <c r="FB364" s="16"/>
      <c r="FC364" s="16"/>
      <c r="FD364" s="16"/>
      <c r="FE364" s="16"/>
      <c r="FF364" s="16"/>
      <c r="FG364" s="16"/>
      <c r="FH364" s="16"/>
      <c r="FI364" s="16"/>
      <c r="FJ364" s="16"/>
      <c r="FK364" s="16"/>
      <c r="FL364" s="16"/>
      <c r="FM364" s="16"/>
      <c r="FN364" s="16"/>
      <c r="FO364" s="16"/>
      <c r="FP364" s="16"/>
      <c r="FQ364" s="16"/>
      <c r="FR364" s="16"/>
      <c r="FS364" s="16"/>
      <c r="FT364" s="16"/>
      <c r="FU364" s="16"/>
      <c r="FV364" s="16"/>
      <c r="FW364" s="16"/>
      <c r="FX364" s="16"/>
      <c r="FY364" s="16"/>
      <c r="FZ364" s="16"/>
      <c r="GA364" s="16"/>
      <c r="GB364" s="16"/>
      <c r="GC364" s="16"/>
      <c r="GE364" s="37">
        <v>359</v>
      </c>
      <c r="GF364" s="12">
        <v>3465</v>
      </c>
      <c r="GG364" s="16">
        <v>138.80799999999999</v>
      </c>
      <c r="GH364" s="16">
        <v>170.35</v>
      </c>
      <c r="GI364" s="16">
        <v>31.1</v>
      </c>
      <c r="GJ364" s="16">
        <v>34.99</v>
      </c>
      <c r="GK364" s="16">
        <v>58.024999999999999</v>
      </c>
      <c r="GL364" s="16">
        <v>5.58</v>
      </c>
      <c r="GM364" s="16">
        <v>26.24</v>
      </c>
      <c r="GN364" s="16">
        <v>100.255</v>
      </c>
      <c r="GO364" s="16">
        <v>82.454999999999998</v>
      </c>
      <c r="GP364" s="16">
        <v>229.92</v>
      </c>
      <c r="GQ364" s="16">
        <v>191.38499999999999</v>
      </c>
      <c r="GR364" s="16">
        <v>131.47999999999999</v>
      </c>
      <c r="GS364" s="16">
        <v>154.11000000000001</v>
      </c>
      <c r="GT364" s="16">
        <v>46.975000000000001</v>
      </c>
      <c r="GU364" s="16">
        <v>95.84</v>
      </c>
      <c r="GV364" s="16">
        <v>12950.970000000003</v>
      </c>
      <c r="GW364" s="16"/>
      <c r="GX364" s="16"/>
      <c r="GY364" s="16"/>
      <c r="GZ364" s="16"/>
      <c r="HA364" s="16"/>
    </row>
    <row r="365" spans="1:209" x14ac:dyDescent="0.35">
      <c r="A365" s="37"/>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c r="AA365" s="16"/>
      <c r="AB365" s="16"/>
      <c r="AC365" s="16"/>
      <c r="AD365" s="16"/>
      <c r="AE365" s="16"/>
      <c r="AF365" s="16"/>
      <c r="AG365" s="16"/>
      <c r="AH365" s="16"/>
      <c r="AI365" s="16"/>
      <c r="AJ365" s="16"/>
      <c r="AK365" s="16"/>
      <c r="AL365" s="16"/>
      <c r="AM365" s="16"/>
      <c r="AN365" s="16"/>
      <c r="AO365" s="16"/>
      <c r="AP365" s="16"/>
      <c r="AQ365" s="16"/>
      <c r="AR365" s="16"/>
      <c r="AS365" s="16"/>
      <c r="AT365" s="16"/>
      <c r="AU365" s="16"/>
      <c r="AV365" s="16"/>
      <c r="AW365" s="16"/>
      <c r="AX365" s="16"/>
      <c r="AY365" s="16"/>
      <c r="AZ365" s="16"/>
      <c r="BA365" s="16"/>
      <c r="BB365" s="16"/>
      <c r="BC365" s="16"/>
      <c r="BD365" s="16"/>
      <c r="BE365" s="16"/>
      <c r="BF365" s="16"/>
      <c r="BG365" s="16"/>
      <c r="BH365" s="16"/>
      <c r="BI365" s="16"/>
      <c r="BJ365" s="16"/>
      <c r="BK365" s="16"/>
      <c r="BL365" s="16"/>
      <c r="BM365" s="16"/>
      <c r="BN365" s="16"/>
      <c r="BO365" s="16"/>
      <c r="BP365" s="16"/>
      <c r="BQ365" s="16"/>
      <c r="BR365" s="16"/>
      <c r="BS365" s="16"/>
      <c r="BT365" s="16"/>
      <c r="BU365" s="16"/>
      <c r="BV365" s="16"/>
      <c r="BW365" s="16"/>
      <c r="BX365" s="16"/>
      <c r="BY365" s="16"/>
      <c r="BZ365" s="16"/>
      <c r="CA365" s="16"/>
      <c r="CB365" s="16"/>
      <c r="CC365" s="16"/>
      <c r="CD365" s="16"/>
      <c r="CE365" s="16"/>
      <c r="CF365" s="16"/>
      <c r="CG365" s="16"/>
      <c r="CH365" s="16"/>
      <c r="CI365" s="16"/>
      <c r="CJ365" s="16"/>
      <c r="CK365" s="16"/>
      <c r="CL365" s="16"/>
      <c r="CM365" s="16"/>
      <c r="CN365" s="16"/>
      <c r="CO365" s="16"/>
      <c r="CP365" s="16"/>
      <c r="CQ365" s="16"/>
      <c r="CR365" s="16"/>
      <c r="CS365" s="16"/>
      <c r="CT365" s="16"/>
      <c r="CU365" s="16"/>
      <c r="CV365" s="16"/>
      <c r="CW365" s="16"/>
      <c r="CX365" s="16"/>
      <c r="CY365" s="16"/>
      <c r="CZ365" s="16"/>
      <c r="DA365" s="16"/>
      <c r="DB365" s="16"/>
      <c r="DC365" s="16"/>
      <c r="DD365" s="16"/>
      <c r="DE365" s="16"/>
      <c r="DF365" s="16"/>
      <c r="DG365" s="16"/>
      <c r="DH365" s="16"/>
      <c r="DI365" s="16"/>
      <c r="DJ365" s="16"/>
      <c r="DK365" s="16"/>
      <c r="DL365" s="16"/>
      <c r="DM365" s="16"/>
      <c r="DN365" s="16"/>
      <c r="DO365" s="16"/>
      <c r="DP365" s="16"/>
      <c r="DQ365" s="16"/>
      <c r="DR365" s="16"/>
      <c r="DS365" s="16"/>
      <c r="DT365" s="16"/>
      <c r="DU365" s="16"/>
      <c r="DV365" s="16"/>
      <c r="DW365" s="16"/>
      <c r="DX365" s="16"/>
      <c r="DY365" s="16"/>
      <c r="DZ365" s="16"/>
      <c r="EA365" s="16"/>
      <c r="EB365" s="16"/>
      <c r="EC365" s="16"/>
      <c r="ED365" s="16"/>
      <c r="EE365" s="16"/>
      <c r="EF365" s="16"/>
      <c r="EG365" s="16"/>
      <c r="EH365" s="16"/>
      <c r="EI365" s="16"/>
      <c r="EJ365" s="16"/>
      <c r="EK365" s="16"/>
      <c r="EL365" s="16"/>
      <c r="EM365" s="16"/>
      <c r="EN365" s="16"/>
      <c r="EO365" s="16"/>
      <c r="EP365" s="16"/>
      <c r="EQ365" s="16"/>
      <c r="ER365" s="16"/>
      <c r="ES365" s="16"/>
      <c r="ET365" s="16"/>
      <c r="EU365" s="16"/>
      <c r="EV365" s="16"/>
      <c r="EW365" s="16"/>
      <c r="EX365" s="16"/>
      <c r="EY365" s="16"/>
      <c r="EZ365" s="16"/>
      <c r="FA365" s="16"/>
      <c r="FB365" s="16"/>
      <c r="FC365" s="16"/>
      <c r="FD365" s="16"/>
      <c r="FE365" s="16"/>
      <c r="FF365" s="16"/>
      <c r="FG365" s="16"/>
      <c r="FH365" s="16"/>
      <c r="FI365" s="16"/>
      <c r="FJ365" s="16"/>
      <c r="FK365" s="16"/>
      <c r="FL365" s="16"/>
      <c r="FM365" s="16"/>
      <c r="FN365" s="16"/>
      <c r="FO365" s="16"/>
      <c r="FP365" s="16"/>
      <c r="FQ365" s="16"/>
      <c r="FR365" s="16"/>
      <c r="FS365" s="16"/>
      <c r="FT365" s="16"/>
      <c r="FU365" s="16"/>
      <c r="FV365" s="16"/>
      <c r="FW365" s="16"/>
      <c r="FX365" s="16"/>
      <c r="FY365" s="16"/>
      <c r="FZ365" s="16"/>
      <c r="GA365" s="16"/>
      <c r="GB365" s="16"/>
      <c r="GC365" s="16"/>
      <c r="GE365" s="37">
        <v>360</v>
      </c>
      <c r="GF365" s="12">
        <v>3467</v>
      </c>
      <c r="GG365" s="16">
        <v>5.0250000000000004</v>
      </c>
      <c r="GH365" s="16">
        <v>6.75</v>
      </c>
      <c r="GI365" s="16">
        <v>5.29</v>
      </c>
      <c r="GJ365" s="16">
        <v>23</v>
      </c>
      <c r="GK365" s="16">
        <v>0</v>
      </c>
      <c r="GL365" s="16">
        <v>0</v>
      </c>
      <c r="GM365" s="16">
        <v>37.979999999999997</v>
      </c>
      <c r="GN365" s="16">
        <v>5.3</v>
      </c>
      <c r="GO365" s="16">
        <v>19.555</v>
      </c>
      <c r="GP365" s="16">
        <v>10.395</v>
      </c>
      <c r="GQ365" s="16">
        <v>12.21</v>
      </c>
      <c r="GR365" s="16">
        <v>0</v>
      </c>
      <c r="GS365" s="16">
        <v>13.28</v>
      </c>
      <c r="GT365" s="16">
        <v>13.2</v>
      </c>
      <c r="GU365" s="16">
        <v>10.56</v>
      </c>
      <c r="GV365" s="16">
        <v>1857.556</v>
      </c>
      <c r="GW365" s="16"/>
      <c r="GX365" s="16"/>
      <c r="GY365" s="16"/>
      <c r="GZ365" s="16"/>
      <c r="HA365" s="16"/>
    </row>
    <row r="366" spans="1:209" x14ac:dyDescent="0.35">
      <c r="A366" s="37"/>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c r="AA366" s="16"/>
      <c r="AB366" s="16"/>
      <c r="AC366" s="16"/>
      <c r="AD366" s="16"/>
      <c r="AE366" s="16"/>
      <c r="AF366" s="16"/>
      <c r="AG366" s="16"/>
      <c r="AH366" s="16"/>
      <c r="AI366" s="16"/>
      <c r="AJ366" s="16"/>
      <c r="AK366" s="16"/>
      <c r="AL366" s="16"/>
      <c r="AM366" s="16"/>
      <c r="AN366" s="16"/>
      <c r="AO366" s="16"/>
      <c r="AP366" s="16"/>
      <c r="AQ366" s="16"/>
      <c r="AR366" s="16"/>
      <c r="AS366" s="16"/>
      <c r="AT366" s="16"/>
      <c r="AU366" s="16"/>
      <c r="AV366" s="16"/>
      <c r="AW366" s="16"/>
      <c r="AX366" s="16"/>
      <c r="AY366" s="16"/>
      <c r="AZ366" s="16"/>
      <c r="BA366" s="16"/>
      <c r="BB366" s="16"/>
      <c r="BC366" s="16"/>
      <c r="BD366" s="16"/>
      <c r="BE366" s="16"/>
      <c r="BF366" s="16"/>
      <c r="BG366" s="16"/>
      <c r="BH366" s="16"/>
      <c r="BI366" s="16"/>
      <c r="BJ366" s="16"/>
      <c r="BK366" s="16"/>
      <c r="BL366" s="16"/>
      <c r="BM366" s="16"/>
      <c r="BN366" s="16"/>
      <c r="BO366" s="16"/>
      <c r="BP366" s="16"/>
      <c r="BQ366" s="16"/>
      <c r="BR366" s="16"/>
      <c r="BS366" s="16"/>
      <c r="BT366" s="16"/>
      <c r="BU366" s="16"/>
      <c r="BV366" s="16"/>
      <c r="BW366" s="16"/>
      <c r="BX366" s="16"/>
      <c r="BY366" s="16"/>
      <c r="BZ366" s="16"/>
      <c r="CA366" s="16"/>
      <c r="CB366" s="16"/>
      <c r="CC366" s="16"/>
      <c r="CD366" s="16"/>
      <c r="CE366" s="16"/>
      <c r="CF366" s="16"/>
      <c r="CG366" s="16"/>
      <c r="CH366" s="16"/>
      <c r="CI366" s="16"/>
      <c r="CJ366" s="16"/>
      <c r="CK366" s="16"/>
      <c r="CL366" s="16"/>
      <c r="CM366" s="16"/>
      <c r="CN366" s="16"/>
      <c r="CO366" s="16"/>
      <c r="CP366" s="16"/>
      <c r="CQ366" s="16"/>
      <c r="CR366" s="16"/>
      <c r="CS366" s="16"/>
      <c r="CT366" s="16"/>
      <c r="CU366" s="16"/>
      <c r="CV366" s="16"/>
      <c r="CW366" s="16"/>
      <c r="CX366" s="16"/>
      <c r="CY366" s="16"/>
      <c r="CZ366" s="16"/>
      <c r="DA366" s="16"/>
      <c r="DB366" s="16"/>
      <c r="DC366" s="16"/>
      <c r="DD366" s="16"/>
      <c r="DE366" s="16"/>
      <c r="DF366" s="16"/>
      <c r="DG366" s="16"/>
      <c r="DH366" s="16"/>
      <c r="DI366" s="16"/>
      <c r="DJ366" s="16"/>
      <c r="DK366" s="16"/>
      <c r="DL366" s="16"/>
      <c r="DM366" s="16"/>
      <c r="DN366" s="16"/>
      <c r="DO366" s="16"/>
      <c r="DP366" s="16"/>
      <c r="DQ366" s="16"/>
      <c r="DR366" s="16"/>
      <c r="DS366" s="16"/>
      <c r="DT366" s="16"/>
      <c r="DU366" s="16"/>
      <c r="DV366" s="16"/>
      <c r="DW366" s="16"/>
      <c r="DX366" s="16"/>
      <c r="DY366" s="16"/>
      <c r="DZ366" s="16"/>
      <c r="EA366" s="16"/>
      <c r="EB366" s="16"/>
      <c r="EC366" s="16"/>
      <c r="ED366" s="16"/>
      <c r="EE366" s="16"/>
      <c r="EF366" s="16"/>
      <c r="EG366" s="16"/>
      <c r="EH366" s="16"/>
      <c r="EI366" s="16"/>
      <c r="EJ366" s="16"/>
      <c r="EK366" s="16"/>
      <c r="EL366" s="16"/>
      <c r="EM366" s="16"/>
      <c r="EN366" s="16"/>
      <c r="EO366" s="16"/>
      <c r="EP366" s="16"/>
      <c r="EQ366" s="16"/>
      <c r="ER366" s="16"/>
      <c r="ES366" s="16"/>
      <c r="ET366" s="16"/>
      <c r="EU366" s="16"/>
      <c r="EV366" s="16"/>
      <c r="EW366" s="16"/>
      <c r="EX366" s="16"/>
      <c r="EY366" s="16"/>
      <c r="EZ366" s="16"/>
      <c r="FA366" s="16"/>
      <c r="FB366" s="16"/>
      <c r="FC366" s="16"/>
      <c r="FD366" s="16"/>
      <c r="FE366" s="16"/>
      <c r="FF366" s="16"/>
      <c r="FG366" s="16"/>
      <c r="FH366" s="16"/>
      <c r="FI366" s="16"/>
      <c r="FJ366" s="16"/>
      <c r="FK366" s="16"/>
      <c r="FL366" s="16"/>
      <c r="FM366" s="16"/>
      <c r="FN366" s="16"/>
      <c r="FO366" s="16"/>
      <c r="FP366" s="16"/>
      <c r="FQ366" s="16"/>
      <c r="FR366" s="16"/>
      <c r="FS366" s="16"/>
      <c r="FT366" s="16"/>
      <c r="FU366" s="16"/>
      <c r="FV366" s="16"/>
      <c r="FW366" s="16"/>
      <c r="FX366" s="16"/>
      <c r="FY366" s="16"/>
      <c r="FZ366" s="16"/>
      <c r="GA366" s="16"/>
      <c r="GB366" s="16"/>
      <c r="GC366" s="16"/>
      <c r="GE366" s="37">
        <v>361</v>
      </c>
      <c r="GF366" s="12">
        <v>3468</v>
      </c>
      <c r="GG366" s="16">
        <v>7.74</v>
      </c>
      <c r="GH366" s="16">
        <v>1.9</v>
      </c>
      <c r="GI366" s="16">
        <v>2.5</v>
      </c>
      <c r="GJ366" s="16">
        <v>0</v>
      </c>
      <c r="GK366" s="16">
        <v>5.5</v>
      </c>
      <c r="GL366" s="16">
        <v>0</v>
      </c>
      <c r="GM366" s="16">
        <v>5.4</v>
      </c>
      <c r="GN366" s="16">
        <v>0</v>
      </c>
      <c r="GO366" s="16">
        <v>5.68</v>
      </c>
      <c r="GP366" s="16">
        <v>5.12</v>
      </c>
      <c r="GQ366" s="16">
        <v>6.65</v>
      </c>
      <c r="GR366" s="16">
        <v>0</v>
      </c>
      <c r="GS366" s="16">
        <v>0</v>
      </c>
      <c r="GT366" s="16">
        <v>0</v>
      </c>
      <c r="GU366" s="16">
        <v>0</v>
      </c>
      <c r="GV366" s="16">
        <v>453.7290000000001</v>
      </c>
      <c r="GW366" s="16"/>
      <c r="GX366" s="16"/>
      <c r="GY366" s="16"/>
      <c r="GZ366" s="16"/>
      <c r="HA366" s="16"/>
    </row>
    <row r="367" spans="1:209" x14ac:dyDescent="0.35">
      <c r="A367" s="37"/>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c r="AA367" s="16"/>
      <c r="AB367" s="16"/>
      <c r="AC367" s="16"/>
      <c r="AD367" s="16"/>
      <c r="AE367" s="16"/>
      <c r="AF367" s="16"/>
      <c r="AG367" s="16"/>
      <c r="AH367" s="16"/>
      <c r="AI367" s="16"/>
      <c r="AJ367" s="16"/>
      <c r="AK367" s="16"/>
      <c r="AL367" s="16"/>
      <c r="AM367" s="16"/>
      <c r="AN367" s="16"/>
      <c r="AO367" s="16"/>
      <c r="AP367" s="16"/>
      <c r="AQ367" s="16"/>
      <c r="AR367" s="16"/>
      <c r="AS367" s="16"/>
      <c r="AT367" s="16"/>
      <c r="AU367" s="16"/>
      <c r="AV367" s="16"/>
      <c r="AW367" s="16"/>
      <c r="AX367" s="16"/>
      <c r="AY367" s="16"/>
      <c r="AZ367" s="16"/>
      <c r="BA367" s="16"/>
      <c r="BB367" s="16"/>
      <c r="BC367" s="16"/>
      <c r="BD367" s="16"/>
      <c r="BE367" s="16"/>
      <c r="BF367" s="16"/>
      <c r="BG367" s="16"/>
      <c r="BH367" s="16"/>
      <c r="BI367" s="16"/>
      <c r="BJ367" s="16"/>
      <c r="BK367" s="16"/>
      <c r="BL367" s="16"/>
      <c r="BM367" s="16"/>
      <c r="BN367" s="16"/>
      <c r="BO367" s="16"/>
      <c r="BP367" s="16"/>
      <c r="BQ367" s="16"/>
      <c r="BR367" s="16"/>
      <c r="BS367" s="16"/>
      <c r="BT367" s="16"/>
      <c r="BU367" s="16"/>
      <c r="BV367" s="16"/>
      <c r="BW367" s="16"/>
      <c r="BX367" s="16"/>
      <c r="BY367" s="16"/>
      <c r="BZ367" s="16"/>
      <c r="CA367" s="16"/>
      <c r="CB367" s="16"/>
      <c r="CC367" s="16"/>
      <c r="CD367" s="16"/>
      <c r="CE367" s="16"/>
      <c r="CF367" s="16"/>
      <c r="CG367" s="16"/>
      <c r="CH367" s="16"/>
      <c r="CI367" s="16"/>
      <c r="CJ367" s="16"/>
      <c r="CK367" s="16"/>
      <c r="CL367" s="16"/>
      <c r="CM367" s="16"/>
      <c r="CN367" s="16"/>
      <c r="CO367" s="16"/>
      <c r="CP367" s="16"/>
      <c r="CQ367" s="16"/>
      <c r="CR367" s="16"/>
      <c r="CS367" s="16"/>
      <c r="CT367" s="16"/>
      <c r="CU367" s="16"/>
      <c r="CV367" s="16"/>
      <c r="CW367" s="16"/>
      <c r="CX367" s="16"/>
      <c r="CY367" s="16"/>
      <c r="CZ367" s="16"/>
      <c r="DA367" s="16"/>
      <c r="DB367" s="16"/>
      <c r="DC367" s="16"/>
      <c r="DD367" s="16"/>
      <c r="DE367" s="16"/>
      <c r="DF367" s="16"/>
      <c r="DG367" s="16"/>
      <c r="DH367" s="16"/>
      <c r="DI367" s="16"/>
      <c r="DJ367" s="16"/>
      <c r="DK367" s="16"/>
      <c r="DL367" s="16"/>
      <c r="DM367" s="16"/>
      <c r="DN367" s="16"/>
      <c r="DO367" s="16"/>
      <c r="DP367" s="16"/>
      <c r="DQ367" s="16"/>
      <c r="DR367" s="16"/>
      <c r="DS367" s="16"/>
      <c r="DT367" s="16"/>
      <c r="DU367" s="16"/>
      <c r="DV367" s="16"/>
      <c r="DW367" s="16"/>
      <c r="DX367" s="16"/>
      <c r="DY367" s="16"/>
      <c r="DZ367" s="16"/>
      <c r="EA367" s="16"/>
      <c r="EB367" s="16"/>
      <c r="EC367" s="16"/>
      <c r="ED367" s="16"/>
      <c r="EE367" s="16"/>
      <c r="EF367" s="16"/>
      <c r="EG367" s="16"/>
      <c r="EH367" s="16"/>
      <c r="EI367" s="16"/>
      <c r="EJ367" s="16"/>
      <c r="EK367" s="16"/>
      <c r="EL367" s="16"/>
      <c r="EM367" s="16"/>
      <c r="EN367" s="16"/>
      <c r="EO367" s="16"/>
      <c r="EP367" s="16"/>
      <c r="EQ367" s="16"/>
      <c r="ER367" s="16"/>
      <c r="ES367" s="16"/>
      <c r="ET367" s="16"/>
      <c r="EU367" s="16"/>
      <c r="EV367" s="16"/>
      <c r="EW367" s="16"/>
      <c r="EX367" s="16"/>
      <c r="EY367" s="16"/>
      <c r="EZ367" s="16"/>
      <c r="FA367" s="16"/>
      <c r="FB367" s="16"/>
      <c r="FC367" s="16"/>
      <c r="FD367" s="16"/>
      <c r="FE367" s="16"/>
      <c r="FF367" s="16"/>
      <c r="FG367" s="16"/>
      <c r="FH367" s="16"/>
      <c r="FI367" s="16"/>
      <c r="FJ367" s="16"/>
      <c r="FK367" s="16"/>
      <c r="FL367" s="16"/>
      <c r="FM367" s="16"/>
      <c r="FN367" s="16"/>
      <c r="FO367" s="16"/>
      <c r="FP367" s="16"/>
      <c r="FQ367" s="16"/>
      <c r="FR367" s="16"/>
      <c r="FS367" s="16"/>
      <c r="FT367" s="16"/>
      <c r="FU367" s="16"/>
      <c r="FV367" s="16"/>
      <c r="FW367" s="16"/>
      <c r="FX367" s="16"/>
      <c r="FY367" s="16"/>
      <c r="FZ367" s="16"/>
      <c r="GA367" s="16"/>
      <c r="GB367" s="16"/>
      <c r="GC367" s="16"/>
      <c r="GE367" s="37">
        <v>362</v>
      </c>
      <c r="GF367" s="12">
        <v>3469</v>
      </c>
      <c r="GG367" s="16">
        <v>1.52</v>
      </c>
      <c r="GH367" s="16">
        <v>0</v>
      </c>
      <c r="GI367" s="16">
        <v>0</v>
      </c>
      <c r="GJ367" s="16">
        <v>5.2</v>
      </c>
      <c r="GK367" s="16">
        <v>2</v>
      </c>
      <c r="GL367" s="16">
        <v>0</v>
      </c>
      <c r="GM367" s="16">
        <v>10.9</v>
      </c>
      <c r="GN367" s="16">
        <v>6.21</v>
      </c>
      <c r="GO367" s="16">
        <v>0</v>
      </c>
      <c r="GP367" s="16">
        <v>0</v>
      </c>
      <c r="GQ367" s="16">
        <v>29.7</v>
      </c>
      <c r="GR367" s="16">
        <v>0</v>
      </c>
      <c r="GS367" s="16">
        <v>0</v>
      </c>
      <c r="GT367" s="16">
        <v>0</v>
      </c>
      <c r="GU367" s="16">
        <v>17.21</v>
      </c>
      <c r="GV367" s="16">
        <v>598.70000000000016</v>
      </c>
      <c r="GW367" s="16"/>
      <c r="GX367" s="16"/>
      <c r="GY367" s="16"/>
      <c r="GZ367" s="16"/>
      <c r="HA367" s="16"/>
    </row>
    <row r="368" spans="1:209" x14ac:dyDescent="0.35">
      <c r="A368" s="37"/>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c r="AA368" s="16"/>
      <c r="AB368" s="16"/>
      <c r="AC368" s="16"/>
      <c r="AD368" s="16"/>
      <c r="AE368" s="16"/>
      <c r="AF368" s="16"/>
      <c r="AG368" s="16"/>
      <c r="AH368" s="16"/>
      <c r="AI368" s="16"/>
      <c r="AJ368" s="16"/>
      <c r="AK368" s="16"/>
      <c r="AL368" s="16"/>
      <c r="AM368" s="16"/>
      <c r="AN368" s="16"/>
      <c r="AO368" s="16"/>
      <c r="AP368" s="16"/>
      <c r="AQ368" s="16"/>
      <c r="AR368" s="16"/>
      <c r="AS368" s="16"/>
      <c r="AT368" s="16"/>
      <c r="AU368" s="16"/>
      <c r="AV368" s="16"/>
      <c r="AW368" s="16"/>
      <c r="AX368" s="16"/>
      <c r="AY368" s="16"/>
      <c r="AZ368" s="16"/>
      <c r="BA368" s="16"/>
      <c r="BB368" s="16"/>
      <c r="BC368" s="16"/>
      <c r="BD368" s="16"/>
      <c r="BE368" s="16"/>
      <c r="BF368" s="16"/>
      <c r="BG368" s="16"/>
      <c r="BH368" s="16"/>
      <c r="BI368" s="16"/>
      <c r="BJ368" s="16"/>
      <c r="BK368" s="16"/>
      <c r="BL368" s="16"/>
      <c r="BM368" s="16"/>
      <c r="BN368" s="16"/>
      <c r="BO368" s="16"/>
      <c r="BP368" s="16"/>
      <c r="BQ368" s="16"/>
      <c r="BR368" s="16"/>
      <c r="BS368" s="16"/>
      <c r="BT368" s="16"/>
      <c r="BU368" s="16"/>
      <c r="BV368" s="16"/>
      <c r="BW368" s="16"/>
      <c r="BX368" s="16"/>
      <c r="BY368" s="16"/>
      <c r="BZ368" s="16"/>
      <c r="CA368" s="16"/>
      <c r="CB368" s="16"/>
      <c r="CC368" s="16"/>
      <c r="CD368" s="16"/>
      <c r="CE368" s="16"/>
      <c r="CF368" s="16"/>
      <c r="CG368" s="16"/>
      <c r="CH368" s="16"/>
      <c r="CI368" s="16"/>
      <c r="CJ368" s="16"/>
      <c r="CK368" s="16"/>
      <c r="CL368" s="16"/>
      <c r="CM368" s="16"/>
      <c r="CN368" s="16"/>
      <c r="CO368" s="16"/>
      <c r="CP368" s="16"/>
      <c r="CQ368" s="16"/>
      <c r="CR368" s="16"/>
      <c r="CS368" s="16"/>
      <c r="CT368" s="16"/>
      <c r="CU368" s="16"/>
      <c r="CV368" s="16"/>
      <c r="CW368" s="16"/>
      <c r="CX368" s="16"/>
      <c r="CY368" s="16"/>
      <c r="CZ368" s="16"/>
      <c r="DA368" s="16"/>
      <c r="DB368" s="16"/>
      <c r="DC368" s="16"/>
      <c r="DD368" s="16"/>
      <c r="DE368" s="16"/>
      <c r="DF368" s="16"/>
      <c r="DG368" s="16"/>
      <c r="DH368" s="16"/>
      <c r="DI368" s="16"/>
      <c r="DJ368" s="16"/>
      <c r="DK368" s="16"/>
      <c r="DL368" s="16"/>
      <c r="DM368" s="16"/>
      <c r="DN368" s="16"/>
      <c r="DO368" s="16"/>
      <c r="DP368" s="16"/>
      <c r="DQ368" s="16"/>
      <c r="DR368" s="16"/>
      <c r="DS368" s="16"/>
      <c r="DT368" s="16"/>
      <c r="DU368" s="16"/>
      <c r="DV368" s="16"/>
      <c r="DW368" s="16"/>
      <c r="DX368" s="16"/>
      <c r="DY368" s="16"/>
      <c r="DZ368" s="16"/>
      <c r="EA368" s="16"/>
      <c r="EB368" s="16"/>
      <c r="EC368" s="16"/>
      <c r="ED368" s="16"/>
      <c r="EE368" s="16"/>
      <c r="EF368" s="16"/>
      <c r="EG368" s="16"/>
      <c r="EH368" s="16"/>
      <c r="EI368" s="16"/>
      <c r="EJ368" s="16"/>
      <c r="EK368" s="16"/>
      <c r="EL368" s="16"/>
      <c r="EM368" s="16"/>
      <c r="EN368" s="16"/>
      <c r="EO368" s="16"/>
      <c r="EP368" s="16"/>
      <c r="EQ368" s="16"/>
      <c r="ER368" s="16"/>
      <c r="ES368" s="16"/>
      <c r="ET368" s="16"/>
      <c r="EU368" s="16"/>
      <c r="EV368" s="16"/>
      <c r="EW368" s="16"/>
      <c r="EX368" s="16"/>
      <c r="EY368" s="16"/>
      <c r="EZ368" s="16"/>
      <c r="FA368" s="16"/>
      <c r="FB368" s="16"/>
      <c r="FC368" s="16"/>
      <c r="FD368" s="16"/>
      <c r="FE368" s="16"/>
      <c r="FF368" s="16"/>
      <c r="FG368" s="16"/>
      <c r="FH368" s="16"/>
      <c r="FI368" s="16"/>
      <c r="FJ368" s="16"/>
      <c r="FK368" s="16"/>
      <c r="FL368" s="16"/>
      <c r="FM368" s="16"/>
      <c r="FN368" s="16"/>
      <c r="FO368" s="16"/>
      <c r="FP368" s="16"/>
      <c r="FQ368" s="16"/>
      <c r="FR368" s="16"/>
      <c r="FS368" s="16"/>
      <c r="FT368" s="16"/>
      <c r="FU368" s="16"/>
      <c r="FV368" s="16"/>
      <c r="FW368" s="16"/>
      <c r="FX368" s="16"/>
      <c r="FY368" s="16"/>
      <c r="FZ368" s="16"/>
      <c r="GA368" s="16"/>
      <c r="GB368" s="16"/>
      <c r="GC368" s="16"/>
      <c r="GE368" s="37">
        <v>363</v>
      </c>
      <c r="GF368" s="12">
        <v>3472</v>
      </c>
      <c r="GG368" s="16">
        <v>31.006</v>
      </c>
      <c r="GH368" s="16">
        <v>17.97</v>
      </c>
      <c r="GI368" s="16">
        <v>1.61</v>
      </c>
      <c r="GJ368" s="16">
        <v>9</v>
      </c>
      <c r="GK368" s="16">
        <v>3.5</v>
      </c>
      <c r="GL368" s="16">
        <v>8.26</v>
      </c>
      <c r="GM368" s="16">
        <v>7.56</v>
      </c>
      <c r="GN368" s="16">
        <v>18.21</v>
      </c>
      <c r="GO368" s="16">
        <v>16.670000000000002</v>
      </c>
      <c r="GP368" s="16">
        <v>19.86</v>
      </c>
      <c r="GQ368" s="16">
        <v>30.42</v>
      </c>
      <c r="GR368" s="16">
        <v>7.8</v>
      </c>
      <c r="GS368" s="16">
        <v>12.45</v>
      </c>
      <c r="GT368" s="16">
        <v>19.055</v>
      </c>
      <c r="GU368" s="16">
        <v>0</v>
      </c>
      <c r="GV368" s="16">
        <v>2130.4450000000015</v>
      </c>
      <c r="GW368" s="16"/>
      <c r="GX368" s="16"/>
      <c r="GY368" s="16"/>
      <c r="GZ368" s="16"/>
      <c r="HA368" s="16"/>
    </row>
    <row r="369" spans="1:209" x14ac:dyDescent="0.35">
      <c r="A369" s="37"/>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c r="AA369" s="16"/>
      <c r="AB369" s="16"/>
      <c r="AC369" s="16"/>
      <c r="AD369" s="16"/>
      <c r="AE369" s="16"/>
      <c r="AF369" s="16"/>
      <c r="AG369" s="16"/>
      <c r="AH369" s="16"/>
      <c r="AI369" s="16"/>
      <c r="AJ369" s="16"/>
      <c r="AK369" s="16"/>
      <c r="AL369" s="16"/>
      <c r="AM369" s="16"/>
      <c r="AN369" s="16"/>
      <c r="AO369" s="16"/>
      <c r="AP369" s="16"/>
      <c r="AQ369" s="16"/>
      <c r="AR369" s="16"/>
      <c r="AS369" s="16"/>
      <c r="AT369" s="16"/>
      <c r="AU369" s="16"/>
      <c r="AV369" s="16"/>
      <c r="AW369" s="16"/>
      <c r="AX369" s="16"/>
      <c r="AY369" s="16"/>
      <c r="AZ369" s="16"/>
      <c r="BA369" s="16"/>
      <c r="BB369" s="16"/>
      <c r="BC369" s="16"/>
      <c r="BD369" s="16"/>
      <c r="BE369" s="16"/>
      <c r="BF369" s="16"/>
      <c r="BG369" s="16"/>
      <c r="BH369" s="16"/>
      <c r="BI369" s="16"/>
      <c r="BJ369" s="16"/>
      <c r="BK369" s="16"/>
      <c r="BL369" s="16"/>
      <c r="BM369" s="16"/>
      <c r="BN369" s="16"/>
      <c r="BO369" s="16"/>
      <c r="BP369" s="16"/>
      <c r="BQ369" s="16"/>
      <c r="BR369" s="16"/>
      <c r="BS369" s="16"/>
      <c r="BT369" s="16"/>
      <c r="BU369" s="16"/>
      <c r="BV369" s="16"/>
      <c r="BW369" s="16"/>
      <c r="BX369" s="16"/>
      <c r="BY369" s="16"/>
      <c r="BZ369" s="16"/>
      <c r="CA369" s="16"/>
      <c r="CB369" s="16"/>
      <c r="CC369" s="16"/>
      <c r="CD369" s="16"/>
      <c r="CE369" s="16"/>
      <c r="CF369" s="16"/>
      <c r="CG369" s="16"/>
      <c r="CH369" s="16"/>
      <c r="CI369" s="16"/>
      <c r="CJ369" s="16"/>
      <c r="CK369" s="16"/>
      <c r="CL369" s="16"/>
      <c r="CM369" s="16"/>
      <c r="CN369" s="16"/>
      <c r="CO369" s="16"/>
      <c r="CP369" s="16"/>
      <c r="CQ369" s="16"/>
      <c r="CR369" s="16"/>
      <c r="CS369" s="16"/>
      <c r="CT369" s="16"/>
      <c r="CU369" s="16"/>
      <c r="CV369" s="16"/>
      <c r="CW369" s="16"/>
      <c r="CX369" s="16"/>
      <c r="CY369" s="16"/>
      <c r="CZ369" s="16"/>
      <c r="DA369" s="16"/>
      <c r="DB369" s="16"/>
      <c r="DC369" s="16"/>
      <c r="DD369" s="16"/>
      <c r="DE369" s="16"/>
      <c r="DF369" s="16"/>
      <c r="DG369" s="16"/>
      <c r="DH369" s="16"/>
      <c r="DI369" s="16"/>
      <c r="DJ369" s="16"/>
      <c r="DK369" s="16"/>
      <c r="DL369" s="16"/>
      <c r="DM369" s="16"/>
      <c r="DN369" s="16"/>
      <c r="DO369" s="16"/>
      <c r="DP369" s="16"/>
      <c r="DQ369" s="16"/>
      <c r="DR369" s="16"/>
      <c r="DS369" s="16"/>
      <c r="DT369" s="16"/>
      <c r="DU369" s="16"/>
      <c r="DV369" s="16"/>
      <c r="DW369" s="16"/>
      <c r="DX369" s="16"/>
      <c r="DY369" s="16"/>
      <c r="DZ369" s="16"/>
      <c r="EA369" s="16"/>
      <c r="EB369" s="16"/>
      <c r="EC369" s="16"/>
      <c r="ED369" s="16"/>
      <c r="EE369" s="16"/>
      <c r="EF369" s="16"/>
      <c r="EG369" s="16"/>
      <c r="EH369" s="16"/>
      <c r="EI369" s="16"/>
      <c r="EJ369" s="16"/>
      <c r="EK369" s="16"/>
      <c r="EL369" s="16"/>
      <c r="EM369" s="16"/>
      <c r="EN369" s="16"/>
      <c r="EO369" s="16"/>
      <c r="EP369" s="16"/>
      <c r="EQ369" s="16"/>
      <c r="ER369" s="16"/>
      <c r="ES369" s="16"/>
      <c r="ET369" s="16"/>
      <c r="EU369" s="16"/>
      <c r="EV369" s="16"/>
      <c r="EW369" s="16"/>
      <c r="EX369" s="16"/>
      <c r="EY369" s="16"/>
      <c r="EZ369" s="16"/>
      <c r="FA369" s="16"/>
      <c r="FB369" s="16"/>
      <c r="FC369" s="16"/>
      <c r="FD369" s="16"/>
      <c r="FE369" s="16"/>
      <c r="FF369" s="16"/>
      <c r="FG369" s="16"/>
      <c r="FH369" s="16"/>
      <c r="FI369" s="16"/>
      <c r="FJ369" s="16"/>
      <c r="FK369" s="16"/>
      <c r="FL369" s="16"/>
      <c r="FM369" s="16"/>
      <c r="FN369" s="16"/>
      <c r="FO369" s="16"/>
      <c r="FP369" s="16"/>
      <c r="FQ369" s="16"/>
      <c r="FR369" s="16"/>
      <c r="FS369" s="16"/>
      <c r="FT369" s="16"/>
      <c r="FU369" s="16"/>
      <c r="FV369" s="16"/>
      <c r="FW369" s="16"/>
      <c r="FX369" s="16"/>
      <c r="FY369" s="16"/>
      <c r="FZ369" s="16"/>
      <c r="GA369" s="16"/>
      <c r="GB369" s="16"/>
      <c r="GC369" s="16"/>
      <c r="GE369" s="37">
        <v>364</v>
      </c>
      <c r="GF369" s="12">
        <v>3475</v>
      </c>
      <c r="GG369" s="16">
        <v>1.54</v>
      </c>
      <c r="GH369" s="16">
        <v>0</v>
      </c>
      <c r="GI369" s="16">
        <v>0</v>
      </c>
      <c r="GJ369" s="16">
        <v>0</v>
      </c>
      <c r="GK369" s="16">
        <v>0</v>
      </c>
      <c r="GL369" s="16">
        <v>3.12</v>
      </c>
      <c r="GM369" s="16">
        <v>0</v>
      </c>
      <c r="GN369" s="16">
        <v>9.52</v>
      </c>
      <c r="GO369" s="16">
        <v>0</v>
      </c>
      <c r="GP369" s="16">
        <v>0</v>
      </c>
      <c r="GQ369" s="16">
        <v>0</v>
      </c>
      <c r="GR369" s="16">
        <v>0</v>
      </c>
      <c r="GS369" s="16">
        <v>0</v>
      </c>
      <c r="GT369" s="16">
        <v>19.36</v>
      </c>
      <c r="GU369" s="16">
        <v>0</v>
      </c>
      <c r="GV369" s="16">
        <v>496.39499999999998</v>
      </c>
      <c r="GW369" s="16"/>
      <c r="GX369" s="16"/>
      <c r="GY369" s="16"/>
      <c r="GZ369" s="16"/>
      <c r="HA369" s="16"/>
    </row>
    <row r="370" spans="1:209" x14ac:dyDescent="0.35">
      <c r="A370" s="37"/>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c r="AD370" s="16"/>
      <c r="AE370" s="16"/>
      <c r="AF370" s="16"/>
      <c r="AG370" s="16"/>
      <c r="AH370" s="16"/>
      <c r="AI370" s="16"/>
      <c r="AJ370" s="16"/>
      <c r="AK370" s="16"/>
      <c r="AL370" s="16"/>
      <c r="AM370" s="16"/>
      <c r="AN370" s="16"/>
      <c r="AO370" s="16"/>
      <c r="AP370" s="16"/>
      <c r="AQ370" s="16"/>
      <c r="AR370" s="16"/>
      <c r="AS370" s="16"/>
      <c r="AT370" s="16"/>
      <c r="AU370" s="16"/>
      <c r="AV370" s="16"/>
      <c r="AW370" s="16"/>
      <c r="AX370" s="16"/>
      <c r="AY370" s="16"/>
      <c r="AZ370" s="16"/>
      <c r="BA370" s="16"/>
      <c r="BB370" s="16"/>
      <c r="BC370" s="16"/>
      <c r="BD370" s="16"/>
      <c r="BE370" s="16"/>
      <c r="BF370" s="16"/>
      <c r="BG370" s="16"/>
      <c r="BH370" s="16"/>
      <c r="BI370" s="16"/>
      <c r="BJ370" s="16"/>
      <c r="BK370" s="16"/>
      <c r="BL370" s="16"/>
      <c r="BM370" s="16"/>
      <c r="BN370" s="16"/>
      <c r="BO370" s="16"/>
      <c r="BP370" s="16"/>
      <c r="BQ370" s="16"/>
      <c r="BR370" s="16"/>
      <c r="BS370" s="16"/>
      <c r="BT370" s="16"/>
      <c r="BU370" s="16"/>
      <c r="BV370" s="16"/>
      <c r="BW370" s="16"/>
      <c r="BX370" s="16"/>
      <c r="BY370" s="16"/>
      <c r="BZ370" s="16"/>
      <c r="CA370" s="16"/>
      <c r="CB370" s="16"/>
      <c r="CC370" s="16"/>
      <c r="CD370" s="16"/>
      <c r="CE370" s="16"/>
      <c r="CF370" s="16"/>
      <c r="CG370" s="16"/>
      <c r="CH370" s="16"/>
      <c r="CI370" s="16"/>
      <c r="CJ370" s="16"/>
      <c r="CK370" s="16"/>
      <c r="CL370" s="16"/>
      <c r="CM370" s="16"/>
      <c r="CN370" s="16"/>
      <c r="CO370" s="16"/>
      <c r="CP370" s="16"/>
      <c r="CQ370" s="16"/>
      <c r="CR370" s="16"/>
      <c r="CS370" s="16"/>
      <c r="CT370" s="16"/>
      <c r="CU370" s="16"/>
      <c r="CV370" s="16"/>
      <c r="CW370" s="16"/>
      <c r="CX370" s="16"/>
      <c r="CY370" s="16"/>
      <c r="CZ370" s="16"/>
      <c r="DA370" s="16"/>
      <c r="DB370" s="16"/>
      <c r="DC370" s="16"/>
      <c r="DD370" s="16"/>
      <c r="DE370" s="16"/>
      <c r="DF370" s="16"/>
      <c r="DG370" s="16"/>
      <c r="DH370" s="16"/>
      <c r="DI370" s="16"/>
      <c r="DJ370" s="16"/>
      <c r="DK370" s="16"/>
      <c r="DL370" s="16"/>
      <c r="DM370" s="16"/>
      <c r="DN370" s="16"/>
      <c r="DO370" s="16"/>
      <c r="DP370" s="16"/>
      <c r="DQ370" s="16"/>
      <c r="DR370" s="16"/>
      <c r="DS370" s="16"/>
      <c r="DT370" s="16"/>
      <c r="DU370" s="16"/>
      <c r="DV370" s="16"/>
      <c r="DW370" s="16"/>
      <c r="DX370" s="16"/>
      <c r="DY370" s="16"/>
      <c r="DZ370" s="16"/>
      <c r="EA370" s="16"/>
      <c r="EB370" s="16"/>
      <c r="EC370" s="16"/>
      <c r="ED370" s="16"/>
      <c r="EE370" s="16"/>
      <c r="EF370" s="16"/>
      <c r="EG370" s="16"/>
      <c r="EH370" s="16"/>
      <c r="EI370" s="16"/>
      <c r="EJ370" s="16"/>
      <c r="EK370" s="16"/>
      <c r="EL370" s="16"/>
      <c r="EM370" s="16"/>
      <c r="EN370" s="16"/>
      <c r="EO370" s="16"/>
      <c r="EP370" s="16"/>
      <c r="EQ370" s="16"/>
      <c r="ER370" s="16"/>
      <c r="ES370" s="16"/>
      <c r="ET370" s="16"/>
      <c r="EU370" s="16"/>
      <c r="EV370" s="16"/>
      <c r="EW370" s="16"/>
      <c r="EX370" s="16"/>
      <c r="EY370" s="16"/>
      <c r="EZ370" s="16"/>
      <c r="FA370" s="16"/>
      <c r="FB370" s="16"/>
      <c r="FC370" s="16"/>
      <c r="FD370" s="16"/>
      <c r="FE370" s="16"/>
      <c r="FF370" s="16"/>
      <c r="FG370" s="16"/>
      <c r="FH370" s="16"/>
      <c r="FI370" s="16"/>
      <c r="FJ370" s="16"/>
      <c r="FK370" s="16"/>
      <c r="FL370" s="16"/>
      <c r="FM370" s="16"/>
      <c r="FN370" s="16"/>
      <c r="FO370" s="16"/>
      <c r="FP370" s="16"/>
      <c r="FQ370" s="16"/>
      <c r="FR370" s="16"/>
      <c r="FS370" s="16"/>
      <c r="FT370" s="16"/>
      <c r="FU370" s="16"/>
      <c r="FV370" s="16"/>
      <c r="FW370" s="16"/>
      <c r="FX370" s="16"/>
      <c r="FY370" s="16"/>
      <c r="FZ370" s="16"/>
      <c r="GA370" s="16"/>
      <c r="GB370" s="16"/>
      <c r="GC370" s="16"/>
      <c r="GE370" s="37">
        <v>365</v>
      </c>
      <c r="GF370" s="12">
        <v>3477</v>
      </c>
      <c r="GG370" s="16">
        <v>21.82</v>
      </c>
      <c r="GH370" s="16">
        <v>7.04</v>
      </c>
      <c r="GI370" s="16">
        <v>0</v>
      </c>
      <c r="GJ370" s="16">
        <v>0</v>
      </c>
      <c r="GK370" s="16">
        <v>0</v>
      </c>
      <c r="GL370" s="16">
        <v>0</v>
      </c>
      <c r="GM370" s="16">
        <v>0</v>
      </c>
      <c r="GN370" s="16">
        <v>0</v>
      </c>
      <c r="GO370" s="16">
        <v>0</v>
      </c>
      <c r="GP370" s="16">
        <v>0</v>
      </c>
      <c r="GQ370" s="16">
        <v>13.26</v>
      </c>
      <c r="GR370" s="16">
        <v>0</v>
      </c>
      <c r="GS370" s="16">
        <v>10.56</v>
      </c>
      <c r="GT370" s="16">
        <v>0</v>
      </c>
      <c r="GU370" s="16">
        <v>0</v>
      </c>
      <c r="GV370" s="16">
        <v>1162.2929999999997</v>
      </c>
      <c r="GW370" s="16"/>
      <c r="GX370" s="16"/>
      <c r="GY370" s="16"/>
      <c r="GZ370" s="16"/>
      <c r="HA370" s="16"/>
    </row>
    <row r="371" spans="1:209" x14ac:dyDescent="0.35">
      <c r="A371" s="37"/>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c r="AA371" s="16"/>
      <c r="AB371" s="16"/>
      <c r="AC371" s="16"/>
      <c r="AD371" s="16"/>
      <c r="AE371" s="16"/>
      <c r="AF371" s="16"/>
      <c r="AG371" s="16"/>
      <c r="AH371" s="16"/>
      <c r="AI371" s="16"/>
      <c r="AJ371" s="16"/>
      <c r="AK371" s="16"/>
      <c r="AL371" s="16"/>
      <c r="AM371" s="16"/>
      <c r="AN371" s="16"/>
      <c r="AO371" s="16"/>
      <c r="AP371" s="16"/>
      <c r="AQ371" s="16"/>
      <c r="AR371" s="16"/>
      <c r="AS371" s="16"/>
      <c r="AT371" s="16"/>
      <c r="AU371" s="16"/>
      <c r="AV371" s="16"/>
      <c r="AW371" s="16"/>
      <c r="AX371" s="16"/>
      <c r="AY371" s="16"/>
      <c r="AZ371" s="16"/>
      <c r="BA371" s="16"/>
      <c r="BB371" s="16"/>
      <c r="BC371" s="16"/>
      <c r="BD371" s="16"/>
      <c r="BE371" s="16"/>
      <c r="BF371" s="16"/>
      <c r="BG371" s="16"/>
      <c r="BH371" s="16"/>
      <c r="BI371" s="16"/>
      <c r="BJ371" s="16"/>
      <c r="BK371" s="16"/>
      <c r="BL371" s="16"/>
      <c r="BM371" s="16"/>
      <c r="BN371" s="16"/>
      <c r="BO371" s="16"/>
      <c r="BP371" s="16"/>
      <c r="BQ371" s="16"/>
      <c r="BR371" s="16"/>
      <c r="BS371" s="16"/>
      <c r="BT371" s="16"/>
      <c r="BU371" s="16"/>
      <c r="BV371" s="16"/>
      <c r="BW371" s="16"/>
      <c r="BX371" s="16"/>
      <c r="BY371" s="16"/>
      <c r="BZ371" s="16"/>
      <c r="CA371" s="16"/>
      <c r="CB371" s="16"/>
      <c r="CC371" s="16"/>
      <c r="CD371" s="16"/>
      <c r="CE371" s="16"/>
      <c r="CF371" s="16"/>
      <c r="CG371" s="16"/>
      <c r="CH371" s="16"/>
      <c r="CI371" s="16"/>
      <c r="CJ371" s="16"/>
      <c r="CK371" s="16"/>
      <c r="CL371" s="16"/>
      <c r="CM371" s="16"/>
      <c r="CN371" s="16"/>
      <c r="CO371" s="16"/>
      <c r="CP371" s="16"/>
      <c r="CQ371" s="16"/>
      <c r="CR371" s="16"/>
      <c r="CS371" s="16"/>
      <c r="CT371" s="16"/>
      <c r="CU371" s="16"/>
      <c r="CV371" s="16"/>
      <c r="CW371" s="16"/>
      <c r="CX371" s="16"/>
      <c r="CY371" s="16"/>
      <c r="CZ371" s="16"/>
      <c r="DA371" s="16"/>
      <c r="DB371" s="16"/>
      <c r="DC371" s="16"/>
      <c r="DD371" s="16"/>
      <c r="DE371" s="16"/>
      <c r="DF371" s="16"/>
      <c r="DG371" s="16"/>
      <c r="DH371" s="16"/>
      <c r="DI371" s="16"/>
      <c r="DJ371" s="16"/>
      <c r="DK371" s="16"/>
      <c r="DL371" s="16"/>
      <c r="DM371" s="16"/>
      <c r="DN371" s="16"/>
      <c r="DO371" s="16"/>
      <c r="DP371" s="16"/>
      <c r="DQ371" s="16"/>
      <c r="DR371" s="16"/>
      <c r="DS371" s="16"/>
      <c r="DT371" s="16"/>
      <c r="DU371" s="16"/>
      <c r="DV371" s="16"/>
      <c r="DW371" s="16"/>
      <c r="DX371" s="16"/>
      <c r="DY371" s="16"/>
      <c r="DZ371" s="16"/>
      <c r="EA371" s="16"/>
      <c r="EB371" s="16"/>
      <c r="EC371" s="16"/>
      <c r="ED371" s="16"/>
      <c r="EE371" s="16"/>
      <c r="EF371" s="16"/>
      <c r="EG371" s="16"/>
      <c r="EH371" s="16"/>
      <c r="EI371" s="16"/>
      <c r="EJ371" s="16"/>
      <c r="EK371" s="16"/>
      <c r="EL371" s="16"/>
      <c r="EM371" s="16"/>
      <c r="EN371" s="16"/>
      <c r="EO371" s="16"/>
      <c r="EP371" s="16"/>
      <c r="EQ371" s="16"/>
      <c r="ER371" s="16"/>
      <c r="ES371" s="16"/>
      <c r="ET371" s="16"/>
      <c r="EU371" s="16"/>
      <c r="EV371" s="16"/>
      <c r="EW371" s="16"/>
      <c r="EX371" s="16"/>
      <c r="EY371" s="16"/>
      <c r="EZ371" s="16"/>
      <c r="FA371" s="16"/>
      <c r="FB371" s="16"/>
      <c r="FC371" s="16"/>
      <c r="FD371" s="16"/>
      <c r="FE371" s="16"/>
      <c r="FF371" s="16"/>
      <c r="FG371" s="16"/>
      <c r="FH371" s="16"/>
      <c r="FI371" s="16"/>
      <c r="FJ371" s="16"/>
      <c r="FK371" s="16"/>
      <c r="FL371" s="16"/>
      <c r="FM371" s="16"/>
      <c r="FN371" s="16"/>
      <c r="FO371" s="16"/>
      <c r="FP371" s="16"/>
      <c r="FQ371" s="16"/>
      <c r="FR371" s="16"/>
      <c r="FS371" s="16"/>
      <c r="FT371" s="16"/>
      <c r="FU371" s="16"/>
      <c r="FV371" s="16"/>
      <c r="FW371" s="16"/>
      <c r="FX371" s="16"/>
      <c r="FY371" s="16"/>
      <c r="FZ371" s="16"/>
      <c r="GA371" s="16"/>
      <c r="GB371" s="16"/>
      <c r="GC371" s="16"/>
      <c r="GE371" s="37">
        <v>366</v>
      </c>
      <c r="GF371" s="12">
        <v>3478</v>
      </c>
      <c r="GG371" s="16">
        <v>50.008000000000003</v>
      </c>
      <c r="GH371" s="16">
        <v>46.37</v>
      </c>
      <c r="GI371" s="16">
        <v>0</v>
      </c>
      <c r="GJ371" s="16">
        <v>8.5</v>
      </c>
      <c r="GK371" s="16">
        <v>7.68</v>
      </c>
      <c r="GL371" s="16">
        <v>0</v>
      </c>
      <c r="GM371" s="16">
        <v>10.234999999999999</v>
      </c>
      <c r="GN371" s="16">
        <v>22.81</v>
      </c>
      <c r="GO371" s="16">
        <v>44</v>
      </c>
      <c r="GP371" s="16">
        <v>12.54</v>
      </c>
      <c r="GQ371" s="16">
        <v>54.64</v>
      </c>
      <c r="GR371" s="16">
        <v>22.55</v>
      </c>
      <c r="GS371" s="16">
        <v>11.205</v>
      </c>
      <c r="GT371" s="16">
        <v>6.6</v>
      </c>
      <c r="GU371" s="16">
        <v>0</v>
      </c>
      <c r="GV371" s="16">
        <v>3540.0589999999997</v>
      </c>
      <c r="GW371" s="16"/>
      <c r="GX371" s="16"/>
      <c r="GY371" s="16"/>
      <c r="GZ371" s="16"/>
      <c r="HA371" s="16"/>
    </row>
    <row r="372" spans="1:209" x14ac:dyDescent="0.35">
      <c r="A372" s="37"/>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c r="BE372" s="16"/>
      <c r="BF372" s="16"/>
      <c r="BG372" s="16"/>
      <c r="BH372" s="16"/>
      <c r="BI372" s="16"/>
      <c r="BJ372" s="16"/>
      <c r="BK372" s="16"/>
      <c r="BL372" s="16"/>
      <c r="BM372" s="16"/>
      <c r="BN372" s="16"/>
      <c r="BO372" s="16"/>
      <c r="BP372" s="16"/>
      <c r="BQ372" s="16"/>
      <c r="BR372" s="16"/>
      <c r="BS372" s="16"/>
      <c r="BT372" s="16"/>
      <c r="BU372" s="16"/>
      <c r="BV372" s="16"/>
      <c r="BW372" s="16"/>
      <c r="BX372" s="16"/>
      <c r="BY372" s="16"/>
      <c r="BZ372" s="16"/>
      <c r="CA372" s="16"/>
      <c r="CB372" s="16"/>
      <c r="CC372" s="16"/>
      <c r="CD372" s="16"/>
      <c r="CE372" s="16"/>
      <c r="CF372" s="16"/>
      <c r="CG372" s="16"/>
      <c r="CH372" s="16"/>
      <c r="CI372" s="16"/>
      <c r="CJ372" s="16"/>
      <c r="CK372" s="16"/>
      <c r="CL372" s="16"/>
      <c r="CM372" s="16"/>
      <c r="CN372" s="16"/>
      <c r="CO372" s="16"/>
      <c r="CP372" s="16"/>
      <c r="CQ372" s="16"/>
      <c r="CR372" s="16"/>
      <c r="CS372" s="16"/>
      <c r="CT372" s="16"/>
      <c r="CU372" s="16"/>
      <c r="CV372" s="16"/>
      <c r="CW372" s="16"/>
      <c r="CX372" s="16"/>
      <c r="CY372" s="16"/>
      <c r="CZ372" s="16"/>
      <c r="DA372" s="16"/>
      <c r="DB372" s="16"/>
      <c r="DC372" s="16"/>
      <c r="DD372" s="16"/>
      <c r="DE372" s="16"/>
      <c r="DF372" s="16"/>
      <c r="DG372" s="16"/>
      <c r="DH372" s="16"/>
      <c r="DI372" s="16"/>
      <c r="DJ372" s="16"/>
      <c r="DK372" s="16"/>
      <c r="DL372" s="16"/>
      <c r="DM372" s="16"/>
      <c r="DN372" s="16"/>
      <c r="DO372" s="16"/>
      <c r="DP372" s="16"/>
      <c r="DQ372" s="16"/>
      <c r="DR372" s="16"/>
      <c r="DS372" s="16"/>
      <c r="DT372" s="16"/>
      <c r="DU372" s="16"/>
      <c r="DV372" s="16"/>
      <c r="DW372" s="16"/>
      <c r="DX372" s="16"/>
      <c r="DY372" s="16"/>
      <c r="DZ372" s="16"/>
      <c r="EA372" s="16"/>
      <c r="EB372" s="16"/>
      <c r="EC372" s="16"/>
      <c r="ED372" s="16"/>
      <c r="EE372" s="16"/>
      <c r="EF372" s="16"/>
      <c r="EG372" s="16"/>
      <c r="EH372" s="16"/>
      <c r="EI372" s="16"/>
      <c r="EJ372" s="16"/>
      <c r="EK372" s="16"/>
      <c r="EL372" s="16"/>
      <c r="EM372" s="16"/>
      <c r="EN372" s="16"/>
      <c r="EO372" s="16"/>
      <c r="EP372" s="16"/>
      <c r="EQ372" s="16"/>
      <c r="ER372" s="16"/>
      <c r="ES372" s="16"/>
      <c r="ET372" s="16"/>
      <c r="EU372" s="16"/>
      <c r="EV372" s="16"/>
      <c r="EW372" s="16"/>
      <c r="EX372" s="16"/>
      <c r="EY372" s="16"/>
      <c r="EZ372" s="16"/>
      <c r="FA372" s="16"/>
      <c r="FB372" s="16"/>
      <c r="FC372" s="16"/>
      <c r="FD372" s="16"/>
      <c r="FE372" s="16"/>
      <c r="FF372" s="16"/>
      <c r="FG372" s="16"/>
      <c r="FH372" s="16"/>
      <c r="FI372" s="16"/>
      <c r="FJ372" s="16"/>
      <c r="FK372" s="16"/>
      <c r="FL372" s="16"/>
      <c r="FM372" s="16"/>
      <c r="FN372" s="16"/>
      <c r="FO372" s="16"/>
      <c r="FP372" s="16"/>
      <c r="FQ372" s="16"/>
      <c r="FR372" s="16"/>
      <c r="FS372" s="16"/>
      <c r="FT372" s="16"/>
      <c r="FU372" s="16"/>
      <c r="FV372" s="16"/>
      <c r="FW372" s="16"/>
      <c r="FX372" s="16"/>
      <c r="FY372" s="16"/>
      <c r="FZ372" s="16"/>
      <c r="GA372" s="16"/>
      <c r="GB372" s="16"/>
      <c r="GC372" s="16"/>
      <c r="GE372" s="37">
        <v>367</v>
      </c>
      <c r="GF372" s="12">
        <v>3480</v>
      </c>
      <c r="GG372" s="16">
        <v>32.46</v>
      </c>
      <c r="GH372" s="16">
        <v>6.6849999999999996</v>
      </c>
      <c r="GI372" s="16">
        <v>25.66</v>
      </c>
      <c r="GJ372" s="16">
        <v>4</v>
      </c>
      <c r="GK372" s="16">
        <v>0</v>
      </c>
      <c r="GL372" s="16">
        <v>70.72</v>
      </c>
      <c r="GM372" s="16">
        <v>20.8</v>
      </c>
      <c r="GN372" s="16">
        <v>15.51</v>
      </c>
      <c r="GO372" s="16">
        <v>0</v>
      </c>
      <c r="GP372" s="16">
        <v>72.765000000000001</v>
      </c>
      <c r="GQ372" s="16">
        <v>28.08</v>
      </c>
      <c r="GR372" s="16">
        <v>15.6</v>
      </c>
      <c r="GS372" s="16">
        <v>24.9</v>
      </c>
      <c r="GT372" s="16">
        <v>9.68</v>
      </c>
      <c r="GU372" s="16">
        <v>26.4</v>
      </c>
      <c r="GV372" s="16">
        <v>2876.6250000000005</v>
      </c>
      <c r="GW372" s="16"/>
      <c r="GX372" s="16"/>
      <c r="GY372" s="16"/>
      <c r="GZ372" s="16"/>
      <c r="HA372" s="16"/>
    </row>
    <row r="373" spans="1:209" x14ac:dyDescent="0.35">
      <c r="A373" s="37"/>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c r="AA373" s="16"/>
      <c r="AB373" s="16"/>
      <c r="AC373" s="16"/>
      <c r="AD373" s="16"/>
      <c r="AE373" s="16"/>
      <c r="AF373" s="16"/>
      <c r="AG373" s="16"/>
      <c r="AH373" s="16"/>
      <c r="AI373" s="16"/>
      <c r="AJ373" s="16"/>
      <c r="AK373" s="16"/>
      <c r="AL373" s="16"/>
      <c r="AM373" s="16"/>
      <c r="AN373" s="16"/>
      <c r="AO373" s="16"/>
      <c r="AP373" s="16"/>
      <c r="AQ373" s="16"/>
      <c r="AR373" s="16"/>
      <c r="AS373" s="16"/>
      <c r="AT373" s="16"/>
      <c r="AU373" s="16"/>
      <c r="AV373" s="16"/>
      <c r="AW373" s="16"/>
      <c r="AX373" s="16"/>
      <c r="AY373" s="16"/>
      <c r="AZ373" s="16"/>
      <c r="BA373" s="16"/>
      <c r="BB373" s="16"/>
      <c r="BC373" s="16"/>
      <c r="BD373" s="16"/>
      <c r="BE373" s="16"/>
      <c r="BF373" s="16"/>
      <c r="BG373" s="16"/>
      <c r="BH373" s="16"/>
      <c r="BI373" s="16"/>
      <c r="BJ373" s="16"/>
      <c r="BK373" s="16"/>
      <c r="BL373" s="16"/>
      <c r="BM373" s="16"/>
      <c r="BN373" s="16"/>
      <c r="BO373" s="16"/>
      <c r="BP373" s="16"/>
      <c r="BQ373" s="16"/>
      <c r="BR373" s="16"/>
      <c r="BS373" s="16"/>
      <c r="BT373" s="16"/>
      <c r="BU373" s="16"/>
      <c r="BV373" s="16"/>
      <c r="BW373" s="16"/>
      <c r="BX373" s="16"/>
      <c r="BY373" s="16"/>
      <c r="BZ373" s="16"/>
      <c r="CA373" s="16"/>
      <c r="CB373" s="16"/>
      <c r="CC373" s="16"/>
      <c r="CD373" s="16"/>
      <c r="CE373" s="16"/>
      <c r="CF373" s="16"/>
      <c r="CG373" s="16"/>
      <c r="CH373" s="16"/>
      <c r="CI373" s="16"/>
      <c r="CJ373" s="16"/>
      <c r="CK373" s="16"/>
      <c r="CL373" s="16"/>
      <c r="CM373" s="16"/>
      <c r="CN373" s="16"/>
      <c r="CO373" s="16"/>
      <c r="CP373" s="16"/>
      <c r="CQ373" s="16"/>
      <c r="CR373" s="16"/>
      <c r="CS373" s="16"/>
      <c r="CT373" s="16"/>
      <c r="CU373" s="16"/>
      <c r="CV373" s="16"/>
      <c r="CW373" s="16"/>
      <c r="CX373" s="16"/>
      <c r="CY373" s="16"/>
      <c r="CZ373" s="16"/>
      <c r="DA373" s="16"/>
      <c r="DB373" s="16"/>
      <c r="DC373" s="16"/>
      <c r="DD373" s="16"/>
      <c r="DE373" s="16"/>
      <c r="DF373" s="16"/>
      <c r="DG373" s="16"/>
      <c r="DH373" s="16"/>
      <c r="DI373" s="16"/>
      <c r="DJ373" s="16"/>
      <c r="DK373" s="16"/>
      <c r="DL373" s="16"/>
      <c r="DM373" s="16"/>
      <c r="DN373" s="16"/>
      <c r="DO373" s="16"/>
      <c r="DP373" s="16"/>
      <c r="DQ373" s="16"/>
      <c r="DR373" s="16"/>
      <c r="DS373" s="16"/>
      <c r="DT373" s="16"/>
      <c r="DU373" s="16"/>
      <c r="DV373" s="16"/>
      <c r="DW373" s="16"/>
      <c r="DX373" s="16"/>
      <c r="DY373" s="16"/>
      <c r="DZ373" s="16"/>
      <c r="EA373" s="16"/>
      <c r="EB373" s="16"/>
      <c r="EC373" s="16"/>
      <c r="ED373" s="16"/>
      <c r="EE373" s="16"/>
      <c r="EF373" s="16"/>
      <c r="EG373" s="16"/>
      <c r="EH373" s="16"/>
      <c r="EI373" s="16"/>
      <c r="EJ373" s="16"/>
      <c r="EK373" s="16"/>
      <c r="EL373" s="16"/>
      <c r="EM373" s="16"/>
      <c r="EN373" s="16"/>
      <c r="EO373" s="16"/>
      <c r="EP373" s="16"/>
      <c r="EQ373" s="16"/>
      <c r="ER373" s="16"/>
      <c r="ES373" s="16"/>
      <c r="ET373" s="16"/>
      <c r="EU373" s="16"/>
      <c r="EV373" s="16"/>
      <c r="EW373" s="16"/>
      <c r="EX373" s="16"/>
      <c r="EY373" s="16"/>
      <c r="EZ373" s="16"/>
      <c r="FA373" s="16"/>
      <c r="FB373" s="16"/>
      <c r="FC373" s="16"/>
      <c r="FD373" s="16"/>
      <c r="FE373" s="16"/>
      <c r="FF373" s="16"/>
      <c r="FG373" s="16"/>
      <c r="FH373" s="16"/>
      <c r="FI373" s="16"/>
      <c r="FJ373" s="16"/>
      <c r="FK373" s="16"/>
      <c r="FL373" s="16"/>
      <c r="FM373" s="16"/>
      <c r="FN373" s="16"/>
      <c r="FO373" s="16"/>
      <c r="FP373" s="16"/>
      <c r="FQ373" s="16"/>
      <c r="FR373" s="16"/>
      <c r="FS373" s="16"/>
      <c r="FT373" s="16"/>
      <c r="FU373" s="16"/>
      <c r="FV373" s="16"/>
      <c r="FW373" s="16"/>
      <c r="FX373" s="16"/>
      <c r="FY373" s="16"/>
      <c r="FZ373" s="16"/>
      <c r="GA373" s="16"/>
      <c r="GB373" s="16"/>
      <c r="GC373" s="16"/>
      <c r="GE373" s="37">
        <v>368</v>
      </c>
      <c r="GF373" s="12">
        <v>3482</v>
      </c>
      <c r="GG373" s="16">
        <v>0</v>
      </c>
      <c r="GH373" s="16">
        <v>3.04</v>
      </c>
      <c r="GI373" s="16">
        <v>0</v>
      </c>
      <c r="GJ373" s="16">
        <v>0</v>
      </c>
      <c r="GK373" s="16">
        <v>0</v>
      </c>
      <c r="GL373" s="16">
        <v>0</v>
      </c>
      <c r="GM373" s="16">
        <v>0</v>
      </c>
      <c r="GN373" s="16">
        <v>0</v>
      </c>
      <c r="GO373" s="16">
        <v>0</v>
      </c>
      <c r="GP373" s="16">
        <v>99.54</v>
      </c>
      <c r="GQ373" s="16">
        <v>0</v>
      </c>
      <c r="GR373" s="16">
        <v>0</v>
      </c>
      <c r="GS373" s="16">
        <v>0</v>
      </c>
      <c r="GT373" s="16">
        <v>0</v>
      </c>
      <c r="GU373" s="16">
        <v>0</v>
      </c>
      <c r="GV373" s="16">
        <v>604.65500000000009</v>
      </c>
      <c r="GW373" s="16"/>
      <c r="GX373" s="16"/>
      <c r="GY373" s="16"/>
      <c r="GZ373" s="16"/>
      <c r="HA373" s="16"/>
    </row>
    <row r="374" spans="1:209" x14ac:dyDescent="0.35">
      <c r="A374" s="37"/>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c r="AA374" s="16"/>
      <c r="AB374" s="16"/>
      <c r="AC374" s="16"/>
      <c r="AD374" s="16"/>
      <c r="AE374" s="16"/>
      <c r="AF374" s="16"/>
      <c r="AG374" s="16"/>
      <c r="AH374" s="16"/>
      <c r="AI374" s="16"/>
      <c r="AJ374" s="16"/>
      <c r="AK374" s="16"/>
      <c r="AL374" s="16"/>
      <c r="AM374" s="16"/>
      <c r="AN374" s="16"/>
      <c r="AO374" s="16"/>
      <c r="AP374" s="16"/>
      <c r="AQ374" s="16"/>
      <c r="AR374" s="16"/>
      <c r="AS374" s="16"/>
      <c r="AT374" s="16"/>
      <c r="AU374" s="16"/>
      <c r="AV374" s="16"/>
      <c r="AW374" s="16"/>
      <c r="AX374" s="16"/>
      <c r="AY374" s="16"/>
      <c r="AZ374" s="16"/>
      <c r="BA374" s="16"/>
      <c r="BB374" s="16"/>
      <c r="BC374" s="16"/>
      <c r="BD374" s="16"/>
      <c r="BE374" s="16"/>
      <c r="BF374" s="16"/>
      <c r="BG374" s="16"/>
      <c r="BH374" s="16"/>
      <c r="BI374" s="16"/>
      <c r="BJ374" s="16"/>
      <c r="BK374" s="16"/>
      <c r="BL374" s="16"/>
      <c r="BM374" s="16"/>
      <c r="BN374" s="16"/>
      <c r="BO374" s="16"/>
      <c r="BP374" s="16"/>
      <c r="BQ374" s="16"/>
      <c r="BR374" s="16"/>
      <c r="BS374" s="16"/>
      <c r="BT374" s="16"/>
      <c r="BU374" s="16"/>
      <c r="BV374" s="16"/>
      <c r="BW374" s="16"/>
      <c r="BX374" s="16"/>
      <c r="BY374" s="16"/>
      <c r="BZ374" s="16"/>
      <c r="CA374" s="16"/>
      <c r="CB374" s="16"/>
      <c r="CC374" s="16"/>
      <c r="CD374" s="16"/>
      <c r="CE374" s="16"/>
      <c r="CF374" s="16"/>
      <c r="CG374" s="16"/>
      <c r="CH374" s="16"/>
      <c r="CI374" s="16"/>
      <c r="CJ374" s="16"/>
      <c r="CK374" s="16"/>
      <c r="CL374" s="16"/>
      <c r="CM374" s="16"/>
      <c r="CN374" s="16"/>
      <c r="CO374" s="16"/>
      <c r="CP374" s="16"/>
      <c r="CQ374" s="16"/>
      <c r="CR374" s="16"/>
      <c r="CS374" s="16"/>
      <c r="CT374" s="16"/>
      <c r="CU374" s="16"/>
      <c r="CV374" s="16"/>
      <c r="CW374" s="16"/>
      <c r="CX374" s="16"/>
      <c r="CY374" s="16"/>
      <c r="CZ374" s="16"/>
      <c r="DA374" s="16"/>
      <c r="DB374" s="16"/>
      <c r="DC374" s="16"/>
      <c r="DD374" s="16"/>
      <c r="DE374" s="16"/>
      <c r="DF374" s="16"/>
      <c r="DG374" s="16"/>
      <c r="DH374" s="16"/>
      <c r="DI374" s="16"/>
      <c r="DJ374" s="16"/>
      <c r="DK374" s="16"/>
      <c r="DL374" s="16"/>
      <c r="DM374" s="16"/>
      <c r="DN374" s="16"/>
      <c r="DO374" s="16"/>
      <c r="DP374" s="16"/>
      <c r="DQ374" s="16"/>
      <c r="DR374" s="16"/>
      <c r="DS374" s="16"/>
      <c r="DT374" s="16"/>
      <c r="DU374" s="16"/>
      <c r="DV374" s="16"/>
      <c r="DW374" s="16"/>
      <c r="DX374" s="16"/>
      <c r="DY374" s="16"/>
      <c r="DZ374" s="16"/>
      <c r="EA374" s="16"/>
      <c r="EB374" s="16"/>
      <c r="EC374" s="16"/>
      <c r="ED374" s="16"/>
      <c r="EE374" s="16"/>
      <c r="EF374" s="16"/>
      <c r="EG374" s="16"/>
      <c r="EH374" s="16"/>
      <c r="EI374" s="16"/>
      <c r="EJ374" s="16"/>
      <c r="EK374" s="16"/>
      <c r="EL374" s="16"/>
      <c r="EM374" s="16"/>
      <c r="EN374" s="16"/>
      <c r="EO374" s="16"/>
      <c r="EP374" s="16"/>
      <c r="EQ374" s="16"/>
      <c r="ER374" s="16"/>
      <c r="ES374" s="16"/>
      <c r="ET374" s="16"/>
      <c r="EU374" s="16"/>
      <c r="EV374" s="16"/>
      <c r="EW374" s="16"/>
      <c r="EX374" s="16"/>
      <c r="EY374" s="16"/>
      <c r="EZ374" s="16"/>
      <c r="FA374" s="16"/>
      <c r="FB374" s="16"/>
      <c r="FC374" s="16"/>
      <c r="FD374" s="16"/>
      <c r="FE374" s="16"/>
      <c r="FF374" s="16"/>
      <c r="FG374" s="16"/>
      <c r="FH374" s="16"/>
      <c r="FI374" s="16"/>
      <c r="FJ374" s="16"/>
      <c r="FK374" s="16"/>
      <c r="FL374" s="16"/>
      <c r="FM374" s="16"/>
      <c r="FN374" s="16"/>
      <c r="FO374" s="16"/>
      <c r="FP374" s="16"/>
      <c r="FQ374" s="16"/>
      <c r="FR374" s="16"/>
      <c r="FS374" s="16"/>
      <c r="FT374" s="16"/>
      <c r="FU374" s="16"/>
      <c r="FV374" s="16"/>
      <c r="FW374" s="16"/>
      <c r="FX374" s="16"/>
      <c r="FY374" s="16"/>
      <c r="FZ374" s="16"/>
      <c r="GA374" s="16"/>
      <c r="GB374" s="16"/>
      <c r="GC374" s="16"/>
      <c r="GE374" s="37">
        <v>369</v>
      </c>
      <c r="GF374" s="12">
        <v>3483</v>
      </c>
      <c r="GG374" s="16">
        <v>4.9400000000000004</v>
      </c>
      <c r="GH374" s="16">
        <v>7.1950000000000003</v>
      </c>
      <c r="GI374" s="16">
        <v>5.6</v>
      </c>
      <c r="GJ374" s="16">
        <v>18.5</v>
      </c>
      <c r="GK374" s="16">
        <v>0</v>
      </c>
      <c r="GL374" s="16">
        <v>2.5</v>
      </c>
      <c r="GM374" s="16">
        <v>0</v>
      </c>
      <c r="GN374" s="16">
        <v>12.8</v>
      </c>
      <c r="GO374" s="16">
        <v>36.58</v>
      </c>
      <c r="GP374" s="16">
        <v>16.5</v>
      </c>
      <c r="GQ374" s="16">
        <v>53.48</v>
      </c>
      <c r="GR374" s="16">
        <v>6.65</v>
      </c>
      <c r="GS374" s="16">
        <v>11.62</v>
      </c>
      <c r="GT374" s="16">
        <v>13.2</v>
      </c>
      <c r="GU374" s="16">
        <v>0</v>
      </c>
      <c r="GV374" s="16">
        <v>1245.7</v>
      </c>
      <c r="GW374" s="16"/>
      <c r="GX374" s="16"/>
      <c r="GY374" s="16"/>
      <c r="GZ374" s="16"/>
      <c r="HA374" s="16"/>
    </row>
    <row r="375" spans="1:209" x14ac:dyDescent="0.35">
      <c r="A375" s="37"/>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c r="AA375" s="16"/>
      <c r="AB375" s="16"/>
      <c r="AC375" s="16"/>
      <c r="AD375" s="16"/>
      <c r="AE375" s="16"/>
      <c r="AF375" s="16"/>
      <c r="AG375" s="16"/>
      <c r="AH375" s="16"/>
      <c r="AI375" s="16"/>
      <c r="AJ375" s="16"/>
      <c r="AK375" s="16"/>
      <c r="AL375" s="16"/>
      <c r="AM375" s="16"/>
      <c r="AN375" s="16"/>
      <c r="AO375" s="16"/>
      <c r="AP375" s="16"/>
      <c r="AQ375" s="16"/>
      <c r="AR375" s="16"/>
      <c r="AS375" s="16"/>
      <c r="AT375" s="16"/>
      <c r="AU375" s="16"/>
      <c r="AV375" s="16"/>
      <c r="AW375" s="16"/>
      <c r="AX375" s="16"/>
      <c r="AY375" s="16"/>
      <c r="AZ375" s="16"/>
      <c r="BA375" s="16"/>
      <c r="BB375" s="16"/>
      <c r="BC375" s="16"/>
      <c r="BD375" s="16"/>
      <c r="BE375" s="16"/>
      <c r="BF375" s="16"/>
      <c r="BG375" s="16"/>
      <c r="BH375" s="16"/>
      <c r="BI375" s="16"/>
      <c r="BJ375" s="16"/>
      <c r="BK375" s="16"/>
      <c r="BL375" s="16"/>
      <c r="BM375" s="16"/>
      <c r="BN375" s="16"/>
      <c r="BO375" s="16"/>
      <c r="BP375" s="16"/>
      <c r="BQ375" s="16"/>
      <c r="BR375" s="16"/>
      <c r="BS375" s="16"/>
      <c r="BT375" s="16"/>
      <c r="BU375" s="16"/>
      <c r="BV375" s="16"/>
      <c r="BW375" s="16"/>
      <c r="BX375" s="16"/>
      <c r="BY375" s="16"/>
      <c r="BZ375" s="16"/>
      <c r="CA375" s="16"/>
      <c r="CB375" s="16"/>
      <c r="CC375" s="16"/>
      <c r="CD375" s="16"/>
      <c r="CE375" s="16"/>
      <c r="CF375" s="16"/>
      <c r="CG375" s="16"/>
      <c r="CH375" s="16"/>
      <c r="CI375" s="16"/>
      <c r="CJ375" s="16"/>
      <c r="CK375" s="16"/>
      <c r="CL375" s="16"/>
      <c r="CM375" s="16"/>
      <c r="CN375" s="16"/>
      <c r="CO375" s="16"/>
      <c r="CP375" s="16"/>
      <c r="CQ375" s="16"/>
      <c r="CR375" s="16"/>
      <c r="CS375" s="16"/>
      <c r="CT375" s="16"/>
      <c r="CU375" s="16"/>
      <c r="CV375" s="16"/>
      <c r="CW375" s="16"/>
      <c r="CX375" s="16"/>
      <c r="CY375" s="16"/>
      <c r="CZ375" s="16"/>
      <c r="DA375" s="16"/>
      <c r="DB375" s="16"/>
      <c r="DC375" s="16"/>
      <c r="DD375" s="16"/>
      <c r="DE375" s="16"/>
      <c r="DF375" s="16"/>
      <c r="DG375" s="16"/>
      <c r="DH375" s="16"/>
      <c r="DI375" s="16"/>
      <c r="DJ375" s="16"/>
      <c r="DK375" s="16"/>
      <c r="DL375" s="16"/>
      <c r="DM375" s="16"/>
      <c r="DN375" s="16"/>
      <c r="DO375" s="16"/>
      <c r="DP375" s="16"/>
      <c r="DQ375" s="16"/>
      <c r="DR375" s="16"/>
      <c r="DS375" s="16"/>
      <c r="DT375" s="16"/>
      <c r="DU375" s="16"/>
      <c r="DV375" s="16"/>
      <c r="DW375" s="16"/>
      <c r="DX375" s="16"/>
      <c r="DY375" s="16"/>
      <c r="DZ375" s="16"/>
      <c r="EA375" s="16"/>
      <c r="EB375" s="16"/>
      <c r="EC375" s="16"/>
      <c r="ED375" s="16"/>
      <c r="EE375" s="16"/>
      <c r="EF375" s="16"/>
      <c r="EG375" s="16"/>
      <c r="EH375" s="16"/>
      <c r="EI375" s="16"/>
      <c r="EJ375" s="16"/>
      <c r="EK375" s="16"/>
      <c r="EL375" s="16"/>
      <c r="EM375" s="16"/>
      <c r="EN375" s="16"/>
      <c r="EO375" s="16"/>
      <c r="EP375" s="16"/>
      <c r="EQ375" s="16"/>
      <c r="ER375" s="16"/>
      <c r="ES375" s="16"/>
      <c r="ET375" s="16"/>
      <c r="EU375" s="16"/>
      <c r="EV375" s="16"/>
      <c r="EW375" s="16"/>
      <c r="EX375" s="16"/>
      <c r="EY375" s="16"/>
      <c r="EZ375" s="16"/>
      <c r="FA375" s="16"/>
      <c r="FB375" s="16"/>
      <c r="FC375" s="16"/>
      <c r="FD375" s="16"/>
      <c r="FE375" s="16"/>
      <c r="FF375" s="16"/>
      <c r="FG375" s="16"/>
      <c r="FH375" s="16"/>
      <c r="FI375" s="16"/>
      <c r="FJ375" s="16"/>
      <c r="FK375" s="16"/>
      <c r="FL375" s="16"/>
      <c r="FM375" s="16"/>
      <c r="FN375" s="16"/>
      <c r="FO375" s="16"/>
      <c r="FP375" s="16"/>
      <c r="FQ375" s="16"/>
      <c r="FR375" s="16"/>
      <c r="FS375" s="16"/>
      <c r="FT375" s="16"/>
      <c r="FU375" s="16"/>
      <c r="FV375" s="16"/>
      <c r="FW375" s="16"/>
      <c r="FX375" s="16"/>
      <c r="FY375" s="16"/>
      <c r="FZ375" s="16"/>
      <c r="GA375" s="16"/>
      <c r="GB375" s="16"/>
      <c r="GC375" s="16"/>
      <c r="GE375" s="37">
        <v>370</v>
      </c>
      <c r="GF375" s="12">
        <v>3485</v>
      </c>
      <c r="GG375" s="16">
        <v>0</v>
      </c>
      <c r="GH375" s="16">
        <v>5.13</v>
      </c>
      <c r="GI375" s="16">
        <v>0</v>
      </c>
      <c r="GJ375" s="16">
        <v>0</v>
      </c>
      <c r="GK375" s="16">
        <v>9</v>
      </c>
      <c r="GL375" s="16">
        <v>0</v>
      </c>
      <c r="GM375" s="16">
        <v>0</v>
      </c>
      <c r="GN375" s="16">
        <v>5.67</v>
      </c>
      <c r="GO375" s="16">
        <v>0</v>
      </c>
      <c r="GP375" s="16">
        <v>0</v>
      </c>
      <c r="GQ375" s="16">
        <v>0</v>
      </c>
      <c r="GR375" s="16">
        <v>0</v>
      </c>
      <c r="GS375" s="16">
        <v>19.09</v>
      </c>
      <c r="GT375" s="16">
        <v>0</v>
      </c>
      <c r="GU375" s="16">
        <v>0</v>
      </c>
      <c r="GV375" s="16">
        <v>377.30500000000006</v>
      </c>
      <c r="GW375" s="16"/>
      <c r="GX375" s="16"/>
      <c r="GY375" s="16"/>
      <c r="GZ375" s="16"/>
      <c r="HA375" s="16"/>
    </row>
    <row r="376" spans="1:209" x14ac:dyDescent="0.35">
      <c r="A376" s="37"/>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c r="AA376" s="16"/>
      <c r="AB376" s="16"/>
      <c r="AC376" s="16"/>
      <c r="AD376" s="16"/>
      <c r="AE376" s="16"/>
      <c r="AF376" s="16"/>
      <c r="AG376" s="16"/>
      <c r="AH376" s="16"/>
      <c r="AI376" s="16"/>
      <c r="AJ376" s="16"/>
      <c r="AK376" s="16"/>
      <c r="AL376" s="16"/>
      <c r="AM376" s="16"/>
      <c r="AN376" s="16"/>
      <c r="AO376" s="16"/>
      <c r="AP376" s="16"/>
      <c r="AQ376" s="16"/>
      <c r="AR376" s="16"/>
      <c r="AS376" s="16"/>
      <c r="AT376" s="16"/>
      <c r="AU376" s="16"/>
      <c r="AV376" s="16"/>
      <c r="AW376" s="16"/>
      <c r="AX376" s="16"/>
      <c r="AY376" s="16"/>
      <c r="AZ376" s="16"/>
      <c r="BA376" s="16"/>
      <c r="BB376" s="16"/>
      <c r="BC376" s="16"/>
      <c r="BD376" s="16"/>
      <c r="BE376" s="16"/>
      <c r="BF376" s="16"/>
      <c r="BG376" s="16"/>
      <c r="BH376" s="16"/>
      <c r="BI376" s="16"/>
      <c r="BJ376" s="16"/>
      <c r="BK376" s="16"/>
      <c r="BL376" s="16"/>
      <c r="BM376" s="16"/>
      <c r="BN376" s="16"/>
      <c r="BO376" s="16"/>
      <c r="BP376" s="16"/>
      <c r="BQ376" s="16"/>
      <c r="BR376" s="16"/>
      <c r="BS376" s="16"/>
      <c r="BT376" s="16"/>
      <c r="BU376" s="16"/>
      <c r="BV376" s="16"/>
      <c r="BW376" s="16"/>
      <c r="BX376" s="16"/>
      <c r="BY376" s="16"/>
      <c r="BZ376" s="16"/>
      <c r="CA376" s="16"/>
      <c r="CB376" s="16"/>
      <c r="CC376" s="16"/>
      <c r="CD376" s="16"/>
      <c r="CE376" s="16"/>
      <c r="CF376" s="16"/>
      <c r="CG376" s="16"/>
      <c r="CH376" s="16"/>
      <c r="CI376" s="16"/>
      <c r="CJ376" s="16"/>
      <c r="CK376" s="16"/>
      <c r="CL376" s="16"/>
      <c r="CM376" s="16"/>
      <c r="CN376" s="16"/>
      <c r="CO376" s="16"/>
      <c r="CP376" s="16"/>
      <c r="CQ376" s="16"/>
      <c r="CR376" s="16"/>
      <c r="CS376" s="16"/>
      <c r="CT376" s="16"/>
      <c r="CU376" s="16"/>
      <c r="CV376" s="16"/>
      <c r="CW376" s="16"/>
      <c r="CX376" s="16"/>
      <c r="CY376" s="16"/>
      <c r="CZ376" s="16"/>
      <c r="DA376" s="16"/>
      <c r="DB376" s="16"/>
      <c r="DC376" s="16"/>
      <c r="DD376" s="16"/>
      <c r="DE376" s="16"/>
      <c r="DF376" s="16"/>
      <c r="DG376" s="16"/>
      <c r="DH376" s="16"/>
      <c r="DI376" s="16"/>
      <c r="DJ376" s="16"/>
      <c r="DK376" s="16"/>
      <c r="DL376" s="16"/>
      <c r="DM376" s="16"/>
      <c r="DN376" s="16"/>
      <c r="DO376" s="16"/>
      <c r="DP376" s="16"/>
      <c r="DQ376" s="16"/>
      <c r="DR376" s="16"/>
      <c r="DS376" s="16"/>
      <c r="DT376" s="16"/>
      <c r="DU376" s="16"/>
      <c r="DV376" s="16"/>
      <c r="DW376" s="16"/>
      <c r="DX376" s="16"/>
      <c r="DY376" s="16"/>
      <c r="DZ376" s="16"/>
      <c r="EA376" s="16"/>
      <c r="EB376" s="16"/>
      <c r="EC376" s="16"/>
      <c r="ED376" s="16"/>
      <c r="EE376" s="16"/>
      <c r="EF376" s="16"/>
      <c r="EG376" s="16"/>
      <c r="EH376" s="16"/>
      <c r="EI376" s="16"/>
      <c r="EJ376" s="16"/>
      <c r="EK376" s="16"/>
      <c r="EL376" s="16"/>
      <c r="EM376" s="16"/>
      <c r="EN376" s="16"/>
      <c r="EO376" s="16"/>
      <c r="EP376" s="16"/>
      <c r="EQ376" s="16"/>
      <c r="ER376" s="16"/>
      <c r="ES376" s="16"/>
      <c r="ET376" s="16"/>
      <c r="EU376" s="16"/>
      <c r="EV376" s="16"/>
      <c r="EW376" s="16"/>
      <c r="EX376" s="16"/>
      <c r="EY376" s="16"/>
      <c r="EZ376" s="16"/>
      <c r="FA376" s="16"/>
      <c r="FB376" s="16"/>
      <c r="FC376" s="16"/>
      <c r="FD376" s="16"/>
      <c r="FE376" s="16"/>
      <c r="FF376" s="16"/>
      <c r="FG376" s="16"/>
      <c r="FH376" s="16"/>
      <c r="FI376" s="16"/>
      <c r="FJ376" s="16"/>
      <c r="FK376" s="16"/>
      <c r="FL376" s="16"/>
      <c r="FM376" s="16"/>
      <c r="FN376" s="16"/>
      <c r="FO376" s="16"/>
      <c r="FP376" s="16"/>
      <c r="FQ376" s="16"/>
      <c r="FR376" s="16"/>
      <c r="FS376" s="16"/>
      <c r="FT376" s="16"/>
      <c r="FU376" s="16"/>
      <c r="FV376" s="16"/>
      <c r="FW376" s="16"/>
      <c r="FX376" s="16"/>
      <c r="FY376" s="16"/>
      <c r="FZ376" s="16"/>
      <c r="GA376" s="16"/>
      <c r="GB376" s="16"/>
      <c r="GC376" s="16"/>
      <c r="GE376" s="37">
        <v>371</v>
      </c>
      <c r="GF376" s="12">
        <v>3487</v>
      </c>
      <c r="GG376" s="16">
        <v>1.54</v>
      </c>
      <c r="GH376" s="16">
        <v>2.66</v>
      </c>
      <c r="GI376" s="16">
        <v>0</v>
      </c>
      <c r="GJ376" s="16">
        <v>0</v>
      </c>
      <c r="GK376" s="16">
        <v>0</v>
      </c>
      <c r="GL376" s="16">
        <v>0</v>
      </c>
      <c r="GM376" s="16">
        <v>0</v>
      </c>
      <c r="GN376" s="16">
        <v>0</v>
      </c>
      <c r="GO376" s="16">
        <v>0</v>
      </c>
      <c r="GP376" s="16">
        <v>0</v>
      </c>
      <c r="GQ376" s="16">
        <v>0</v>
      </c>
      <c r="GR376" s="16">
        <v>0</v>
      </c>
      <c r="GS376" s="16">
        <v>0</v>
      </c>
      <c r="GT376" s="16">
        <v>0</v>
      </c>
      <c r="GU376" s="16">
        <v>0</v>
      </c>
      <c r="GV376" s="16">
        <v>113.995</v>
      </c>
      <c r="GW376" s="16"/>
      <c r="GX376" s="16"/>
      <c r="GY376" s="16"/>
      <c r="GZ376" s="16"/>
      <c r="HA376" s="16"/>
    </row>
    <row r="377" spans="1:209" x14ac:dyDescent="0.35">
      <c r="A377" s="37"/>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c r="AA377" s="16"/>
      <c r="AB377" s="16"/>
      <c r="AC377" s="16"/>
      <c r="AD377" s="16"/>
      <c r="AE377" s="16"/>
      <c r="AF377" s="16"/>
      <c r="AG377" s="16"/>
      <c r="AH377" s="16"/>
      <c r="AI377" s="16"/>
      <c r="AJ377" s="16"/>
      <c r="AK377" s="16"/>
      <c r="AL377" s="16"/>
      <c r="AM377" s="16"/>
      <c r="AN377" s="16"/>
      <c r="AO377" s="16"/>
      <c r="AP377" s="16"/>
      <c r="AQ377" s="16"/>
      <c r="AR377" s="16"/>
      <c r="AS377" s="16"/>
      <c r="AT377" s="16"/>
      <c r="AU377" s="16"/>
      <c r="AV377" s="16"/>
      <c r="AW377" s="16"/>
      <c r="AX377" s="16"/>
      <c r="AY377" s="16"/>
      <c r="AZ377" s="16"/>
      <c r="BA377" s="16"/>
      <c r="BB377" s="16"/>
      <c r="BC377" s="16"/>
      <c r="BD377" s="16"/>
      <c r="BE377" s="16"/>
      <c r="BF377" s="16"/>
      <c r="BG377" s="16"/>
      <c r="BH377" s="16"/>
      <c r="BI377" s="16"/>
      <c r="BJ377" s="16"/>
      <c r="BK377" s="16"/>
      <c r="BL377" s="16"/>
      <c r="BM377" s="16"/>
      <c r="BN377" s="16"/>
      <c r="BO377" s="16"/>
      <c r="BP377" s="16"/>
      <c r="BQ377" s="16"/>
      <c r="BR377" s="16"/>
      <c r="BS377" s="16"/>
      <c r="BT377" s="16"/>
      <c r="BU377" s="16"/>
      <c r="BV377" s="16"/>
      <c r="BW377" s="16"/>
      <c r="BX377" s="16"/>
      <c r="BY377" s="16"/>
      <c r="BZ377" s="16"/>
      <c r="CA377" s="16"/>
      <c r="CB377" s="16"/>
      <c r="CC377" s="16"/>
      <c r="CD377" s="16"/>
      <c r="CE377" s="16"/>
      <c r="CF377" s="16"/>
      <c r="CG377" s="16"/>
      <c r="CH377" s="16"/>
      <c r="CI377" s="16"/>
      <c r="CJ377" s="16"/>
      <c r="CK377" s="16"/>
      <c r="CL377" s="16"/>
      <c r="CM377" s="16"/>
      <c r="CN377" s="16"/>
      <c r="CO377" s="16"/>
      <c r="CP377" s="16"/>
      <c r="CQ377" s="16"/>
      <c r="CR377" s="16"/>
      <c r="CS377" s="16"/>
      <c r="CT377" s="16"/>
      <c r="CU377" s="16"/>
      <c r="CV377" s="16"/>
      <c r="CW377" s="16"/>
      <c r="CX377" s="16"/>
      <c r="CY377" s="16"/>
      <c r="CZ377" s="16"/>
      <c r="DA377" s="16"/>
      <c r="DB377" s="16"/>
      <c r="DC377" s="16"/>
      <c r="DD377" s="16"/>
      <c r="DE377" s="16"/>
      <c r="DF377" s="16"/>
      <c r="DG377" s="16"/>
      <c r="DH377" s="16"/>
      <c r="DI377" s="16"/>
      <c r="DJ377" s="16"/>
      <c r="DK377" s="16"/>
      <c r="DL377" s="16"/>
      <c r="DM377" s="16"/>
      <c r="DN377" s="16"/>
      <c r="DO377" s="16"/>
      <c r="DP377" s="16"/>
      <c r="DQ377" s="16"/>
      <c r="DR377" s="16"/>
      <c r="DS377" s="16"/>
      <c r="DT377" s="16"/>
      <c r="DU377" s="16"/>
      <c r="DV377" s="16"/>
      <c r="DW377" s="16"/>
      <c r="DX377" s="16"/>
      <c r="DY377" s="16"/>
      <c r="DZ377" s="16"/>
      <c r="EA377" s="16"/>
      <c r="EB377" s="16"/>
      <c r="EC377" s="16"/>
      <c r="ED377" s="16"/>
      <c r="EE377" s="16"/>
      <c r="EF377" s="16"/>
      <c r="EG377" s="16"/>
      <c r="EH377" s="16"/>
      <c r="EI377" s="16"/>
      <c r="EJ377" s="16"/>
      <c r="EK377" s="16"/>
      <c r="EL377" s="16"/>
      <c r="EM377" s="16"/>
      <c r="EN377" s="16"/>
      <c r="EO377" s="16"/>
      <c r="EP377" s="16"/>
      <c r="EQ377" s="16"/>
      <c r="ER377" s="16"/>
      <c r="ES377" s="16"/>
      <c r="ET377" s="16"/>
      <c r="EU377" s="16"/>
      <c r="EV377" s="16"/>
      <c r="EW377" s="16"/>
      <c r="EX377" s="16"/>
      <c r="EY377" s="16"/>
      <c r="EZ377" s="16"/>
      <c r="FA377" s="16"/>
      <c r="FB377" s="16"/>
      <c r="FC377" s="16"/>
      <c r="FD377" s="16"/>
      <c r="FE377" s="16"/>
      <c r="FF377" s="16"/>
      <c r="FG377" s="16"/>
      <c r="FH377" s="16"/>
      <c r="FI377" s="16"/>
      <c r="FJ377" s="16"/>
      <c r="FK377" s="16"/>
      <c r="FL377" s="16"/>
      <c r="FM377" s="16"/>
      <c r="FN377" s="16"/>
      <c r="FO377" s="16"/>
      <c r="FP377" s="16"/>
      <c r="FQ377" s="16"/>
      <c r="FR377" s="16"/>
      <c r="FS377" s="16"/>
      <c r="FT377" s="16"/>
      <c r="FU377" s="16"/>
      <c r="FV377" s="16"/>
      <c r="FW377" s="16"/>
      <c r="FX377" s="16"/>
      <c r="FY377" s="16"/>
      <c r="FZ377" s="16"/>
      <c r="GA377" s="16"/>
      <c r="GB377" s="16"/>
      <c r="GC377" s="16"/>
      <c r="GE377" s="37">
        <v>372</v>
      </c>
      <c r="GF377" s="12">
        <v>3488</v>
      </c>
      <c r="GG377" s="16">
        <v>0</v>
      </c>
      <c r="GH377" s="16">
        <v>0</v>
      </c>
      <c r="GI377" s="16">
        <v>3.42</v>
      </c>
      <c r="GJ377" s="16">
        <v>0</v>
      </c>
      <c r="GK377" s="16">
        <v>0</v>
      </c>
      <c r="GL377" s="16">
        <v>0</v>
      </c>
      <c r="GM377" s="16">
        <v>0</v>
      </c>
      <c r="GN377" s="16">
        <v>0</v>
      </c>
      <c r="GO377" s="16">
        <v>0</v>
      </c>
      <c r="GP377" s="16">
        <v>0</v>
      </c>
      <c r="GQ377" s="16">
        <v>0</v>
      </c>
      <c r="GR377" s="16">
        <v>0</v>
      </c>
      <c r="GS377" s="16">
        <v>0</v>
      </c>
      <c r="GT377" s="16">
        <v>0</v>
      </c>
      <c r="GU377" s="16">
        <v>0</v>
      </c>
      <c r="GV377" s="16">
        <v>83.13</v>
      </c>
      <c r="GW377" s="16"/>
      <c r="GX377" s="16"/>
      <c r="GY377" s="16"/>
      <c r="GZ377" s="16"/>
      <c r="HA377" s="16"/>
    </row>
    <row r="378" spans="1:209" x14ac:dyDescent="0.35">
      <c r="A378" s="37"/>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c r="AA378" s="16"/>
      <c r="AB378" s="16"/>
      <c r="AC378" s="16"/>
      <c r="AD378" s="16"/>
      <c r="AE378" s="16"/>
      <c r="AF378" s="16"/>
      <c r="AG378" s="16"/>
      <c r="AH378" s="16"/>
      <c r="AI378" s="16"/>
      <c r="AJ378" s="16"/>
      <c r="AK378" s="16"/>
      <c r="AL378" s="16"/>
      <c r="AM378" s="16"/>
      <c r="AN378" s="16"/>
      <c r="AO378" s="16"/>
      <c r="AP378" s="16"/>
      <c r="AQ378" s="16"/>
      <c r="AR378" s="16"/>
      <c r="AS378" s="16"/>
      <c r="AT378" s="16"/>
      <c r="AU378" s="16"/>
      <c r="AV378" s="16"/>
      <c r="AW378" s="16"/>
      <c r="AX378" s="16"/>
      <c r="AY378" s="16"/>
      <c r="AZ378" s="16"/>
      <c r="BA378" s="16"/>
      <c r="BB378" s="16"/>
      <c r="BC378" s="16"/>
      <c r="BD378" s="16"/>
      <c r="BE378" s="16"/>
      <c r="BF378" s="16"/>
      <c r="BG378" s="16"/>
      <c r="BH378" s="16"/>
      <c r="BI378" s="16"/>
      <c r="BJ378" s="16"/>
      <c r="BK378" s="16"/>
      <c r="BL378" s="16"/>
      <c r="BM378" s="16"/>
      <c r="BN378" s="16"/>
      <c r="BO378" s="16"/>
      <c r="BP378" s="16"/>
      <c r="BQ378" s="16"/>
      <c r="BR378" s="16"/>
      <c r="BS378" s="16"/>
      <c r="BT378" s="16"/>
      <c r="BU378" s="16"/>
      <c r="BV378" s="16"/>
      <c r="BW378" s="16"/>
      <c r="BX378" s="16"/>
      <c r="BY378" s="16"/>
      <c r="BZ378" s="16"/>
      <c r="CA378" s="16"/>
      <c r="CB378" s="16"/>
      <c r="CC378" s="16"/>
      <c r="CD378" s="16"/>
      <c r="CE378" s="16"/>
      <c r="CF378" s="16"/>
      <c r="CG378" s="16"/>
      <c r="CH378" s="16"/>
      <c r="CI378" s="16"/>
      <c r="CJ378" s="16"/>
      <c r="CK378" s="16"/>
      <c r="CL378" s="16"/>
      <c r="CM378" s="16"/>
      <c r="CN378" s="16"/>
      <c r="CO378" s="16"/>
      <c r="CP378" s="16"/>
      <c r="CQ378" s="16"/>
      <c r="CR378" s="16"/>
      <c r="CS378" s="16"/>
      <c r="CT378" s="16"/>
      <c r="CU378" s="16"/>
      <c r="CV378" s="16"/>
      <c r="CW378" s="16"/>
      <c r="CX378" s="16"/>
      <c r="CY378" s="16"/>
      <c r="CZ378" s="16"/>
      <c r="DA378" s="16"/>
      <c r="DB378" s="16"/>
      <c r="DC378" s="16"/>
      <c r="DD378" s="16"/>
      <c r="DE378" s="16"/>
      <c r="DF378" s="16"/>
      <c r="DG378" s="16"/>
      <c r="DH378" s="16"/>
      <c r="DI378" s="16"/>
      <c r="DJ378" s="16"/>
      <c r="DK378" s="16"/>
      <c r="DL378" s="16"/>
      <c r="DM378" s="16"/>
      <c r="DN378" s="16"/>
      <c r="DO378" s="16"/>
      <c r="DP378" s="16"/>
      <c r="DQ378" s="16"/>
      <c r="DR378" s="16"/>
      <c r="DS378" s="16"/>
      <c r="DT378" s="16"/>
      <c r="DU378" s="16"/>
      <c r="DV378" s="16"/>
      <c r="DW378" s="16"/>
      <c r="DX378" s="16"/>
      <c r="DY378" s="16"/>
      <c r="DZ378" s="16"/>
      <c r="EA378" s="16"/>
      <c r="EB378" s="16"/>
      <c r="EC378" s="16"/>
      <c r="ED378" s="16"/>
      <c r="EE378" s="16"/>
      <c r="EF378" s="16"/>
      <c r="EG378" s="16"/>
      <c r="EH378" s="16"/>
      <c r="EI378" s="16"/>
      <c r="EJ378" s="16"/>
      <c r="EK378" s="16"/>
      <c r="EL378" s="16"/>
      <c r="EM378" s="16"/>
      <c r="EN378" s="16"/>
      <c r="EO378" s="16"/>
      <c r="EP378" s="16"/>
      <c r="EQ378" s="16"/>
      <c r="ER378" s="16"/>
      <c r="ES378" s="16"/>
      <c r="ET378" s="16"/>
      <c r="EU378" s="16"/>
      <c r="EV378" s="16"/>
      <c r="EW378" s="16"/>
      <c r="EX378" s="16"/>
      <c r="EY378" s="16"/>
      <c r="EZ378" s="16"/>
      <c r="FA378" s="16"/>
      <c r="FB378" s="16"/>
      <c r="FC378" s="16"/>
      <c r="FD378" s="16"/>
      <c r="FE378" s="16"/>
      <c r="FF378" s="16"/>
      <c r="FG378" s="16"/>
      <c r="FH378" s="16"/>
      <c r="FI378" s="16"/>
      <c r="FJ378" s="16"/>
      <c r="FK378" s="16"/>
      <c r="FL378" s="16"/>
      <c r="FM378" s="16"/>
      <c r="FN378" s="16"/>
      <c r="FO378" s="16"/>
      <c r="FP378" s="16"/>
      <c r="FQ378" s="16"/>
      <c r="FR378" s="16"/>
      <c r="FS378" s="16"/>
      <c r="FT378" s="16"/>
      <c r="FU378" s="16"/>
      <c r="FV378" s="16"/>
      <c r="FW378" s="16"/>
      <c r="FX378" s="16"/>
      <c r="FY378" s="16"/>
      <c r="FZ378" s="16"/>
      <c r="GA378" s="16"/>
      <c r="GB378" s="16"/>
      <c r="GC378" s="16"/>
      <c r="GE378" s="37">
        <v>373</v>
      </c>
      <c r="GF378" s="12">
        <v>3489</v>
      </c>
      <c r="GG378" s="16">
        <v>4.76</v>
      </c>
      <c r="GH378" s="16">
        <v>0</v>
      </c>
      <c r="GI378" s="16">
        <v>0</v>
      </c>
      <c r="GJ378" s="16">
        <v>0</v>
      </c>
      <c r="GK378" s="16">
        <v>0</v>
      </c>
      <c r="GL378" s="16">
        <v>0</v>
      </c>
      <c r="GM378" s="16">
        <v>0</v>
      </c>
      <c r="GN378" s="16">
        <v>0</v>
      </c>
      <c r="GO378" s="16">
        <v>0</v>
      </c>
      <c r="GP378" s="16">
        <v>0</v>
      </c>
      <c r="GQ378" s="16">
        <v>0</v>
      </c>
      <c r="GR378" s="16">
        <v>0</v>
      </c>
      <c r="GS378" s="16">
        <v>6.64</v>
      </c>
      <c r="GT378" s="16">
        <v>0</v>
      </c>
      <c r="GU378" s="16">
        <v>0</v>
      </c>
      <c r="GV378" s="16">
        <v>155.19499999999996</v>
      </c>
      <c r="GW378" s="16"/>
      <c r="GX378" s="16"/>
      <c r="GY378" s="16"/>
      <c r="GZ378" s="16"/>
      <c r="HA378" s="16"/>
    </row>
    <row r="379" spans="1:209" x14ac:dyDescent="0.35">
      <c r="A379" s="37"/>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c r="AA379" s="16"/>
      <c r="AB379" s="16"/>
      <c r="AC379" s="16"/>
      <c r="AD379" s="16"/>
      <c r="AE379" s="16"/>
      <c r="AF379" s="16"/>
      <c r="AG379" s="16"/>
      <c r="AH379" s="16"/>
      <c r="AI379" s="16"/>
      <c r="AJ379" s="16"/>
      <c r="AK379" s="16"/>
      <c r="AL379" s="16"/>
      <c r="AM379" s="16"/>
      <c r="AN379" s="16"/>
      <c r="AO379" s="16"/>
      <c r="AP379" s="16"/>
      <c r="AQ379" s="16"/>
      <c r="AR379" s="16"/>
      <c r="AS379" s="16"/>
      <c r="AT379" s="16"/>
      <c r="AU379" s="16"/>
      <c r="AV379" s="16"/>
      <c r="AW379" s="16"/>
      <c r="AX379" s="16"/>
      <c r="AY379" s="16"/>
      <c r="AZ379" s="16"/>
      <c r="BA379" s="16"/>
      <c r="BB379" s="16"/>
      <c r="BC379" s="16"/>
      <c r="BD379" s="16"/>
      <c r="BE379" s="16"/>
      <c r="BF379" s="16"/>
      <c r="BG379" s="16"/>
      <c r="BH379" s="16"/>
      <c r="BI379" s="16"/>
      <c r="BJ379" s="16"/>
      <c r="BK379" s="16"/>
      <c r="BL379" s="16"/>
      <c r="BM379" s="16"/>
      <c r="BN379" s="16"/>
      <c r="BO379" s="16"/>
      <c r="BP379" s="16"/>
      <c r="BQ379" s="16"/>
      <c r="BR379" s="16"/>
      <c r="BS379" s="16"/>
      <c r="BT379" s="16"/>
      <c r="BU379" s="16"/>
      <c r="BV379" s="16"/>
      <c r="BW379" s="16"/>
      <c r="BX379" s="16"/>
      <c r="BY379" s="16"/>
      <c r="BZ379" s="16"/>
      <c r="CA379" s="16"/>
      <c r="CB379" s="16"/>
      <c r="CC379" s="16"/>
      <c r="CD379" s="16"/>
      <c r="CE379" s="16"/>
      <c r="CF379" s="16"/>
      <c r="CG379" s="16"/>
      <c r="CH379" s="16"/>
      <c r="CI379" s="16"/>
      <c r="CJ379" s="16"/>
      <c r="CK379" s="16"/>
      <c r="CL379" s="16"/>
      <c r="CM379" s="16"/>
      <c r="CN379" s="16"/>
      <c r="CO379" s="16"/>
      <c r="CP379" s="16"/>
      <c r="CQ379" s="16"/>
      <c r="CR379" s="16"/>
      <c r="CS379" s="16"/>
      <c r="CT379" s="16"/>
      <c r="CU379" s="16"/>
      <c r="CV379" s="16"/>
      <c r="CW379" s="16"/>
      <c r="CX379" s="16"/>
      <c r="CY379" s="16"/>
      <c r="CZ379" s="16"/>
      <c r="DA379" s="16"/>
      <c r="DB379" s="16"/>
      <c r="DC379" s="16"/>
      <c r="DD379" s="16"/>
      <c r="DE379" s="16"/>
      <c r="DF379" s="16"/>
      <c r="DG379" s="16"/>
      <c r="DH379" s="16"/>
      <c r="DI379" s="16"/>
      <c r="DJ379" s="16"/>
      <c r="DK379" s="16"/>
      <c r="DL379" s="16"/>
      <c r="DM379" s="16"/>
      <c r="DN379" s="16"/>
      <c r="DO379" s="16"/>
      <c r="DP379" s="16"/>
      <c r="DQ379" s="16"/>
      <c r="DR379" s="16"/>
      <c r="DS379" s="16"/>
      <c r="DT379" s="16"/>
      <c r="DU379" s="16"/>
      <c r="DV379" s="16"/>
      <c r="DW379" s="16"/>
      <c r="DX379" s="16"/>
      <c r="DY379" s="16"/>
      <c r="DZ379" s="16"/>
      <c r="EA379" s="16"/>
      <c r="EB379" s="16"/>
      <c r="EC379" s="16"/>
      <c r="ED379" s="16"/>
      <c r="EE379" s="16"/>
      <c r="EF379" s="16"/>
      <c r="EG379" s="16"/>
      <c r="EH379" s="16"/>
      <c r="EI379" s="16"/>
      <c r="EJ379" s="16"/>
      <c r="EK379" s="16"/>
      <c r="EL379" s="16"/>
      <c r="EM379" s="16"/>
      <c r="EN379" s="16"/>
      <c r="EO379" s="16"/>
      <c r="EP379" s="16"/>
      <c r="EQ379" s="16"/>
      <c r="ER379" s="16"/>
      <c r="ES379" s="16"/>
      <c r="ET379" s="16"/>
      <c r="EU379" s="16"/>
      <c r="EV379" s="16"/>
      <c r="EW379" s="16"/>
      <c r="EX379" s="16"/>
      <c r="EY379" s="16"/>
      <c r="EZ379" s="16"/>
      <c r="FA379" s="16"/>
      <c r="FB379" s="16"/>
      <c r="FC379" s="16"/>
      <c r="FD379" s="16"/>
      <c r="FE379" s="16"/>
      <c r="FF379" s="16"/>
      <c r="FG379" s="16"/>
      <c r="FH379" s="16"/>
      <c r="FI379" s="16"/>
      <c r="FJ379" s="16"/>
      <c r="FK379" s="16"/>
      <c r="FL379" s="16"/>
      <c r="FM379" s="16"/>
      <c r="FN379" s="16"/>
      <c r="FO379" s="16"/>
      <c r="FP379" s="16"/>
      <c r="FQ379" s="16"/>
      <c r="FR379" s="16"/>
      <c r="FS379" s="16"/>
      <c r="FT379" s="16"/>
      <c r="FU379" s="16"/>
      <c r="FV379" s="16"/>
      <c r="FW379" s="16"/>
      <c r="FX379" s="16"/>
      <c r="FY379" s="16"/>
      <c r="FZ379" s="16"/>
      <c r="GA379" s="16"/>
      <c r="GB379" s="16"/>
      <c r="GC379" s="16"/>
      <c r="GE379" s="37">
        <v>374</v>
      </c>
      <c r="GF379" s="12">
        <v>3490</v>
      </c>
      <c r="GG379" s="16">
        <v>5.2</v>
      </c>
      <c r="GH379" s="16">
        <v>54.53</v>
      </c>
      <c r="GI379" s="16">
        <v>10.5</v>
      </c>
      <c r="GJ379" s="16">
        <v>20.114999999999998</v>
      </c>
      <c r="GK379" s="16">
        <v>4.5</v>
      </c>
      <c r="GL379" s="16">
        <v>16.29</v>
      </c>
      <c r="GM379" s="16">
        <v>0</v>
      </c>
      <c r="GN379" s="16">
        <v>0</v>
      </c>
      <c r="GO379" s="16">
        <v>0</v>
      </c>
      <c r="GP379" s="16">
        <v>0</v>
      </c>
      <c r="GQ379" s="16">
        <v>0</v>
      </c>
      <c r="GR379" s="16">
        <v>37.99</v>
      </c>
      <c r="GS379" s="16">
        <v>103.57</v>
      </c>
      <c r="GT379" s="16">
        <v>35.200000000000003</v>
      </c>
      <c r="GU379" s="16">
        <v>0</v>
      </c>
      <c r="GV379" s="16">
        <v>1850.7700000000007</v>
      </c>
      <c r="GW379" s="16"/>
      <c r="GX379" s="16"/>
      <c r="GY379" s="16"/>
      <c r="GZ379" s="16"/>
      <c r="HA379" s="16"/>
    </row>
    <row r="380" spans="1:209" x14ac:dyDescent="0.35">
      <c r="A380" s="37"/>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c r="AA380" s="16"/>
      <c r="AB380" s="16"/>
      <c r="AC380" s="16"/>
      <c r="AD380" s="16"/>
      <c r="AE380" s="16"/>
      <c r="AF380" s="16"/>
      <c r="AG380" s="16"/>
      <c r="AH380" s="16"/>
      <c r="AI380" s="16"/>
      <c r="AJ380" s="16"/>
      <c r="AK380" s="16"/>
      <c r="AL380" s="16"/>
      <c r="AM380" s="16"/>
      <c r="AN380" s="16"/>
      <c r="AO380" s="16"/>
      <c r="AP380" s="16"/>
      <c r="AQ380" s="16"/>
      <c r="AR380" s="16"/>
      <c r="AS380" s="16"/>
      <c r="AT380" s="16"/>
      <c r="AU380" s="16"/>
      <c r="AV380" s="16"/>
      <c r="AW380" s="16"/>
      <c r="AX380" s="16"/>
      <c r="AY380" s="16"/>
      <c r="AZ380" s="16"/>
      <c r="BA380" s="16"/>
      <c r="BB380" s="16"/>
      <c r="BC380" s="16"/>
      <c r="BD380" s="16"/>
      <c r="BE380" s="16"/>
      <c r="BF380" s="16"/>
      <c r="BG380" s="16"/>
      <c r="BH380" s="16"/>
      <c r="BI380" s="16"/>
      <c r="BJ380" s="16"/>
      <c r="BK380" s="16"/>
      <c r="BL380" s="16"/>
      <c r="BM380" s="16"/>
      <c r="BN380" s="16"/>
      <c r="BO380" s="16"/>
      <c r="BP380" s="16"/>
      <c r="BQ380" s="16"/>
      <c r="BR380" s="16"/>
      <c r="BS380" s="16"/>
      <c r="BT380" s="16"/>
      <c r="BU380" s="16"/>
      <c r="BV380" s="16"/>
      <c r="BW380" s="16"/>
      <c r="BX380" s="16"/>
      <c r="BY380" s="16"/>
      <c r="BZ380" s="16"/>
      <c r="CA380" s="16"/>
      <c r="CB380" s="16"/>
      <c r="CC380" s="16"/>
      <c r="CD380" s="16"/>
      <c r="CE380" s="16"/>
      <c r="CF380" s="16"/>
      <c r="CG380" s="16"/>
      <c r="CH380" s="16"/>
      <c r="CI380" s="16"/>
      <c r="CJ380" s="16"/>
      <c r="CK380" s="16"/>
      <c r="CL380" s="16"/>
      <c r="CM380" s="16"/>
      <c r="CN380" s="16"/>
      <c r="CO380" s="16"/>
      <c r="CP380" s="16"/>
      <c r="CQ380" s="16"/>
      <c r="CR380" s="16"/>
      <c r="CS380" s="16"/>
      <c r="CT380" s="16"/>
      <c r="CU380" s="16"/>
      <c r="CV380" s="16"/>
      <c r="CW380" s="16"/>
      <c r="CX380" s="16"/>
      <c r="CY380" s="16"/>
      <c r="CZ380" s="16"/>
      <c r="DA380" s="16"/>
      <c r="DB380" s="16"/>
      <c r="DC380" s="16"/>
      <c r="DD380" s="16"/>
      <c r="DE380" s="16"/>
      <c r="DF380" s="16"/>
      <c r="DG380" s="16"/>
      <c r="DH380" s="16"/>
      <c r="DI380" s="16"/>
      <c r="DJ380" s="16"/>
      <c r="DK380" s="16"/>
      <c r="DL380" s="16"/>
      <c r="DM380" s="16"/>
      <c r="DN380" s="16"/>
      <c r="DO380" s="16"/>
      <c r="DP380" s="16"/>
      <c r="DQ380" s="16"/>
      <c r="DR380" s="16"/>
      <c r="DS380" s="16"/>
      <c r="DT380" s="16"/>
      <c r="DU380" s="16"/>
      <c r="DV380" s="16"/>
      <c r="DW380" s="16"/>
      <c r="DX380" s="16"/>
      <c r="DY380" s="16"/>
      <c r="DZ380" s="16"/>
      <c r="EA380" s="16"/>
      <c r="EB380" s="16"/>
      <c r="EC380" s="16"/>
      <c r="ED380" s="16"/>
      <c r="EE380" s="16"/>
      <c r="EF380" s="16"/>
      <c r="EG380" s="16"/>
      <c r="EH380" s="16"/>
      <c r="EI380" s="16"/>
      <c r="EJ380" s="16"/>
      <c r="EK380" s="16"/>
      <c r="EL380" s="16"/>
      <c r="EM380" s="16"/>
      <c r="EN380" s="16"/>
      <c r="EO380" s="16"/>
      <c r="EP380" s="16"/>
      <c r="EQ380" s="16"/>
      <c r="ER380" s="16"/>
      <c r="ES380" s="16"/>
      <c r="ET380" s="16"/>
      <c r="EU380" s="16"/>
      <c r="EV380" s="16"/>
      <c r="EW380" s="16"/>
      <c r="EX380" s="16"/>
      <c r="EY380" s="16"/>
      <c r="EZ380" s="16"/>
      <c r="FA380" s="16"/>
      <c r="FB380" s="16"/>
      <c r="FC380" s="16"/>
      <c r="FD380" s="16"/>
      <c r="FE380" s="16"/>
      <c r="FF380" s="16"/>
      <c r="FG380" s="16"/>
      <c r="FH380" s="16"/>
      <c r="FI380" s="16"/>
      <c r="FJ380" s="16"/>
      <c r="FK380" s="16"/>
      <c r="FL380" s="16"/>
      <c r="FM380" s="16"/>
      <c r="FN380" s="16"/>
      <c r="FO380" s="16"/>
      <c r="FP380" s="16"/>
      <c r="FQ380" s="16"/>
      <c r="FR380" s="16"/>
      <c r="FS380" s="16"/>
      <c r="FT380" s="16"/>
      <c r="FU380" s="16"/>
      <c r="FV380" s="16"/>
      <c r="FW380" s="16"/>
      <c r="FX380" s="16"/>
      <c r="FY380" s="16"/>
      <c r="FZ380" s="16"/>
      <c r="GA380" s="16"/>
      <c r="GB380" s="16"/>
      <c r="GC380" s="16"/>
      <c r="GE380" s="37">
        <v>375</v>
      </c>
      <c r="GF380" s="12">
        <v>3491</v>
      </c>
      <c r="GG380" s="16">
        <v>0</v>
      </c>
      <c r="GH380" s="16">
        <v>0</v>
      </c>
      <c r="GI380" s="16">
        <v>0</v>
      </c>
      <c r="GJ380" s="16">
        <v>0</v>
      </c>
      <c r="GK380" s="16">
        <v>0</v>
      </c>
      <c r="GL380" s="16">
        <v>7</v>
      </c>
      <c r="GM380" s="16">
        <v>0</v>
      </c>
      <c r="GN380" s="16">
        <v>0</v>
      </c>
      <c r="GO380" s="16">
        <v>0</v>
      </c>
      <c r="GP380" s="16">
        <v>0</v>
      </c>
      <c r="GQ380" s="16">
        <v>2.75</v>
      </c>
      <c r="GR380" s="16">
        <v>0</v>
      </c>
      <c r="GS380" s="16">
        <v>0</v>
      </c>
      <c r="GT380" s="16">
        <v>0</v>
      </c>
      <c r="GU380" s="16">
        <v>0</v>
      </c>
      <c r="GV380" s="16">
        <v>164.495</v>
      </c>
      <c r="GW380" s="16"/>
      <c r="GX380" s="16"/>
      <c r="GY380" s="16"/>
      <c r="GZ380" s="16"/>
      <c r="HA380" s="16"/>
    </row>
    <row r="381" spans="1:209" x14ac:dyDescent="0.35">
      <c r="A381" s="37"/>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c r="AA381" s="16"/>
      <c r="AB381" s="16"/>
      <c r="AC381" s="16"/>
      <c r="AD381" s="16"/>
      <c r="AE381" s="16"/>
      <c r="AF381" s="16"/>
      <c r="AG381" s="16"/>
      <c r="AH381" s="16"/>
      <c r="AI381" s="16"/>
      <c r="AJ381" s="16"/>
      <c r="AK381" s="16"/>
      <c r="AL381" s="16"/>
      <c r="AM381" s="16"/>
      <c r="AN381" s="16"/>
      <c r="AO381" s="16"/>
      <c r="AP381" s="16"/>
      <c r="AQ381" s="16"/>
      <c r="AR381" s="16"/>
      <c r="AS381" s="16"/>
      <c r="AT381" s="16"/>
      <c r="AU381" s="16"/>
      <c r="AV381" s="16"/>
      <c r="AW381" s="16"/>
      <c r="AX381" s="16"/>
      <c r="AY381" s="16"/>
      <c r="AZ381" s="16"/>
      <c r="BA381" s="16"/>
      <c r="BB381" s="16"/>
      <c r="BC381" s="16"/>
      <c r="BD381" s="16"/>
      <c r="BE381" s="16"/>
      <c r="BF381" s="16"/>
      <c r="BG381" s="16"/>
      <c r="BH381" s="16"/>
      <c r="BI381" s="16"/>
      <c r="BJ381" s="16"/>
      <c r="BK381" s="16"/>
      <c r="BL381" s="16"/>
      <c r="BM381" s="16"/>
      <c r="BN381" s="16"/>
      <c r="BO381" s="16"/>
      <c r="BP381" s="16"/>
      <c r="BQ381" s="16"/>
      <c r="BR381" s="16"/>
      <c r="BS381" s="16"/>
      <c r="BT381" s="16"/>
      <c r="BU381" s="16"/>
      <c r="BV381" s="16"/>
      <c r="BW381" s="16"/>
      <c r="BX381" s="16"/>
      <c r="BY381" s="16"/>
      <c r="BZ381" s="16"/>
      <c r="CA381" s="16"/>
      <c r="CB381" s="16"/>
      <c r="CC381" s="16"/>
      <c r="CD381" s="16"/>
      <c r="CE381" s="16"/>
      <c r="CF381" s="16"/>
      <c r="CG381" s="16"/>
      <c r="CH381" s="16"/>
      <c r="CI381" s="16"/>
      <c r="CJ381" s="16"/>
      <c r="CK381" s="16"/>
      <c r="CL381" s="16"/>
      <c r="CM381" s="16"/>
      <c r="CN381" s="16"/>
      <c r="CO381" s="16"/>
      <c r="CP381" s="16"/>
      <c r="CQ381" s="16"/>
      <c r="CR381" s="16"/>
      <c r="CS381" s="16"/>
      <c r="CT381" s="16"/>
      <c r="CU381" s="16"/>
      <c r="CV381" s="16"/>
      <c r="CW381" s="16"/>
      <c r="CX381" s="16"/>
      <c r="CY381" s="16"/>
      <c r="CZ381" s="16"/>
      <c r="DA381" s="16"/>
      <c r="DB381" s="16"/>
      <c r="DC381" s="16"/>
      <c r="DD381" s="16"/>
      <c r="DE381" s="16"/>
      <c r="DF381" s="16"/>
      <c r="DG381" s="16"/>
      <c r="DH381" s="16"/>
      <c r="DI381" s="16"/>
      <c r="DJ381" s="16"/>
      <c r="DK381" s="16"/>
      <c r="DL381" s="16"/>
      <c r="DM381" s="16"/>
      <c r="DN381" s="16"/>
      <c r="DO381" s="16"/>
      <c r="DP381" s="16"/>
      <c r="DQ381" s="16"/>
      <c r="DR381" s="16"/>
      <c r="DS381" s="16"/>
      <c r="DT381" s="16"/>
      <c r="DU381" s="16"/>
      <c r="DV381" s="16"/>
      <c r="DW381" s="16"/>
      <c r="DX381" s="16"/>
      <c r="DY381" s="16"/>
      <c r="DZ381" s="16"/>
      <c r="EA381" s="16"/>
      <c r="EB381" s="16"/>
      <c r="EC381" s="16"/>
      <c r="ED381" s="16"/>
      <c r="EE381" s="16"/>
      <c r="EF381" s="16"/>
      <c r="EG381" s="16"/>
      <c r="EH381" s="16"/>
      <c r="EI381" s="16"/>
      <c r="EJ381" s="16"/>
      <c r="EK381" s="16"/>
      <c r="EL381" s="16"/>
      <c r="EM381" s="16"/>
      <c r="EN381" s="16"/>
      <c r="EO381" s="16"/>
      <c r="EP381" s="16"/>
      <c r="EQ381" s="16"/>
      <c r="ER381" s="16"/>
      <c r="ES381" s="16"/>
      <c r="ET381" s="16"/>
      <c r="EU381" s="16"/>
      <c r="EV381" s="16"/>
      <c r="EW381" s="16"/>
      <c r="EX381" s="16"/>
      <c r="EY381" s="16"/>
      <c r="EZ381" s="16"/>
      <c r="FA381" s="16"/>
      <c r="FB381" s="16"/>
      <c r="FC381" s="16"/>
      <c r="FD381" s="16"/>
      <c r="FE381" s="16"/>
      <c r="FF381" s="16"/>
      <c r="FG381" s="16"/>
      <c r="FH381" s="16"/>
      <c r="FI381" s="16"/>
      <c r="FJ381" s="16"/>
      <c r="FK381" s="16"/>
      <c r="FL381" s="16"/>
      <c r="FM381" s="16"/>
      <c r="FN381" s="16"/>
      <c r="FO381" s="16"/>
      <c r="FP381" s="16"/>
      <c r="FQ381" s="16"/>
      <c r="FR381" s="16"/>
      <c r="FS381" s="16"/>
      <c r="FT381" s="16"/>
      <c r="FU381" s="16"/>
      <c r="FV381" s="16"/>
      <c r="FW381" s="16"/>
      <c r="FX381" s="16"/>
      <c r="FY381" s="16"/>
      <c r="FZ381" s="16"/>
      <c r="GA381" s="16"/>
      <c r="GB381" s="16"/>
      <c r="GC381" s="16"/>
      <c r="GE381" s="37">
        <v>376</v>
      </c>
      <c r="GF381" s="12">
        <v>3494</v>
      </c>
      <c r="GG381" s="16">
        <v>1.61</v>
      </c>
      <c r="GH381" s="16">
        <v>3.22</v>
      </c>
      <c r="GI381" s="16">
        <v>0</v>
      </c>
      <c r="GJ381" s="16">
        <v>0</v>
      </c>
      <c r="GK381" s="16">
        <v>10.14</v>
      </c>
      <c r="GL381" s="16">
        <v>0</v>
      </c>
      <c r="GM381" s="16">
        <v>0</v>
      </c>
      <c r="GN381" s="16">
        <v>0</v>
      </c>
      <c r="GO381" s="16">
        <v>0</v>
      </c>
      <c r="GP381" s="16">
        <v>12.34</v>
      </c>
      <c r="GQ381" s="16">
        <v>0</v>
      </c>
      <c r="GR381" s="16">
        <v>0</v>
      </c>
      <c r="GS381" s="16">
        <v>5.81</v>
      </c>
      <c r="GT381" s="16">
        <v>6.6</v>
      </c>
      <c r="GU381" s="16">
        <v>6.6</v>
      </c>
      <c r="GV381" s="16">
        <v>1859.2569999999996</v>
      </c>
      <c r="GW381" s="16"/>
      <c r="GX381" s="16"/>
      <c r="GY381" s="16"/>
      <c r="GZ381" s="16"/>
      <c r="HA381" s="16"/>
    </row>
    <row r="382" spans="1:209" x14ac:dyDescent="0.35">
      <c r="A382" s="37"/>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c r="AA382" s="16"/>
      <c r="AB382" s="16"/>
      <c r="AC382" s="16"/>
      <c r="AD382" s="16"/>
      <c r="AE382" s="16"/>
      <c r="AF382" s="16"/>
      <c r="AG382" s="16"/>
      <c r="AH382" s="16"/>
      <c r="AI382" s="16"/>
      <c r="AJ382" s="16"/>
      <c r="AK382" s="16"/>
      <c r="AL382" s="16"/>
      <c r="AM382" s="16"/>
      <c r="AN382" s="16"/>
      <c r="AO382" s="16"/>
      <c r="AP382" s="16"/>
      <c r="AQ382" s="16"/>
      <c r="AR382" s="16"/>
      <c r="AS382" s="16"/>
      <c r="AT382" s="16"/>
      <c r="AU382" s="16"/>
      <c r="AV382" s="16"/>
      <c r="AW382" s="16"/>
      <c r="AX382" s="16"/>
      <c r="AY382" s="16"/>
      <c r="AZ382" s="16"/>
      <c r="BA382" s="16"/>
      <c r="BB382" s="16"/>
      <c r="BC382" s="16"/>
      <c r="BD382" s="16"/>
      <c r="BE382" s="16"/>
      <c r="BF382" s="16"/>
      <c r="BG382" s="16"/>
      <c r="BH382" s="16"/>
      <c r="BI382" s="16"/>
      <c r="BJ382" s="16"/>
      <c r="BK382" s="16"/>
      <c r="BL382" s="16"/>
      <c r="BM382" s="16"/>
      <c r="BN382" s="16"/>
      <c r="BO382" s="16"/>
      <c r="BP382" s="16"/>
      <c r="BQ382" s="16"/>
      <c r="BR382" s="16"/>
      <c r="BS382" s="16"/>
      <c r="BT382" s="16"/>
      <c r="BU382" s="16"/>
      <c r="BV382" s="16"/>
      <c r="BW382" s="16"/>
      <c r="BX382" s="16"/>
      <c r="BY382" s="16"/>
      <c r="BZ382" s="16"/>
      <c r="CA382" s="16"/>
      <c r="CB382" s="16"/>
      <c r="CC382" s="16"/>
      <c r="CD382" s="16"/>
      <c r="CE382" s="16"/>
      <c r="CF382" s="16"/>
      <c r="CG382" s="16"/>
      <c r="CH382" s="16"/>
      <c r="CI382" s="16"/>
      <c r="CJ382" s="16"/>
      <c r="CK382" s="16"/>
      <c r="CL382" s="16"/>
      <c r="CM382" s="16"/>
      <c r="CN382" s="16"/>
      <c r="CO382" s="16"/>
      <c r="CP382" s="16"/>
      <c r="CQ382" s="16"/>
      <c r="CR382" s="16"/>
      <c r="CS382" s="16"/>
      <c r="CT382" s="16"/>
      <c r="CU382" s="16"/>
      <c r="CV382" s="16"/>
      <c r="CW382" s="16"/>
      <c r="CX382" s="16"/>
      <c r="CY382" s="16"/>
      <c r="CZ382" s="16"/>
      <c r="DA382" s="16"/>
      <c r="DB382" s="16"/>
      <c r="DC382" s="16"/>
      <c r="DD382" s="16"/>
      <c r="DE382" s="16"/>
      <c r="DF382" s="16"/>
      <c r="DG382" s="16"/>
      <c r="DH382" s="16"/>
      <c r="DI382" s="16"/>
      <c r="DJ382" s="16"/>
      <c r="DK382" s="16"/>
      <c r="DL382" s="16"/>
      <c r="DM382" s="16"/>
      <c r="DN382" s="16"/>
      <c r="DO382" s="16"/>
      <c r="DP382" s="16"/>
      <c r="DQ382" s="16"/>
      <c r="DR382" s="16"/>
      <c r="DS382" s="16"/>
      <c r="DT382" s="16"/>
      <c r="DU382" s="16"/>
      <c r="DV382" s="16"/>
      <c r="DW382" s="16"/>
      <c r="DX382" s="16"/>
      <c r="DY382" s="16"/>
      <c r="DZ382" s="16"/>
      <c r="EA382" s="16"/>
      <c r="EB382" s="16"/>
      <c r="EC382" s="16"/>
      <c r="ED382" s="16"/>
      <c r="EE382" s="16"/>
      <c r="EF382" s="16"/>
      <c r="EG382" s="16"/>
      <c r="EH382" s="16"/>
      <c r="EI382" s="16"/>
      <c r="EJ382" s="16"/>
      <c r="EK382" s="16"/>
      <c r="EL382" s="16"/>
      <c r="EM382" s="16"/>
      <c r="EN382" s="16"/>
      <c r="EO382" s="16"/>
      <c r="EP382" s="16"/>
      <c r="EQ382" s="16"/>
      <c r="ER382" s="16"/>
      <c r="ES382" s="16"/>
      <c r="ET382" s="16"/>
      <c r="EU382" s="16"/>
      <c r="EV382" s="16"/>
      <c r="EW382" s="16"/>
      <c r="EX382" s="16"/>
      <c r="EY382" s="16"/>
      <c r="EZ382" s="16"/>
      <c r="FA382" s="16"/>
      <c r="FB382" s="16"/>
      <c r="FC382" s="16"/>
      <c r="FD382" s="16"/>
      <c r="FE382" s="16"/>
      <c r="FF382" s="16"/>
      <c r="FG382" s="16"/>
      <c r="FH382" s="16"/>
      <c r="FI382" s="16"/>
      <c r="FJ382" s="16"/>
      <c r="FK382" s="16"/>
      <c r="FL382" s="16"/>
      <c r="FM382" s="16"/>
      <c r="FN382" s="16"/>
      <c r="FO382" s="16"/>
      <c r="FP382" s="16"/>
      <c r="FQ382" s="16"/>
      <c r="FR382" s="16"/>
      <c r="FS382" s="16"/>
      <c r="FT382" s="16"/>
      <c r="FU382" s="16"/>
      <c r="FV382" s="16"/>
      <c r="FW382" s="16"/>
      <c r="FX382" s="16"/>
      <c r="FY382" s="16"/>
      <c r="FZ382" s="16"/>
      <c r="GA382" s="16"/>
      <c r="GB382" s="16"/>
      <c r="GC382" s="16"/>
      <c r="GE382" s="37">
        <v>377</v>
      </c>
      <c r="GF382" s="12">
        <v>3496</v>
      </c>
      <c r="GG382" s="16">
        <v>54.71</v>
      </c>
      <c r="GH382" s="16">
        <v>74.775000000000006</v>
      </c>
      <c r="GI382" s="16">
        <v>65.33</v>
      </c>
      <c r="GJ382" s="16">
        <v>40.25</v>
      </c>
      <c r="GK382" s="16">
        <v>33.200000000000003</v>
      </c>
      <c r="GL382" s="16">
        <v>113.97</v>
      </c>
      <c r="GM382" s="16">
        <v>75.33</v>
      </c>
      <c r="GN382" s="16">
        <v>40.17</v>
      </c>
      <c r="GO382" s="16">
        <v>26.844999999999999</v>
      </c>
      <c r="GP382" s="16">
        <v>33</v>
      </c>
      <c r="GQ382" s="16">
        <v>43.12</v>
      </c>
      <c r="GR382" s="16">
        <v>103.05</v>
      </c>
      <c r="GS382" s="16">
        <v>106.645</v>
      </c>
      <c r="GT382" s="16">
        <v>47.6</v>
      </c>
      <c r="GU382" s="16">
        <v>92.84</v>
      </c>
      <c r="GV382" s="16">
        <v>10870.999000000002</v>
      </c>
      <c r="GW382" s="16"/>
      <c r="GX382" s="16"/>
      <c r="GY382" s="16"/>
      <c r="GZ382" s="16"/>
      <c r="HA382" s="16"/>
    </row>
    <row r="383" spans="1:209" x14ac:dyDescent="0.35">
      <c r="A383" s="37"/>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c r="AA383" s="16"/>
      <c r="AB383" s="16"/>
      <c r="AC383" s="16"/>
      <c r="AD383" s="16"/>
      <c r="AE383" s="16"/>
      <c r="AF383" s="16"/>
      <c r="AG383" s="16"/>
      <c r="AH383" s="16"/>
      <c r="AI383" s="16"/>
      <c r="AJ383" s="16"/>
      <c r="AK383" s="16"/>
      <c r="AL383" s="16"/>
      <c r="AM383" s="16"/>
      <c r="AN383" s="16"/>
      <c r="AO383" s="16"/>
      <c r="AP383" s="16"/>
      <c r="AQ383" s="16"/>
      <c r="AR383" s="16"/>
      <c r="AS383" s="16"/>
      <c r="AT383" s="16"/>
      <c r="AU383" s="16"/>
      <c r="AV383" s="16"/>
      <c r="AW383" s="16"/>
      <c r="AX383" s="16"/>
      <c r="AY383" s="16"/>
      <c r="AZ383" s="16"/>
      <c r="BA383" s="16"/>
      <c r="BB383" s="16"/>
      <c r="BC383" s="16"/>
      <c r="BD383" s="16"/>
      <c r="BE383" s="16"/>
      <c r="BF383" s="16"/>
      <c r="BG383" s="16"/>
      <c r="BH383" s="16"/>
      <c r="BI383" s="16"/>
      <c r="BJ383" s="16"/>
      <c r="BK383" s="16"/>
      <c r="BL383" s="16"/>
      <c r="BM383" s="16"/>
      <c r="BN383" s="16"/>
      <c r="BO383" s="16"/>
      <c r="BP383" s="16"/>
      <c r="BQ383" s="16"/>
      <c r="BR383" s="16"/>
      <c r="BS383" s="16"/>
      <c r="BT383" s="16"/>
      <c r="BU383" s="16"/>
      <c r="BV383" s="16"/>
      <c r="BW383" s="16"/>
      <c r="BX383" s="16"/>
      <c r="BY383" s="16"/>
      <c r="BZ383" s="16"/>
      <c r="CA383" s="16"/>
      <c r="CB383" s="16"/>
      <c r="CC383" s="16"/>
      <c r="CD383" s="16"/>
      <c r="CE383" s="16"/>
      <c r="CF383" s="16"/>
      <c r="CG383" s="16"/>
      <c r="CH383" s="16"/>
      <c r="CI383" s="16"/>
      <c r="CJ383" s="16"/>
      <c r="CK383" s="16"/>
      <c r="CL383" s="16"/>
      <c r="CM383" s="16"/>
      <c r="CN383" s="16"/>
      <c r="CO383" s="16"/>
      <c r="CP383" s="16"/>
      <c r="CQ383" s="16"/>
      <c r="CR383" s="16"/>
      <c r="CS383" s="16"/>
      <c r="CT383" s="16"/>
      <c r="CU383" s="16"/>
      <c r="CV383" s="16"/>
      <c r="CW383" s="16"/>
      <c r="CX383" s="16"/>
      <c r="CY383" s="16"/>
      <c r="CZ383" s="16"/>
      <c r="DA383" s="16"/>
      <c r="DB383" s="16"/>
      <c r="DC383" s="16"/>
      <c r="DD383" s="16"/>
      <c r="DE383" s="16"/>
      <c r="DF383" s="16"/>
      <c r="DG383" s="16"/>
      <c r="DH383" s="16"/>
      <c r="DI383" s="16"/>
      <c r="DJ383" s="16"/>
      <c r="DK383" s="16"/>
      <c r="DL383" s="16"/>
      <c r="DM383" s="16"/>
      <c r="DN383" s="16"/>
      <c r="DO383" s="16"/>
      <c r="DP383" s="16"/>
      <c r="DQ383" s="16"/>
      <c r="DR383" s="16"/>
      <c r="DS383" s="16"/>
      <c r="DT383" s="16"/>
      <c r="DU383" s="16"/>
      <c r="DV383" s="16"/>
      <c r="DW383" s="16"/>
      <c r="DX383" s="16"/>
      <c r="DY383" s="16"/>
      <c r="DZ383" s="16"/>
      <c r="EA383" s="16"/>
      <c r="EB383" s="16"/>
      <c r="EC383" s="16"/>
      <c r="ED383" s="16"/>
      <c r="EE383" s="16"/>
      <c r="EF383" s="16"/>
      <c r="EG383" s="16"/>
      <c r="EH383" s="16"/>
      <c r="EI383" s="16"/>
      <c r="EJ383" s="16"/>
      <c r="EK383" s="16"/>
      <c r="EL383" s="16"/>
      <c r="EM383" s="16"/>
      <c r="EN383" s="16"/>
      <c r="EO383" s="16"/>
      <c r="EP383" s="16"/>
      <c r="EQ383" s="16"/>
      <c r="ER383" s="16"/>
      <c r="ES383" s="16"/>
      <c r="ET383" s="16"/>
      <c r="EU383" s="16"/>
      <c r="EV383" s="16"/>
      <c r="EW383" s="16"/>
      <c r="EX383" s="16"/>
      <c r="EY383" s="16"/>
      <c r="EZ383" s="16"/>
      <c r="FA383" s="16"/>
      <c r="FB383" s="16"/>
      <c r="FC383" s="16"/>
      <c r="FD383" s="16"/>
      <c r="FE383" s="16"/>
      <c r="FF383" s="16"/>
      <c r="FG383" s="16"/>
      <c r="FH383" s="16"/>
      <c r="FI383" s="16"/>
      <c r="FJ383" s="16"/>
      <c r="FK383" s="16"/>
      <c r="FL383" s="16"/>
      <c r="FM383" s="16"/>
      <c r="FN383" s="16"/>
      <c r="FO383" s="16"/>
      <c r="FP383" s="16"/>
      <c r="FQ383" s="16"/>
      <c r="FR383" s="16"/>
      <c r="FS383" s="16"/>
      <c r="FT383" s="16"/>
      <c r="FU383" s="16"/>
      <c r="FV383" s="16"/>
      <c r="FW383" s="16"/>
      <c r="FX383" s="16"/>
      <c r="FY383" s="16"/>
      <c r="FZ383" s="16"/>
      <c r="GA383" s="16"/>
      <c r="GB383" s="16"/>
      <c r="GC383" s="16"/>
      <c r="GE383" s="37">
        <v>378</v>
      </c>
      <c r="GF383" s="12">
        <v>3498</v>
      </c>
      <c r="GG383" s="16">
        <v>47.372</v>
      </c>
      <c r="GH383" s="16">
        <v>66.164000000000001</v>
      </c>
      <c r="GI383" s="16">
        <v>6</v>
      </c>
      <c r="GJ383" s="16">
        <v>17.75</v>
      </c>
      <c r="GK383" s="16">
        <v>5</v>
      </c>
      <c r="GL383" s="16">
        <v>23.62</v>
      </c>
      <c r="GM383" s="16">
        <v>32.49</v>
      </c>
      <c r="GN383" s="16">
        <v>157.19999999999999</v>
      </c>
      <c r="GO383" s="16">
        <v>153.12</v>
      </c>
      <c r="GP383" s="16">
        <v>101.54</v>
      </c>
      <c r="GQ383" s="16">
        <v>102.08</v>
      </c>
      <c r="GR383" s="16">
        <v>60.284999999999997</v>
      </c>
      <c r="GS383" s="16">
        <v>117.755</v>
      </c>
      <c r="GT383" s="16">
        <v>34.76</v>
      </c>
      <c r="GU383" s="16">
        <v>22</v>
      </c>
      <c r="GV383" s="16">
        <v>10917.185999999998</v>
      </c>
      <c r="GW383" s="16"/>
      <c r="GX383" s="16"/>
      <c r="GY383" s="16"/>
      <c r="GZ383" s="16"/>
      <c r="HA383" s="16"/>
    </row>
    <row r="384" spans="1:209" x14ac:dyDescent="0.35">
      <c r="A384" s="37"/>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c r="AA384" s="16"/>
      <c r="AB384" s="16"/>
      <c r="AC384" s="16"/>
      <c r="AD384" s="16"/>
      <c r="AE384" s="16"/>
      <c r="AF384" s="16"/>
      <c r="AG384" s="16"/>
      <c r="AH384" s="16"/>
      <c r="AI384" s="16"/>
      <c r="AJ384" s="16"/>
      <c r="AK384" s="16"/>
      <c r="AL384" s="16"/>
      <c r="AM384" s="16"/>
      <c r="AN384" s="16"/>
      <c r="AO384" s="16"/>
      <c r="AP384" s="16"/>
      <c r="AQ384" s="16"/>
      <c r="AR384" s="16"/>
      <c r="AS384" s="16"/>
      <c r="AT384" s="16"/>
      <c r="AU384" s="16"/>
      <c r="AV384" s="16"/>
      <c r="AW384" s="16"/>
      <c r="AX384" s="16"/>
      <c r="AY384" s="16"/>
      <c r="AZ384" s="16"/>
      <c r="BA384" s="16"/>
      <c r="BB384" s="16"/>
      <c r="BC384" s="16"/>
      <c r="BD384" s="16"/>
      <c r="BE384" s="16"/>
      <c r="BF384" s="16"/>
      <c r="BG384" s="16"/>
      <c r="BH384" s="16"/>
      <c r="BI384" s="16"/>
      <c r="BJ384" s="16"/>
      <c r="BK384" s="16"/>
      <c r="BL384" s="16"/>
      <c r="BM384" s="16"/>
      <c r="BN384" s="16"/>
      <c r="BO384" s="16"/>
      <c r="BP384" s="16"/>
      <c r="BQ384" s="16"/>
      <c r="BR384" s="16"/>
      <c r="BS384" s="16"/>
      <c r="BT384" s="16"/>
      <c r="BU384" s="16"/>
      <c r="BV384" s="16"/>
      <c r="BW384" s="16"/>
      <c r="BX384" s="16"/>
      <c r="BY384" s="16"/>
      <c r="BZ384" s="16"/>
      <c r="CA384" s="16"/>
      <c r="CB384" s="16"/>
      <c r="CC384" s="16"/>
      <c r="CD384" s="16"/>
      <c r="CE384" s="16"/>
      <c r="CF384" s="16"/>
      <c r="CG384" s="16"/>
      <c r="CH384" s="16"/>
      <c r="CI384" s="16"/>
      <c r="CJ384" s="16"/>
      <c r="CK384" s="16"/>
      <c r="CL384" s="16"/>
      <c r="CM384" s="16"/>
      <c r="CN384" s="16"/>
      <c r="CO384" s="16"/>
      <c r="CP384" s="16"/>
      <c r="CQ384" s="16"/>
      <c r="CR384" s="16"/>
      <c r="CS384" s="16"/>
      <c r="CT384" s="16"/>
      <c r="CU384" s="16"/>
      <c r="CV384" s="16"/>
      <c r="CW384" s="16"/>
      <c r="CX384" s="16"/>
      <c r="CY384" s="16"/>
      <c r="CZ384" s="16"/>
      <c r="DA384" s="16"/>
      <c r="DB384" s="16"/>
      <c r="DC384" s="16"/>
      <c r="DD384" s="16"/>
      <c r="DE384" s="16"/>
      <c r="DF384" s="16"/>
      <c r="DG384" s="16"/>
      <c r="DH384" s="16"/>
      <c r="DI384" s="16"/>
      <c r="DJ384" s="16"/>
      <c r="DK384" s="16"/>
      <c r="DL384" s="16"/>
      <c r="DM384" s="16"/>
      <c r="DN384" s="16"/>
      <c r="DO384" s="16"/>
      <c r="DP384" s="16"/>
      <c r="DQ384" s="16"/>
      <c r="DR384" s="16"/>
      <c r="DS384" s="16"/>
      <c r="DT384" s="16"/>
      <c r="DU384" s="16"/>
      <c r="DV384" s="16"/>
      <c r="DW384" s="16"/>
      <c r="DX384" s="16"/>
      <c r="DY384" s="16"/>
      <c r="DZ384" s="16"/>
      <c r="EA384" s="16"/>
      <c r="EB384" s="16"/>
      <c r="EC384" s="16"/>
      <c r="ED384" s="16"/>
      <c r="EE384" s="16"/>
      <c r="EF384" s="16"/>
      <c r="EG384" s="16"/>
      <c r="EH384" s="16"/>
      <c r="EI384" s="16"/>
      <c r="EJ384" s="16"/>
      <c r="EK384" s="16"/>
      <c r="EL384" s="16"/>
      <c r="EM384" s="16"/>
      <c r="EN384" s="16"/>
      <c r="EO384" s="16"/>
      <c r="EP384" s="16"/>
      <c r="EQ384" s="16"/>
      <c r="ER384" s="16"/>
      <c r="ES384" s="16"/>
      <c r="ET384" s="16"/>
      <c r="EU384" s="16"/>
      <c r="EV384" s="16"/>
      <c r="EW384" s="16"/>
      <c r="EX384" s="16"/>
      <c r="EY384" s="16"/>
      <c r="EZ384" s="16"/>
      <c r="FA384" s="16"/>
      <c r="FB384" s="16"/>
      <c r="FC384" s="16"/>
      <c r="FD384" s="16"/>
      <c r="FE384" s="16"/>
      <c r="FF384" s="16"/>
      <c r="FG384" s="16"/>
      <c r="FH384" s="16"/>
      <c r="FI384" s="16"/>
      <c r="FJ384" s="16"/>
      <c r="FK384" s="16"/>
      <c r="FL384" s="16"/>
      <c r="FM384" s="16"/>
      <c r="FN384" s="16"/>
      <c r="FO384" s="16"/>
      <c r="FP384" s="16"/>
      <c r="FQ384" s="16"/>
      <c r="FR384" s="16"/>
      <c r="FS384" s="16"/>
      <c r="FT384" s="16"/>
      <c r="FU384" s="16"/>
      <c r="FV384" s="16"/>
      <c r="FW384" s="16"/>
      <c r="FX384" s="16"/>
      <c r="FY384" s="16"/>
      <c r="FZ384" s="16"/>
      <c r="GA384" s="16"/>
      <c r="GB384" s="16"/>
      <c r="GC384" s="16"/>
      <c r="GE384" s="37">
        <v>379</v>
      </c>
      <c r="GF384" s="12">
        <v>3500</v>
      </c>
      <c r="GG384" s="16">
        <v>134.179</v>
      </c>
      <c r="GH384" s="16">
        <v>303.84300000000002</v>
      </c>
      <c r="GI384" s="16">
        <v>108.971</v>
      </c>
      <c r="GJ384" s="16">
        <v>310.48099999999999</v>
      </c>
      <c r="GK384" s="16">
        <v>134.53</v>
      </c>
      <c r="GL384" s="16">
        <v>84.46</v>
      </c>
      <c r="GM384" s="16">
        <v>311.69900000000001</v>
      </c>
      <c r="GN384" s="16">
        <v>240.101</v>
      </c>
      <c r="GO384" s="16">
        <v>122.83499999999999</v>
      </c>
      <c r="GP384" s="16">
        <v>533.70000000000005</v>
      </c>
      <c r="GQ384" s="16">
        <v>375.11</v>
      </c>
      <c r="GR384" s="16">
        <v>285.52499999999998</v>
      </c>
      <c r="GS384" s="16">
        <v>430.46499999999997</v>
      </c>
      <c r="GT384" s="16">
        <v>312.08999999999997</v>
      </c>
      <c r="GU384" s="16">
        <v>234.23</v>
      </c>
      <c r="GV384" s="16">
        <v>43568.887999999984</v>
      </c>
      <c r="GW384" s="16"/>
      <c r="GX384" s="16"/>
      <c r="GY384" s="16"/>
      <c r="GZ384" s="16"/>
      <c r="HA384" s="16"/>
    </row>
    <row r="385" spans="1:209" x14ac:dyDescent="0.35">
      <c r="A385" s="37"/>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c r="AA385" s="16"/>
      <c r="AB385" s="16"/>
      <c r="AC385" s="16"/>
      <c r="AD385" s="16"/>
      <c r="AE385" s="16"/>
      <c r="AF385" s="16"/>
      <c r="AG385" s="16"/>
      <c r="AH385" s="16"/>
      <c r="AI385" s="16"/>
      <c r="AJ385" s="16"/>
      <c r="AK385" s="16"/>
      <c r="AL385" s="16"/>
      <c r="AM385" s="16"/>
      <c r="AN385" s="16"/>
      <c r="AO385" s="16"/>
      <c r="AP385" s="16"/>
      <c r="AQ385" s="16"/>
      <c r="AR385" s="16"/>
      <c r="AS385" s="16"/>
      <c r="AT385" s="16"/>
      <c r="AU385" s="16"/>
      <c r="AV385" s="16"/>
      <c r="AW385" s="16"/>
      <c r="AX385" s="16"/>
      <c r="AY385" s="16"/>
      <c r="AZ385" s="16"/>
      <c r="BA385" s="16"/>
      <c r="BB385" s="16"/>
      <c r="BC385" s="16"/>
      <c r="BD385" s="16"/>
      <c r="BE385" s="16"/>
      <c r="BF385" s="16"/>
      <c r="BG385" s="16"/>
      <c r="BH385" s="16"/>
      <c r="BI385" s="16"/>
      <c r="BJ385" s="16"/>
      <c r="BK385" s="16"/>
      <c r="BL385" s="16"/>
      <c r="BM385" s="16"/>
      <c r="BN385" s="16"/>
      <c r="BO385" s="16"/>
      <c r="BP385" s="16"/>
      <c r="BQ385" s="16"/>
      <c r="BR385" s="16"/>
      <c r="BS385" s="16"/>
      <c r="BT385" s="16"/>
      <c r="BU385" s="16"/>
      <c r="BV385" s="16"/>
      <c r="BW385" s="16"/>
      <c r="BX385" s="16"/>
      <c r="BY385" s="16"/>
      <c r="BZ385" s="16"/>
      <c r="CA385" s="16"/>
      <c r="CB385" s="16"/>
      <c r="CC385" s="16"/>
      <c r="CD385" s="16"/>
      <c r="CE385" s="16"/>
      <c r="CF385" s="16"/>
      <c r="CG385" s="16"/>
      <c r="CH385" s="16"/>
      <c r="CI385" s="16"/>
      <c r="CJ385" s="16"/>
      <c r="CK385" s="16"/>
      <c r="CL385" s="16"/>
      <c r="CM385" s="16"/>
      <c r="CN385" s="16"/>
      <c r="CO385" s="16"/>
      <c r="CP385" s="16"/>
      <c r="CQ385" s="16"/>
      <c r="CR385" s="16"/>
      <c r="CS385" s="16"/>
      <c r="CT385" s="16"/>
      <c r="CU385" s="16"/>
      <c r="CV385" s="16"/>
      <c r="CW385" s="16"/>
      <c r="CX385" s="16"/>
      <c r="CY385" s="16"/>
      <c r="CZ385" s="16"/>
      <c r="DA385" s="16"/>
      <c r="DB385" s="16"/>
      <c r="DC385" s="16"/>
      <c r="DD385" s="16"/>
      <c r="DE385" s="16"/>
      <c r="DF385" s="16"/>
      <c r="DG385" s="16"/>
      <c r="DH385" s="16"/>
      <c r="DI385" s="16"/>
      <c r="DJ385" s="16"/>
      <c r="DK385" s="16"/>
      <c r="DL385" s="16"/>
      <c r="DM385" s="16"/>
      <c r="DN385" s="16"/>
      <c r="DO385" s="16"/>
      <c r="DP385" s="16"/>
      <c r="DQ385" s="16"/>
      <c r="DR385" s="16"/>
      <c r="DS385" s="16"/>
      <c r="DT385" s="16"/>
      <c r="DU385" s="16"/>
      <c r="DV385" s="16"/>
      <c r="DW385" s="16"/>
      <c r="DX385" s="16"/>
      <c r="DY385" s="16"/>
      <c r="DZ385" s="16"/>
      <c r="EA385" s="16"/>
      <c r="EB385" s="16"/>
      <c r="EC385" s="16"/>
      <c r="ED385" s="16"/>
      <c r="EE385" s="16"/>
      <c r="EF385" s="16"/>
      <c r="EG385" s="16"/>
      <c r="EH385" s="16"/>
      <c r="EI385" s="16"/>
      <c r="EJ385" s="16"/>
      <c r="EK385" s="16"/>
      <c r="EL385" s="16"/>
      <c r="EM385" s="16"/>
      <c r="EN385" s="16"/>
      <c r="EO385" s="16"/>
      <c r="EP385" s="16"/>
      <c r="EQ385" s="16"/>
      <c r="ER385" s="16"/>
      <c r="ES385" s="16"/>
      <c r="ET385" s="16"/>
      <c r="EU385" s="16"/>
      <c r="EV385" s="16"/>
      <c r="EW385" s="16"/>
      <c r="EX385" s="16"/>
      <c r="EY385" s="16"/>
      <c r="EZ385" s="16"/>
      <c r="FA385" s="16"/>
      <c r="FB385" s="16"/>
      <c r="FC385" s="16"/>
      <c r="FD385" s="16"/>
      <c r="FE385" s="16"/>
      <c r="FF385" s="16"/>
      <c r="FG385" s="16"/>
      <c r="FH385" s="16"/>
      <c r="FI385" s="16"/>
      <c r="FJ385" s="16"/>
      <c r="FK385" s="16"/>
      <c r="FL385" s="16"/>
      <c r="FM385" s="16"/>
      <c r="FN385" s="16"/>
      <c r="FO385" s="16"/>
      <c r="FP385" s="16"/>
      <c r="FQ385" s="16"/>
      <c r="FR385" s="16"/>
      <c r="FS385" s="16"/>
      <c r="FT385" s="16"/>
      <c r="FU385" s="16"/>
      <c r="FV385" s="16"/>
      <c r="FW385" s="16"/>
      <c r="FX385" s="16"/>
      <c r="FY385" s="16"/>
      <c r="FZ385" s="16"/>
      <c r="GA385" s="16"/>
      <c r="GB385" s="16"/>
      <c r="GC385" s="16"/>
      <c r="GE385" s="37">
        <v>380</v>
      </c>
      <c r="GF385" s="12">
        <v>3501</v>
      </c>
      <c r="GG385" s="16">
        <v>19.484000000000002</v>
      </c>
      <c r="GH385" s="16">
        <v>54.05</v>
      </c>
      <c r="GI385" s="16">
        <v>0</v>
      </c>
      <c r="GJ385" s="16">
        <v>31.76</v>
      </c>
      <c r="GK385" s="16">
        <v>4</v>
      </c>
      <c r="GL385" s="16">
        <v>0</v>
      </c>
      <c r="GM385" s="16">
        <v>6.48</v>
      </c>
      <c r="GN385" s="16">
        <v>39.54</v>
      </c>
      <c r="GO385" s="16">
        <v>113.04</v>
      </c>
      <c r="GP385" s="16">
        <v>14.4</v>
      </c>
      <c r="GQ385" s="16">
        <v>13.2</v>
      </c>
      <c r="GR385" s="16">
        <v>80.834999999999994</v>
      </c>
      <c r="GS385" s="16">
        <v>26.695</v>
      </c>
      <c r="GT385" s="16">
        <v>52.36</v>
      </c>
      <c r="GU385" s="16">
        <v>8.8000000000000007</v>
      </c>
      <c r="GV385" s="16">
        <v>5047.5110000000004</v>
      </c>
      <c r="GW385" s="16"/>
      <c r="GX385" s="16"/>
      <c r="GY385" s="16"/>
      <c r="GZ385" s="16"/>
      <c r="HA385" s="16"/>
    </row>
    <row r="386" spans="1:209" x14ac:dyDescent="0.35">
      <c r="A386" s="37"/>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c r="AA386" s="16"/>
      <c r="AB386" s="16"/>
      <c r="AC386" s="16"/>
      <c r="AD386" s="16"/>
      <c r="AE386" s="16"/>
      <c r="AF386" s="16"/>
      <c r="AG386" s="16"/>
      <c r="AH386" s="16"/>
      <c r="AI386" s="16"/>
      <c r="AJ386" s="16"/>
      <c r="AK386" s="16"/>
      <c r="AL386" s="16"/>
      <c r="AM386" s="16"/>
      <c r="AN386" s="16"/>
      <c r="AO386" s="16"/>
      <c r="AP386" s="16"/>
      <c r="AQ386" s="16"/>
      <c r="AR386" s="16"/>
      <c r="AS386" s="16"/>
      <c r="AT386" s="16"/>
      <c r="AU386" s="16"/>
      <c r="AV386" s="16"/>
      <c r="AW386" s="16"/>
      <c r="AX386" s="16"/>
      <c r="AY386" s="16"/>
      <c r="AZ386" s="16"/>
      <c r="BA386" s="16"/>
      <c r="BB386" s="16"/>
      <c r="BC386" s="16"/>
      <c r="BD386" s="16"/>
      <c r="BE386" s="16"/>
      <c r="BF386" s="16"/>
      <c r="BG386" s="16"/>
      <c r="BH386" s="16"/>
      <c r="BI386" s="16"/>
      <c r="BJ386" s="16"/>
      <c r="BK386" s="16"/>
      <c r="BL386" s="16"/>
      <c r="BM386" s="16"/>
      <c r="BN386" s="16"/>
      <c r="BO386" s="16"/>
      <c r="BP386" s="16"/>
      <c r="BQ386" s="16"/>
      <c r="BR386" s="16"/>
      <c r="BS386" s="16"/>
      <c r="BT386" s="16"/>
      <c r="BU386" s="16"/>
      <c r="BV386" s="16"/>
      <c r="BW386" s="16"/>
      <c r="BX386" s="16"/>
      <c r="BY386" s="16"/>
      <c r="BZ386" s="16"/>
      <c r="CA386" s="16"/>
      <c r="CB386" s="16"/>
      <c r="CC386" s="16"/>
      <c r="CD386" s="16"/>
      <c r="CE386" s="16"/>
      <c r="CF386" s="16"/>
      <c r="CG386" s="16"/>
      <c r="CH386" s="16"/>
      <c r="CI386" s="16"/>
      <c r="CJ386" s="16"/>
      <c r="CK386" s="16"/>
      <c r="CL386" s="16"/>
      <c r="CM386" s="16"/>
      <c r="CN386" s="16"/>
      <c r="CO386" s="16"/>
      <c r="CP386" s="16"/>
      <c r="CQ386" s="16"/>
      <c r="CR386" s="16"/>
      <c r="CS386" s="16"/>
      <c r="CT386" s="16"/>
      <c r="CU386" s="16"/>
      <c r="CV386" s="16"/>
      <c r="CW386" s="16"/>
      <c r="CX386" s="16"/>
      <c r="CY386" s="16"/>
      <c r="CZ386" s="16"/>
      <c r="DA386" s="16"/>
      <c r="DB386" s="16"/>
      <c r="DC386" s="16"/>
      <c r="DD386" s="16"/>
      <c r="DE386" s="16"/>
      <c r="DF386" s="16"/>
      <c r="DG386" s="16"/>
      <c r="DH386" s="16"/>
      <c r="DI386" s="16"/>
      <c r="DJ386" s="16"/>
      <c r="DK386" s="16"/>
      <c r="DL386" s="16"/>
      <c r="DM386" s="16"/>
      <c r="DN386" s="16"/>
      <c r="DO386" s="16"/>
      <c r="DP386" s="16"/>
      <c r="DQ386" s="16"/>
      <c r="DR386" s="16"/>
      <c r="DS386" s="16"/>
      <c r="DT386" s="16"/>
      <c r="DU386" s="16"/>
      <c r="DV386" s="16"/>
      <c r="DW386" s="16"/>
      <c r="DX386" s="16"/>
      <c r="DY386" s="16"/>
      <c r="DZ386" s="16"/>
      <c r="EA386" s="16"/>
      <c r="EB386" s="16"/>
      <c r="EC386" s="16"/>
      <c r="ED386" s="16"/>
      <c r="EE386" s="16"/>
      <c r="EF386" s="16"/>
      <c r="EG386" s="16"/>
      <c r="EH386" s="16"/>
      <c r="EI386" s="16"/>
      <c r="EJ386" s="16"/>
      <c r="EK386" s="16"/>
      <c r="EL386" s="16"/>
      <c r="EM386" s="16"/>
      <c r="EN386" s="16"/>
      <c r="EO386" s="16"/>
      <c r="EP386" s="16"/>
      <c r="EQ386" s="16"/>
      <c r="ER386" s="16"/>
      <c r="ES386" s="16"/>
      <c r="ET386" s="16"/>
      <c r="EU386" s="16"/>
      <c r="EV386" s="16"/>
      <c r="EW386" s="16"/>
      <c r="EX386" s="16"/>
      <c r="EY386" s="16"/>
      <c r="EZ386" s="16"/>
      <c r="FA386" s="16"/>
      <c r="FB386" s="16"/>
      <c r="FC386" s="16"/>
      <c r="FD386" s="16"/>
      <c r="FE386" s="16"/>
      <c r="FF386" s="16"/>
      <c r="FG386" s="16"/>
      <c r="FH386" s="16"/>
      <c r="FI386" s="16"/>
      <c r="FJ386" s="16"/>
      <c r="FK386" s="16"/>
      <c r="FL386" s="16"/>
      <c r="FM386" s="16"/>
      <c r="FN386" s="16"/>
      <c r="FO386" s="16"/>
      <c r="FP386" s="16"/>
      <c r="FQ386" s="16"/>
      <c r="FR386" s="16"/>
      <c r="FS386" s="16"/>
      <c r="FT386" s="16"/>
      <c r="FU386" s="16"/>
      <c r="FV386" s="16"/>
      <c r="FW386" s="16"/>
      <c r="FX386" s="16"/>
      <c r="FY386" s="16"/>
      <c r="FZ386" s="16"/>
      <c r="GA386" s="16"/>
      <c r="GB386" s="16"/>
      <c r="GC386" s="16"/>
      <c r="GE386" s="37">
        <v>381</v>
      </c>
      <c r="GF386" s="12">
        <v>3502</v>
      </c>
      <c r="GG386" s="16">
        <v>12.01</v>
      </c>
      <c r="GH386" s="16">
        <v>5.26</v>
      </c>
      <c r="GI386" s="16">
        <v>0</v>
      </c>
      <c r="GJ386" s="16">
        <v>0</v>
      </c>
      <c r="GK386" s="16">
        <v>0</v>
      </c>
      <c r="GL386" s="16">
        <v>0</v>
      </c>
      <c r="GM386" s="16">
        <v>0</v>
      </c>
      <c r="GN386" s="16">
        <v>0</v>
      </c>
      <c r="GO386" s="16">
        <v>0</v>
      </c>
      <c r="GP386" s="16">
        <v>0</v>
      </c>
      <c r="GQ386" s="16">
        <v>0</v>
      </c>
      <c r="GR386" s="16">
        <v>0</v>
      </c>
      <c r="GS386" s="16">
        <v>0</v>
      </c>
      <c r="GT386" s="16">
        <v>0</v>
      </c>
      <c r="GU386" s="16">
        <v>0</v>
      </c>
      <c r="GV386" s="16">
        <v>337.29500000000002</v>
      </c>
      <c r="GW386" s="16"/>
      <c r="GX386" s="16"/>
      <c r="GY386" s="16"/>
      <c r="GZ386" s="16"/>
      <c r="HA386" s="16"/>
    </row>
    <row r="387" spans="1:209" x14ac:dyDescent="0.35">
      <c r="A387" s="37"/>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c r="AA387" s="16"/>
      <c r="AB387" s="16"/>
      <c r="AC387" s="16"/>
      <c r="AD387" s="16"/>
      <c r="AE387" s="16"/>
      <c r="AF387" s="16"/>
      <c r="AG387" s="16"/>
      <c r="AH387" s="16"/>
      <c r="AI387" s="16"/>
      <c r="AJ387" s="16"/>
      <c r="AK387" s="16"/>
      <c r="AL387" s="16"/>
      <c r="AM387" s="16"/>
      <c r="AN387" s="16"/>
      <c r="AO387" s="16"/>
      <c r="AP387" s="16"/>
      <c r="AQ387" s="16"/>
      <c r="AR387" s="16"/>
      <c r="AS387" s="16"/>
      <c r="AT387" s="16"/>
      <c r="AU387" s="16"/>
      <c r="AV387" s="16"/>
      <c r="AW387" s="16"/>
      <c r="AX387" s="16"/>
      <c r="AY387" s="16"/>
      <c r="AZ387" s="16"/>
      <c r="BA387" s="16"/>
      <c r="BB387" s="16"/>
      <c r="BC387" s="16"/>
      <c r="BD387" s="16"/>
      <c r="BE387" s="16"/>
      <c r="BF387" s="16"/>
      <c r="BG387" s="16"/>
      <c r="BH387" s="16"/>
      <c r="BI387" s="16"/>
      <c r="BJ387" s="16"/>
      <c r="BK387" s="16"/>
      <c r="BL387" s="16"/>
      <c r="BM387" s="16"/>
      <c r="BN387" s="16"/>
      <c r="BO387" s="16"/>
      <c r="BP387" s="16"/>
      <c r="BQ387" s="16"/>
      <c r="BR387" s="16"/>
      <c r="BS387" s="16"/>
      <c r="BT387" s="16"/>
      <c r="BU387" s="16"/>
      <c r="BV387" s="16"/>
      <c r="BW387" s="16"/>
      <c r="BX387" s="16"/>
      <c r="BY387" s="16"/>
      <c r="BZ387" s="16"/>
      <c r="CA387" s="16"/>
      <c r="CB387" s="16"/>
      <c r="CC387" s="16"/>
      <c r="CD387" s="16"/>
      <c r="CE387" s="16"/>
      <c r="CF387" s="16"/>
      <c r="CG387" s="16"/>
      <c r="CH387" s="16"/>
      <c r="CI387" s="16"/>
      <c r="CJ387" s="16"/>
      <c r="CK387" s="16"/>
      <c r="CL387" s="16"/>
      <c r="CM387" s="16"/>
      <c r="CN387" s="16"/>
      <c r="CO387" s="16"/>
      <c r="CP387" s="16"/>
      <c r="CQ387" s="16"/>
      <c r="CR387" s="16"/>
      <c r="CS387" s="16"/>
      <c r="CT387" s="16"/>
      <c r="CU387" s="16"/>
      <c r="CV387" s="16"/>
      <c r="CW387" s="16"/>
      <c r="CX387" s="16"/>
      <c r="CY387" s="16"/>
      <c r="CZ387" s="16"/>
      <c r="DA387" s="16"/>
      <c r="DB387" s="16"/>
      <c r="DC387" s="16"/>
      <c r="DD387" s="16"/>
      <c r="DE387" s="16"/>
      <c r="DF387" s="16"/>
      <c r="DG387" s="16"/>
      <c r="DH387" s="16"/>
      <c r="DI387" s="16"/>
      <c r="DJ387" s="16"/>
      <c r="DK387" s="16"/>
      <c r="DL387" s="16"/>
      <c r="DM387" s="16"/>
      <c r="DN387" s="16"/>
      <c r="DO387" s="16"/>
      <c r="DP387" s="16"/>
      <c r="DQ387" s="16"/>
      <c r="DR387" s="16"/>
      <c r="DS387" s="16"/>
      <c r="DT387" s="16"/>
      <c r="DU387" s="16"/>
      <c r="DV387" s="16"/>
      <c r="DW387" s="16"/>
      <c r="DX387" s="16"/>
      <c r="DY387" s="16"/>
      <c r="DZ387" s="16"/>
      <c r="EA387" s="16"/>
      <c r="EB387" s="16"/>
      <c r="EC387" s="16"/>
      <c r="ED387" s="16"/>
      <c r="EE387" s="16"/>
      <c r="EF387" s="16"/>
      <c r="EG387" s="16"/>
      <c r="EH387" s="16"/>
      <c r="EI387" s="16"/>
      <c r="EJ387" s="16"/>
      <c r="EK387" s="16"/>
      <c r="EL387" s="16"/>
      <c r="EM387" s="16"/>
      <c r="EN387" s="16"/>
      <c r="EO387" s="16"/>
      <c r="EP387" s="16"/>
      <c r="EQ387" s="16"/>
      <c r="ER387" s="16"/>
      <c r="ES387" s="16"/>
      <c r="ET387" s="16"/>
      <c r="EU387" s="16"/>
      <c r="EV387" s="16"/>
      <c r="EW387" s="16"/>
      <c r="EX387" s="16"/>
      <c r="EY387" s="16"/>
      <c r="EZ387" s="16"/>
      <c r="FA387" s="16"/>
      <c r="FB387" s="16"/>
      <c r="FC387" s="16"/>
      <c r="FD387" s="16"/>
      <c r="FE387" s="16"/>
      <c r="FF387" s="16"/>
      <c r="FG387" s="16"/>
      <c r="FH387" s="16"/>
      <c r="FI387" s="16"/>
      <c r="FJ387" s="16"/>
      <c r="FK387" s="16"/>
      <c r="FL387" s="16"/>
      <c r="FM387" s="16"/>
      <c r="FN387" s="16"/>
      <c r="FO387" s="16"/>
      <c r="FP387" s="16"/>
      <c r="FQ387" s="16"/>
      <c r="FR387" s="16"/>
      <c r="FS387" s="16"/>
      <c r="FT387" s="16"/>
      <c r="FU387" s="16"/>
      <c r="FV387" s="16"/>
      <c r="FW387" s="16"/>
      <c r="FX387" s="16"/>
      <c r="FY387" s="16"/>
      <c r="FZ387" s="16"/>
      <c r="GA387" s="16"/>
      <c r="GB387" s="16"/>
      <c r="GC387" s="16"/>
      <c r="GE387" s="37">
        <v>382</v>
      </c>
      <c r="GF387" s="12">
        <v>3505</v>
      </c>
      <c r="GG387" s="16">
        <v>38.51</v>
      </c>
      <c r="GH387" s="16">
        <v>118.9</v>
      </c>
      <c r="GI387" s="16">
        <v>33.200000000000003</v>
      </c>
      <c r="GJ387" s="16">
        <v>18.5</v>
      </c>
      <c r="GK387" s="16">
        <v>5</v>
      </c>
      <c r="GL387" s="16">
        <v>16.059999999999999</v>
      </c>
      <c r="GM387" s="16">
        <v>23.21</v>
      </c>
      <c r="GN387" s="16">
        <v>56.3</v>
      </c>
      <c r="GO387" s="16">
        <v>42.74</v>
      </c>
      <c r="GP387" s="16">
        <v>43.09</v>
      </c>
      <c r="GQ387" s="16">
        <v>56.38</v>
      </c>
      <c r="GR387" s="16">
        <v>21.1</v>
      </c>
      <c r="GS387" s="16">
        <v>130.04499999999999</v>
      </c>
      <c r="GT387" s="16">
        <v>63.325000000000003</v>
      </c>
      <c r="GU387" s="16">
        <v>56.94</v>
      </c>
      <c r="GV387" s="16">
        <v>8389.6099999999988</v>
      </c>
      <c r="GW387" s="16"/>
      <c r="GX387" s="16"/>
      <c r="GY387" s="16"/>
      <c r="GZ387" s="16"/>
      <c r="HA387" s="16"/>
    </row>
    <row r="388" spans="1:209" x14ac:dyDescent="0.35">
      <c r="A388" s="37"/>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c r="AA388" s="16"/>
      <c r="AB388" s="16"/>
      <c r="AC388" s="16"/>
      <c r="AD388" s="16"/>
      <c r="AE388" s="16"/>
      <c r="AF388" s="16"/>
      <c r="AG388" s="16"/>
      <c r="AH388" s="16"/>
      <c r="AI388" s="16"/>
      <c r="AJ388" s="16"/>
      <c r="AK388" s="16"/>
      <c r="AL388" s="16"/>
      <c r="AM388" s="16"/>
      <c r="AN388" s="16"/>
      <c r="AO388" s="16"/>
      <c r="AP388" s="16"/>
      <c r="AQ388" s="16"/>
      <c r="AR388" s="16"/>
      <c r="AS388" s="16"/>
      <c r="AT388" s="16"/>
      <c r="AU388" s="16"/>
      <c r="AV388" s="16"/>
      <c r="AW388" s="16"/>
      <c r="AX388" s="16"/>
      <c r="AY388" s="16"/>
      <c r="AZ388" s="16"/>
      <c r="BA388" s="16"/>
      <c r="BB388" s="16"/>
      <c r="BC388" s="16"/>
      <c r="BD388" s="16"/>
      <c r="BE388" s="16"/>
      <c r="BF388" s="16"/>
      <c r="BG388" s="16"/>
      <c r="BH388" s="16"/>
      <c r="BI388" s="16"/>
      <c r="BJ388" s="16"/>
      <c r="BK388" s="16"/>
      <c r="BL388" s="16"/>
      <c r="BM388" s="16"/>
      <c r="BN388" s="16"/>
      <c r="BO388" s="16"/>
      <c r="BP388" s="16"/>
      <c r="BQ388" s="16"/>
      <c r="BR388" s="16"/>
      <c r="BS388" s="16"/>
      <c r="BT388" s="16"/>
      <c r="BU388" s="16"/>
      <c r="BV388" s="16"/>
      <c r="BW388" s="16"/>
      <c r="BX388" s="16"/>
      <c r="BY388" s="16"/>
      <c r="BZ388" s="16"/>
      <c r="CA388" s="16"/>
      <c r="CB388" s="16"/>
      <c r="CC388" s="16"/>
      <c r="CD388" s="16"/>
      <c r="CE388" s="16"/>
      <c r="CF388" s="16"/>
      <c r="CG388" s="16"/>
      <c r="CH388" s="16"/>
      <c r="CI388" s="16"/>
      <c r="CJ388" s="16"/>
      <c r="CK388" s="16"/>
      <c r="CL388" s="16"/>
      <c r="CM388" s="16"/>
      <c r="CN388" s="16"/>
      <c r="CO388" s="16"/>
      <c r="CP388" s="16"/>
      <c r="CQ388" s="16"/>
      <c r="CR388" s="16"/>
      <c r="CS388" s="16"/>
      <c r="CT388" s="16"/>
      <c r="CU388" s="16"/>
      <c r="CV388" s="16"/>
      <c r="CW388" s="16"/>
      <c r="CX388" s="16"/>
      <c r="CY388" s="16"/>
      <c r="CZ388" s="16"/>
      <c r="DA388" s="16"/>
      <c r="DB388" s="16"/>
      <c r="DC388" s="16"/>
      <c r="DD388" s="16"/>
      <c r="DE388" s="16"/>
      <c r="DF388" s="16"/>
      <c r="DG388" s="16"/>
      <c r="DH388" s="16"/>
      <c r="DI388" s="16"/>
      <c r="DJ388" s="16"/>
      <c r="DK388" s="16"/>
      <c r="DL388" s="16"/>
      <c r="DM388" s="16"/>
      <c r="DN388" s="16"/>
      <c r="DO388" s="16"/>
      <c r="DP388" s="16"/>
      <c r="DQ388" s="16"/>
      <c r="DR388" s="16"/>
      <c r="DS388" s="16"/>
      <c r="DT388" s="16"/>
      <c r="DU388" s="16"/>
      <c r="DV388" s="16"/>
      <c r="DW388" s="16"/>
      <c r="DX388" s="16"/>
      <c r="DY388" s="16"/>
      <c r="DZ388" s="16"/>
      <c r="EA388" s="16"/>
      <c r="EB388" s="16"/>
      <c r="EC388" s="16"/>
      <c r="ED388" s="16"/>
      <c r="EE388" s="16"/>
      <c r="EF388" s="16"/>
      <c r="EG388" s="16"/>
      <c r="EH388" s="16"/>
      <c r="EI388" s="16"/>
      <c r="EJ388" s="16"/>
      <c r="EK388" s="16"/>
      <c r="EL388" s="16"/>
      <c r="EM388" s="16"/>
      <c r="EN388" s="16"/>
      <c r="EO388" s="16"/>
      <c r="EP388" s="16"/>
      <c r="EQ388" s="16"/>
      <c r="ER388" s="16"/>
      <c r="ES388" s="16"/>
      <c r="ET388" s="16"/>
      <c r="EU388" s="16"/>
      <c r="EV388" s="16"/>
      <c r="EW388" s="16"/>
      <c r="EX388" s="16"/>
      <c r="EY388" s="16"/>
      <c r="EZ388" s="16"/>
      <c r="FA388" s="16"/>
      <c r="FB388" s="16"/>
      <c r="FC388" s="16"/>
      <c r="FD388" s="16"/>
      <c r="FE388" s="16"/>
      <c r="FF388" s="16"/>
      <c r="FG388" s="16"/>
      <c r="FH388" s="16"/>
      <c r="FI388" s="16"/>
      <c r="FJ388" s="16"/>
      <c r="FK388" s="16"/>
      <c r="FL388" s="16"/>
      <c r="FM388" s="16"/>
      <c r="FN388" s="16"/>
      <c r="FO388" s="16"/>
      <c r="FP388" s="16"/>
      <c r="FQ388" s="16"/>
      <c r="FR388" s="16"/>
      <c r="FS388" s="16"/>
      <c r="FT388" s="16"/>
      <c r="FU388" s="16"/>
      <c r="FV388" s="16"/>
      <c r="FW388" s="16"/>
      <c r="FX388" s="16"/>
      <c r="FY388" s="16"/>
      <c r="FZ388" s="16"/>
      <c r="GA388" s="16"/>
      <c r="GB388" s="16"/>
      <c r="GC388" s="16"/>
      <c r="GE388" s="37">
        <v>383</v>
      </c>
      <c r="GF388" s="12">
        <v>3506</v>
      </c>
      <c r="GG388" s="16">
        <v>0</v>
      </c>
      <c r="GH388" s="16">
        <v>0</v>
      </c>
      <c r="GI388" s="16">
        <v>0</v>
      </c>
      <c r="GJ388" s="16">
        <v>0</v>
      </c>
      <c r="GK388" s="16">
        <v>0</v>
      </c>
      <c r="GL388" s="16">
        <v>0</v>
      </c>
      <c r="GM388" s="16">
        <v>0</v>
      </c>
      <c r="GN388" s="16">
        <v>0</v>
      </c>
      <c r="GO388" s="16">
        <v>0</v>
      </c>
      <c r="GP388" s="16">
        <v>0</v>
      </c>
      <c r="GQ388" s="16">
        <v>0</v>
      </c>
      <c r="GR388" s="16">
        <v>0</v>
      </c>
      <c r="GS388" s="16">
        <v>0</v>
      </c>
      <c r="GT388" s="16">
        <v>0</v>
      </c>
      <c r="GU388" s="16">
        <v>0</v>
      </c>
      <c r="GV388" s="16">
        <v>10.42</v>
      </c>
      <c r="GW388" s="16"/>
      <c r="GX388" s="16"/>
      <c r="GY388" s="16"/>
      <c r="GZ388" s="16"/>
      <c r="HA388" s="16"/>
    </row>
    <row r="389" spans="1:209" x14ac:dyDescent="0.35">
      <c r="A389" s="37"/>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c r="AA389" s="16"/>
      <c r="AB389" s="16"/>
      <c r="AC389" s="16"/>
      <c r="AD389" s="16"/>
      <c r="AE389" s="16"/>
      <c r="AF389" s="16"/>
      <c r="AG389" s="16"/>
      <c r="AH389" s="16"/>
      <c r="AI389" s="16"/>
      <c r="AJ389" s="16"/>
      <c r="AK389" s="16"/>
      <c r="AL389" s="16"/>
      <c r="AM389" s="16"/>
      <c r="AN389" s="16"/>
      <c r="AO389" s="16"/>
      <c r="AP389" s="16"/>
      <c r="AQ389" s="16"/>
      <c r="AR389" s="16"/>
      <c r="AS389" s="16"/>
      <c r="AT389" s="16"/>
      <c r="AU389" s="16"/>
      <c r="AV389" s="16"/>
      <c r="AW389" s="16"/>
      <c r="AX389" s="16"/>
      <c r="AY389" s="16"/>
      <c r="AZ389" s="16"/>
      <c r="BA389" s="16"/>
      <c r="BB389" s="16"/>
      <c r="BC389" s="16"/>
      <c r="BD389" s="16"/>
      <c r="BE389" s="16"/>
      <c r="BF389" s="16"/>
      <c r="BG389" s="16"/>
      <c r="BH389" s="16"/>
      <c r="BI389" s="16"/>
      <c r="BJ389" s="16"/>
      <c r="BK389" s="16"/>
      <c r="BL389" s="16"/>
      <c r="BM389" s="16"/>
      <c r="BN389" s="16"/>
      <c r="BO389" s="16"/>
      <c r="BP389" s="16"/>
      <c r="BQ389" s="16"/>
      <c r="BR389" s="16"/>
      <c r="BS389" s="16"/>
      <c r="BT389" s="16"/>
      <c r="BU389" s="16"/>
      <c r="BV389" s="16"/>
      <c r="BW389" s="16"/>
      <c r="BX389" s="16"/>
      <c r="BY389" s="16"/>
      <c r="BZ389" s="16"/>
      <c r="CA389" s="16"/>
      <c r="CB389" s="16"/>
      <c r="CC389" s="16"/>
      <c r="CD389" s="16"/>
      <c r="CE389" s="16"/>
      <c r="CF389" s="16"/>
      <c r="CG389" s="16"/>
      <c r="CH389" s="16"/>
      <c r="CI389" s="16"/>
      <c r="CJ389" s="16"/>
      <c r="CK389" s="16"/>
      <c r="CL389" s="16"/>
      <c r="CM389" s="16"/>
      <c r="CN389" s="16"/>
      <c r="CO389" s="16"/>
      <c r="CP389" s="16"/>
      <c r="CQ389" s="16"/>
      <c r="CR389" s="16"/>
      <c r="CS389" s="16"/>
      <c r="CT389" s="16"/>
      <c r="CU389" s="16"/>
      <c r="CV389" s="16"/>
      <c r="CW389" s="16"/>
      <c r="CX389" s="16"/>
      <c r="CY389" s="16"/>
      <c r="CZ389" s="16"/>
      <c r="DA389" s="16"/>
      <c r="DB389" s="16"/>
      <c r="DC389" s="16"/>
      <c r="DD389" s="16"/>
      <c r="DE389" s="16"/>
      <c r="DF389" s="16"/>
      <c r="DG389" s="16"/>
      <c r="DH389" s="16"/>
      <c r="DI389" s="16"/>
      <c r="DJ389" s="16"/>
      <c r="DK389" s="16"/>
      <c r="DL389" s="16"/>
      <c r="DM389" s="16"/>
      <c r="DN389" s="16"/>
      <c r="DO389" s="16"/>
      <c r="DP389" s="16"/>
      <c r="DQ389" s="16"/>
      <c r="DR389" s="16"/>
      <c r="DS389" s="16"/>
      <c r="DT389" s="16"/>
      <c r="DU389" s="16"/>
      <c r="DV389" s="16"/>
      <c r="DW389" s="16"/>
      <c r="DX389" s="16"/>
      <c r="DY389" s="16"/>
      <c r="DZ389" s="16"/>
      <c r="EA389" s="16"/>
      <c r="EB389" s="16"/>
      <c r="EC389" s="16"/>
      <c r="ED389" s="16"/>
      <c r="EE389" s="16"/>
      <c r="EF389" s="16"/>
      <c r="EG389" s="16"/>
      <c r="EH389" s="16"/>
      <c r="EI389" s="16"/>
      <c r="EJ389" s="16"/>
      <c r="EK389" s="16"/>
      <c r="EL389" s="16"/>
      <c r="EM389" s="16"/>
      <c r="EN389" s="16"/>
      <c r="EO389" s="16"/>
      <c r="EP389" s="16"/>
      <c r="EQ389" s="16"/>
      <c r="ER389" s="16"/>
      <c r="ES389" s="16"/>
      <c r="ET389" s="16"/>
      <c r="EU389" s="16"/>
      <c r="EV389" s="16"/>
      <c r="EW389" s="16"/>
      <c r="EX389" s="16"/>
      <c r="EY389" s="16"/>
      <c r="EZ389" s="16"/>
      <c r="FA389" s="16"/>
      <c r="FB389" s="16"/>
      <c r="FC389" s="16"/>
      <c r="FD389" s="16"/>
      <c r="FE389" s="16"/>
      <c r="FF389" s="16"/>
      <c r="FG389" s="16"/>
      <c r="FH389" s="16"/>
      <c r="FI389" s="16"/>
      <c r="FJ389" s="16"/>
      <c r="FK389" s="16"/>
      <c r="FL389" s="16"/>
      <c r="FM389" s="16"/>
      <c r="FN389" s="16"/>
      <c r="FO389" s="16"/>
      <c r="FP389" s="16"/>
      <c r="FQ389" s="16"/>
      <c r="FR389" s="16"/>
      <c r="FS389" s="16"/>
      <c r="FT389" s="16"/>
      <c r="FU389" s="16"/>
      <c r="FV389" s="16"/>
      <c r="FW389" s="16"/>
      <c r="FX389" s="16"/>
      <c r="FY389" s="16"/>
      <c r="FZ389" s="16"/>
      <c r="GA389" s="16"/>
      <c r="GB389" s="16"/>
      <c r="GC389" s="16"/>
      <c r="GE389" s="37">
        <v>384</v>
      </c>
      <c r="GF389" s="12">
        <v>3507</v>
      </c>
      <c r="GG389" s="16">
        <v>0</v>
      </c>
      <c r="GH389" s="16">
        <v>2.99</v>
      </c>
      <c r="GI389" s="16">
        <v>0</v>
      </c>
      <c r="GJ389" s="16">
        <v>0</v>
      </c>
      <c r="GK389" s="16">
        <v>0</v>
      </c>
      <c r="GL389" s="16">
        <v>0</v>
      </c>
      <c r="GM389" s="16">
        <v>0</v>
      </c>
      <c r="GN389" s="16">
        <v>0</v>
      </c>
      <c r="GO389" s="16">
        <v>0</v>
      </c>
      <c r="GP389" s="16">
        <v>0</v>
      </c>
      <c r="GQ389" s="16">
        <v>0</v>
      </c>
      <c r="GR389" s="16">
        <v>0</v>
      </c>
      <c r="GS389" s="16">
        <v>0</v>
      </c>
      <c r="GT389" s="16">
        <v>0</v>
      </c>
      <c r="GU389" s="16">
        <v>0</v>
      </c>
      <c r="GV389" s="16">
        <v>190.18499999999995</v>
      </c>
      <c r="GW389" s="16"/>
      <c r="GX389" s="16"/>
      <c r="GY389" s="16"/>
      <c r="GZ389" s="16"/>
      <c r="HA389" s="16"/>
    </row>
    <row r="390" spans="1:209" x14ac:dyDescent="0.35">
      <c r="A390" s="37"/>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c r="AA390" s="16"/>
      <c r="AB390" s="16"/>
      <c r="AC390" s="16"/>
      <c r="AD390" s="16"/>
      <c r="AE390" s="16"/>
      <c r="AF390" s="16"/>
      <c r="AG390" s="16"/>
      <c r="AH390" s="16"/>
      <c r="AI390" s="16"/>
      <c r="AJ390" s="16"/>
      <c r="AK390" s="16"/>
      <c r="AL390" s="16"/>
      <c r="AM390" s="16"/>
      <c r="AN390" s="16"/>
      <c r="AO390" s="16"/>
      <c r="AP390" s="16"/>
      <c r="AQ390" s="16"/>
      <c r="AR390" s="16"/>
      <c r="AS390" s="16"/>
      <c r="AT390" s="16"/>
      <c r="AU390" s="16"/>
      <c r="AV390" s="16"/>
      <c r="AW390" s="16"/>
      <c r="AX390" s="16"/>
      <c r="AY390" s="16"/>
      <c r="AZ390" s="16"/>
      <c r="BA390" s="16"/>
      <c r="BB390" s="16"/>
      <c r="BC390" s="16"/>
      <c r="BD390" s="16"/>
      <c r="BE390" s="16"/>
      <c r="BF390" s="16"/>
      <c r="BG390" s="16"/>
      <c r="BH390" s="16"/>
      <c r="BI390" s="16"/>
      <c r="BJ390" s="16"/>
      <c r="BK390" s="16"/>
      <c r="BL390" s="16"/>
      <c r="BM390" s="16"/>
      <c r="BN390" s="16"/>
      <c r="BO390" s="16"/>
      <c r="BP390" s="16"/>
      <c r="BQ390" s="16"/>
      <c r="BR390" s="16"/>
      <c r="BS390" s="16"/>
      <c r="BT390" s="16"/>
      <c r="BU390" s="16"/>
      <c r="BV390" s="16"/>
      <c r="BW390" s="16"/>
      <c r="BX390" s="16"/>
      <c r="BY390" s="16"/>
      <c r="BZ390" s="16"/>
      <c r="CA390" s="16"/>
      <c r="CB390" s="16"/>
      <c r="CC390" s="16"/>
      <c r="CD390" s="16"/>
      <c r="CE390" s="16"/>
      <c r="CF390" s="16"/>
      <c r="CG390" s="16"/>
      <c r="CH390" s="16"/>
      <c r="CI390" s="16"/>
      <c r="CJ390" s="16"/>
      <c r="CK390" s="16"/>
      <c r="CL390" s="16"/>
      <c r="CM390" s="16"/>
      <c r="CN390" s="16"/>
      <c r="CO390" s="16"/>
      <c r="CP390" s="16"/>
      <c r="CQ390" s="16"/>
      <c r="CR390" s="16"/>
      <c r="CS390" s="16"/>
      <c r="CT390" s="16"/>
      <c r="CU390" s="16"/>
      <c r="CV390" s="16"/>
      <c r="CW390" s="16"/>
      <c r="CX390" s="16"/>
      <c r="CY390" s="16"/>
      <c r="CZ390" s="16"/>
      <c r="DA390" s="16"/>
      <c r="DB390" s="16"/>
      <c r="DC390" s="16"/>
      <c r="DD390" s="16"/>
      <c r="DE390" s="16"/>
      <c r="DF390" s="16"/>
      <c r="DG390" s="16"/>
      <c r="DH390" s="16"/>
      <c r="DI390" s="16"/>
      <c r="DJ390" s="16"/>
      <c r="DK390" s="16"/>
      <c r="DL390" s="16"/>
      <c r="DM390" s="16"/>
      <c r="DN390" s="16"/>
      <c r="DO390" s="16"/>
      <c r="DP390" s="16"/>
      <c r="DQ390" s="16"/>
      <c r="DR390" s="16"/>
      <c r="DS390" s="16"/>
      <c r="DT390" s="16"/>
      <c r="DU390" s="16"/>
      <c r="DV390" s="16"/>
      <c r="DW390" s="16"/>
      <c r="DX390" s="16"/>
      <c r="DY390" s="16"/>
      <c r="DZ390" s="16"/>
      <c r="EA390" s="16"/>
      <c r="EB390" s="16"/>
      <c r="EC390" s="16"/>
      <c r="ED390" s="16"/>
      <c r="EE390" s="16"/>
      <c r="EF390" s="16"/>
      <c r="EG390" s="16"/>
      <c r="EH390" s="16"/>
      <c r="EI390" s="16"/>
      <c r="EJ390" s="16"/>
      <c r="EK390" s="16"/>
      <c r="EL390" s="16"/>
      <c r="EM390" s="16"/>
      <c r="EN390" s="16"/>
      <c r="EO390" s="16"/>
      <c r="EP390" s="16"/>
      <c r="EQ390" s="16"/>
      <c r="ER390" s="16"/>
      <c r="ES390" s="16"/>
      <c r="ET390" s="16"/>
      <c r="EU390" s="16"/>
      <c r="EV390" s="16"/>
      <c r="EW390" s="16"/>
      <c r="EX390" s="16"/>
      <c r="EY390" s="16"/>
      <c r="EZ390" s="16"/>
      <c r="FA390" s="16"/>
      <c r="FB390" s="16"/>
      <c r="FC390" s="16"/>
      <c r="FD390" s="16"/>
      <c r="FE390" s="16"/>
      <c r="FF390" s="16"/>
      <c r="FG390" s="16"/>
      <c r="FH390" s="16"/>
      <c r="FI390" s="16"/>
      <c r="FJ390" s="16"/>
      <c r="FK390" s="16"/>
      <c r="FL390" s="16"/>
      <c r="FM390" s="16"/>
      <c r="FN390" s="16"/>
      <c r="FO390" s="16"/>
      <c r="FP390" s="16"/>
      <c r="FQ390" s="16"/>
      <c r="FR390" s="16"/>
      <c r="FS390" s="16"/>
      <c r="FT390" s="16"/>
      <c r="FU390" s="16"/>
      <c r="FV390" s="16"/>
      <c r="FW390" s="16"/>
      <c r="FX390" s="16"/>
      <c r="FY390" s="16"/>
      <c r="FZ390" s="16"/>
      <c r="GA390" s="16"/>
      <c r="GB390" s="16"/>
      <c r="GC390" s="16"/>
      <c r="GE390" s="37">
        <v>385</v>
      </c>
      <c r="GF390" s="12">
        <v>3509</v>
      </c>
      <c r="GG390" s="16">
        <v>0</v>
      </c>
      <c r="GH390" s="16">
        <v>7.26</v>
      </c>
      <c r="GI390" s="16">
        <v>0</v>
      </c>
      <c r="GJ390" s="16">
        <v>0</v>
      </c>
      <c r="GK390" s="16">
        <v>0</v>
      </c>
      <c r="GL390" s="16">
        <v>13</v>
      </c>
      <c r="GM390" s="16">
        <v>10.6</v>
      </c>
      <c r="GN390" s="16">
        <v>0</v>
      </c>
      <c r="GO390" s="16">
        <v>0</v>
      </c>
      <c r="GP390" s="16">
        <v>0</v>
      </c>
      <c r="GQ390" s="16">
        <v>0</v>
      </c>
      <c r="GR390" s="16">
        <v>0</v>
      </c>
      <c r="GS390" s="16">
        <v>13.28</v>
      </c>
      <c r="GT390" s="16">
        <v>0</v>
      </c>
      <c r="GU390" s="16">
        <v>0</v>
      </c>
      <c r="GV390" s="16">
        <v>313.95999999999998</v>
      </c>
      <c r="GW390" s="16"/>
      <c r="GX390" s="16"/>
      <c r="GY390" s="16"/>
      <c r="GZ390" s="16"/>
      <c r="HA390" s="16"/>
    </row>
    <row r="391" spans="1:209" x14ac:dyDescent="0.35">
      <c r="A391" s="37"/>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c r="AA391" s="16"/>
      <c r="AB391" s="16"/>
      <c r="AC391" s="16"/>
      <c r="AD391" s="16"/>
      <c r="AE391" s="16"/>
      <c r="AF391" s="16"/>
      <c r="AG391" s="16"/>
      <c r="AH391" s="16"/>
      <c r="AI391" s="16"/>
      <c r="AJ391" s="16"/>
      <c r="AK391" s="16"/>
      <c r="AL391" s="16"/>
      <c r="AM391" s="16"/>
      <c r="AN391" s="16"/>
      <c r="AO391" s="16"/>
      <c r="AP391" s="16"/>
      <c r="AQ391" s="16"/>
      <c r="AR391" s="16"/>
      <c r="AS391" s="16"/>
      <c r="AT391" s="16"/>
      <c r="AU391" s="16"/>
      <c r="AV391" s="16"/>
      <c r="AW391" s="16"/>
      <c r="AX391" s="16"/>
      <c r="AY391" s="16"/>
      <c r="AZ391" s="16"/>
      <c r="BA391" s="16"/>
      <c r="BB391" s="16"/>
      <c r="BC391" s="16"/>
      <c r="BD391" s="16"/>
      <c r="BE391" s="16"/>
      <c r="BF391" s="16"/>
      <c r="BG391" s="16"/>
      <c r="BH391" s="16"/>
      <c r="BI391" s="16"/>
      <c r="BJ391" s="16"/>
      <c r="BK391" s="16"/>
      <c r="BL391" s="16"/>
      <c r="BM391" s="16"/>
      <c r="BN391" s="16"/>
      <c r="BO391" s="16"/>
      <c r="BP391" s="16"/>
      <c r="BQ391" s="16"/>
      <c r="BR391" s="16"/>
      <c r="BS391" s="16"/>
      <c r="BT391" s="16"/>
      <c r="BU391" s="16"/>
      <c r="BV391" s="16"/>
      <c r="BW391" s="16"/>
      <c r="BX391" s="16"/>
      <c r="BY391" s="16"/>
      <c r="BZ391" s="16"/>
      <c r="CA391" s="16"/>
      <c r="CB391" s="16"/>
      <c r="CC391" s="16"/>
      <c r="CD391" s="16"/>
      <c r="CE391" s="16"/>
      <c r="CF391" s="16"/>
      <c r="CG391" s="16"/>
      <c r="CH391" s="16"/>
      <c r="CI391" s="16"/>
      <c r="CJ391" s="16"/>
      <c r="CK391" s="16"/>
      <c r="CL391" s="16"/>
      <c r="CM391" s="16"/>
      <c r="CN391" s="16"/>
      <c r="CO391" s="16"/>
      <c r="CP391" s="16"/>
      <c r="CQ391" s="16"/>
      <c r="CR391" s="16"/>
      <c r="CS391" s="16"/>
      <c r="CT391" s="16"/>
      <c r="CU391" s="16"/>
      <c r="CV391" s="16"/>
      <c r="CW391" s="16"/>
      <c r="CX391" s="16"/>
      <c r="CY391" s="16"/>
      <c r="CZ391" s="16"/>
      <c r="DA391" s="16"/>
      <c r="DB391" s="16"/>
      <c r="DC391" s="16"/>
      <c r="DD391" s="16"/>
      <c r="DE391" s="16"/>
      <c r="DF391" s="16"/>
      <c r="DG391" s="16"/>
      <c r="DH391" s="16"/>
      <c r="DI391" s="16"/>
      <c r="DJ391" s="16"/>
      <c r="DK391" s="16"/>
      <c r="DL391" s="16"/>
      <c r="DM391" s="16"/>
      <c r="DN391" s="16"/>
      <c r="DO391" s="16"/>
      <c r="DP391" s="16"/>
      <c r="DQ391" s="16"/>
      <c r="DR391" s="16"/>
      <c r="DS391" s="16"/>
      <c r="DT391" s="16"/>
      <c r="DU391" s="16"/>
      <c r="DV391" s="16"/>
      <c r="DW391" s="16"/>
      <c r="DX391" s="16"/>
      <c r="DY391" s="16"/>
      <c r="DZ391" s="16"/>
      <c r="EA391" s="16"/>
      <c r="EB391" s="16"/>
      <c r="EC391" s="16"/>
      <c r="ED391" s="16"/>
      <c r="EE391" s="16"/>
      <c r="EF391" s="16"/>
      <c r="EG391" s="16"/>
      <c r="EH391" s="16"/>
      <c r="EI391" s="16"/>
      <c r="EJ391" s="16"/>
      <c r="EK391" s="16"/>
      <c r="EL391" s="16"/>
      <c r="EM391" s="16"/>
      <c r="EN391" s="16"/>
      <c r="EO391" s="16"/>
      <c r="EP391" s="16"/>
      <c r="EQ391" s="16"/>
      <c r="ER391" s="16"/>
      <c r="ES391" s="16"/>
      <c r="ET391" s="16"/>
      <c r="EU391" s="16"/>
      <c r="EV391" s="16"/>
      <c r="EW391" s="16"/>
      <c r="EX391" s="16"/>
      <c r="EY391" s="16"/>
      <c r="EZ391" s="16"/>
      <c r="FA391" s="16"/>
      <c r="FB391" s="16"/>
      <c r="FC391" s="16"/>
      <c r="FD391" s="16"/>
      <c r="FE391" s="16"/>
      <c r="FF391" s="16"/>
      <c r="FG391" s="16"/>
      <c r="FH391" s="16"/>
      <c r="FI391" s="16"/>
      <c r="FJ391" s="16"/>
      <c r="FK391" s="16"/>
      <c r="FL391" s="16"/>
      <c r="FM391" s="16"/>
      <c r="FN391" s="16"/>
      <c r="FO391" s="16"/>
      <c r="FP391" s="16"/>
      <c r="FQ391" s="16"/>
      <c r="FR391" s="16"/>
      <c r="FS391" s="16"/>
      <c r="FT391" s="16"/>
      <c r="FU391" s="16"/>
      <c r="FV391" s="16"/>
      <c r="FW391" s="16"/>
      <c r="FX391" s="16"/>
      <c r="FY391" s="16"/>
      <c r="FZ391" s="16"/>
      <c r="GA391" s="16"/>
      <c r="GB391" s="16"/>
      <c r="GC391" s="16"/>
      <c r="GE391" s="37">
        <v>386</v>
      </c>
      <c r="GF391" s="12">
        <v>3512</v>
      </c>
      <c r="GG391" s="16">
        <v>0</v>
      </c>
      <c r="GH391" s="16">
        <v>9.7650000000000006</v>
      </c>
      <c r="GI391" s="16">
        <v>35</v>
      </c>
      <c r="GJ391" s="16">
        <v>0</v>
      </c>
      <c r="GK391" s="16">
        <v>0</v>
      </c>
      <c r="GL391" s="16">
        <v>4</v>
      </c>
      <c r="GM391" s="16">
        <v>5.5</v>
      </c>
      <c r="GN391" s="16">
        <v>0</v>
      </c>
      <c r="GO391" s="16">
        <v>0</v>
      </c>
      <c r="GP391" s="16">
        <v>26.4</v>
      </c>
      <c r="GQ391" s="16">
        <v>0</v>
      </c>
      <c r="GR391" s="16">
        <v>0</v>
      </c>
      <c r="GS391" s="16">
        <v>10.79</v>
      </c>
      <c r="GT391" s="16">
        <v>0</v>
      </c>
      <c r="GU391" s="16">
        <v>0</v>
      </c>
      <c r="GV391" s="16">
        <v>416.78500000000003</v>
      </c>
      <c r="GW391" s="16"/>
      <c r="GX391" s="16"/>
      <c r="GY391" s="16"/>
      <c r="GZ391" s="16"/>
      <c r="HA391" s="16"/>
    </row>
    <row r="392" spans="1:209" x14ac:dyDescent="0.35">
      <c r="A392" s="37"/>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c r="AA392" s="16"/>
      <c r="AB392" s="16"/>
      <c r="AC392" s="16"/>
      <c r="AD392" s="16"/>
      <c r="AE392" s="16"/>
      <c r="AF392" s="16"/>
      <c r="AG392" s="16"/>
      <c r="AH392" s="16"/>
      <c r="AI392" s="16"/>
      <c r="AJ392" s="16"/>
      <c r="AK392" s="16"/>
      <c r="AL392" s="16"/>
      <c r="AM392" s="16"/>
      <c r="AN392" s="16"/>
      <c r="AO392" s="16"/>
      <c r="AP392" s="16"/>
      <c r="AQ392" s="16"/>
      <c r="AR392" s="16"/>
      <c r="AS392" s="16"/>
      <c r="AT392" s="16"/>
      <c r="AU392" s="16"/>
      <c r="AV392" s="16"/>
      <c r="AW392" s="16"/>
      <c r="AX392" s="16"/>
      <c r="AY392" s="16"/>
      <c r="AZ392" s="16"/>
      <c r="BA392" s="16"/>
      <c r="BB392" s="16"/>
      <c r="BC392" s="16"/>
      <c r="BD392" s="16"/>
      <c r="BE392" s="16"/>
      <c r="BF392" s="16"/>
      <c r="BG392" s="16"/>
      <c r="BH392" s="16"/>
      <c r="BI392" s="16"/>
      <c r="BJ392" s="16"/>
      <c r="BK392" s="16"/>
      <c r="BL392" s="16"/>
      <c r="BM392" s="16"/>
      <c r="BN392" s="16"/>
      <c r="BO392" s="16"/>
      <c r="BP392" s="16"/>
      <c r="BQ392" s="16"/>
      <c r="BR392" s="16"/>
      <c r="BS392" s="16"/>
      <c r="BT392" s="16"/>
      <c r="BU392" s="16"/>
      <c r="BV392" s="16"/>
      <c r="BW392" s="16"/>
      <c r="BX392" s="16"/>
      <c r="BY392" s="16"/>
      <c r="BZ392" s="16"/>
      <c r="CA392" s="16"/>
      <c r="CB392" s="16"/>
      <c r="CC392" s="16"/>
      <c r="CD392" s="16"/>
      <c r="CE392" s="16"/>
      <c r="CF392" s="16"/>
      <c r="CG392" s="16"/>
      <c r="CH392" s="16"/>
      <c r="CI392" s="16"/>
      <c r="CJ392" s="16"/>
      <c r="CK392" s="16"/>
      <c r="CL392" s="16"/>
      <c r="CM392" s="16"/>
      <c r="CN392" s="16"/>
      <c r="CO392" s="16"/>
      <c r="CP392" s="16"/>
      <c r="CQ392" s="16"/>
      <c r="CR392" s="16"/>
      <c r="CS392" s="16"/>
      <c r="CT392" s="16"/>
      <c r="CU392" s="16"/>
      <c r="CV392" s="16"/>
      <c r="CW392" s="16"/>
      <c r="CX392" s="16"/>
      <c r="CY392" s="16"/>
      <c r="CZ392" s="16"/>
      <c r="DA392" s="16"/>
      <c r="DB392" s="16"/>
      <c r="DC392" s="16"/>
      <c r="DD392" s="16"/>
      <c r="DE392" s="16"/>
      <c r="DF392" s="16"/>
      <c r="DG392" s="16"/>
      <c r="DH392" s="16"/>
      <c r="DI392" s="16"/>
      <c r="DJ392" s="16"/>
      <c r="DK392" s="16"/>
      <c r="DL392" s="16"/>
      <c r="DM392" s="16"/>
      <c r="DN392" s="16"/>
      <c r="DO392" s="16"/>
      <c r="DP392" s="16"/>
      <c r="DQ392" s="16"/>
      <c r="DR392" s="16"/>
      <c r="DS392" s="16"/>
      <c r="DT392" s="16"/>
      <c r="DU392" s="16"/>
      <c r="DV392" s="16"/>
      <c r="DW392" s="16"/>
      <c r="DX392" s="16"/>
      <c r="DY392" s="16"/>
      <c r="DZ392" s="16"/>
      <c r="EA392" s="16"/>
      <c r="EB392" s="16"/>
      <c r="EC392" s="16"/>
      <c r="ED392" s="16"/>
      <c r="EE392" s="16"/>
      <c r="EF392" s="16"/>
      <c r="EG392" s="16"/>
      <c r="EH392" s="16"/>
      <c r="EI392" s="16"/>
      <c r="EJ392" s="16"/>
      <c r="EK392" s="16"/>
      <c r="EL392" s="16"/>
      <c r="EM392" s="16"/>
      <c r="EN392" s="16"/>
      <c r="EO392" s="16"/>
      <c r="EP392" s="16"/>
      <c r="EQ392" s="16"/>
      <c r="ER392" s="16"/>
      <c r="ES392" s="16"/>
      <c r="ET392" s="16"/>
      <c r="EU392" s="16"/>
      <c r="EV392" s="16"/>
      <c r="EW392" s="16"/>
      <c r="EX392" s="16"/>
      <c r="EY392" s="16"/>
      <c r="EZ392" s="16"/>
      <c r="FA392" s="16"/>
      <c r="FB392" s="16"/>
      <c r="FC392" s="16"/>
      <c r="FD392" s="16"/>
      <c r="FE392" s="16"/>
      <c r="FF392" s="16"/>
      <c r="FG392" s="16"/>
      <c r="FH392" s="16"/>
      <c r="FI392" s="16"/>
      <c r="FJ392" s="16"/>
      <c r="FK392" s="16"/>
      <c r="FL392" s="16"/>
      <c r="FM392" s="16"/>
      <c r="FN392" s="16"/>
      <c r="FO392" s="16"/>
      <c r="FP392" s="16"/>
      <c r="FQ392" s="16"/>
      <c r="FR392" s="16"/>
      <c r="FS392" s="16"/>
      <c r="FT392" s="16"/>
      <c r="FU392" s="16"/>
      <c r="FV392" s="16"/>
      <c r="FW392" s="16"/>
      <c r="FX392" s="16"/>
      <c r="FY392" s="16"/>
      <c r="FZ392" s="16"/>
      <c r="GA392" s="16"/>
      <c r="GB392" s="16"/>
      <c r="GC392" s="16"/>
      <c r="GE392" s="37">
        <v>387</v>
      </c>
      <c r="GF392" s="12">
        <v>3515</v>
      </c>
      <c r="GG392" s="16">
        <v>12.67</v>
      </c>
      <c r="GH392" s="16">
        <v>18.57</v>
      </c>
      <c r="GI392" s="16">
        <v>19.8</v>
      </c>
      <c r="GJ392" s="16">
        <v>13.27</v>
      </c>
      <c r="GK392" s="16">
        <v>10</v>
      </c>
      <c r="GL392" s="16">
        <v>0</v>
      </c>
      <c r="GM392" s="16">
        <v>5.2</v>
      </c>
      <c r="GN392" s="16">
        <v>0</v>
      </c>
      <c r="GO392" s="16">
        <v>0</v>
      </c>
      <c r="GP392" s="16">
        <v>4.95</v>
      </c>
      <c r="GQ392" s="16">
        <v>10.26</v>
      </c>
      <c r="GR392" s="16">
        <v>19.14</v>
      </c>
      <c r="GS392" s="16">
        <v>64.935000000000002</v>
      </c>
      <c r="GT392" s="16">
        <v>19.84</v>
      </c>
      <c r="GU392" s="16">
        <v>16.28</v>
      </c>
      <c r="GV392" s="16">
        <v>4021.6849999999995</v>
      </c>
      <c r="GW392" s="16"/>
      <c r="GX392" s="16"/>
      <c r="GY392" s="16"/>
      <c r="GZ392" s="16"/>
      <c r="HA392" s="16"/>
    </row>
    <row r="393" spans="1:209" x14ac:dyDescent="0.35">
      <c r="A393" s="37"/>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c r="AA393" s="16"/>
      <c r="AB393" s="16"/>
      <c r="AC393" s="16"/>
      <c r="AD393" s="16"/>
      <c r="AE393" s="16"/>
      <c r="AF393" s="16"/>
      <c r="AG393" s="16"/>
      <c r="AH393" s="16"/>
      <c r="AI393" s="16"/>
      <c r="AJ393" s="16"/>
      <c r="AK393" s="16"/>
      <c r="AL393" s="16"/>
      <c r="AM393" s="16"/>
      <c r="AN393" s="16"/>
      <c r="AO393" s="16"/>
      <c r="AP393" s="16"/>
      <c r="AQ393" s="16"/>
      <c r="AR393" s="16"/>
      <c r="AS393" s="16"/>
      <c r="AT393" s="16"/>
      <c r="AU393" s="16"/>
      <c r="AV393" s="16"/>
      <c r="AW393" s="16"/>
      <c r="AX393" s="16"/>
      <c r="AY393" s="16"/>
      <c r="AZ393" s="16"/>
      <c r="BA393" s="16"/>
      <c r="BB393" s="16"/>
      <c r="BC393" s="16"/>
      <c r="BD393" s="16"/>
      <c r="BE393" s="16"/>
      <c r="BF393" s="16"/>
      <c r="BG393" s="16"/>
      <c r="BH393" s="16"/>
      <c r="BI393" s="16"/>
      <c r="BJ393" s="16"/>
      <c r="BK393" s="16"/>
      <c r="BL393" s="16"/>
      <c r="BM393" s="16"/>
      <c r="BN393" s="16"/>
      <c r="BO393" s="16"/>
      <c r="BP393" s="16"/>
      <c r="BQ393" s="16"/>
      <c r="BR393" s="16"/>
      <c r="BS393" s="16"/>
      <c r="BT393" s="16"/>
      <c r="BU393" s="16"/>
      <c r="BV393" s="16"/>
      <c r="BW393" s="16"/>
      <c r="BX393" s="16"/>
      <c r="BY393" s="16"/>
      <c r="BZ393" s="16"/>
      <c r="CA393" s="16"/>
      <c r="CB393" s="16"/>
      <c r="CC393" s="16"/>
      <c r="CD393" s="16"/>
      <c r="CE393" s="16"/>
      <c r="CF393" s="16"/>
      <c r="CG393" s="16"/>
      <c r="CH393" s="16"/>
      <c r="CI393" s="16"/>
      <c r="CJ393" s="16"/>
      <c r="CK393" s="16"/>
      <c r="CL393" s="16"/>
      <c r="CM393" s="16"/>
      <c r="CN393" s="16"/>
      <c r="CO393" s="16"/>
      <c r="CP393" s="16"/>
      <c r="CQ393" s="16"/>
      <c r="CR393" s="16"/>
      <c r="CS393" s="16"/>
      <c r="CT393" s="16"/>
      <c r="CU393" s="16"/>
      <c r="CV393" s="16"/>
      <c r="CW393" s="16"/>
      <c r="CX393" s="16"/>
      <c r="CY393" s="16"/>
      <c r="CZ393" s="16"/>
      <c r="DA393" s="16"/>
      <c r="DB393" s="16"/>
      <c r="DC393" s="16"/>
      <c r="DD393" s="16"/>
      <c r="DE393" s="16"/>
      <c r="DF393" s="16"/>
      <c r="DG393" s="16"/>
      <c r="DH393" s="16"/>
      <c r="DI393" s="16"/>
      <c r="DJ393" s="16"/>
      <c r="DK393" s="16"/>
      <c r="DL393" s="16"/>
      <c r="DM393" s="16"/>
      <c r="DN393" s="16"/>
      <c r="DO393" s="16"/>
      <c r="DP393" s="16"/>
      <c r="DQ393" s="16"/>
      <c r="DR393" s="16"/>
      <c r="DS393" s="16"/>
      <c r="DT393" s="16"/>
      <c r="DU393" s="16"/>
      <c r="DV393" s="16"/>
      <c r="DW393" s="16"/>
      <c r="DX393" s="16"/>
      <c r="DY393" s="16"/>
      <c r="DZ393" s="16"/>
      <c r="EA393" s="16"/>
      <c r="EB393" s="16"/>
      <c r="EC393" s="16"/>
      <c r="ED393" s="16"/>
      <c r="EE393" s="16"/>
      <c r="EF393" s="16"/>
      <c r="EG393" s="16"/>
      <c r="EH393" s="16"/>
      <c r="EI393" s="16"/>
      <c r="EJ393" s="16"/>
      <c r="EK393" s="16"/>
      <c r="EL393" s="16"/>
      <c r="EM393" s="16"/>
      <c r="EN393" s="16"/>
      <c r="EO393" s="16"/>
      <c r="EP393" s="16"/>
      <c r="EQ393" s="16"/>
      <c r="ER393" s="16"/>
      <c r="ES393" s="16"/>
      <c r="ET393" s="16"/>
      <c r="EU393" s="16"/>
      <c r="EV393" s="16"/>
      <c r="EW393" s="16"/>
      <c r="EX393" s="16"/>
      <c r="EY393" s="16"/>
      <c r="EZ393" s="16"/>
      <c r="FA393" s="16"/>
      <c r="FB393" s="16"/>
      <c r="FC393" s="16"/>
      <c r="FD393" s="16"/>
      <c r="FE393" s="16"/>
      <c r="FF393" s="16"/>
      <c r="FG393" s="16"/>
      <c r="FH393" s="16"/>
      <c r="FI393" s="16"/>
      <c r="FJ393" s="16"/>
      <c r="FK393" s="16"/>
      <c r="FL393" s="16"/>
      <c r="FM393" s="16"/>
      <c r="FN393" s="16"/>
      <c r="FO393" s="16"/>
      <c r="FP393" s="16"/>
      <c r="FQ393" s="16"/>
      <c r="FR393" s="16"/>
      <c r="FS393" s="16"/>
      <c r="FT393" s="16"/>
      <c r="FU393" s="16"/>
      <c r="FV393" s="16"/>
      <c r="FW393" s="16"/>
      <c r="FX393" s="16"/>
      <c r="FY393" s="16"/>
      <c r="FZ393" s="16"/>
      <c r="GA393" s="16"/>
      <c r="GB393" s="16"/>
      <c r="GC393" s="16"/>
      <c r="GE393" s="37">
        <v>388</v>
      </c>
      <c r="GF393" s="12">
        <v>3516</v>
      </c>
      <c r="GG393" s="16">
        <v>11.48</v>
      </c>
      <c r="GH393" s="16">
        <v>9.6349999999999998</v>
      </c>
      <c r="GI393" s="16">
        <v>0</v>
      </c>
      <c r="GJ393" s="16">
        <v>0</v>
      </c>
      <c r="GK393" s="16">
        <v>3</v>
      </c>
      <c r="GL393" s="16">
        <v>12.98</v>
      </c>
      <c r="GM393" s="16">
        <v>0</v>
      </c>
      <c r="GN393" s="16">
        <v>0</v>
      </c>
      <c r="GO393" s="16">
        <v>6.05</v>
      </c>
      <c r="GP393" s="16">
        <v>0</v>
      </c>
      <c r="GQ393" s="16">
        <v>0</v>
      </c>
      <c r="GR393" s="16">
        <v>8.8800000000000008</v>
      </c>
      <c r="GS393" s="16">
        <v>0</v>
      </c>
      <c r="GT393" s="16">
        <v>0</v>
      </c>
      <c r="GU393" s="16">
        <v>16.28</v>
      </c>
      <c r="GV393" s="16">
        <v>1037.7749999999999</v>
      </c>
      <c r="GW393" s="16"/>
      <c r="GX393" s="16"/>
      <c r="GY393" s="16"/>
      <c r="GZ393" s="16"/>
      <c r="HA393" s="16"/>
    </row>
    <row r="394" spans="1:209" x14ac:dyDescent="0.35">
      <c r="A394" s="37"/>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c r="AA394" s="16"/>
      <c r="AB394" s="16"/>
      <c r="AC394" s="16"/>
      <c r="AD394" s="16"/>
      <c r="AE394" s="16"/>
      <c r="AF394" s="16"/>
      <c r="AG394" s="16"/>
      <c r="AH394" s="16"/>
      <c r="AI394" s="16"/>
      <c r="AJ394" s="16"/>
      <c r="AK394" s="16"/>
      <c r="AL394" s="16"/>
      <c r="AM394" s="16"/>
      <c r="AN394" s="16"/>
      <c r="AO394" s="16"/>
      <c r="AP394" s="16"/>
      <c r="AQ394" s="16"/>
      <c r="AR394" s="16"/>
      <c r="AS394" s="16"/>
      <c r="AT394" s="16"/>
      <c r="AU394" s="16"/>
      <c r="AV394" s="16"/>
      <c r="AW394" s="16"/>
      <c r="AX394" s="16"/>
      <c r="AY394" s="16"/>
      <c r="AZ394" s="16"/>
      <c r="BA394" s="16"/>
      <c r="BB394" s="16"/>
      <c r="BC394" s="16"/>
      <c r="BD394" s="16"/>
      <c r="BE394" s="16"/>
      <c r="BF394" s="16"/>
      <c r="BG394" s="16"/>
      <c r="BH394" s="16"/>
      <c r="BI394" s="16"/>
      <c r="BJ394" s="16"/>
      <c r="BK394" s="16"/>
      <c r="BL394" s="16"/>
      <c r="BM394" s="16"/>
      <c r="BN394" s="16"/>
      <c r="BO394" s="16"/>
      <c r="BP394" s="16"/>
      <c r="BQ394" s="16"/>
      <c r="BR394" s="16"/>
      <c r="BS394" s="16"/>
      <c r="BT394" s="16"/>
      <c r="BU394" s="16"/>
      <c r="BV394" s="16"/>
      <c r="BW394" s="16"/>
      <c r="BX394" s="16"/>
      <c r="BY394" s="16"/>
      <c r="BZ394" s="16"/>
      <c r="CA394" s="16"/>
      <c r="CB394" s="16"/>
      <c r="CC394" s="16"/>
      <c r="CD394" s="16"/>
      <c r="CE394" s="16"/>
      <c r="CF394" s="16"/>
      <c r="CG394" s="16"/>
      <c r="CH394" s="16"/>
      <c r="CI394" s="16"/>
      <c r="CJ394" s="16"/>
      <c r="CK394" s="16"/>
      <c r="CL394" s="16"/>
      <c r="CM394" s="16"/>
      <c r="CN394" s="16"/>
      <c r="CO394" s="16"/>
      <c r="CP394" s="16"/>
      <c r="CQ394" s="16"/>
      <c r="CR394" s="16"/>
      <c r="CS394" s="16"/>
      <c r="CT394" s="16"/>
      <c r="CU394" s="16"/>
      <c r="CV394" s="16"/>
      <c r="CW394" s="16"/>
      <c r="CX394" s="16"/>
      <c r="CY394" s="16"/>
      <c r="CZ394" s="16"/>
      <c r="DA394" s="16"/>
      <c r="DB394" s="16"/>
      <c r="DC394" s="16"/>
      <c r="DD394" s="16"/>
      <c r="DE394" s="16"/>
      <c r="DF394" s="16"/>
      <c r="DG394" s="16"/>
      <c r="DH394" s="16"/>
      <c r="DI394" s="16"/>
      <c r="DJ394" s="16"/>
      <c r="DK394" s="16"/>
      <c r="DL394" s="16"/>
      <c r="DM394" s="16"/>
      <c r="DN394" s="16"/>
      <c r="DO394" s="16"/>
      <c r="DP394" s="16"/>
      <c r="DQ394" s="16"/>
      <c r="DR394" s="16"/>
      <c r="DS394" s="16"/>
      <c r="DT394" s="16"/>
      <c r="DU394" s="16"/>
      <c r="DV394" s="16"/>
      <c r="DW394" s="16"/>
      <c r="DX394" s="16"/>
      <c r="DY394" s="16"/>
      <c r="DZ394" s="16"/>
      <c r="EA394" s="16"/>
      <c r="EB394" s="16"/>
      <c r="EC394" s="16"/>
      <c r="ED394" s="16"/>
      <c r="EE394" s="16"/>
      <c r="EF394" s="16"/>
      <c r="EG394" s="16"/>
      <c r="EH394" s="16"/>
      <c r="EI394" s="16"/>
      <c r="EJ394" s="16"/>
      <c r="EK394" s="16"/>
      <c r="EL394" s="16"/>
      <c r="EM394" s="16"/>
      <c r="EN394" s="16"/>
      <c r="EO394" s="16"/>
      <c r="EP394" s="16"/>
      <c r="EQ394" s="16"/>
      <c r="ER394" s="16"/>
      <c r="ES394" s="16"/>
      <c r="ET394" s="16"/>
      <c r="EU394" s="16"/>
      <c r="EV394" s="16"/>
      <c r="EW394" s="16"/>
      <c r="EX394" s="16"/>
      <c r="EY394" s="16"/>
      <c r="EZ394" s="16"/>
      <c r="FA394" s="16"/>
      <c r="FB394" s="16"/>
      <c r="FC394" s="16"/>
      <c r="FD394" s="16"/>
      <c r="FE394" s="16"/>
      <c r="FF394" s="16"/>
      <c r="FG394" s="16"/>
      <c r="FH394" s="16"/>
      <c r="FI394" s="16"/>
      <c r="FJ394" s="16"/>
      <c r="FK394" s="16"/>
      <c r="FL394" s="16"/>
      <c r="FM394" s="16"/>
      <c r="FN394" s="16"/>
      <c r="FO394" s="16"/>
      <c r="FP394" s="16"/>
      <c r="FQ394" s="16"/>
      <c r="FR394" s="16"/>
      <c r="FS394" s="16"/>
      <c r="FT394" s="16"/>
      <c r="FU394" s="16"/>
      <c r="FV394" s="16"/>
      <c r="FW394" s="16"/>
      <c r="FX394" s="16"/>
      <c r="FY394" s="16"/>
      <c r="FZ394" s="16"/>
      <c r="GA394" s="16"/>
      <c r="GB394" s="16"/>
      <c r="GC394" s="16"/>
      <c r="GE394" s="37">
        <v>389</v>
      </c>
      <c r="GF394" s="12">
        <v>3517</v>
      </c>
      <c r="GG394" s="16">
        <v>12.125</v>
      </c>
      <c r="GH394" s="16">
        <v>15.95</v>
      </c>
      <c r="GI394" s="16">
        <v>0</v>
      </c>
      <c r="GJ394" s="16">
        <v>0.19</v>
      </c>
      <c r="GK394" s="16">
        <v>0</v>
      </c>
      <c r="GL394" s="16">
        <v>0</v>
      </c>
      <c r="GM394" s="16">
        <v>8.64</v>
      </c>
      <c r="GN394" s="16">
        <v>9.2799999999999994</v>
      </c>
      <c r="GO394" s="16">
        <v>0</v>
      </c>
      <c r="GP394" s="16">
        <v>3.96</v>
      </c>
      <c r="GQ394" s="16">
        <v>3.7</v>
      </c>
      <c r="GR394" s="16">
        <v>47.65</v>
      </c>
      <c r="GS394" s="16">
        <v>12.45</v>
      </c>
      <c r="GT394" s="16">
        <v>14.96</v>
      </c>
      <c r="GU394" s="16">
        <v>4.4000000000000004</v>
      </c>
      <c r="GV394" s="16">
        <v>2450.6180000000004</v>
      </c>
      <c r="GW394" s="16"/>
      <c r="GX394" s="16"/>
      <c r="GY394" s="16"/>
      <c r="GZ394" s="16"/>
      <c r="HA394" s="16"/>
    </row>
    <row r="395" spans="1:209" x14ac:dyDescent="0.35">
      <c r="A395" s="37"/>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c r="AA395" s="16"/>
      <c r="AB395" s="16"/>
      <c r="AC395" s="16"/>
      <c r="AD395" s="16"/>
      <c r="AE395" s="16"/>
      <c r="AF395" s="16"/>
      <c r="AG395" s="16"/>
      <c r="AH395" s="16"/>
      <c r="AI395" s="16"/>
      <c r="AJ395" s="16"/>
      <c r="AK395" s="16"/>
      <c r="AL395" s="16"/>
      <c r="AM395" s="16"/>
      <c r="AN395" s="16"/>
      <c r="AO395" s="16"/>
      <c r="AP395" s="16"/>
      <c r="AQ395" s="16"/>
      <c r="AR395" s="16"/>
      <c r="AS395" s="16"/>
      <c r="AT395" s="16"/>
      <c r="AU395" s="16"/>
      <c r="AV395" s="16"/>
      <c r="AW395" s="16"/>
      <c r="AX395" s="16"/>
      <c r="AY395" s="16"/>
      <c r="AZ395" s="16"/>
      <c r="BA395" s="16"/>
      <c r="BB395" s="16"/>
      <c r="BC395" s="16"/>
      <c r="BD395" s="16"/>
      <c r="BE395" s="16"/>
      <c r="BF395" s="16"/>
      <c r="BG395" s="16"/>
      <c r="BH395" s="16"/>
      <c r="BI395" s="16"/>
      <c r="BJ395" s="16"/>
      <c r="BK395" s="16"/>
      <c r="BL395" s="16"/>
      <c r="BM395" s="16"/>
      <c r="BN395" s="16"/>
      <c r="BO395" s="16"/>
      <c r="BP395" s="16"/>
      <c r="BQ395" s="16"/>
      <c r="BR395" s="16"/>
      <c r="BS395" s="16"/>
      <c r="BT395" s="16"/>
      <c r="BU395" s="16"/>
      <c r="BV395" s="16"/>
      <c r="BW395" s="16"/>
      <c r="BX395" s="16"/>
      <c r="BY395" s="16"/>
      <c r="BZ395" s="16"/>
      <c r="CA395" s="16"/>
      <c r="CB395" s="16"/>
      <c r="CC395" s="16"/>
      <c r="CD395" s="16"/>
      <c r="CE395" s="16"/>
      <c r="CF395" s="16"/>
      <c r="CG395" s="16"/>
      <c r="CH395" s="16"/>
      <c r="CI395" s="16"/>
      <c r="CJ395" s="16"/>
      <c r="CK395" s="16"/>
      <c r="CL395" s="16"/>
      <c r="CM395" s="16"/>
      <c r="CN395" s="16"/>
      <c r="CO395" s="16"/>
      <c r="CP395" s="16"/>
      <c r="CQ395" s="16"/>
      <c r="CR395" s="16"/>
      <c r="CS395" s="16"/>
      <c r="CT395" s="16"/>
      <c r="CU395" s="16"/>
      <c r="CV395" s="16"/>
      <c r="CW395" s="16"/>
      <c r="CX395" s="16"/>
      <c r="CY395" s="16"/>
      <c r="CZ395" s="16"/>
      <c r="DA395" s="16"/>
      <c r="DB395" s="16"/>
      <c r="DC395" s="16"/>
      <c r="DD395" s="16"/>
      <c r="DE395" s="16"/>
      <c r="DF395" s="16"/>
      <c r="DG395" s="16"/>
      <c r="DH395" s="16"/>
      <c r="DI395" s="16"/>
      <c r="DJ395" s="16"/>
      <c r="DK395" s="16"/>
      <c r="DL395" s="16"/>
      <c r="DM395" s="16"/>
      <c r="DN395" s="16"/>
      <c r="DO395" s="16"/>
      <c r="DP395" s="16"/>
      <c r="DQ395" s="16"/>
      <c r="DR395" s="16"/>
      <c r="DS395" s="16"/>
      <c r="DT395" s="16"/>
      <c r="DU395" s="16"/>
      <c r="DV395" s="16"/>
      <c r="DW395" s="16"/>
      <c r="DX395" s="16"/>
      <c r="DY395" s="16"/>
      <c r="DZ395" s="16"/>
      <c r="EA395" s="16"/>
      <c r="EB395" s="16"/>
      <c r="EC395" s="16"/>
      <c r="ED395" s="16"/>
      <c r="EE395" s="16"/>
      <c r="EF395" s="16"/>
      <c r="EG395" s="16"/>
      <c r="EH395" s="16"/>
      <c r="EI395" s="16"/>
      <c r="EJ395" s="16"/>
      <c r="EK395" s="16"/>
      <c r="EL395" s="16"/>
      <c r="EM395" s="16"/>
      <c r="EN395" s="16"/>
      <c r="EO395" s="16"/>
      <c r="EP395" s="16"/>
      <c r="EQ395" s="16"/>
      <c r="ER395" s="16"/>
      <c r="ES395" s="16"/>
      <c r="ET395" s="16"/>
      <c r="EU395" s="16"/>
      <c r="EV395" s="16"/>
      <c r="EW395" s="16"/>
      <c r="EX395" s="16"/>
      <c r="EY395" s="16"/>
      <c r="EZ395" s="16"/>
      <c r="FA395" s="16"/>
      <c r="FB395" s="16"/>
      <c r="FC395" s="16"/>
      <c r="FD395" s="16"/>
      <c r="FE395" s="16"/>
      <c r="FF395" s="16"/>
      <c r="FG395" s="16"/>
      <c r="FH395" s="16"/>
      <c r="FI395" s="16"/>
      <c r="FJ395" s="16"/>
      <c r="FK395" s="16"/>
      <c r="FL395" s="16"/>
      <c r="FM395" s="16"/>
      <c r="FN395" s="16"/>
      <c r="FO395" s="16"/>
      <c r="FP395" s="16"/>
      <c r="FQ395" s="16"/>
      <c r="FR395" s="16"/>
      <c r="FS395" s="16"/>
      <c r="FT395" s="16"/>
      <c r="FU395" s="16"/>
      <c r="FV395" s="16"/>
      <c r="FW395" s="16"/>
      <c r="FX395" s="16"/>
      <c r="FY395" s="16"/>
      <c r="FZ395" s="16"/>
      <c r="GA395" s="16"/>
      <c r="GB395" s="16"/>
      <c r="GC395" s="16"/>
      <c r="GE395" s="37">
        <v>390</v>
      </c>
      <c r="GF395" s="12">
        <v>3518</v>
      </c>
      <c r="GG395" s="16">
        <v>14.984999999999999</v>
      </c>
      <c r="GH395" s="16">
        <v>10.26</v>
      </c>
      <c r="GI395" s="16">
        <v>3.98</v>
      </c>
      <c r="GJ395" s="16">
        <v>3</v>
      </c>
      <c r="GK395" s="16">
        <v>6</v>
      </c>
      <c r="GL395" s="16">
        <v>3</v>
      </c>
      <c r="GM395" s="16">
        <v>0</v>
      </c>
      <c r="GN395" s="16">
        <v>8.91</v>
      </c>
      <c r="GO395" s="16">
        <v>0</v>
      </c>
      <c r="GP395" s="16">
        <v>6.6</v>
      </c>
      <c r="GQ395" s="16">
        <v>33.1</v>
      </c>
      <c r="GR395" s="16">
        <v>7.8</v>
      </c>
      <c r="GS395" s="16">
        <v>6.64</v>
      </c>
      <c r="GT395" s="16">
        <v>6.6</v>
      </c>
      <c r="GU395" s="16">
        <v>4.4000000000000004</v>
      </c>
      <c r="GV395" s="16">
        <v>1842.928999999999</v>
      </c>
      <c r="GW395" s="16"/>
      <c r="GX395" s="16"/>
      <c r="GY395" s="16"/>
      <c r="GZ395" s="16"/>
      <c r="HA395" s="16"/>
    </row>
    <row r="396" spans="1:209" x14ac:dyDescent="0.35">
      <c r="A396" s="37"/>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c r="AA396" s="16"/>
      <c r="AB396" s="16"/>
      <c r="AC396" s="16"/>
      <c r="AD396" s="16"/>
      <c r="AE396" s="16"/>
      <c r="AF396" s="16"/>
      <c r="AG396" s="16"/>
      <c r="AH396" s="16"/>
      <c r="AI396" s="16"/>
      <c r="AJ396" s="16"/>
      <c r="AK396" s="16"/>
      <c r="AL396" s="16"/>
      <c r="AM396" s="16"/>
      <c r="AN396" s="16"/>
      <c r="AO396" s="16"/>
      <c r="AP396" s="16"/>
      <c r="AQ396" s="16"/>
      <c r="AR396" s="16"/>
      <c r="AS396" s="16"/>
      <c r="AT396" s="16"/>
      <c r="AU396" s="16"/>
      <c r="AV396" s="16"/>
      <c r="AW396" s="16"/>
      <c r="AX396" s="16"/>
      <c r="AY396" s="16"/>
      <c r="AZ396" s="16"/>
      <c r="BA396" s="16"/>
      <c r="BB396" s="16"/>
      <c r="BC396" s="16"/>
      <c r="BD396" s="16"/>
      <c r="BE396" s="16"/>
      <c r="BF396" s="16"/>
      <c r="BG396" s="16"/>
      <c r="BH396" s="16"/>
      <c r="BI396" s="16"/>
      <c r="BJ396" s="16"/>
      <c r="BK396" s="16"/>
      <c r="BL396" s="16"/>
      <c r="BM396" s="16"/>
      <c r="BN396" s="16"/>
      <c r="BO396" s="16"/>
      <c r="BP396" s="16"/>
      <c r="BQ396" s="16"/>
      <c r="BR396" s="16"/>
      <c r="BS396" s="16"/>
      <c r="BT396" s="16"/>
      <c r="BU396" s="16"/>
      <c r="BV396" s="16"/>
      <c r="BW396" s="16"/>
      <c r="BX396" s="16"/>
      <c r="BY396" s="16"/>
      <c r="BZ396" s="16"/>
      <c r="CA396" s="16"/>
      <c r="CB396" s="16"/>
      <c r="CC396" s="16"/>
      <c r="CD396" s="16"/>
      <c r="CE396" s="16"/>
      <c r="CF396" s="16"/>
      <c r="CG396" s="16"/>
      <c r="CH396" s="16"/>
      <c r="CI396" s="16"/>
      <c r="CJ396" s="16"/>
      <c r="CK396" s="16"/>
      <c r="CL396" s="16"/>
      <c r="CM396" s="16"/>
      <c r="CN396" s="16"/>
      <c r="CO396" s="16"/>
      <c r="CP396" s="16"/>
      <c r="CQ396" s="16"/>
      <c r="CR396" s="16"/>
      <c r="CS396" s="16"/>
      <c r="CT396" s="16"/>
      <c r="CU396" s="16"/>
      <c r="CV396" s="16"/>
      <c r="CW396" s="16"/>
      <c r="CX396" s="16"/>
      <c r="CY396" s="16"/>
      <c r="CZ396" s="16"/>
      <c r="DA396" s="16"/>
      <c r="DB396" s="16"/>
      <c r="DC396" s="16"/>
      <c r="DD396" s="16"/>
      <c r="DE396" s="16"/>
      <c r="DF396" s="16"/>
      <c r="DG396" s="16"/>
      <c r="DH396" s="16"/>
      <c r="DI396" s="16"/>
      <c r="DJ396" s="16"/>
      <c r="DK396" s="16"/>
      <c r="DL396" s="16"/>
      <c r="DM396" s="16"/>
      <c r="DN396" s="16"/>
      <c r="DO396" s="16"/>
      <c r="DP396" s="16"/>
      <c r="DQ396" s="16"/>
      <c r="DR396" s="16"/>
      <c r="DS396" s="16"/>
      <c r="DT396" s="16"/>
      <c r="DU396" s="16"/>
      <c r="DV396" s="16"/>
      <c r="DW396" s="16"/>
      <c r="DX396" s="16"/>
      <c r="DY396" s="16"/>
      <c r="DZ396" s="16"/>
      <c r="EA396" s="16"/>
      <c r="EB396" s="16"/>
      <c r="EC396" s="16"/>
      <c r="ED396" s="16"/>
      <c r="EE396" s="16"/>
      <c r="EF396" s="16"/>
      <c r="EG396" s="16"/>
      <c r="EH396" s="16"/>
      <c r="EI396" s="16"/>
      <c r="EJ396" s="16"/>
      <c r="EK396" s="16"/>
      <c r="EL396" s="16"/>
      <c r="EM396" s="16"/>
      <c r="EN396" s="16"/>
      <c r="EO396" s="16"/>
      <c r="EP396" s="16"/>
      <c r="EQ396" s="16"/>
      <c r="ER396" s="16"/>
      <c r="ES396" s="16"/>
      <c r="ET396" s="16"/>
      <c r="EU396" s="16"/>
      <c r="EV396" s="16"/>
      <c r="EW396" s="16"/>
      <c r="EX396" s="16"/>
      <c r="EY396" s="16"/>
      <c r="EZ396" s="16"/>
      <c r="FA396" s="16"/>
      <c r="FB396" s="16"/>
      <c r="FC396" s="16"/>
      <c r="FD396" s="16"/>
      <c r="FE396" s="16"/>
      <c r="FF396" s="16"/>
      <c r="FG396" s="16"/>
      <c r="FH396" s="16"/>
      <c r="FI396" s="16"/>
      <c r="FJ396" s="16"/>
      <c r="FK396" s="16"/>
      <c r="FL396" s="16"/>
      <c r="FM396" s="16"/>
      <c r="FN396" s="16"/>
      <c r="FO396" s="16"/>
      <c r="FP396" s="16"/>
      <c r="FQ396" s="16"/>
      <c r="FR396" s="16"/>
      <c r="FS396" s="16"/>
      <c r="FT396" s="16"/>
      <c r="FU396" s="16"/>
      <c r="FV396" s="16"/>
      <c r="FW396" s="16"/>
      <c r="FX396" s="16"/>
      <c r="FY396" s="16"/>
      <c r="FZ396" s="16"/>
      <c r="GA396" s="16"/>
      <c r="GB396" s="16"/>
      <c r="GC396" s="16"/>
      <c r="GE396" s="37">
        <v>391</v>
      </c>
      <c r="GF396" s="12">
        <v>3520</v>
      </c>
      <c r="GG396" s="16">
        <v>1.52</v>
      </c>
      <c r="GH396" s="16">
        <v>0</v>
      </c>
      <c r="GI396" s="16">
        <v>0</v>
      </c>
      <c r="GJ396" s="16">
        <v>2</v>
      </c>
      <c r="GK396" s="16">
        <v>0</v>
      </c>
      <c r="GL396" s="16">
        <v>30.24</v>
      </c>
      <c r="GM396" s="16">
        <v>0</v>
      </c>
      <c r="GN396" s="16">
        <v>0</v>
      </c>
      <c r="GO396" s="16">
        <v>0</v>
      </c>
      <c r="GP396" s="16">
        <v>0</v>
      </c>
      <c r="GQ396" s="16">
        <v>0</v>
      </c>
      <c r="GR396" s="16">
        <v>0</v>
      </c>
      <c r="GS396" s="16">
        <v>0</v>
      </c>
      <c r="GT396" s="16">
        <v>16</v>
      </c>
      <c r="GU396" s="16">
        <v>0</v>
      </c>
      <c r="GV396" s="16">
        <v>193.28000000000003</v>
      </c>
      <c r="GW396" s="16"/>
      <c r="GX396" s="16"/>
      <c r="GY396" s="16"/>
      <c r="GZ396" s="16"/>
      <c r="HA396" s="16"/>
    </row>
    <row r="397" spans="1:209" x14ac:dyDescent="0.35">
      <c r="A397" s="37"/>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c r="AA397" s="16"/>
      <c r="AB397" s="16"/>
      <c r="AC397" s="16"/>
      <c r="AD397" s="16"/>
      <c r="AE397" s="16"/>
      <c r="AF397" s="16"/>
      <c r="AG397" s="16"/>
      <c r="AH397" s="16"/>
      <c r="AI397" s="16"/>
      <c r="AJ397" s="16"/>
      <c r="AK397" s="16"/>
      <c r="AL397" s="16"/>
      <c r="AM397" s="16"/>
      <c r="AN397" s="16"/>
      <c r="AO397" s="16"/>
      <c r="AP397" s="16"/>
      <c r="AQ397" s="16"/>
      <c r="AR397" s="16"/>
      <c r="AS397" s="16"/>
      <c r="AT397" s="16"/>
      <c r="AU397" s="16"/>
      <c r="AV397" s="16"/>
      <c r="AW397" s="16"/>
      <c r="AX397" s="16"/>
      <c r="AY397" s="16"/>
      <c r="AZ397" s="16"/>
      <c r="BA397" s="16"/>
      <c r="BB397" s="16"/>
      <c r="BC397" s="16"/>
      <c r="BD397" s="16"/>
      <c r="BE397" s="16"/>
      <c r="BF397" s="16"/>
      <c r="BG397" s="16"/>
      <c r="BH397" s="16"/>
      <c r="BI397" s="16"/>
      <c r="BJ397" s="16"/>
      <c r="BK397" s="16"/>
      <c r="BL397" s="16"/>
      <c r="BM397" s="16"/>
      <c r="BN397" s="16"/>
      <c r="BO397" s="16"/>
      <c r="BP397" s="16"/>
      <c r="BQ397" s="16"/>
      <c r="BR397" s="16"/>
      <c r="BS397" s="16"/>
      <c r="BT397" s="16"/>
      <c r="BU397" s="16"/>
      <c r="BV397" s="16"/>
      <c r="BW397" s="16"/>
      <c r="BX397" s="16"/>
      <c r="BY397" s="16"/>
      <c r="BZ397" s="16"/>
      <c r="CA397" s="16"/>
      <c r="CB397" s="16"/>
      <c r="CC397" s="16"/>
      <c r="CD397" s="16"/>
      <c r="CE397" s="16"/>
      <c r="CF397" s="16"/>
      <c r="CG397" s="16"/>
      <c r="CH397" s="16"/>
      <c r="CI397" s="16"/>
      <c r="CJ397" s="16"/>
      <c r="CK397" s="16"/>
      <c r="CL397" s="16"/>
      <c r="CM397" s="16"/>
      <c r="CN397" s="16"/>
      <c r="CO397" s="16"/>
      <c r="CP397" s="16"/>
      <c r="CQ397" s="16"/>
      <c r="CR397" s="16"/>
      <c r="CS397" s="16"/>
      <c r="CT397" s="16"/>
      <c r="CU397" s="16"/>
      <c r="CV397" s="16"/>
      <c r="CW397" s="16"/>
      <c r="CX397" s="16"/>
      <c r="CY397" s="16"/>
      <c r="CZ397" s="16"/>
      <c r="DA397" s="16"/>
      <c r="DB397" s="16"/>
      <c r="DC397" s="16"/>
      <c r="DD397" s="16"/>
      <c r="DE397" s="16"/>
      <c r="DF397" s="16"/>
      <c r="DG397" s="16"/>
      <c r="DH397" s="16"/>
      <c r="DI397" s="16"/>
      <c r="DJ397" s="16"/>
      <c r="DK397" s="16"/>
      <c r="DL397" s="16"/>
      <c r="DM397" s="16"/>
      <c r="DN397" s="16"/>
      <c r="DO397" s="16"/>
      <c r="DP397" s="16"/>
      <c r="DQ397" s="16"/>
      <c r="DR397" s="16"/>
      <c r="DS397" s="16"/>
      <c r="DT397" s="16"/>
      <c r="DU397" s="16"/>
      <c r="DV397" s="16"/>
      <c r="DW397" s="16"/>
      <c r="DX397" s="16"/>
      <c r="DY397" s="16"/>
      <c r="DZ397" s="16"/>
      <c r="EA397" s="16"/>
      <c r="EB397" s="16"/>
      <c r="EC397" s="16"/>
      <c r="ED397" s="16"/>
      <c r="EE397" s="16"/>
      <c r="EF397" s="16"/>
      <c r="EG397" s="16"/>
      <c r="EH397" s="16"/>
      <c r="EI397" s="16"/>
      <c r="EJ397" s="16"/>
      <c r="EK397" s="16"/>
      <c r="EL397" s="16"/>
      <c r="EM397" s="16"/>
      <c r="EN397" s="16"/>
      <c r="EO397" s="16"/>
      <c r="EP397" s="16"/>
      <c r="EQ397" s="16"/>
      <c r="ER397" s="16"/>
      <c r="ES397" s="16"/>
      <c r="ET397" s="16"/>
      <c r="EU397" s="16"/>
      <c r="EV397" s="16"/>
      <c r="EW397" s="16"/>
      <c r="EX397" s="16"/>
      <c r="EY397" s="16"/>
      <c r="EZ397" s="16"/>
      <c r="FA397" s="16"/>
      <c r="FB397" s="16"/>
      <c r="FC397" s="16"/>
      <c r="FD397" s="16"/>
      <c r="FE397" s="16"/>
      <c r="FF397" s="16"/>
      <c r="FG397" s="16"/>
      <c r="FH397" s="16"/>
      <c r="FI397" s="16"/>
      <c r="FJ397" s="16"/>
      <c r="FK397" s="16"/>
      <c r="FL397" s="16"/>
      <c r="FM397" s="16"/>
      <c r="FN397" s="16"/>
      <c r="FO397" s="16"/>
      <c r="FP397" s="16"/>
      <c r="FQ397" s="16"/>
      <c r="FR397" s="16"/>
      <c r="FS397" s="16"/>
      <c r="FT397" s="16"/>
      <c r="FU397" s="16"/>
      <c r="FV397" s="16"/>
      <c r="FW397" s="16"/>
      <c r="FX397" s="16"/>
      <c r="FY397" s="16"/>
      <c r="FZ397" s="16"/>
      <c r="GA397" s="16"/>
      <c r="GB397" s="16"/>
      <c r="GC397" s="16"/>
      <c r="GE397" s="37">
        <v>392</v>
      </c>
      <c r="GF397" s="12">
        <v>3521</v>
      </c>
      <c r="GG397" s="16">
        <v>7.89</v>
      </c>
      <c r="GH397" s="16">
        <v>6.6550000000000002</v>
      </c>
      <c r="GI397" s="16">
        <v>0</v>
      </c>
      <c r="GJ397" s="16">
        <v>0</v>
      </c>
      <c r="GK397" s="16">
        <v>0</v>
      </c>
      <c r="GL397" s="16">
        <v>0</v>
      </c>
      <c r="GM397" s="16">
        <v>0</v>
      </c>
      <c r="GN397" s="16">
        <v>6</v>
      </c>
      <c r="GO397" s="16">
        <v>0</v>
      </c>
      <c r="GP397" s="16">
        <v>0</v>
      </c>
      <c r="GQ397" s="16">
        <v>16.59</v>
      </c>
      <c r="GR397" s="16">
        <v>27.35</v>
      </c>
      <c r="GS397" s="16">
        <v>24.91</v>
      </c>
      <c r="GT397" s="16">
        <v>0</v>
      </c>
      <c r="GU397" s="16">
        <v>0</v>
      </c>
      <c r="GV397" s="16">
        <v>1005.4319999999999</v>
      </c>
      <c r="GW397" s="16"/>
      <c r="GX397" s="16"/>
      <c r="GY397" s="16"/>
      <c r="GZ397" s="16"/>
      <c r="HA397" s="16"/>
    </row>
    <row r="398" spans="1:209" x14ac:dyDescent="0.35">
      <c r="A398" s="37"/>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c r="AA398" s="16"/>
      <c r="AB398" s="16"/>
      <c r="AC398" s="16"/>
      <c r="AD398" s="16"/>
      <c r="AE398" s="16"/>
      <c r="AF398" s="16"/>
      <c r="AG398" s="16"/>
      <c r="AH398" s="16"/>
      <c r="AI398" s="16"/>
      <c r="AJ398" s="16"/>
      <c r="AK398" s="16"/>
      <c r="AL398" s="16"/>
      <c r="AM398" s="16"/>
      <c r="AN398" s="16"/>
      <c r="AO398" s="16"/>
      <c r="AP398" s="16"/>
      <c r="AQ398" s="16"/>
      <c r="AR398" s="16"/>
      <c r="AS398" s="16"/>
      <c r="AT398" s="16"/>
      <c r="AU398" s="16"/>
      <c r="AV398" s="16"/>
      <c r="AW398" s="16"/>
      <c r="AX398" s="16"/>
      <c r="AY398" s="16"/>
      <c r="AZ398" s="16"/>
      <c r="BA398" s="16"/>
      <c r="BB398" s="16"/>
      <c r="BC398" s="16"/>
      <c r="BD398" s="16"/>
      <c r="BE398" s="16"/>
      <c r="BF398" s="16"/>
      <c r="BG398" s="16"/>
      <c r="BH398" s="16"/>
      <c r="BI398" s="16"/>
      <c r="BJ398" s="16"/>
      <c r="BK398" s="16"/>
      <c r="BL398" s="16"/>
      <c r="BM398" s="16"/>
      <c r="BN398" s="16"/>
      <c r="BO398" s="16"/>
      <c r="BP398" s="16"/>
      <c r="BQ398" s="16"/>
      <c r="BR398" s="16"/>
      <c r="BS398" s="16"/>
      <c r="BT398" s="16"/>
      <c r="BU398" s="16"/>
      <c r="BV398" s="16"/>
      <c r="BW398" s="16"/>
      <c r="BX398" s="16"/>
      <c r="BY398" s="16"/>
      <c r="BZ398" s="16"/>
      <c r="CA398" s="16"/>
      <c r="CB398" s="16"/>
      <c r="CC398" s="16"/>
      <c r="CD398" s="16"/>
      <c r="CE398" s="16"/>
      <c r="CF398" s="16"/>
      <c r="CG398" s="16"/>
      <c r="CH398" s="16"/>
      <c r="CI398" s="16"/>
      <c r="CJ398" s="16"/>
      <c r="CK398" s="16"/>
      <c r="CL398" s="16"/>
      <c r="CM398" s="16"/>
      <c r="CN398" s="16"/>
      <c r="CO398" s="16"/>
      <c r="CP398" s="16"/>
      <c r="CQ398" s="16"/>
      <c r="CR398" s="16"/>
      <c r="CS398" s="16"/>
      <c r="CT398" s="16"/>
      <c r="CU398" s="16"/>
      <c r="CV398" s="16"/>
      <c r="CW398" s="16"/>
      <c r="CX398" s="16"/>
      <c r="CY398" s="16"/>
      <c r="CZ398" s="16"/>
      <c r="DA398" s="16"/>
      <c r="DB398" s="16"/>
      <c r="DC398" s="16"/>
      <c r="DD398" s="16"/>
      <c r="DE398" s="16"/>
      <c r="DF398" s="16"/>
      <c r="DG398" s="16"/>
      <c r="DH398" s="16"/>
      <c r="DI398" s="16"/>
      <c r="DJ398" s="16"/>
      <c r="DK398" s="16"/>
      <c r="DL398" s="16"/>
      <c r="DM398" s="16"/>
      <c r="DN398" s="16"/>
      <c r="DO398" s="16"/>
      <c r="DP398" s="16"/>
      <c r="DQ398" s="16"/>
      <c r="DR398" s="16"/>
      <c r="DS398" s="16"/>
      <c r="DT398" s="16"/>
      <c r="DU398" s="16"/>
      <c r="DV398" s="16"/>
      <c r="DW398" s="16"/>
      <c r="DX398" s="16"/>
      <c r="DY398" s="16"/>
      <c r="DZ398" s="16"/>
      <c r="EA398" s="16"/>
      <c r="EB398" s="16"/>
      <c r="EC398" s="16"/>
      <c r="ED398" s="16"/>
      <c r="EE398" s="16"/>
      <c r="EF398" s="16"/>
      <c r="EG398" s="16"/>
      <c r="EH398" s="16"/>
      <c r="EI398" s="16"/>
      <c r="EJ398" s="16"/>
      <c r="EK398" s="16"/>
      <c r="EL398" s="16"/>
      <c r="EM398" s="16"/>
      <c r="EN398" s="16"/>
      <c r="EO398" s="16"/>
      <c r="EP398" s="16"/>
      <c r="EQ398" s="16"/>
      <c r="ER398" s="16"/>
      <c r="ES398" s="16"/>
      <c r="ET398" s="16"/>
      <c r="EU398" s="16"/>
      <c r="EV398" s="16"/>
      <c r="EW398" s="16"/>
      <c r="EX398" s="16"/>
      <c r="EY398" s="16"/>
      <c r="EZ398" s="16"/>
      <c r="FA398" s="16"/>
      <c r="FB398" s="16"/>
      <c r="FC398" s="16"/>
      <c r="FD398" s="16"/>
      <c r="FE398" s="16"/>
      <c r="FF398" s="16"/>
      <c r="FG398" s="16"/>
      <c r="FH398" s="16"/>
      <c r="FI398" s="16"/>
      <c r="FJ398" s="16"/>
      <c r="FK398" s="16"/>
      <c r="FL398" s="16"/>
      <c r="FM398" s="16"/>
      <c r="FN398" s="16"/>
      <c r="FO398" s="16"/>
      <c r="FP398" s="16"/>
      <c r="FQ398" s="16"/>
      <c r="FR398" s="16"/>
      <c r="FS398" s="16"/>
      <c r="FT398" s="16"/>
      <c r="FU398" s="16"/>
      <c r="FV398" s="16"/>
      <c r="FW398" s="16"/>
      <c r="FX398" s="16"/>
      <c r="FY398" s="16"/>
      <c r="FZ398" s="16"/>
      <c r="GA398" s="16"/>
      <c r="GB398" s="16"/>
      <c r="GC398" s="16"/>
      <c r="GE398" s="37">
        <v>393</v>
      </c>
      <c r="GF398" s="12">
        <v>3522</v>
      </c>
      <c r="GG398" s="16">
        <v>1.9</v>
      </c>
      <c r="GH398" s="16">
        <v>4.37</v>
      </c>
      <c r="GI398" s="16">
        <v>1.5</v>
      </c>
      <c r="GJ398" s="16">
        <v>0</v>
      </c>
      <c r="GK398" s="16">
        <v>5</v>
      </c>
      <c r="GL398" s="16">
        <v>0</v>
      </c>
      <c r="GM398" s="16">
        <v>0</v>
      </c>
      <c r="GN398" s="16">
        <v>6</v>
      </c>
      <c r="GO398" s="16">
        <v>6.6</v>
      </c>
      <c r="GP398" s="16">
        <v>0</v>
      </c>
      <c r="GQ398" s="16">
        <v>0</v>
      </c>
      <c r="GR398" s="16">
        <v>0</v>
      </c>
      <c r="GS398" s="16">
        <v>9.1300000000000008</v>
      </c>
      <c r="GT398" s="16">
        <v>0</v>
      </c>
      <c r="GU398" s="16">
        <v>6.6</v>
      </c>
      <c r="GV398" s="16">
        <v>690.44200000000012</v>
      </c>
      <c r="GW398" s="16"/>
      <c r="GX398" s="16"/>
      <c r="GY398" s="16"/>
      <c r="GZ398" s="16"/>
      <c r="HA398" s="16"/>
    </row>
    <row r="399" spans="1:209" x14ac:dyDescent="0.35">
      <c r="A399" s="37"/>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c r="AA399" s="16"/>
      <c r="AB399" s="16"/>
      <c r="AC399" s="16"/>
      <c r="AD399" s="16"/>
      <c r="AE399" s="16"/>
      <c r="AF399" s="16"/>
      <c r="AG399" s="16"/>
      <c r="AH399" s="16"/>
      <c r="AI399" s="16"/>
      <c r="AJ399" s="16"/>
      <c r="AK399" s="16"/>
      <c r="AL399" s="16"/>
      <c r="AM399" s="16"/>
      <c r="AN399" s="16"/>
      <c r="AO399" s="16"/>
      <c r="AP399" s="16"/>
      <c r="AQ399" s="16"/>
      <c r="AR399" s="16"/>
      <c r="AS399" s="16"/>
      <c r="AT399" s="16"/>
      <c r="AU399" s="16"/>
      <c r="AV399" s="16"/>
      <c r="AW399" s="16"/>
      <c r="AX399" s="16"/>
      <c r="AY399" s="16"/>
      <c r="AZ399" s="16"/>
      <c r="BA399" s="16"/>
      <c r="BB399" s="16"/>
      <c r="BC399" s="16"/>
      <c r="BD399" s="16"/>
      <c r="BE399" s="16"/>
      <c r="BF399" s="16"/>
      <c r="BG399" s="16"/>
      <c r="BH399" s="16"/>
      <c r="BI399" s="16"/>
      <c r="BJ399" s="16"/>
      <c r="BK399" s="16"/>
      <c r="BL399" s="16"/>
      <c r="BM399" s="16"/>
      <c r="BN399" s="16"/>
      <c r="BO399" s="16"/>
      <c r="BP399" s="16"/>
      <c r="BQ399" s="16"/>
      <c r="BR399" s="16"/>
      <c r="BS399" s="16"/>
      <c r="BT399" s="16"/>
      <c r="BU399" s="16"/>
      <c r="BV399" s="16"/>
      <c r="BW399" s="16"/>
      <c r="BX399" s="16"/>
      <c r="BY399" s="16"/>
      <c r="BZ399" s="16"/>
      <c r="CA399" s="16"/>
      <c r="CB399" s="16"/>
      <c r="CC399" s="16"/>
      <c r="CD399" s="16"/>
      <c r="CE399" s="16"/>
      <c r="CF399" s="16"/>
      <c r="CG399" s="16"/>
      <c r="CH399" s="16"/>
      <c r="CI399" s="16"/>
      <c r="CJ399" s="16"/>
      <c r="CK399" s="16"/>
      <c r="CL399" s="16"/>
      <c r="CM399" s="16"/>
      <c r="CN399" s="16"/>
      <c r="CO399" s="16"/>
      <c r="CP399" s="16"/>
      <c r="CQ399" s="16"/>
      <c r="CR399" s="16"/>
      <c r="CS399" s="16"/>
      <c r="CT399" s="16"/>
      <c r="CU399" s="16"/>
      <c r="CV399" s="16"/>
      <c r="CW399" s="16"/>
      <c r="CX399" s="16"/>
      <c r="CY399" s="16"/>
      <c r="CZ399" s="16"/>
      <c r="DA399" s="16"/>
      <c r="DB399" s="16"/>
      <c r="DC399" s="16"/>
      <c r="DD399" s="16"/>
      <c r="DE399" s="16"/>
      <c r="DF399" s="16"/>
      <c r="DG399" s="16"/>
      <c r="DH399" s="16"/>
      <c r="DI399" s="16"/>
      <c r="DJ399" s="16"/>
      <c r="DK399" s="16"/>
      <c r="DL399" s="16"/>
      <c r="DM399" s="16"/>
      <c r="DN399" s="16"/>
      <c r="DO399" s="16"/>
      <c r="DP399" s="16"/>
      <c r="DQ399" s="16"/>
      <c r="DR399" s="16"/>
      <c r="DS399" s="16"/>
      <c r="DT399" s="16"/>
      <c r="DU399" s="16"/>
      <c r="DV399" s="16"/>
      <c r="DW399" s="16"/>
      <c r="DX399" s="16"/>
      <c r="DY399" s="16"/>
      <c r="DZ399" s="16"/>
      <c r="EA399" s="16"/>
      <c r="EB399" s="16"/>
      <c r="EC399" s="16"/>
      <c r="ED399" s="16"/>
      <c r="EE399" s="16"/>
      <c r="EF399" s="16"/>
      <c r="EG399" s="16"/>
      <c r="EH399" s="16"/>
      <c r="EI399" s="16"/>
      <c r="EJ399" s="16"/>
      <c r="EK399" s="16"/>
      <c r="EL399" s="16"/>
      <c r="EM399" s="16"/>
      <c r="EN399" s="16"/>
      <c r="EO399" s="16"/>
      <c r="EP399" s="16"/>
      <c r="EQ399" s="16"/>
      <c r="ER399" s="16"/>
      <c r="ES399" s="16"/>
      <c r="ET399" s="16"/>
      <c r="EU399" s="16"/>
      <c r="EV399" s="16"/>
      <c r="EW399" s="16"/>
      <c r="EX399" s="16"/>
      <c r="EY399" s="16"/>
      <c r="EZ399" s="16"/>
      <c r="FA399" s="16"/>
      <c r="FB399" s="16"/>
      <c r="FC399" s="16"/>
      <c r="FD399" s="16"/>
      <c r="FE399" s="16"/>
      <c r="FF399" s="16"/>
      <c r="FG399" s="16"/>
      <c r="FH399" s="16"/>
      <c r="FI399" s="16"/>
      <c r="FJ399" s="16"/>
      <c r="FK399" s="16"/>
      <c r="FL399" s="16"/>
      <c r="FM399" s="16"/>
      <c r="FN399" s="16"/>
      <c r="FO399" s="16"/>
      <c r="FP399" s="16"/>
      <c r="FQ399" s="16"/>
      <c r="FR399" s="16"/>
      <c r="FS399" s="16"/>
      <c r="FT399" s="16"/>
      <c r="FU399" s="16"/>
      <c r="FV399" s="16"/>
      <c r="FW399" s="16"/>
      <c r="FX399" s="16"/>
      <c r="FY399" s="16"/>
      <c r="FZ399" s="16"/>
      <c r="GA399" s="16"/>
      <c r="GB399" s="16"/>
      <c r="GC399" s="16"/>
      <c r="GE399" s="37">
        <v>394</v>
      </c>
      <c r="GF399" s="12">
        <v>3523</v>
      </c>
      <c r="GG399" s="16">
        <v>53.957000000000001</v>
      </c>
      <c r="GH399" s="16">
        <v>48.445</v>
      </c>
      <c r="GI399" s="16">
        <v>43.6</v>
      </c>
      <c r="GJ399" s="16">
        <v>10</v>
      </c>
      <c r="GK399" s="16">
        <v>3</v>
      </c>
      <c r="GL399" s="16">
        <v>4.16</v>
      </c>
      <c r="GM399" s="16">
        <v>18.5</v>
      </c>
      <c r="GN399" s="16">
        <v>27.96</v>
      </c>
      <c r="GO399" s="16">
        <v>100.98</v>
      </c>
      <c r="GP399" s="16">
        <v>49.064999999999998</v>
      </c>
      <c r="GQ399" s="16">
        <v>67.92</v>
      </c>
      <c r="GR399" s="16">
        <v>47.73</v>
      </c>
      <c r="GS399" s="16">
        <v>48.06</v>
      </c>
      <c r="GT399" s="16">
        <v>32.774999999999999</v>
      </c>
      <c r="GU399" s="16">
        <v>46.87</v>
      </c>
      <c r="GV399" s="16">
        <v>6918.4660000000003</v>
      </c>
      <c r="GW399" s="16"/>
      <c r="GX399" s="16"/>
      <c r="GY399" s="16"/>
      <c r="GZ399" s="16"/>
      <c r="HA399" s="16"/>
    </row>
    <row r="400" spans="1:209" x14ac:dyDescent="0.35">
      <c r="A400" s="37"/>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c r="AA400" s="16"/>
      <c r="AB400" s="16"/>
      <c r="AC400" s="16"/>
      <c r="AD400" s="16"/>
      <c r="AE400" s="16"/>
      <c r="AF400" s="16"/>
      <c r="AG400" s="16"/>
      <c r="AH400" s="16"/>
      <c r="AI400" s="16"/>
      <c r="AJ400" s="16"/>
      <c r="AK400" s="16"/>
      <c r="AL400" s="16"/>
      <c r="AM400" s="16"/>
      <c r="AN400" s="16"/>
      <c r="AO400" s="16"/>
      <c r="AP400" s="16"/>
      <c r="AQ400" s="16"/>
      <c r="AR400" s="16"/>
      <c r="AS400" s="16"/>
      <c r="AT400" s="16"/>
      <c r="AU400" s="16"/>
      <c r="AV400" s="16"/>
      <c r="AW400" s="16"/>
      <c r="AX400" s="16"/>
      <c r="AY400" s="16"/>
      <c r="AZ400" s="16"/>
      <c r="BA400" s="16"/>
      <c r="BB400" s="16"/>
      <c r="BC400" s="16"/>
      <c r="BD400" s="16"/>
      <c r="BE400" s="16"/>
      <c r="BF400" s="16"/>
      <c r="BG400" s="16"/>
      <c r="BH400" s="16"/>
      <c r="BI400" s="16"/>
      <c r="BJ400" s="16"/>
      <c r="BK400" s="16"/>
      <c r="BL400" s="16"/>
      <c r="BM400" s="16"/>
      <c r="BN400" s="16"/>
      <c r="BO400" s="16"/>
      <c r="BP400" s="16"/>
      <c r="BQ400" s="16"/>
      <c r="BR400" s="16"/>
      <c r="BS400" s="16"/>
      <c r="BT400" s="16"/>
      <c r="BU400" s="16"/>
      <c r="BV400" s="16"/>
      <c r="BW400" s="16"/>
      <c r="BX400" s="16"/>
      <c r="BY400" s="16"/>
      <c r="BZ400" s="16"/>
      <c r="CA400" s="16"/>
      <c r="CB400" s="16"/>
      <c r="CC400" s="16"/>
      <c r="CD400" s="16"/>
      <c r="CE400" s="16"/>
      <c r="CF400" s="16"/>
      <c r="CG400" s="16"/>
      <c r="CH400" s="16"/>
      <c r="CI400" s="16"/>
      <c r="CJ400" s="16"/>
      <c r="CK400" s="16"/>
      <c r="CL400" s="16"/>
      <c r="CM400" s="16"/>
      <c r="CN400" s="16"/>
      <c r="CO400" s="16"/>
      <c r="CP400" s="16"/>
      <c r="CQ400" s="16"/>
      <c r="CR400" s="16"/>
      <c r="CS400" s="16"/>
      <c r="CT400" s="16"/>
      <c r="CU400" s="16"/>
      <c r="CV400" s="16"/>
      <c r="CW400" s="16"/>
      <c r="CX400" s="16"/>
      <c r="CY400" s="16"/>
      <c r="CZ400" s="16"/>
      <c r="DA400" s="16"/>
      <c r="DB400" s="16"/>
      <c r="DC400" s="16"/>
      <c r="DD400" s="16"/>
      <c r="DE400" s="16"/>
      <c r="DF400" s="16"/>
      <c r="DG400" s="16"/>
      <c r="DH400" s="16"/>
      <c r="DI400" s="16"/>
      <c r="DJ400" s="16"/>
      <c r="DK400" s="16"/>
      <c r="DL400" s="16"/>
      <c r="DM400" s="16"/>
      <c r="DN400" s="16"/>
      <c r="DO400" s="16"/>
      <c r="DP400" s="16"/>
      <c r="DQ400" s="16"/>
      <c r="DR400" s="16"/>
      <c r="DS400" s="16"/>
      <c r="DT400" s="16"/>
      <c r="DU400" s="16"/>
      <c r="DV400" s="16"/>
      <c r="DW400" s="16"/>
      <c r="DX400" s="16"/>
      <c r="DY400" s="16"/>
      <c r="DZ400" s="16"/>
      <c r="EA400" s="16"/>
      <c r="EB400" s="16"/>
      <c r="EC400" s="16"/>
      <c r="ED400" s="16"/>
      <c r="EE400" s="16"/>
      <c r="EF400" s="16"/>
      <c r="EG400" s="16"/>
      <c r="EH400" s="16"/>
      <c r="EI400" s="16"/>
      <c r="EJ400" s="16"/>
      <c r="EK400" s="16"/>
      <c r="EL400" s="16"/>
      <c r="EM400" s="16"/>
      <c r="EN400" s="16"/>
      <c r="EO400" s="16"/>
      <c r="EP400" s="16"/>
      <c r="EQ400" s="16"/>
      <c r="ER400" s="16"/>
      <c r="ES400" s="16"/>
      <c r="ET400" s="16"/>
      <c r="EU400" s="16"/>
      <c r="EV400" s="16"/>
      <c r="EW400" s="16"/>
      <c r="EX400" s="16"/>
      <c r="EY400" s="16"/>
      <c r="EZ400" s="16"/>
      <c r="FA400" s="16"/>
      <c r="FB400" s="16"/>
      <c r="FC400" s="16"/>
      <c r="FD400" s="16"/>
      <c r="FE400" s="16"/>
      <c r="FF400" s="16"/>
      <c r="FG400" s="16"/>
      <c r="FH400" s="16"/>
      <c r="FI400" s="16"/>
      <c r="FJ400" s="16"/>
      <c r="FK400" s="16"/>
      <c r="FL400" s="16"/>
      <c r="FM400" s="16"/>
      <c r="FN400" s="16"/>
      <c r="FO400" s="16"/>
      <c r="FP400" s="16"/>
      <c r="FQ400" s="16"/>
      <c r="FR400" s="16"/>
      <c r="FS400" s="16"/>
      <c r="FT400" s="16"/>
      <c r="FU400" s="16"/>
      <c r="FV400" s="16"/>
      <c r="FW400" s="16"/>
      <c r="FX400" s="16"/>
      <c r="FY400" s="16"/>
      <c r="FZ400" s="16"/>
      <c r="GA400" s="16"/>
      <c r="GB400" s="16"/>
      <c r="GC400" s="16"/>
      <c r="GE400" s="37">
        <v>395</v>
      </c>
      <c r="GF400" s="12">
        <v>3525</v>
      </c>
      <c r="GG400" s="16">
        <v>8.89</v>
      </c>
      <c r="GH400" s="16">
        <v>16.445</v>
      </c>
      <c r="GI400" s="16">
        <v>9.65</v>
      </c>
      <c r="GJ400" s="16">
        <v>5.82</v>
      </c>
      <c r="GK400" s="16">
        <v>0</v>
      </c>
      <c r="GL400" s="16">
        <v>3.06</v>
      </c>
      <c r="GM400" s="16">
        <v>7.28</v>
      </c>
      <c r="GN400" s="16">
        <v>4.59</v>
      </c>
      <c r="GO400" s="16">
        <v>10.08</v>
      </c>
      <c r="GP400" s="16">
        <v>0</v>
      </c>
      <c r="GQ400" s="16">
        <v>87.74</v>
      </c>
      <c r="GR400" s="16">
        <v>21.41</v>
      </c>
      <c r="GS400" s="16">
        <v>5.81</v>
      </c>
      <c r="GT400" s="16">
        <v>13.06</v>
      </c>
      <c r="GU400" s="16">
        <v>0</v>
      </c>
      <c r="GV400" s="16">
        <v>2087.3380000000002</v>
      </c>
      <c r="GW400" s="16"/>
      <c r="GX400" s="16"/>
      <c r="GY400" s="16"/>
      <c r="GZ400" s="16"/>
      <c r="HA400" s="16"/>
    </row>
    <row r="401" spans="1:209" x14ac:dyDescent="0.35">
      <c r="A401" s="37"/>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c r="AA401" s="16"/>
      <c r="AB401" s="16"/>
      <c r="AC401" s="16"/>
      <c r="AD401" s="16"/>
      <c r="AE401" s="16"/>
      <c r="AF401" s="16"/>
      <c r="AG401" s="16"/>
      <c r="AH401" s="16"/>
      <c r="AI401" s="16"/>
      <c r="AJ401" s="16"/>
      <c r="AK401" s="16"/>
      <c r="AL401" s="16"/>
      <c r="AM401" s="16"/>
      <c r="AN401" s="16"/>
      <c r="AO401" s="16"/>
      <c r="AP401" s="16"/>
      <c r="AQ401" s="16"/>
      <c r="AR401" s="16"/>
      <c r="AS401" s="16"/>
      <c r="AT401" s="16"/>
      <c r="AU401" s="16"/>
      <c r="AV401" s="16"/>
      <c r="AW401" s="16"/>
      <c r="AX401" s="16"/>
      <c r="AY401" s="16"/>
      <c r="AZ401" s="16"/>
      <c r="BA401" s="16"/>
      <c r="BB401" s="16"/>
      <c r="BC401" s="16"/>
      <c r="BD401" s="16"/>
      <c r="BE401" s="16"/>
      <c r="BF401" s="16"/>
      <c r="BG401" s="16"/>
      <c r="BH401" s="16"/>
      <c r="BI401" s="16"/>
      <c r="BJ401" s="16"/>
      <c r="BK401" s="16"/>
      <c r="BL401" s="16"/>
      <c r="BM401" s="16"/>
      <c r="BN401" s="16"/>
      <c r="BO401" s="16"/>
      <c r="BP401" s="16"/>
      <c r="BQ401" s="16"/>
      <c r="BR401" s="16"/>
      <c r="BS401" s="16"/>
      <c r="BT401" s="16"/>
      <c r="BU401" s="16"/>
      <c r="BV401" s="16"/>
      <c r="BW401" s="16"/>
      <c r="BX401" s="16"/>
      <c r="BY401" s="16"/>
      <c r="BZ401" s="16"/>
      <c r="CA401" s="16"/>
      <c r="CB401" s="16"/>
      <c r="CC401" s="16"/>
      <c r="CD401" s="16"/>
      <c r="CE401" s="16"/>
      <c r="CF401" s="16"/>
      <c r="CG401" s="16"/>
      <c r="CH401" s="16"/>
      <c r="CI401" s="16"/>
      <c r="CJ401" s="16"/>
      <c r="CK401" s="16"/>
      <c r="CL401" s="16"/>
      <c r="CM401" s="16"/>
      <c r="CN401" s="16"/>
      <c r="CO401" s="16"/>
      <c r="CP401" s="16"/>
      <c r="CQ401" s="16"/>
      <c r="CR401" s="16"/>
      <c r="CS401" s="16"/>
      <c r="CT401" s="16"/>
      <c r="CU401" s="16"/>
      <c r="CV401" s="16"/>
      <c r="CW401" s="16"/>
      <c r="CX401" s="16"/>
      <c r="CY401" s="16"/>
      <c r="CZ401" s="16"/>
      <c r="DA401" s="16"/>
      <c r="DB401" s="16"/>
      <c r="DC401" s="16"/>
      <c r="DD401" s="16"/>
      <c r="DE401" s="16"/>
      <c r="DF401" s="16"/>
      <c r="DG401" s="16"/>
      <c r="DH401" s="16"/>
      <c r="DI401" s="16"/>
      <c r="DJ401" s="16"/>
      <c r="DK401" s="16"/>
      <c r="DL401" s="16"/>
      <c r="DM401" s="16"/>
      <c r="DN401" s="16"/>
      <c r="DO401" s="16"/>
      <c r="DP401" s="16"/>
      <c r="DQ401" s="16"/>
      <c r="DR401" s="16"/>
      <c r="DS401" s="16"/>
      <c r="DT401" s="16"/>
      <c r="DU401" s="16"/>
      <c r="DV401" s="16"/>
      <c r="DW401" s="16"/>
      <c r="DX401" s="16"/>
      <c r="DY401" s="16"/>
      <c r="DZ401" s="16"/>
      <c r="EA401" s="16"/>
      <c r="EB401" s="16"/>
      <c r="EC401" s="16"/>
      <c r="ED401" s="16"/>
      <c r="EE401" s="16"/>
      <c r="EF401" s="16"/>
      <c r="EG401" s="16"/>
      <c r="EH401" s="16"/>
      <c r="EI401" s="16"/>
      <c r="EJ401" s="16"/>
      <c r="EK401" s="16"/>
      <c r="EL401" s="16"/>
      <c r="EM401" s="16"/>
      <c r="EN401" s="16"/>
      <c r="EO401" s="16"/>
      <c r="EP401" s="16"/>
      <c r="EQ401" s="16"/>
      <c r="ER401" s="16"/>
      <c r="ES401" s="16"/>
      <c r="ET401" s="16"/>
      <c r="EU401" s="16"/>
      <c r="EV401" s="16"/>
      <c r="EW401" s="16"/>
      <c r="EX401" s="16"/>
      <c r="EY401" s="16"/>
      <c r="EZ401" s="16"/>
      <c r="FA401" s="16"/>
      <c r="FB401" s="16"/>
      <c r="FC401" s="16"/>
      <c r="FD401" s="16"/>
      <c r="FE401" s="16"/>
      <c r="FF401" s="16"/>
      <c r="FG401" s="16"/>
      <c r="FH401" s="16"/>
      <c r="FI401" s="16"/>
      <c r="FJ401" s="16"/>
      <c r="FK401" s="16"/>
      <c r="FL401" s="16"/>
      <c r="FM401" s="16"/>
      <c r="FN401" s="16"/>
      <c r="FO401" s="16"/>
      <c r="FP401" s="16"/>
      <c r="FQ401" s="16"/>
      <c r="FR401" s="16"/>
      <c r="FS401" s="16"/>
      <c r="FT401" s="16"/>
      <c r="FU401" s="16"/>
      <c r="FV401" s="16"/>
      <c r="FW401" s="16"/>
      <c r="FX401" s="16"/>
      <c r="FY401" s="16"/>
      <c r="FZ401" s="16"/>
      <c r="GA401" s="16"/>
      <c r="GB401" s="16"/>
      <c r="GC401" s="16"/>
      <c r="GE401" s="37">
        <v>396</v>
      </c>
      <c r="GF401" s="12">
        <v>3527</v>
      </c>
      <c r="GG401" s="16">
        <v>5.32</v>
      </c>
      <c r="GH401" s="16">
        <v>11.04</v>
      </c>
      <c r="GI401" s="16">
        <v>13.25</v>
      </c>
      <c r="GJ401" s="16">
        <v>3</v>
      </c>
      <c r="GK401" s="16">
        <v>3</v>
      </c>
      <c r="GL401" s="16">
        <v>7.05</v>
      </c>
      <c r="GM401" s="16">
        <v>3</v>
      </c>
      <c r="GN401" s="16">
        <v>0</v>
      </c>
      <c r="GO401" s="16">
        <v>13.98</v>
      </c>
      <c r="GP401" s="16">
        <v>10.88</v>
      </c>
      <c r="GQ401" s="16">
        <v>1.98</v>
      </c>
      <c r="GR401" s="16">
        <v>0</v>
      </c>
      <c r="GS401" s="16">
        <v>10.375</v>
      </c>
      <c r="GT401" s="16">
        <v>0</v>
      </c>
      <c r="GU401" s="16">
        <v>0</v>
      </c>
      <c r="GV401" s="16">
        <v>1197.8380000000004</v>
      </c>
      <c r="GW401" s="16"/>
      <c r="GX401" s="16"/>
      <c r="GY401" s="16"/>
      <c r="GZ401" s="16"/>
      <c r="HA401" s="16"/>
    </row>
    <row r="402" spans="1:209" x14ac:dyDescent="0.35">
      <c r="A402" s="37"/>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c r="AA402" s="16"/>
      <c r="AB402" s="16"/>
      <c r="AC402" s="16"/>
      <c r="AD402" s="16"/>
      <c r="AE402" s="16"/>
      <c r="AF402" s="16"/>
      <c r="AG402" s="16"/>
      <c r="AH402" s="16"/>
      <c r="AI402" s="16"/>
      <c r="AJ402" s="16"/>
      <c r="AK402" s="16"/>
      <c r="AL402" s="16"/>
      <c r="AM402" s="16"/>
      <c r="AN402" s="16"/>
      <c r="AO402" s="16"/>
      <c r="AP402" s="16"/>
      <c r="AQ402" s="16"/>
      <c r="AR402" s="16"/>
      <c r="AS402" s="16"/>
      <c r="AT402" s="16"/>
      <c r="AU402" s="16"/>
      <c r="AV402" s="16"/>
      <c r="AW402" s="16"/>
      <c r="AX402" s="16"/>
      <c r="AY402" s="16"/>
      <c r="AZ402" s="16"/>
      <c r="BA402" s="16"/>
      <c r="BB402" s="16"/>
      <c r="BC402" s="16"/>
      <c r="BD402" s="16"/>
      <c r="BE402" s="16"/>
      <c r="BF402" s="16"/>
      <c r="BG402" s="16"/>
      <c r="BH402" s="16"/>
      <c r="BI402" s="16"/>
      <c r="BJ402" s="16"/>
      <c r="BK402" s="16"/>
      <c r="BL402" s="16"/>
      <c r="BM402" s="16"/>
      <c r="BN402" s="16"/>
      <c r="BO402" s="16"/>
      <c r="BP402" s="16"/>
      <c r="BQ402" s="16"/>
      <c r="BR402" s="16"/>
      <c r="BS402" s="16"/>
      <c r="BT402" s="16"/>
      <c r="BU402" s="16"/>
      <c r="BV402" s="16"/>
      <c r="BW402" s="16"/>
      <c r="BX402" s="16"/>
      <c r="BY402" s="16"/>
      <c r="BZ402" s="16"/>
      <c r="CA402" s="16"/>
      <c r="CB402" s="16"/>
      <c r="CC402" s="16"/>
      <c r="CD402" s="16"/>
      <c r="CE402" s="16"/>
      <c r="CF402" s="16"/>
      <c r="CG402" s="16"/>
      <c r="CH402" s="16"/>
      <c r="CI402" s="16"/>
      <c r="CJ402" s="16"/>
      <c r="CK402" s="16"/>
      <c r="CL402" s="16"/>
      <c r="CM402" s="16"/>
      <c r="CN402" s="16"/>
      <c r="CO402" s="16"/>
      <c r="CP402" s="16"/>
      <c r="CQ402" s="16"/>
      <c r="CR402" s="16"/>
      <c r="CS402" s="16"/>
      <c r="CT402" s="16"/>
      <c r="CU402" s="16"/>
      <c r="CV402" s="16"/>
      <c r="CW402" s="16"/>
      <c r="CX402" s="16"/>
      <c r="CY402" s="16"/>
      <c r="CZ402" s="16"/>
      <c r="DA402" s="16"/>
      <c r="DB402" s="16"/>
      <c r="DC402" s="16"/>
      <c r="DD402" s="16"/>
      <c r="DE402" s="16"/>
      <c r="DF402" s="16"/>
      <c r="DG402" s="16"/>
      <c r="DH402" s="16"/>
      <c r="DI402" s="16"/>
      <c r="DJ402" s="16"/>
      <c r="DK402" s="16"/>
      <c r="DL402" s="16"/>
      <c r="DM402" s="16"/>
      <c r="DN402" s="16"/>
      <c r="DO402" s="16"/>
      <c r="DP402" s="16"/>
      <c r="DQ402" s="16"/>
      <c r="DR402" s="16"/>
      <c r="DS402" s="16"/>
      <c r="DT402" s="16"/>
      <c r="DU402" s="16"/>
      <c r="DV402" s="16"/>
      <c r="DW402" s="16"/>
      <c r="DX402" s="16"/>
      <c r="DY402" s="16"/>
      <c r="DZ402" s="16"/>
      <c r="EA402" s="16"/>
      <c r="EB402" s="16"/>
      <c r="EC402" s="16"/>
      <c r="ED402" s="16"/>
      <c r="EE402" s="16"/>
      <c r="EF402" s="16"/>
      <c r="EG402" s="16"/>
      <c r="EH402" s="16"/>
      <c r="EI402" s="16"/>
      <c r="EJ402" s="16"/>
      <c r="EK402" s="16"/>
      <c r="EL402" s="16"/>
      <c r="EM402" s="16"/>
      <c r="EN402" s="16"/>
      <c r="EO402" s="16"/>
      <c r="EP402" s="16"/>
      <c r="EQ402" s="16"/>
      <c r="ER402" s="16"/>
      <c r="ES402" s="16"/>
      <c r="ET402" s="16"/>
      <c r="EU402" s="16"/>
      <c r="EV402" s="16"/>
      <c r="EW402" s="16"/>
      <c r="EX402" s="16"/>
      <c r="EY402" s="16"/>
      <c r="EZ402" s="16"/>
      <c r="FA402" s="16"/>
      <c r="FB402" s="16"/>
      <c r="FC402" s="16"/>
      <c r="FD402" s="16"/>
      <c r="FE402" s="16"/>
      <c r="FF402" s="16"/>
      <c r="FG402" s="16"/>
      <c r="FH402" s="16"/>
      <c r="FI402" s="16"/>
      <c r="FJ402" s="16"/>
      <c r="FK402" s="16"/>
      <c r="FL402" s="16"/>
      <c r="FM402" s="16"/>
      <c r="FN402" s="16"/>
      <c r="FO402" s="16"/>
      <c r="FP402" s="16"/>
      <c r="FQ402" s="16"/>
      <c r="FR402" s="16"/>
      <c r="FS402" s="16"/>
      <c r="FT402" s="16"/>
      <c r="FU402" s="16"/>
      <c r="FV402" s="16"/>
      <c r="FW402" s="16"/>
      <c r="FX402" s="16"/>
      <c r="FY402" s="16"/>
      <c r="FZ402" s="16"/>
      <c r="GA402" s="16"/>
      <c r="GB402" s="16"/>
      <c r="GC402" s="16"/>
      <c r="GE402" s="37">
        <v>397</v>
      </c>
      <c r="GF402" s="12">
        <v>3529</v>
      </c>
      <c r="GG402" s="16">
        <v>0</v>
      </c>
      <c r="GH402" s="16">
        <v>0</v>
      </c>
      <c r="GI402" s="16">
        <v>0</v>
      </c>
      <c r="GJ402" s="16">
        <v>5</v>
      </c>
      <c r="GK402" s="16">
        <v>0</v>
      </c>
      <c r="GL402" s="16">
        <v>0</v>
      </c>
      <c r="GM402" s="16">
        <v>0</v>
      </c>
      <c r="GN402" s="16">
        <v>0</v>
      </c>
      <c r="GO402" s="16">
        <v>8.25</v>
      </c>
      <c r="GP402" s="16">
        <v>6.6</v>
      </c>
      <c r="GQ402" s="16">
        <v>0</v>
      </c>
      <c r="GR402" s="16">
        <v>0</v>
      </c>
      <c r="GS402" s="16">
        <v>5.3949999999999996</v>
      </c>
      <c r="GT402" s="16">
        <v>0</v>
      </c>
      <c r="GU402" s="16">
        <v>0</v>
      </c>
      <c r="GV402" s="16">
        <v>134.94499999999999</v>
      </c>
      <c r="GW402" s="16"/>
      <c r="GX402" s="16"/>
      <c r="GY402" s="16"/>
      <c r="GZ402" s="16"/>
      <c r="HA402" s="16"/>
    </row>
    <row r="403" spans="1:209" x14ac:dyDescent="0.35">
      <c r="A403" s="37"/>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c r="AA403" s="16"/>
      <c r="AB403" s="16"/>
      <c r="AC403" s="16"/>
      <c r="AD403" s="16"/>
      <c r="AE403" s="16"/>
      <c r="AF403" s="16"/>
      <c r="AG403" s="16"/>
      <c r="AH403" s="16"/>
      <c r="AI403" s="16"/>
      <c r="AJ403" s="16"/>
      <c r="AK403" s="16"/>
      <c r="AL403" s="16"/>
      <c r="AM403" s="16"/>
      <c r="AN403" s="16"/>
      <c r="AO403" s="16"/>
      <c r="AP403" s="16"/>
      <c r="AQ403" s="16"/>
      <c r="AR403" s="16"/>
      <c r="AS403" s="16"/>
      <c r="AT403" s="16"/>
      <c r="AU403" s="16"/>
      <c r="AV403" s="16"/>
      <c r="AW403" s="16"/>
      <c r="AX403" s="16"/>
      <c r="AY403" s="16"/>
      <c r="AZ403" s="16"/>
      <c r="BA403" s="16"/>
      <c r="BB403" s="16"/>
      <c r="BC403" s="16"/>
      <c r="BD403" s="16"/>
      <c r="BE403" s="16"/>
      <c r="BF403" s="16"/>
      <c r="BG403" s="16"/>
      <c r="BH403" s="16"/>
      <c r="BI403" s="16"/>
      <c r="BJ403" s="16"/>
      <c r="BK403" s="16"/>
      <c r="BL403" s="16"/>
      <c r="BM403" s="16"/>
      <c r="BN403" s="16"/>
      <c r="BO403" s="16"/>
      <c r="BP403" s="16"/>
      <c r="BQ403" s="16"/>
      <c r="BR403" s="16"/>
      <c r="BS403" s="16"/>
      <c r="BT403" s="16"/>
      <c r="BU403" s="16"/>
      <c r="BV403" s="16"/>
      <c r="BW403" s="16"/>
      <c r="BX403" s="16"/>
      <c r="BY403" s="16"/>
      <c r="BZ403" s="16"/>
      <c r="CA403" s="16"/>
      <c r="CB403" s="16"/>
      <c r="CC403" s="16"/>
      <c r="CD403" s="16"/>
      <c r="CE403" s="16"/>
      <c r="CF403" s="16"/>
      <c r="CG403" s="16"/>
      <c r="CH403" s="16"/>
      <c r="CI403" s="16"/>
      <c r="CJ403" s="16"/>
      <c r="CK403" s="16"/>
      <c r="CL403" s="16"/>
      <c r="CM403" s="16"/>
      <c r="CN403" s="16"/>
      <c r="CO403" s="16"/>
      <c r="CP403" s="16"/>
      <c r="CQ403" s="16"/>
      <c r="CR403" s="16"/>
      <c r="CS403" s="16"/>
      <c r="CT403" s="16"/>
      <c r="CU403" s="16"/>
      <c r="CV403" s="16"/>
      <c r="CW403" s="16"/>
      <c r="CX403" s="16"/>
      <c r="CY403" s="16"/>
      <c r="CZ403" s="16"/>
      <c r="DA403" s="16"/>
      <c r="DB403" s="16"/>
      <c r="DC403" s="16"/>
      <c r="DD403" s="16"/>
      <c r="DE403" s="16"/>
      <c r="DF403" s="16"/>
      <c r="DG403" s="16"/>
      <c r="DH403" s="16"/>
      <c r="DI403" s="16"/>
      <c r="DJ403" s="16"/>
      <c r="DK403" s="16"/>
      <c r="DL403" s="16"/>
      <c r="DM403" s="16"/>
      <c r="DN403" s="16"/>
      <c r="DO403" s="16"/>
      <c r="DP403" s="16"/>
      <c r="DQ403" s="16"/>
      <c r="DR403" s="16"/>
      <c r="DS403" s="16"/>
      <c r="DT403" s="16"/>
      <c r="DU403" s="16"/>
      <c r="DV403" s="16"/>
      <c r="DW403" s="16"/>
      <c r="DX403" s="16"/>
      <c r="DY403" s="16"/>
      <c r="DZ403" s="16"/>
      <c r="EA403" s="16"/>
      <c r="EB403" s="16"/>
      <c r="EC403" s="16"/>
      <c r="ED403" s="16"/>
      <c r="EE403" s="16"/>
      <c r="EF403" s="16"/>
      <c r="EG403" s="16"/>
      <c r="EH403" s="16"/>
      <c r="EI403" s="16"/>
      <c r="EJ403" s="16"/>
      <c r="EK403" s="16"/>
      <c r="EL403" s="16"/>
      <c r="EM403" s="16"/>
      <c r="EN403" s="16"/>
      <c r="EO403" s="16"/>
      <c r="EP403" s="16"/>
      <c r="EQ403" s="16"/>
      <c r="ER403" s="16"/>
      <c r="ES403" s="16"/>
      <c r="ET403" s="16"/>
      <c r="EU403" s="16"/>
      <c r="EV403" s="16"/>
      <c r="EW403" s="16"/>
      <c r="EX403" s="16"/>
      <c r="EY403" s="16"/>
      <c r="EZ403" s="16"/>
      <c r="FA403" s="16"/>
      <c r="FB403" s="16"/>
      <c r="FC403" s="16"/>
      <c r="FD403" s="16"/>
      <c r="FE403" s="16"/>
      <c r="FF403" s="16"/>
      <c r="FG403" s="16"/>
      <c r="FH403" s="16"/>
      <c r="FI403" s="16"/>
      <c r="FJ403" s="16"/>
      <c r="FK403" s="16"/>
      <c r="FL403" s="16"/>
      <c r="FM403" s="16"/>
      <c r="FN403" s="16"/>
      <c r="FO403" s="16"/>
      <c r="FP403" s="16"/>
      <c r="FQ403" s="16"/>
      <c r="FR403" s="16"/>
      <c r="FS403" s="16"/>
      <c r="FT403" s="16"/>
      <c r="FU403" s="16"/>
      <c r="FV403" s="16"/>
      <c r="FW403" s="16"/>
      <c r="FX403" s="16"/>
      <c r="FY403" s="16"/>
      <c r="FZ403" s="16"/>
      <c r="GA403" s="16"/>
      <c r="GB403" s="16"/>
      <c r="GC403" s="16"/>
      <c r="GE403" s="37">
        <v>398</v>
      </c>
      <c r="GF403" s="12">
        <v>3530</v>
      </c>
      <c r="GG403" s="16">
        <v>1.52</v>
      </c>
      <c r="GH403" s="16">
        <v>0</v>
      </c>
      <c r="GI403" s="16">
        <v>0</v>
      </c>
      <c r="GJ403" s="16">
        <v>0</v>
      </c>
      <c r="GK403" s="16">
        <v>0</v>
      </c>
      <c r="GL403" s="16">
        <v>0</v>
      </c>
      <c r="GM403" s="16">
        <v>0</v>
      </c>
      <c r="GN403" s="16">
        <v>0</v>
      </c>
      <c r="GO403" s="16">
        <v>0</v>
      </c>
      <c r="GP403" s="16">
        <v>0</v>
      </c>
      <c r="GQ403" s="16">
        <v>0</v>
      </c>
      <c r="GR403" s="16">
        <v>0</v>
      </c>
      <c r="GS403" s="16">
        <v>0</v>
      </c>
      <c r="GT403" s="16">
        <v>0</v>
      </c>
      <c r="GU403" s="16">
        <v>0</v>
      </c>
      <c r="GV403" s="16">
        <v>187.63999999999996</v>
      </c>
      <c r="GW403" s="16"/>
      <c r="GX403" s="16"/>
      <c r="GY403" s="16"/>
      <c r="GZ403" s="16"/>
      <c r="HA403" s="16"/>
    </row>
    <row r="404" spans="1:209" x14ac:dyDescent="0.35">
      <c r="A404" s="37"/>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c r="AA404" s="16"/>
      <c r="AB404" s="16"/>
      <c r="AC404" s="16"/>
      <c r="AD404" s="16"/>
      <c r="AE404" s="16"/>
      <c r="AF404" s="16"/>
      <c r="AG404" s="16"/>
      <c r="AH404" s="16"/>
      <c r="AI404" s="16"/>
      <c r="AJ404" s="16"/>
      <c r="AK404" s="16"/>
      <c r="AL404" s="16"/>
      <c r="AM404" s="16"/>
      <c r="AN404" s="16"/>
      <c r="AO404" s="16"/>
      <c r="AP404" s="16"/>
      <c r="AQ404" s="16"/>
      <c r="AR404" s="16"/>
      <c r="AS404" s="16"/>
      <c r="AT404" s="16"/>
      <c r="AU404" s="16"/>
      <c r="AV404" s="16"/>
      <c r="AW404" s="16"/>
      <c r="AX404" s="16"/>
      <c r="AY404" s="16"/>
      <c r="AZ404" s="16"/>
      <c r="BA404" s="16"/>
      <c r="BB404" s="16"/>
      <c r="BC404" s="16"/>
      <c r="BD404" s="16"/>
      <c r="BE404" s="16"/>
      <c r="BF404" s="16"/>
      <c r="BG404" s="16"/>
      <c r="BH404" s="16"/>
      <c r="BI404" s="16"/>
      <c r="BJ404" s="16"/>
      <c r="BK404" s="16"/>
      <c r="BL404" s="16"/>
      <c r="BM404" s="16"/>
      <c r="BN404" s="16"/>
      <c r="BO404" s="16"/>
      <c r="BP404" s="16"/>
      <c r="BQ404" s="16"/>
      <c r="BR404" s="16"/>
      <c r="BS404" s="16"/>
      <c r="BT404" s="16"/>
      <c r="BU404" s="16"/>
      <c r="BV404" s="16"/>
      <c r="BW404" s="16"/>
      <c r="BX404" s="16"/>
      <c r="BY404" s="16"/>
      <c r="BZ404" s="16"/>
      <c r="CA404" s="16"/>
      <c r="CB404" s="16"/>
      <c r="CC404" s="16"/>
      <c r="CD404" s="16"/>
      <c r="CE404" s="16"/>
      <c r="CF404" s="16"/>
      <c r="CG404" s="16"/>
      <c r="CH404" s="16"/>
      <c r="CI404" s="16"/>
      <c r="CJ404" s="16"/>
      <c r="CK404" s="16"/>
      <c r="CL404" s="16"/>
      <c r="CM404" s="16"/>
      <c r="CN404" s="16"/>
      <c r="CO404" s="16"/>
      <c r="CP404" s="16"/>
      <c r="CQ404" s="16"/>
      <c r="CR404" s="16"/>
      <c r="CS404" s="16"/>
      <c r="CT404" s="16"/>
      <c r="CU404" s="16"/>
      <c r="CV404" s="16"/>
      <c r="CW404" s="16"/>
      <c r="CX404" s="16"/>
      <c r="CY404" s="16"/>
      <c r="CZ404" s="16"/>
      <c r="DA404" s="16"/>
      <c r="DB404" s="16"/>
      <c r="DC404" s="16"/>
      <c r="DD404" s="16"/>
      <c r="DE404" s="16"/>
      <c r="DF404" s="16"/>
      <c r="DG404" s="16"/>
      <c r="DH404" s="16"/>
      <c r="DI404" s="16"/>
      <c r="DJ404" s="16"/>
      <c r="DK404" s="16"/>
      <c r="DL404" s="16"/>
      <c r="DM404" s="16"/>
      <c r="DN404" s="16"/>
      <c r="DO404" s="16"/>
      <c r="DP404" s="16"/>
      <c r="DQ404" s="16"/>
      <c r="DR404" s="16"/>
      <c r="DS404" s="16"/>
      <c r="DT404" s="16"/>
      <c r="DU404" s="16"/>
      <c r="DV404" s="16"/>
      <c r="DW404" s="16"/>
      <c r="DX404" s="16"/>
      <c r="DY404" s="16"/>
      <c r="DZ404" s="16"/>
      <c r="EA404" s="16"/>
      <c r="EB404" s="16"/>
      <c r="EC404" s="16"/>
      <c r="ED404" s="16"/>
      <c r="EE404" s="16"/>
      <c r="EF404" s="16"/>
      <c r="EG404" s="16"/>
      <c r="EH404" s="16"/>
      <c r="EI404" s="16"/>
      <c r="EJ404" s="16"/>
      <c r="EK404" s="16"/>
      <c r="EL404" s="16"/>
      <c r="EM404" s="16"/>
      <c r="EN404" s="16"/>
      <c r="EO404" s="16"/>
      <c r="EP404" s="16"/>
      <c r="EQ404" s="16"/>
      <c r="ER404" s="16"/>
      <c r="ES404" s="16"/>
      <c r="ET404" s="16"/>
      <c r="EU404" s="16"/>
      <c r="EV404" s="16"/>
      <c r="EW404" s="16"/>
      <c r="EX404" s="16"/>
      <c r="EY404" s="16"/>
      <c r="EZ404" s="16"/>
      <c r="FA404" s="16"/>
      <c r="FB404" s="16"/>
      <c r="FC404" s="16"/>
      <c r="FD404" s="16"/>
      <c r="FE404" s="16"/>
      <c r="FF404" s="16"/>
      <c r="FG404" s="16"/>
      <c r="FH404" s="16"/>
      <c r="FI404" s="16"/>
      <c r="FJ404" s="16"/>
      <c r="FK404" s="16"/>
      <c r="FL404" s="16"/>
      <c r="FM404" s="16"/>
      <c r="FN404" s="16"/>
      <c r="FO404" s="16"/>
      <c r="FP404" s="16"/>
      <c r="FQ404" s="16"/>
      <c r="FR404" s="16"/>
      <c r="FS404" s="16"/>
      <c r="FT404" s="16"/>
      <c r="FU404" s="16"/>
      <c r="FV404" s="16"/>
      <c r="FW404" s="16"/>
      <c r="FX404" s="16"/>
      <c r="FY404" s="16"/>
      <c r="FZ404" s="16"/>
      <c r="GA404" s="16"/>
      <c r="GB404" s="16"/>
      <c r="GC404" s="16"/>
      <c r="GE404" s="37">
        <v>399</v>
      </c>
      <c r="GF404" s="12">
        <v>3531</v>
      </c>
      <c r="GG404" s="16">
        <v>8.01</v>
      </c>
      <c r="GH404" s="16">
        <v>10.06</v>
      </c>
      <c r="GI404" s="16">
        <v>0</v>
      </c>
      <c r="GJ404" s="16">
        <v>0</v>
      </c>
      <c r="GK404" s="16">
        <v>0</v>
      </c>
      <c r="GL404" s="16">
        <v>0</v>
      </c>
      <c r="GM404" s="16">
        <v>3.12</v>
      </c>
      <c r="GN404" s="16">
        <v>0</v>
      </c>
      <c r="GO404" s="16">
        <v>0</v>
      </c>
      <c r="GP404" s="16">
        <v>0</v>
      </c>
      <c r="GQ404" s="16">
        <v>0</v>
      </c>
      <c r="GR404" s="16">
        <v>0</v>
      </c>
      <c r="GS404" s="16">
        <v>0</v>
      </c>
      <c r="GT404" s="16">
        <v>0</v>
      </c>
      <c r="GU404" s="16">
        <v>0</v>
      </c>
      <c r="GV404" s="16">
        <v>199.06</v>
      </c>
      <c r="GW404" s="16"/>
      <c r="GX404" s="16"/>
      <c r="GY404" s="16"/>
      <c r="GZ404" s="16"/>
      <c r="HA404" s="16"/>
    </row>
    <row r="405" spans="1:209" x14ac:dyDescent="0.35">
      <c r="A405" s="37"/>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c r="AA405" s="16"/>
      <c r="AB405" s="16"/>
      <c r="AC405" s="16"/>
      <c r="AD405" s="16"/>
      <c r="AE405" s="16"/>
      <c r="AF405" s="16"/>
      <c r="AG405" s="16"/>
      <c r="AH405" s="16"/>
      <c r="AI405" s="16"/>
      <c r="AJ405" s="16"/>
      <c r="AK405" s="16"/>
      <c r="AL405" s="16"/>
      <c r="AM405" s="16"/>
      <c r="AN405" s="16"/>
      <c r="AO405" s="16"/>
      <c r="AP405" s="16"/>
      <c r="AQ405" s="16"/>
      <c r="AR405" s="16"/>
      <c r="AS405" s="16"/>
      <c r="AT405" s="16"/>
      <c r="AU405" s="16"/>
      <c r="AV405" s="16"/>
      <c r="AW405" s="16"/>
      <c r="AX405" s="16"/>
      <c r="AY405" s="16"/>
      <c r="AZ405" s="16"/>
      <c r="BA405" s="16"/>
      <c r="BB405" s="16"/>
      <c r="BC405" s="16"/>
      <c r="BD405" s="16"/>
      <c r="BE405" s="16"/>
      <c r="BF405" s="16"/>
      <c r="BG405" s="16"/>
      <c r="BH405" s="16"/>
      <c r="BI405" s="16"/>
      <c r="BJ405" s="16"/>
      <c r="BK405" s="16"/>
      <c r="BL405" s="16"/>
      <c r="BM405" s="16"/>
      <c r="BN405" s="16"/>
      <c r="BO405" s="16"/>
      <c r="BP405" s="16"/>
      <c r="BQ405" s="16"/>
      <c r="BR405" s="16"/>
      <c r="BS405" s="16"/>
      <c r="BT405" s="16"/>
      <c r="BU405" s="16"/>
      <c r="BV405" s="16"/>
      <c r="BW405" s="16"/>
      <c r="BX405" s="16"/>
      <c r="BY405" s="16"/>
      <c r="BZ405" s="16"/>
      <c r="CA405" s="16"/>
      <c r="CB405" s="16"/>
      <c r="CC405" s="16"/>
      <c r="CD405" s="16"/>
      <c r="CE405" s="16"/>
      <c r="CF405" s="16"/>
      <c r="CG405" s="16"/>
      <c r="CH405" s="16"/>
      <c r="CI405" s="16"/>
      <c r="CJ405" s="16"/>
      <c r="CK405" s="16"/>
      <c r="CL405" s="16"/>
      <c r="CM405" s="16"/>
      <c r="CN405" s="16"/>
      <c r="CO405" s="16"/>
      <c r="CP405" s="16"/>
      <c r="CQ405" s="16"/>
      <c r="CR405" s="16"/>
      <c r="CS405" s="16"/>
      <c r="CT405" s="16"/>
      <c r="CU405" s="16"/>
      <c r="CV405" s="16"/>
      <c r="CW405" s="16"/>
      <c r="CX405" s="16"/>
      <c r="CY405" s="16"/>
      <c r="CZ405" s="16"/>
      <c r="DA405" s="16"/>
      <c r="DB405" s="16"/>
      <c r="DC405" s="16"/>
      <c r="DD405" s="16"/>
      <c r="DE405" s="16"/>
      <c r="DF405" s="16"/>
      <c r="DG405" s="16"/>
      <c r="DH405" s="16"/>
      <c r="DI405" s="16"/>
      <c r="DJ405" s="16"/>
      <c r="DK405" s="16"/>
      <c r="DL405" s="16"/>
      <c r="DM405" s="16"/>
      <c r="DN405" s="16"/>
      <c r="DO405" s="16"/>
      <c r="DP405" s="16"/>
      <c r="DQ405" s="16"/>
      <c r="DR405" s="16"/>
      <c r="DS405" s="16"/>
      <c r="DT405" s="16"/>
      <c r="DU405" s="16"/>
      <c r="DV405" s="16"/>
      <c r="DW405" s="16"/>
      <c r="DX405" s="16"/>
      <c r="DY405" s="16"/>
      <c r="DZ405" s="16"/>
      <c r="EA405" s="16"/>
      <c r="EB405" s="16"/>
      <c r="EC405" s="16"/>
      <c r="ED405" s="16"/>
      <c r="EE405" s="16"/>
      <c r="EF405" s="16"/>
      <c r="EG405" s="16"/>
      <c r="EH405" s="16"/>
      <c r="EI405" s="16"/>
      <c r="EJ405" s="16"/>
      <c r="EK405" s="16"/>
      <c r="EL405" s="16"/>
      <c r="EM405" s="16"/>
      <c r="EN405" s="16"/>
      <c r="EO405" s="16"/>
      <c r="EP405" s="16"/>
      <c r="EQ405" s="16"/>
      <c r="ER405" s="16"/>
      <c r="ES405" s="16"/>
      <c r="ET405" s="16"/>
      <c r="EU405" s="16"/>
      <c r="EV405" s="16"/>
      <c r="EW405" s="16"/>
      <c r="EX405" s="16"/>
      <c r="EY405" s="16"/>
      <c r="EZ405" s="16"/>
      <c r="FA405" s="16"/>
      <c r="FB405" s="16"/>
      <c r="FC405" s="16"/>
      <c r="FD405" s="16"/>
      <c r="FE405" s="16"/>
      <c r="FF405" s="16"/>
      <c r="FG405" s="16"/>
      <c r="FH405" s="16"/>
      <c r="FI405" s="16"/>
      <c r="FJ405" s="16"/>
      <c r="FK405" s="16"/>
      <c r="FL405" s="16"/>
      <c r="FM405" s="16"/>
      <c r="FN405" s="16"/>
      <c r="FO405" s="16"/>
      <c r="FP405" s="16"/>
      <c r="FQ405" s="16"/>
      <c r="FR405" s="16"/>
      <c r="FS405" s="16"/>
      <c r="FT405" s="16"/>
      <c r="FU405" s="16"/>
      <c r="FV405" s="16"/>
      <c r="FW405" s="16"/>
      <c r="FX405" s="16"/>
      <c r="FY405" s="16"/>
      <c r="FZ405" s="16"/>
      <c r="GA405" s="16"/>
      <c r="GB405" s="16"/>
      <c r="GC405" s="16"/>
      <c r="GE405" s="37">
        <v>400</v>
      </c>
      <c r="GF405" s="12">
        <v>3533</v>
      </c>
      <c r="GG405" s="16">
        <v>14.06</v>
      </c>
      <c r="GH405" s="16">
        <v>29.22</v>
      </c>
      <c r="GI405" s="16">
        <v>0</v>
      </c>
      <c r="GJ405" s="16">
        <v>0</v>
      </c>
      <c r="GK405" s="16">
        <v>7.1</v>
      </c>
      <c r="GL405" s="16">
        <v>4</v>
      </c>
      <c r="GM405" s="16">
        <v>7.64</v>
      </c>
      <c r="GN405" s="16">
        <v>0</v>
      </c>
      <c r="GO405" s="16">
        <v>0</v>
      </c>
      <c r="GP405" s="16">
        <v>19.8</v>
      </c>
      <c r="GQ405" s="16">
        <v>28.49</v>
      </c>
      <c r="GR405" s="16">
        <v>0</v>
      </c>
      <c r="GS405" s="16">
        <v>0</v>
      </c>
      <c r="GT405" s="16">
        <v>0</v>
      </c>
      <c r="GU405" s="16">
        <v>0</v>
      </c>
      <c r="GV405" s="16">
        <v>1213.4599999999998</v>
      </c>
      <c r="GW405" s="16"/>
      <c r="GX405" s="16"/>
      <c r="GY405" s="16"/>
      <c r="GZ405" s="16"/>
      <c r="HA405" s="16"/>
    </row>
    <row r="406" spans="1:209" x14ac:dyDescent="0.35">
      <c r="A406" s="37"/>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c r="AA406" s="16"/>
      <c r="AB406" s="16"/>
      <c r="AC406" s="16"/>
      <c r="AD406" s="16"/>
      <c r="AE406" s="16"/>
      <c r="AF406" s="16"/>
      <c r="AG406" s="16"/>
      <c r="AH406" s="16"/>
      <c r="AI406" s="16"/>
      <c r="AJ406" s="16"/>
      <c r="AK406" s="16"/>
      <c r="AL406" s="16"/>
      <c r="AM406" s="16"/>
      <c r="AN406" s="16"/>
      <c r="AO406" s="16"/>
      <c r="AP406" s="16"/>
      <c r="AQ406" s="16"/>
      <c r="AR406" s="16"/>
      <c r="AS406" s="16"/>
      <c r="AT406" s="16"/>
      <c r="AU406" s="16"/>
      <c r="AV406" s="16"/>
      <c r="AW406" s="16"/>
      <c r="AX406" s="16"/>
      <c r="AY406" s="16"/>
      <c r="AZ406" s="16"/>
      <c r="BA406" s="16"/>
      <c r="BB406" s="16"/>
      <c r="BC406" s="16"/>
      <c r="BD406" s="16"/>
      <c r="BE406" s="16"/>
      <c r="BF406" s="16"/>
      <c r="BG406" s="16"/>
      <c r="BH406" s="16"/>
      <c r="BI406" s="16"/>
      <c r="BJ406" s="16"/>
      <c r="BK406" s="16"/>
      <c r="BL406" s="16"/>
      <c r="BM406" s="16"/>
      <c r="BN406" s="16"/>
      <c r="BO406" s="16"/>
      <c r="BP406" s="16"/>
      <c r="BQ406" s="16"/>
      <c r="BR406" s="16"/>
      <c r="BS406" s="16"/>
      <c r="BT406" s="16"/>
      <c r="BU406" s="16"/>
      <c r="BV406" s="16"/>
      <c r="BW406" s="16"/>
      <c r="BX406" s="16"/>
      <c r="BY406" s="16"/>
      <c r="BZ406" s="16"/>
      <c r="CA406" s="16"/>
      <c r="CB406" s="16"/>
      <c r="CC406" s="16"/>
      <c r="CD406" s="16"/>
      <c r="CE406" s="16"/>
      <c r="CF406" s="16"/>
      <c r="CG406" s="16"/>
      <c r="CH406" s="16"/>
      <c r="CI406" s="16"/>
      <c r="CJ406" s="16"/>
      <c r="CK406" s="16"/>
      <c r="CL406" s="16"/>
      <c r="CM406" s="16"/>
      <c r="CN406" s="16"/>
      <c r="CO406" s="16"/>
      <c r="CP406" s="16"/>
      <c r="CQ406" s="16"/>
      <c r="CR406" s="16"/>
      <c r="CS406" s="16"/>
      <c r="CT406" s="16"/>
      <c r="CU406" s="16"/>
      <c r="CV406" s="16"/>
      <c r="CW406" s="16"/>
      <c r="CX406" s="16"/>
      <c r="CY406" s="16"/>
      <c r="CZ406" s="16"/>
      <c r="DA406" s="16"/>
      <c r="DB406" s="16"/>
      <c r="DC406" s="16"/>
      <c r="DD406" s="16"/>
      <c r="DE406" s="16"/>
      <c r="DF406" s="16"/>
      <c r="DG406" s="16"/>
      <c r="DH406" s="16"/>
      <c r="DI406" s="16"/>
      <c r="DJ406" s="16"/>
      <c r="DK406" s="16"/>
      <c r="DL406" s="16"/>
      <c r="DM406" s="16"/>
      <c r="DN406" s="16"/>
      <c r="DO406" s="16"/>
      <c r="DP406" s="16"/>
      <c r="DQ406" s="16"/>
      <c r="DR406" s="16"/>
      <c r="DS406" s="16"/>
      <c r="DT406" s="16"/>
      <c r="DU406" s="16"/>
      <c r="DV406" s="16"/>
      <c r="DW406" s="16"/>
      <c r="DX406" s="16"/>
      <c r="DY406" s="16"/>
      <c r="DZ406" s="16"/>
      <c r="EA406" s="16"/>
      <c r="EB406" s="16"/>
      <c r="EC406" s="16"/>
      <c r="ED406" s="16"/>
      <c r="EE406" s="16"/>
      <c r="EF406" s="16"/>
      <c r="EG406" s="16"/>
      <c r="EH406" s="16"/>
      <c r="EI406" s="16"/>
      <c r="EJ406" s="16"/>
      <c r="EK406" s="16"/>
      <c r="EL406" s="16"/>
      <c r="EM406" s="16"/>
      <c r="EN406" s="16"/>
      <c r="EO406" s="16"/>
      <c r="EP406" s="16"/>
      <c r="EQ406" s="16"/>
      <c r="ER406" s="16"/>
      <c r="ES406" s="16"/>
      <c r="ET406" s="16"/>
      <c r="EU406" s="16"/>
      <c r="EV406" s="16"/>
      <c r="EW406" s="16"/>
      <c r="EX406" s="16"/>
      <c r="EY406" s="16"/>
      <c r="EZ406" s="16"/>
      <c r="FA406" s="16"/>
      <c r="FB406" s="16"/>
      <c r="FC406" s="16"/>
      <c r="FD406" s="16"/>
      <c r="FE406" s="16"/>
      <c r="FF406" s="16"/>
      <c r="FG406" s="16"/>
      <c r="FH406" s="16"/>
      <c r="FI406" s="16"/>
      <c r="FJ406" s="16"/>
      <c r="FK406" s="16"/>
      <c r="FL406" s="16"/>
      <c r="FM406" s="16"/>
      <c r="FN406" s="16"/>
      <c r="FO406" s="16"/>
      <c r="FP406" s="16"/>
      <c r="FQ406" s="16"/>
      <c r="FR406" s="16"/>
      <c r="FS406" s="16"/>
      <c r="FT406" s="16"/>
      <c r="FU406" s="16"/>
      <c r="FV406" s="16"/>
      <c r="FW406" s="16"/>
      <c r="FX406" s="16"/>
      <c r="FY406" s="16"/>
      <c r="FZ406" s="16"/>
      <c r="GA406" s="16"/>
      <c r="GB406" s="16"/>
      <c r="GC406" s="16"/>
      <c r="GE406" s="37">
        <v>401</v>
      </c>
      <c r="GF406" s="12">
        <v>3537</v>
      </c>
      <c r="GG406" s="16">
        <v>7.3049999999999997</v>
      </c>
      <c r="GH406" s="16">
        <v>19.7</v>
      </c>
      <c r="GI406" s="16">
        <v>10.07</v>
      </c>
      <c r="GJ406" s="16">
        <v>4</v>
      </c>
      <c r="GK406" s="16">
        <v>0</v>
      </c>
      <c r="GL406" s="16">
        <v>7.5209999999999999</v>
      </c>
      <c r="GM406" s="16">
        <v>0</v>
      </c>
      <c r="GN406" s="16">
        <v>6.5</v>
      </c>
      <c r="GO406" s="16">
        <v>0</v>
      </c>
      <c r="GP406" s="16">
        <v>0</v>
      </c>
      <c r="GQ406" s="16">
        <v>124.95</v>
      </c>
      <c r="GR406" s="16">
        <v>6.63</v>
      </c>
      <c r="GS406" s="16">
        <v>13.3</v>
      </c>
      <c r="GT406" s="16">
        <v>0</v>
      </c>
      <c r="GU406" s="16">
        <v>0</v>
      </c>
      <c r="GV406" s="16">
        <v>1952.6010000000001</v>
      </c>
      <c r="GW406" s="16"/>
      <c r="GX406" s="16"/>
      <c r="GY406" s="16"/>
      <c r="GZ406" s="16"/>
      <c r="HA406" s="16"/>
    </row>
    <row r="407" spans="1:209" x14ac:dyDescent="0.35">
      <c r="A407" s="37"/>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c r="AA407" s="16"/>
      <c r="AB407" s="16"/>
      <c r="AC407" s="16"/>
      <c r="AD407" s="16"/>
      <c r="AE407" s="16"/>
      <c r="AF407" s="16"/>
      <c r="AG407" s="16"/>
      <c r="AH407" s="16"/>
      <c r="AI407" s="16"/>
      <c r="AJ407" s="16"/>
      <c r="AK407" s="16"/>
      <c r="AL407" s="16"/>
      <c r="AM407" s="16"/>
      <c r="AN407" s="16"/>
      <c r="AO407" s="16"/>
      <c r="AP407" s="16"/>
      <c r="AQ407" s="16"/>
      <c r="AR407" s="16"/>
      <c r="AS407" s="16"/>
      <c r="AT407" s="16"/>
      <c r="AU407" s="16"/>
      <c r="AV407" s="16"/>
      <c r="AW407" s="16"/>
      <c r="AX407" s="16"/>
      <c r="AY407" s="16"/>
      <c r="AZ407" s="16"/>
      <c r="BA407" s="16"/>
      <c r="BB407" s="16"/>
      <c r="BC407" s="16"/>
      <c r="BD407" s="16"/>
      <c r="BE407" s="16"/>
      <c r="BF407" s="16"/>
      <c r="BG407" s="16"/>
      <c r="BH407" s="16"/>
      <c r="BI407" s="16"/>
      <c r="BJ407" s="16"/>
      <c r="BK407" s="16"/>
      <c r="BL407" s="16"/>
      <c r="BM407" s="16"/>
      <c r="BN407" s="16"/>
      <c r="BO407" s="16"/>
      <c r="BP407" s="16"/>
      <c r="BQ407" s="16"/>
      <c r="BR407" s="16"/>
      <c r="BS407" s="16"/>
      <c r="BT407" s="16"/>
      <c r="BU407" s="16"/>
      <c r="BV407" s="16"/>
      <c r="BW407" s="16"/>
      <c r="BX407" s="16"/>
      <c r="BY407" s="16"/>
      <c r="BZ407" s="16"/>
      <c r="CA407" s="16"/>
      <c r="CB407" s="16"/>
      <c r="CC407" s="16"/>
      <c r="CD407" s="16"/>
      <c r="CE407" s="16"/>
      <c r="CF407" s="16"/>
      <c r="CG407" s="16"/>
      <c r="CH407" s="16"/>
      <c r="CI407" s="16"/>
      <c r="CJ407" s="16"/>
      <c r="CK407" s="16"/>
      <c r="CL407" s="16"/>
      <c r="CM407" s="16"/>
      <c r="CN407" s="16"/>
      <c r="CO407" s="16"/>
      <c r="CP407" s="16"/>
      <c r="CQ407" s="16"/>
      <c r="CR407" s="16"/>
      <c r="CS407" s="16"/>
      <c r="CT407" s="16"/>
      <c r="CU407" s="16"/>
      <c r="CV407" s="16"/>
      <c r="CW407" s="16"/>
      <c r="CX407" s="16"/>
      <c r="CY407" s="16"/>
      <c r="CZ407" s="16"/>
      <c r="DA407" s="16"/>
      <c r="DB407" s="16"/>
      <c r="DC407" s="16"/>
      <c r="DD407" s="16"/>
      <c r="DE407" s="16"/>
      <c r="DF407" s="16"/>
      <c r="DG407" s="16"/>
      <c r="DH407" s="16"/>
      <c r="DI407" s="16"/>
      <c r="DJ407" s="16"/>
      <c r="DK407" s="16"/>
      <c r="DL407" s="16"/>
      <c r="DM407" s="16"/>
      <c r="DN407" s="16"/>
      <c r="DO407" s="16"/>
      <c r="DP407" s="16"/>
      <c r="DQ407" s="16"/>
      <c r="DR407" s="16"/>
      <c r="DS407" s="16"/>
      <c r="DT407" s="16"/>
      <c r="DU407" s="16"/>
      <c r="DV407" s="16"/>
      <c r="DW407" s="16"/>
      <c r="DX407" s="16"/>
      <c r="DY407" s="16"/>
      <c r="DZ407" s="16"/>
      <c r="EA407" s="16"/>
      <c r="EB407" s="16"/>
      <c r="EC407" s="16"/>
      <c r="ED407" s="16"/>
      <c r="EE407" s="16"/>
      <c r="EF407" s="16"/>
      <c r="EG407" s="16"/>
      <c r="EH407" s="16"/>
      <c r="EI407" s="16"/>
      <c r="EJ407" s="16"/>
      <c r="EK407" s="16"/>
      <c r="EL407" s="16"/>
      <c r="EM407" s="16"/>
      <c r="EN407" s="16"/>
      <c r="EO407" s="16"/>
      <c r="EP407" s="16"/>
      <c r="EQ407" s="16"/>
      <c r="ER407" s="16"/>
      <c r="ES407" s="16"/>
      <c r="ET407" s="16"/>
      <c r="EU407" s="16"/>
      <c r="EV407" s="16"/>
      <c r="EW407" s="16"/>
      <c r="EX407" s="16"/>
      <c r="EY407" s="16"/>
      <c r="EZ407" s="16"/>
      <c r="FA407" s="16"/>
      <c r="FB407" s="16"/>
      <c r="FC407" s="16"/>
      <c r="FD407" s="16"/>
      <c r="FE407" s="16"/>
      <c r="FF407" s="16"/>
      <c r="FG407" s="16"/>
      <c r="FH407" s="16"/>
      <c r="FI407" s="16"/>
      <c r="FJ407" s="16"/>
      <c r="FK407" s="16"/>
      <c r="FL407" s="16"/>
      <c r="FM407" s="16"/>
      <c r="FN407" s="16"/>
      <c r="FO407" s="16"/>
      <c r="FP407" s="16"/>
      <c r="FQ407" s="16"/>
      <c r="FR407" s="16"/>
      <c r="FS407" s="16"/>
      <c r="FT407" s="16"/>
      <c r="FU407" s="16"/>
      <c r="FV407" s="16"/>
      <c r="FW407" s="16"/>
      <c r="FX407" s="16"/>
      <c r="FY407" s="16"/>
      <c r="FZ407" s="16"/>
      <c r="GA407" s="16"/>
      <c r="GB407" s="16"/>
      <c r="GC407" s="16"/>
      <c r="GE407" s="37">
        <v>402</v>
      </c>
      <c r="GF407" s="12">
        <v>3540</v>
      </c>
      <c r="GG407" s="16">
        <v>22.9</v>
      </c>
      <c r="GH407" s="16">
        <v>0</v>
      </c>
      <c r="GI407" s="16">
        <v>0</v>
      </c>
      <c r="GJ407" s="16">
        <v>0</v>
      </c>
      <c r="GK407" s="16">
        <v>10</v>
      </c>
      <c r="GL407" s="16">
        <v>5.13</v>
      </c>
      <c r="GM407" s="16">
        <v>0</v>
      </c>
      <c r="GN407" s="16">
        <v>5.4</v>
      </c>
      <c r="GO407" s="16">
        <v>0</v>
      </c>
      <c r="GP407" s="16">
        <v>9.6</v>
      </c>
      <c r="GQ407" s="16">
        <v>0</v>
      </c>
      <c r="GR407" s="16">
        <v>0</v>
      </c>
      <c r="GS407" s="16">
        <v>0</v>
      </c>
      <c r="GT407" s="16">
        <v>0</v>
      </c>
      <c r="GU407" s="16">
        <v>0</v>
      </c>
      <c r="GV407" s="16">
        <v>351.58000000000004</v>
      </c>
      <c r="GW407" s="16"/>
      <c r="GX407" s="16"/>
      <c r="GY407" s="16"/>
      <c r="GZ407" s="16"/>
      <c r="HA407" s="16"/>
    </row>
    <row r="408" spans="1:209" x14ac:dyDescent="0.35">
      <c r="A408" s="37"/>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c r="BE408" s="16"/>
      <c r="BF408" s="16"/>
      <c r="BG408" s="16"/>
      <c r="BH408" s="16"/>
      <c r="BI408" s="16"/>
      <c r="BJ408" s="16"/>
      <c r="BK408" s="16"/>
      <c r="BL408" s="16"/>
      <c r="BM408" s="16"/>
      <c r="BN408" s="16"/>
      <c r="BO408" s="16"/>
      <c r="BP408" s="16"/>
      <c r="BQ408" s="16"/>
      <c r="BR408" s="16"/>
      <c r="BS408" s="16"/>
      <c r="BT408" s="16"/>
      <c r="BU408" s="16"/>
      <c r="BV408" s="16"/>
      <c r="BW408" s="16"/>
      <c r="BX408" s="16"/>
      <c r="BY408" s="16"/>
      <c r="BZ408" s="16"/>
      <c r="CA408" s="16"/>
      <c r="CB408" s="16"/>
      <c r="CC408" s="16"/>
      <c r="CD408" s="16"/>
      <c r="CE408" s="16"/>
      <c r="CF408" s="16"/>
      <c r="CG408" s="16"/>
      <c r="CH408" s="16"/>
      <c r="CI408" s="16"/>
      <c r="CJ408" s="16"/>
      <c r="CK408" s="16"/>
      <c r="CL408" s="16"/>
      <c r="CM408" s="16"/>
      <c r="CN408" s="16"/>
      <c r="CO408" s="16"/>
      <c r="CP408" s="16"/>
      <c r="CQ408" s="16"/>
      <c r="CR408" s="16"/>
      <c r="CS408" s="16"/>
      <c r="CT408" s="16"/>
      <c r="CU408" s="16"/>
      <c r="CV408" s="16"/>
      <c r="CW408" s="16"/>
      <c r="CX408" s="16"/>
      <c r="CY408" s="16"/>
      <c r="CZ408" s="16"/>
      <c r="DA408" s="16"/>
      <c r="DB408" s="16"/>
      <c r="DC408" s="16"/>
      <c r="DD408" s="16"/>
      <c r="DE408" s="16"/>
      <c r="DF408" s="16"/>
      <c r="DG408" s="16"/>
      <c r="DH408" s="16"/>
      <c r="DI408" s="16"/>
      <c r="DJ408" s="16"/>
      <c r="DK408" s="16"/>
      <c r="DL408" s="16"/>
      <c r="DM408" s="16"/>
      <c r="DN408" s="16"/>
      <c r="DO408" s="16"/>
      <c r="DP408" s="16"/>
      <c r="DQ408" s="16"/>
      <c r="DR408" s="16"/>
      <c r="DS408" s="16"/>
      <c r="DT408" s="16"/>
      <c r="DU408" s="16"/>
      <c r="DV408" s="16"/>
      <c r="DW408" s="16"/>
      <c r="DX408" s="16"/>
      <c r="DY408" s="16"/>
      <c r="DZ408" s="16"/>
      <c r="EA408" s="16"/>
      <c r="EB408" s="16"/>
      <c r="EC408" s="16"/>
      <c r="ED408" s="16"/>
      <c r="EE408" s="16"/>
      <c r="EF408" s="16"/>
      <c r="EG408" s="16"/>
      <c r="EH408" s="16"/>
      <c r="EI408" s="16"/>
      <c r="EJ408" s="16"/>
      <c r="EK408" s="16"/>
      <c r="EL408" s="16"/>
      <c r="EM408" s="16"/>
      <c r="EN408" s="16"/>
      <c r="EO408" s="16"/>
      <c r="EP408" s="16"/>
      <c r="EQ408" s="16"/>
      <c r="ER408" s="16"/>
      <c r="ES408" s="16"/>
      <c r="ET408" s="16"/>
      <c r="EU408" s="16"/>
      <c r="EV408" s="16"/>
      <c r="EW408" s="16"/>
      <c r="EX408" s="16"/>
      <c r="EY408" s="16"/>
      <c r="EZ408" s="16"/>
      <c r="FA408" s="16"/>
      <c r="FB408" s="16"/>
      <c r="FC408" s="16"/>
      <c r="FD408" s="16"/>
      <c r="FE408" s="16"/>
      <c r="FF408" s="16"/>
      <c r="FG408" s="16"/>
      <c r="FH408" s="16"/>
      <c r="FI408" s="16"/>
      <c r="FJ408" s="16"/>
      <c r="FK408" s="16"/>
      <c r="FL408" s="16"/>
      <c r="FM408" s="16"/>
      <c r="FN408" s="16"/>
      <c r="FO408" s="16"/>
      <c r="FP408" s="16"/>
      <c r="FQ408" s="16"/>
      <c r="FR408" s="16"/>
      <c r="FS408" s="16"/>
      <c r="FT408" s="16"/>
      <c r="FU408" s="16"/>
      <c r="FV408" s="16"/>
      <c r="FW408" s="16"/>
      <c r="FX408" s="16"/>
      <c r="FY408" s="16"/>
      <c r="FZ408" s="16"/>
      <c r="GA408" s="16"/>
      <c r="GB408" s="16"/>
      <c r="GC408" s="16"/>
      <c r="GE408" s="37">
        <v>403</v>
      </c>
      <c r="GF408" s="12">
        <v>3542</v>
      </c>
      <c r="GG408" s="16">
        <v>3.29</v>
      </c>
      <c r="GH408" s="16">
        <v>0</v>
      </c>
      <c r="GI408" s="16">
        <v>0</v>
      </c>
      <c r="GJ408" s="16">
        <v>0</v>
      </c>
      <c r="GK408" s="16">
        <v>0</v>
      </c>
      <c r="GL408" s="16">
        <v>5.2</v>
      </c>
      <c r="GM408" s="16">
        <v>0</v>
      </c>
      <c r="GN408" s="16">
        <v>0</v>
      </c>
      <c r="GO408" s="16">
        <v>16.5</v>
      </c>
      <c r="GP408" s="16">
        <v>0</v>
      </c>
      <c r="GQ408" s="16">
        <v>0</v>
      </c>
      <c r="GR408" s="16">
        <v>0</v>
      </c>
      <c r="GS408" s="16">
        <v>0</v>
      </c>
      <c r="GT408" s="16">
        <v>0</v>
      </c>
      <c r="GU408" s="16">
        <v>0</v>
      </c>
      <c r="GV408" s="16">
        <v>201.27500000000001</v>
      </c>
      <c r="GW408" s="16"/>
      <c r="GX408" s="16"/>
      <c r="GY408" s="16"/>
      <c r="GZ408" s="16"/>
      <c r="HA408" s="16"/>
    </row>
    <row r="409" spans="1:209" x14ac:dyDescent="0.35">
      <c r="A409" s="37"/>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c r="AA409" s="16"/>
      <c r="AB409" s="16"/>
      <c r="AC409" s="16"/>
      <c r="AD409" s="16"/>
      <c r="AE409" s="16"/>
      <c r="AF409" s="16"/>
      <c r="AG409" s="16"/>
      <c r="AH409" s="16"/>
      <c r="AI409" s="16"/>
      <c r="AJ409" s="16"/>
      <c r="AK409" s="16"/>
      <c r="AL409" s="16"/>
      <c r="AM409" s="16"/>
      <c r="AN409" s="16"/>
      <c r="AO409" s="16"/>
      <c r="AP409" s="16"/>
      <c r="AQ409" s="16"/>
      <c r="AR409" s="16"/>
      <c r="AS409" s="16"/>
      <c r="AT409" s="16"/>
      <c r="AU409" s="16"/>
      <c r="AV409" s="16"/>
      <c r="AW409" s="16"/>
      <c r="AX409" s="16"/>
      <c r="AY409" s="16"/>
      <c r="AZ409" s="16"/>
      <c r="BA409" s="16"/>
      <c r="BB409" s="16"/>
      <c r="BC409" s="16"/>
      <c r="BD409" s="16"/>
      <c r="BE409" s="16"/>
      <c r="BF409" s="16"/>
      <c r="BG409" s="16"/>
      <c r="BH409" s="16"/>
      <c r="BI409" s="16"/>
      <c r="BJ409" s="16"/>
      <c r="BK409" s="16"/>
      <c r="BL409" s="16"/>
      <c r="BM409" s="16"/>
      <c r="BN409" s="16"/>
      <c r="BO409" s="16"/>
      <c r="BP409" s="16"/>
      <c r="BQ409" s="16"/>
      <c r="BR409" s="16"/>
      <c r="BS409" s="16"/>
      <c r="BT409" s="16"/>
      <c r="BU409" s="16"/>
      <c r="BV409" s="16"/>
      <c r="BW409" s="16"/>
      <c r="BX409" s="16"/>
      <c r="BY409" s="16"/>
      <c r="BZ409" s="16"/>
      <c r="CA409" s="16"/>
      <c r="CB409" s="16"/>
      <c r="CC409" s="16"/>
      <c r="CD409" s="16"/>
      <c r="CE409" s="16"/>
      <c r="CF409" s="16"/>
      <c r="CG409" s="16"/>
      <c r="CH409" s="16"/>
      <c r="CI409" s="16"/>
      <c r="CJ409" s="16"/>
      <c r="CK409" s="16"/>
      <c r="CL409" s="16"/>
      <c r="CM409" s="16"/>
      <c r="CN409" s="16"/>
      <c r="CO409" s="16"/>
      <c r="CP409" s="16"/>
      <c r="CQ409" s="16"/>
      <c r="CR409" s="16"/>
      <c r="CS409" s="16"/>
      <c r="CT409" s="16"/>
      <c r="CU409" s="16"/>
      <c r="CV409" s="16"/>
      <c r="CW409" s="16"/>
      <c r="CX409" s="16"/>
      <c r="CY409" s="16"/>
      <c r="CZ409" s="16"/>
      <c r="DA409" s="16"/>
      <c r="DB409" s="16"/>
      <c r="DC409" s="16"/>
      <c r="DD409" s="16"/>
      <c r="DE409" s="16"/>
      <c r="DF409" s="16"/>
      <c r="DG409" s="16"/>
      <c r="DH409" s="16"/>
      <c r="DI409" s="16"/>
      <c r="DJ409" s="16"/>
      <c r="DK409" s="16"/>
      <c r="DL409" s="16"/>
      <c r="DM409" s="16"/>
      <c r="DN409" s="16"/>
      <c r="DO409" s="16"/>
      <c r="DP409" s="16"/>
      <c r="DQ409" s="16"/>
      <c r="DR409" s="16"/>
      <c r="DS409" s="16"/>
      <c r="DT409" s="16"/>
      <c r="DU409" s="16"/>
      <c r="DV409" s="16"/>
      <c r="DW409" s="16"/>
      <c r="DX409" s="16"/>
      <c r="DY409" s="16"/>
      <c r="DZ409" s="16"/>
      <c r="EA409" s="16"/>
      <c r="EB409" s="16"/>
      <c r="EC409" s="16"/>
      <c r="ED409" s="16"/>
      <c r="EE409" s="16"/>
      <c r="EF409" s="16"/>
      <c r="EG409" s="16"/>
      <c r="EH409" s="16"/>
      <c r="EI409" s="16"/>
      <c r="EJ409" s="16"/>
      <c r="EK409" s="16"/>
      <c r="EL409" s="16"/>
      <c r="EM409" s="16"/>
      <c r="EN409" s="16"/>
      <c r="EO409" s="16"/>
      <c r="EP409" s="16"/>
      <c r="EQ409" s="16"/>
      <c r="ER409" s="16"/>
      <c r="ES409" s="16"/>
      <c r="ET409" s="16"/>
      <c r="EU409" s="16"/>
      <c r="EV409" s="16"/>
      <c r="EW409" s="16"/>
      <c r="EX409" s="16"/>
      <c r="EY409" s="16"/>
      <c r="EZ409" s="16"/>
      <c r="FA409" s="16"/>
      <c r="FB409" s="16"/>
      <c r="FC409" s="16"/>
      <c r="FD409" s="16"/>
      <c r="FE409" s="16"/>
      <c r="FF409" s="16"/>
      <c r="FG409" s="16"/>
      <c r="FH409" s="16"/>
      <c r="FI409" s="16"/>
      <c r="FJ409" s="16"/>
      <c r="FK409" s="16"/>
      <c r="FL409" s="16"/>
      <c r="FM409" s="16"/>
      <c r="FN409" s="16"/>
      <c r="FO409" s="16"/>
      <c r="FP409" s="16"/>
      <c r="FQ409" s="16"/>
      <c r="FR409" s="16"/>
      <c r="FS409" s="16"/>
      <c r="FT409" s="16"/>
      <c r="FU409" s="16"/>
      <c r="FV409" s="16"/>
      <c r="FW409" s="16"/>
      <c r="FX409" s="16"/>
      <c r="FY409" s="16"/>
      <c r="FZ409" s="16"/>
      <c r="GA409" s="16"/>
      <c r="GB409" s="16"/>
      <c r="GC409" s="16"/>
      <c r="GE409" s="37">
        <v>404</v>
      </c>
      <c r="GF409" s="12">
        <v>3544</v>
      </c>
      <c r="GG409" s="16">
        <v>29.07</v>
      </c>
      <c r="GH409" s="16">
        <v>0</v>
      </c>
      <c r="GI409" s="16">
        <v>0</v>
      </c>
      <c r="GJ409" s="16">
        <v>0</v>
      </c>
      <c r="GK409" s="16">
        <v>0</v>
      </c>
      <c r="GL409" s="16">
        <v>3.12</v>
      </c>
      <c r="GM409" s="16">
        <v>0</v>
      </c>
      <c r="GN409" s="16">
        <v>5.7750000000000004</v>
      </c>
      <c r="GO409" s="16">
        <v>6.6</v>
      </c>
      <c r="GP409" s="16">
        <v>0</v>
      </c>
      <c r="GQ409" s="16">
        <v>0</v>
      </c>
      <c r="GR409" s="16">
        <v>0</v>
      </c>
      <c r="GS409" s="16">
        <v>10.79</v>
      </c>
      <c r="GT409" s="16">
        <v>0</v>
      </c>
      <c r="GU409" s="16">
        <v>0</v>
      </c>
      <c r="GV409" s="16">
        <v>385.30500000000012</v>
      </c>
      <c r="GW409" s="16"/>
      <c r="GX409" s="16"/>
      <c r="GY409" s="16"/>
      <c r="GZ409" s="16"/>
      <c r="HA409" s="16"/>
    </row>
    <row r="410" spans="1:209" x14ac:dyDescent="0.35">
      <c r="A410" s="37"/>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c r="AA410" s="16"/>
      <c r="AB410" s="16"/>
      <c r="AC410" s="16"/>
      <c r="AD410" s="16"/>
      <c r="AE410" s="16"/>
      <c r="AF410" s="16"/>
      <c r="AG410" s="16"/>
      <c r="AH410" s="16"/>
      <c r="AI410" s="16"/>
      <c r="AJ410" s="16"/>
      <c r="AK410" s="16"/>
      <c r="AL410" s="16"/>
      <c r="AM410" s="16"/>
      <c r="AN410" s="16"/>
      <c r="AO410" s="16"/>
      <c r="AP410" s="16"/>
      <c r="AQ410" s="16"/>
      <c r="AR410" s="16"/>
      <c r="AS410" s="16"/>
      <c r="AT410" s="16"/>
      <c r="AU410" s="16"/>
      <c r="AV410" s="16"/>
      <c r="AW410" s="16"/>
      <c r="AX410" s="16"/>
      <c r="AY410" s="16"/>
      <c r="AZ410" s="16"/>
      <c r="BA410" s="16"/>
      <c r="BB410" s="16"/>
      <c r="BC410" s="16"/>
      <c r="BD410" s="16"/>
      <c r="BE410" s="16"/>
      <c r="BF410" s="16"/>
      <c r="BG410" s="16"/>
      <c r="BH410" s="16"/>
      <c r="BI410" s="16"/>
      <c r="BJ410" s="16"/>
      <c r="BK410" s="16"/>
      <c r="BL410" s="16"/>
      <c r="BM410" s="16"/>
      <c r="BN410" s="16"/>
      <c r="BO410" s="16"/>
      <c r="BP410" s="16"/>
      <c r="BQ410" s="16"/>
      <c r="BR410" s="16"/>
      <c r="BS410" s="16"/>
      <c r="BT410" s="16"/>
      <c r="BU410" s="16"/>
      <c r="BV410" s="16"/>
      <c r="BW410" s="16"/>
      <c r="BX410" s="16"/>
      <c r="BY410" s="16"/>
      <c r="BZ410" s="16"/>
      <c r="CA410" s="16"/>
      <c r="CB410" s="16"/>
      <c r="CC410" s="16"/>
      <c r="CD410" s="16"/>
      <c r="CE410" s="16"/>
      <c r="CF410" s="16"/>
      <c r="CG410" s="16"/>
      <c r="CH410" s="16"/>
      <c r="CI410" s="16"/>
      <c r="CJ410" s="16"/>
      <c r="CK410" s="16"/>
      <c r="CL410" s="16"/>
      <c r="CM410" s="16"/>
      <c r="CN410" s="16"/>
      <c r="CO410" s="16"/>
      <c r="CP410" s="16"/>
      <c r="CQ410" s="16"/>
      <c r="CR410" s="16"/>
      <c r="CS410" s="16"/>
      <c r="CT410" s="16"/>
      <c r="CU410" s="16"/>
      <c r="CV410" s="16"/>
      <c r="CW410" s="16"/>
      <c r="CX410" s="16"/>
      <c r="CY410" s="16"/>
      <c r="CZ410" s="16"/>
      <c r="DA410" s="16"/>
      <c r="DB410" s="16"/>
      <c r="DC410" s="16"/>
      <c r="DD410" s="16"/>
      <c r="DE410" s="16"/>
      <c r="DF410" s="16"/>
      <c r="DG410" s="16"/>
      <c r="DH410" s="16"/>
      <c r="DI410" s="16"/>
      <c r="DJ410" s="16"/>
      <c r="DK410" s="16"/>
      <c r="DL410" s="16"/>
      <c r="DM410" s="16"/>
      <c r="DN410" s="16"/>
      <c r="DO410" s="16"/>
      <c r="DP410" s="16"/>
      <c r="DQ410" s="16"/>
      <c r="DR410" s="16"/>
      <c r="DS410" s="16"/>
      <c r="DT410" s="16"/>
      <c r="DU410" s="16"/>
      <c r="DV410" s="16"/>
      <c r="DW410" s="16"/>
      <c r="DX410" s="16"/>
      <c r="DY410" s="16"/>
      <c r="DZ410" s="16"/>
      <c r="EA410" s="16"/>
      <c r="EB410" s="16"/>
      <c r="EC410" s="16"/>
      <c r="ED410" s="16"/>
      <c r="EE410" s="16"/>
      <c r="EF410" s="16"/>
      <c r="EG410" s="16"/>
      <c r="EH410" s="16"/>
      <c r="EI410" s="16"/>
      <c r="EJ410" s="16"/>
      <c r="EK410" s="16"/>
      <c r="EL410" s="16"/>
      <c r="EM410" s="16"/>
      <c r="EN410" s="16"/>
      <c r="EO410" s="16"/>
      <c r="EP410" s="16"/>
      <c r="EQ410" s="16"/>
      <c r="ER410" s="16"/>
      <c r="ES410" s="16"/>
      <c r="ET410" s="16"/>
      <c r="EU410" s="16"/>
      <c r="EV410" s="16"/>
      <c r="EW410" s="16"/>
      <c r="EX410" s="16"/>
      <c r="EY410" s="16"/>
      <c r="EZ410" s="16"/>
      <c r="FA410" s="16"/>
      <c r="FB410" s="16"/>
      <c r="FC410" s="16"/>
      <c r="FD410" s="16"/>
      <c r="FE410" s="16"/>
      <c r="FF410" s="16"/>
      <c r="FG410" s="16"/>
      <c r="FH410" s="16"/>
      <c r="FI410" s="16"/>
      <c r="FJ410" s="16"/>
      <c r="FK410" s="16"/>
      <c r="FL410" s="16"/>
      <c r="FM410" s="16"/>
      <c r="FN410" s="16"/>
      <c r="FO410" s="16"/>
      <c r="FP410" s="16"/>
      <c r="FQ410" s="16"/>
      <c r="FR410" s="16"/>
      <c r="FS410" s="16"/>
      <c r="FT410" s="16"/>
      <c r="FU410" s="16"/>
      <c r="FV410" s="16"/>
      <c r="FW410" s="16"/>
      <c r="FX410" s="16"/>
      <c r="FY410" s="16"/>
      <c r="FZ410" s="16"/>
      <c r="GA410" s="16"/>
      <c r="GB410" s="16"/>
      <c r="GC410" s="16"/>
      <c r="GE410" s="37">
        <v>405</v>
      </c>
      <c r="GF410" s="12">
        <v>3546</v>
      </c>
      <c r="GG410" s="16">
        <v>50</v>
      </c>
      <c r="GH410" s="16">
        <v>0</v>
      </c>
      <c r="GI410" s="16">
        <v>0</v>
      </c>
      <c r="GJ410" s="16">
        <v>0</v>
      </c>
      <c r="GK410" s="16">
        <v>0</v>
      </c>
      <c r="GL410" s="16">
        <v>0</v>
      </c>
      <c r="GM410" s="16">
        <v>0</v>
      </c>
      <c r="GN410" s="16">
        <v>3.24</v>
      </c>
      <c r="GO410" s="16">
        <v>0</v>
      </c>
      <c r="GP410" s="16">
        <v>0</v>
      </c>
      <c r="GQ410" s="16">
        <v>29</v>
      </c>
      <c r="GR410" s="16">
        <v>14.07</v>
      </c>
      <c r="GS410" s="16">
        <v>14.76</v>
      </c>
      <c r="GT410" s="16">
        <v>0</v>
      </c>
      <c r="GU410" s="16">
        <v>8.8000000000000007</v>
      </c>
      <c r="GV410" s="16">
        <v>586.53499999999997</v>
      </c>
      <c r="GW410" s="16"/>
      <c r="GX410" s="16"/>
      <c r="GY410" s="16"/>
      <c r="GZ410" s="16"/>
      <c r="HA410" s="16"/>
    </row>
    <row r="411" spans="1:209" x14ac:dyDescent="0.35">
      <c r="A411" s="37"/>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c r="AA411" s="16"/>
      <c r="AB411" s="16"/>
      <c r="AC411" s="16"/>
      <c r="AD411" s="16"/>
      <c r="AE411" s="16"/>
      <c r="AF411" s="16"/>
      <c r="AG411" s="16"/>
      <c r="AH411" s="16"/>
      <c r="AI411" s="16"/>
      <c r="AJ411" s="16"/>
      <c r="AK411" s="16"/>
      <c r="AL411" s="16"/>
      <c r="AM411" s="16"/>
      <c r="AN411" s="16"/>
      <c r="AO411" s="16"/>
      <c r="AP411" s="16"/>
      <c r="AQ411" s="16"/>
      <c r="AR411" s="16"/>
      <c r="AS411" s="16"/>
      <c r="AT411" s="16"/>
      <c r="AU411" s="16"/>
      <c r="AV411" s="16"/>
      <c r="AW411" s="16"/>
      <c r="AX411" s="16"/>
      <c r="AY411" s="16"/>
      <c r="AZ411" s="16"/>
      <c r="BA411" s="16"/>
      <c r="BB411" s="16"/>
      <c r="BC411" s="16"/>
      <c r="BD411" s="16"/>
      <c r="BE411" s="16"/>
      <c r="BF411" s="16"/>
      <c r="BG411" s="16"/>
      <c r="BH411" s="16"/>
      <c r="BI411" s="16"/>
      <c r="BJ411" s="16"/>
      <c r="BK411" s="16"/>
      <c r="BL411" s="16"/>
      <c r="BM411" s="16"/>
      <c r="BN411" s="16"/>
      <c r="BO411" s="16"/>
      <c r="BP411" s="16"/>
      <c r="BQ411" s="16"/>
      <c r="BR411" s="16"/>
      <c r="BS411" s="16"/>
      <c r="BT411" s="16"/>
      <c r="BU411" s="16"/>
      <c r="BV411" s="16"/>
      <c r="BW411" s="16"/>
      <c r="BX411" s="16"/>
      <c r="BY411" s="16"/>
      <c r="BZ411" s="16"/>
      <c r="CA411" s="16"/>
      <c r="CB411" s="16"/>
      <c r="CC411" s="16"/>
      <c r="CD411" s="16"/>
      <c r="CE411" s="16"/>
      <c r="CF411" s="16"/>
      <c r="CG411" s="16"/>
      <c r="CH411" s="16"/>
      <c r="CI411" s="16"/>
      <c r="CJ411" s="16"/>
      <c r="CK411" s="16"/>
      <c r="CL411" s="16"/>
      <c r="CM411" s="16"/>
      <c r="CN411" s="16"/>
      <c r="CO411" s="16"/>
      <c r="CP411" s="16"/>
      <c r="CQ411" s="16"/>
      <c r="CR411" s="16"/>
      <c r="CS411" s="16"/>
      <c r="CT411" s="16"/>
      <c r="CU411" s="16"/>
      <c r="CV411" s="16"/>
      <c r="CW411" s="16"/>
      <c r="CX411" s="16"/>
      <c r="CY411" s="16"/>
      <c r="CZ411" s="16"/>
      <c r="DA411" s="16"/>
      <c r="DB411" s="16"/>
      <c r="DC411" s="16"/>
      <c r="DD411" s="16"/>
      <c r="DE411" s="16"/>
      <c r="DF411" s="16"/>
      <c r="DG411" s="16"/>
      <c r="DH411" s="16"/>
      <c r="DI411" s="16"/>
      <c r="DJ411" s="16"/>
      <c r="DK411" s="16"/>
      <c r="DL411" s="16"/>
      <c r="DM411" s="16"/>
      <c r="DN411" s="16"/>
      <c r="DO411" s="16"/>
      <c r="DP411" s="16"/>
      <c r="DQ411" s="16"/>
      <c r="DR411" s="16"/>
      <c r="DS411" s="16"/>
      <c r="DT411" s="16"/>
      <c r="DU411" s="16"/>
      <c r="DV411" s="16"/>
      <c r="DW411" s="16"/>
      <c r="DX411" s="16"/>
      <c r="DY411" s="16"/>
      <c r="DZ411" s="16"/>
      <c r="EA411" s="16"/>
      <c r="EB411" s="16"/>
      <c r="EC411" s="16"/>
      <c r="ED411" s="16"/>
      <c r="EE411" s="16"/>
      <c r="EF411" s="16"/>
      <c r="EG411" s="16"/>
      <c r="EH411" s="16"/>
      <c r="EI411" s="16"/>
      <c r="EJ411" s="16"/>
      <c r="EK411" s="16"/>
      <c r="EL411" s="16"/>
      <c r="EM411" s="16"/>
      <c r="EN411" s="16"/>
      <c r="EO411" s="16"/>
      <c r="EP411" s="16"/>
      <c r="EQ411" s="16"/>
      <c r="ER411" s="16"/>
      <c r="ES411" s="16"/>
      <c r="ET411" s="16"/>
      <c r="EU411" s="16"/>
      <c r="EV411" s="16"/>
      <c r="EW411" s="16"/>
      <c r="EX411" s="16"/>
      <c r="EY411" s="16"/>
      <c r="EZ411" s="16"/>
      <c r="FA411" s="16"/>
      <c r="FB411" s="16"/>
      <c r="FC411" s="16"/>
      <c r="FD411" s="16"/>
      <c r="FE411" s="16"/>
      <c r="FF411" s="16"/>
      <c r="FG411" s="16"/>
      <c r="FH411" s="16"/>
      <c r="FI411" s="16"/>
      <c r="FJ411" s="16"/>
      <c r="FK411" s="16"/>
      <c r="FL411" s="16"/>
      <c r="FM411" s="16"/>
      <c r="FN411" s="16"/>
      <c r="FO411" s="16"/>
      <c r="FP411" s="16"/>
      <c r="FQ411" s="16"/>
      <c r="FR411" s="16"/>
      <c r="FS411" s="16"/>
      <c r="FT411" s="16"/>
      <c r="FU411" s="16"/>
      <c r="FV411" s="16"/>
      <c r="FW411" s="16"/>
      <c r="FX411" s="16"/>
      <c r="FY411" s="16"/>
      <c r="FZ411" s="16"/>
      <c r="GA411" s="16"/>
      <c r="GB411" s="16"/>
      <c r="GC411" s="16"/>
      <c r="GE411" s="37">
        <v>406</v>
      </c>
      <c r="GF411" s="12">
        <v>3549</v>
      </c>
      <c r="GG411" s="16">
        <v>8.51</v>
      </c>
      <c r="GH411" s="16">
        <v>10.4</v>
      </c>
      <c r="GI411" s="16">
        <v>20</v>
      </c>
      <c r="GJ411" s="16">
        <v>6.5</v>
      </c>
      <c r="GK411" s="16">
        <v>13</v>
      </c>
      <c r="GL411" s="16">
        <v>0</v>
      </c>
      <c r="GM411" s="16">
        <v>14.92</v>
      </c>
      <c r="GN411" s="16">
        <v>10.26</v>
      </c>
      <c r="GO411" s="16">
        <v>0</v>
      </c>
      <c r="GP411" s="16">
        <v>448.45</v>
      </c>
      <c r="GQ411" s="16">
        <v>28.26</v>
      </c>
      <c r="GR411" s="16">
        <v>56.98</v>
      </c>
      <c r="GS411" s="16">
        <v>111.14</v>
      </c>
      <c r="GT411" s="16">
        <v>29.96</v>
      </c>
      <c r="GU411" s="16">
        <v>39.6</v>
      </c>
      <c r="GV411" s="16">
        <v>9765.1439999999948</v>
      </c>
      <c r="GW411" s="16"/>
      <c r="GX411" s="16"/>
      <c r="GY411" s="16"/>
      <c r="GZ411" s="16"/>
      <c r="HA411" s="16"/>
    </row>
    <row r="412" spans="1:209" x14ac:dyDescent="0.35">
      <c r="A412" s="37"/>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c r="AA412" s="16"/>
      <c r="AB412" s="16"/>
      <c r="AC412" s="16"/>
      <c r="AD412" s="16"/>
      <c r="AE412" s="16"/>
      <c r="AF412" s="16"/>
      <c r="AG412" s="16"/>
      <c r="AH412" s="16"/>
      <c r="AI412" s="16"/>
      <c r="AJ412" s="16"/>
      <c r="AK412" s="16"/>
      <c r="AL412" s="16"/>
      <c r="AM412" s="16"/>
      <c r="AN412" s="16"/>
      <c r="AO412" s="16"/>
      <c r="AP412" s="16"/>
      <c r="AQ412" s="16"/>
      <c r="AR412" s="16"/>
      <c r="AS412" s="16"/>
      <c r="AT412" s="16"/>
      <c r="AU412" s="16"/>
      <c r="AV412" s="16"/>
      <c r="AW412" s="16"/>
      <c r="AX412" s="16"/>
      <c r="AY412" s="16"/>
      <c r="AZ412" s="16"/>
      <c r="BA412" s="16"/>
      <c r="BB412" s="16"/>
      <c r="BC412" s="16"/>
      <c r="BD412" s="16"/>
      <c r="BE412" s="16"/>
      <c r="BF412" s="16"/>
      <c r="BG412" s="16"/>
      <c r="BH412" s="16"/>
      <c r="BI412" s="16"/>
      <c r="BJ412" s="16"/>
      <c r="BK412" s="16"/>
      <c r="BL412" s="16"/>
      <c r="BM412" s="16"/>
      <c r="BN412" s="16"/>
      <c r="BO412" s="16"/>
      <c r="BP412" s="16"/>
      <c r="BQ412" s="16"/>
      <c r="BR412" s="16"/>
      <c r="BS412" s="16"/>
      <c r="BT412" s="16"/>
      <c r="BU412" s="16"/>
      <c r="BV412" s="16"/>
      <c r="BW412" s="16"/>
      <c r="BX412" s="16"/>
      <c r="BY412" s="16"/>
      <c r="BZ412" s="16"/>
      <c r="CA412" s="16"/>
      <c r="CB412" s="16"/>
      <c r="CC412" s="16"/>
      <c r="CD412" s="16"/>
      <c r="CE412" s="16"/>
      <c r="CF412" s="16"/>
      <c r="CG412" s="16"/>
      <c r="CH412" s="16"/>
      <c r="CI412" s="16"/>
      <c r="CJ412" s="16"/>
      <c r="CK412" s="16"/>
      <c r="CL412" s="16"/>
      <c r="CM412" s="16"/>
      <c r="CN412" s="16"/>
      <c r="CO412" s="16"/>
      <c r="CP412" s="16"/>
      <c r="CQ412" s="16"/>
      <c r="CR412" s="16"/>
      <c r="CS412" s="16"/>
      <c r="CT412" s="16"/>
      <c r="CU412" s="16"/>
      <c r="CV412" s="16"/>
      <c r="CW412" s="16"/>
      <c r="CX412" s="16"/>
      <c r="CY412" s="16"/>
      <c r="CZ412" s="16"/>
      <c r="DA412" s="16"/>
      <c r="DB412" s="16"/>
      <c r="DC412" s="16"/>
      <c r="DD412" s="16"/>
      <c r="DE412" s="16"/>
      <c r="DF412" s="16"/>
      <c r="DG412" s="16"/>
      <c r="DH412" s="16"/>
      <c r="DI412" s="16"/>
      <c r="DJ412" s="16"/>
      <c r="DK412" s="16"/>
      <c r="DL412" s="16"/>
      <c r="DM412" s="16"/>
      <c r="DN412" s="16"/>
      <c r="DO412" s="16"/>
      <c r="DP412" s="16"/>
      <c r="DQ412" s="16"/>
      <c r="DR412" s="16"/>
      <c r="DS412" s="16"/>
      <c r="DT412" s="16"/>
      <c r="DU412" s="16"/>
      <c r="DV412" s="16"/>
      <c r="DW412" s="16"/>
      <c r="DX412" s="16"/>
      <c r="DY412" s="16"/>
      <c r="DZ412" s="16"/>
      <c r="EA412" s="16"/>
      <c r="EB412" s="16"/>
      <c r="EC412" s="16"/>
      <c r="ED412" s="16"/>
      <c r="EE412" s="16"/>
      <c r="EF412" s="16"/>
      <c r="EG412" s="16"/>
      <c r="EH412" s="16"/>
      <c r="EI412" s="16"/>
      <c r="EJ412" s="16"/>
      <c r="EK412" s="16"/>
      <c r="EL412" s="16"/>
      <c r="EM412" s="16"/>
      <c r="EN412" s="16"/>
      <c r="EO412" s="16"/>
      <c r="EP412" s="16"/>
      <c r="EQ412" s="16"/>
      <c r="ER412" s="16"/>
      <c r="ES412" s="16"/>
      <c r="ET412" s="16"/>
      <c r="EU412" s="16"/>
      <c r="EV412" s="16"/>
      <c r="EW412" s="16"/>
      <c r="EX412" s="16"/>
      <c r="EY412" s="16"/>
      <c r="EZ412" s="16"/>
      <c r="FA412" s="16"/>
      <c r="FB412" s="16"/>
      <c r="FC412" s="16"/>
      <c r="FD412" s="16"/>
      <c r="FE412" s="16"/>
      <c r="FF412" s="16"/>
      <c r="FG412" s="16"/>
      <c r="FH412" s="16"/>
      <c r="FI412" s="16"/>
      <c r="FJ412" s="16"/>
      <c r="FK412" s="16"/>
      <c r="FL412" s="16"/>
      <c r="FM412" s="16"/>
      <c r="FN412" s="16"/>
      <c r="FO412" s="16"/>
      <c r="FP412" s="16"/>
      <c r="FQ412" s="16"/>
      <c r="FR412" s="16"/>
      <c r="FS412" s="16"/>
      <c r="FT412" s="16"/>
      <c r="FU412" s="16"/>
      <c r="FV412" s="16"/>
      <c r="FW412" s="16"/>
      <c r="FX412" s="16"/>
      <c r="FY412" s="16"/>
      <c r="FZ412" s="16"/>
      <c r="GA412" s="16"/>
      <c r="GB412" s="16"/>
      <c r="GC412" s="16"/>
      <c r="GE412" s="37">
        <v>407</v>
      </c>
      <c r="GF412" s="12">
        <v>3550</v>
      </c>
      <c r="GG412" s="16">
        <v>302.79500000000002</v>
      </c>
      <c r="GH412" s="16">
        <v>345.57499999999999</v>
      </c>
      <c r="GI412" s="16">
        <v>43.62</v>
      </c>
      <c r="GJ412" s="16">
        <v>77.805000000000007</v>
      </c>
      <c r="GK412" s="16">
        <v>113.575</v>
      </c>
      <c r="GL412" s="16">
        <v>46.61</v>
      </c>
      <c r="GM412" s="16">
        <v>70.105000000000004</v>
      </c>
      <c r="GN412" s="16">
        <v>220.392</v>
      </c>
      <c r="GO412" s="16">
        <v>188.09899999999999</v>
      </c>
      <c r="GP412" s="16">
        <v>226.535</v>
      </c>
      <c r="GQ412" s="16">
        <v>430.5</v>
      </c>
      <c r="GR412" s="16">
        <v>338.61500000000001</v>
      </c>
      <c r="GS412" s="16">
        <v>297.74</v>
      </c>
      <c r="GT412" s="16">
        <v>234.13</v>
      </c>
      <c r="GU412" s="16">
        <v>179.845</v>
      </c>
      <c r="GV412" s="16">
        <v>39364.124000000011</v>
      </c>
      <c r="GW412" s="16"/>
      <c r="GX412" s="16"/>
      <c r="GY412" s="16"/>
      <c r="GZ412" s="16"/>
      <c r="HA412" s="16"/>
    </row>
    <row r="413" spans="1:209" x14ac:dyDescent="0.35">
      <c r="A413" s="37"/>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c r="AA413" s="16"/>
      <c r="AB413" s="16"/>
      <c r="AC413" s="16"/>
      <c r="AD413" s="16"/>
      <c r="AE413" s="16"/>
      <c r="AF413" s="16"/>
      <c r="AG413" s="16"/>
      <c r="AH413" s="16"/>
      <c r="AI413" s="16"/>
      <c r="AJ413" s="16"/>
      <c r="AK413" s="16"/>
      <c r="AL413" s="16"/>
      <c r="AM413" s="16"/>
      <c r="AN413" s="16"/>
      <c r="AO413" s="16"/>
      <c r="AP413" s="16"/>
      <c r="AQ413" s="16"/>
      <c r="AR413" s="16"/>
      <c r="AS413" s="16"/>
      <c r="AT413" s="16"/>
      <c r="AU413" s="16"/>
      <c r="AV413" s="16"/>
      <c r="AW413" s="16"/>
      <c r="AX413" s="16"/>
      <c r="AY413" s="16"/>
      <c r="AZ413" s="16"/>
      <c r="BA413" s="16"/>
      <c r="BB413" s="16"/>
      <c r="BC413" s="16"/>
      <c r="BD413" s="16"/>
      <c r="BE413" s="16"/>
      <c r="BF413" s="16"/>
      <c r="BG413" s="16"/>
      <c r="BH413" s="16"/>
      <c r="BI413" s="16"/>
      <c r="BJ413" s="16"/>
      <c r="BK413" s="16"/>
      <c r="BL413" s="16"/>
      <c r="BM413" s="16"/>
      <c r="BN413" s="16"/>
      <c r="BO413" s="16"/>
      <c r="BP413" s="16"/>
      <c r="BQ413" s="16"/>
      <c r="BR413" s="16"/>
      <c r="BS413" s="16"/>
      <c r="BT413" s="16"/>
      <c r="BU413" s="16"/>
      <c r="BV413" s="16"/>
      <c r="BW413" s="16"/>
      <c r="BX413" s="16"/>
      <c r="BY413" s="16"/>
      <c r="BZ413" s="16"/>
      <c r="CA413" s="16"/>
      <c r="CB413" s="16"/>
      <c r="CC413" s="16"/>
      <c r="CD413" s="16"/>
      <c r="CE413" s="16"/>
      <c r="CF413" s="16"/>
      <c r="CG413" s="16"/>
      <c r="CH413" s="16"/>
      <c r="CI413" s="16"/>
      <c r="CJ413" s="16"/>
      <c r="CK413" s="16"/>
      <c r="CL413" s="16"/>
      <c r="CM413" s="16"/>
      <c r="CN413" s="16"/>
      <c r="CO413" s="16"/>
      <c r="CP413" s="16"/>
      <c r="CQ413" s="16"/>
      <c r="CR413" s="16"/>
      <c r="CS413" s="16"/>
      <c r="CT413" s="16"/>
      <c r="CU413" s="16"/>
      <c r="CV413" s="16"/>
      <c r="CW413" s="16"/>
      <c r="CX413" s="16"/>
      <c r="CY413" s="16"/>
      <c r="CZ413" s="16"/>
      <c r="DA413" s="16"/>
      <c r="DB413" s="16"/>
      <c r="DC413" s="16"/>
      <c r="DD413" s="16"/>
      <c r="DE413" s="16"/>
      <c r="DF413" s="16"/>
      <c r="DG413" s="16"/>
      <c r="DH413" s="16"/>
      <c r="DI413" s="16"/>
      <c r="DJ413" s="16"/>
      <c r="DK413" s="16"/>
      <c r="DL413" s="16"/>
      <c r="DM413" s="16"/>
      <c r="DN413" s="16"/>
      <c r="DO413" s="16"/>
      <c r="DP413" s="16"/>
      <c r="DQ413" s="16"/>
      <c r="DR413" s="16"/>
      <c r="DS413" s="16"/>
      <c r="DT413" s="16"/>
      <c r="DU413" s="16"/>
      <c r="DV413" s="16"/>
      <c r="DW413" s="16"/>
      <c r="DX413" s="16"/>
      <c r="DY413" s="16"/>
      <c r="DZ413" s="16"/>
      <c r="EA413" s="16"/>
      <c r="EB413" s="16"/>
      <c r="EC413" s="16"/>
      <c r="ED413" s="16"/>
      <c r="EE413" s="16"/>
      <c r="EF413" s="16"/>
      <c r="EG413" s="16"/>
      <c r="EH413" s="16"/>
      <c r="EI413" s="16"/>
      <c r="EJ413" s="16"/>
      <c r="EK413" s="16"/>
      <c r="EL413" s="16"/>
      <c r="EM413" s="16"/>
      <c r="EN413" s="16"/>
      <c r="EO413" s="16"/>
      <c r="EP413" s="16"/>
      <c r="EQ413" s="16"/>
      <c r="ER413" s="16"/>
      <c r="ES413" s="16"/>
      <c r="ET413" s="16"/>
      <c r="EU413" s="16"/>
      <c r="EV413" s="16"/>
      <c r="EW413" s="16"/>
      <c r="EX413" s="16"/>
      <c r="EY413" s="16"/>
      <c r="EZ413" s="16"/>
      <c r="FA413" s="16"/>
      <c r="FB413" s="16"/>
      <c r="FC413" s="16"/>
      <c r="FD413" s="16"/>
      <c r="FE413" s="16"/>
      <c r="FF413" s="16"/>
      <c r="FG413" s="16"/>
      <c r="FH413" s="16"/>
      <c r="FI413" s="16"/>
      <c r="FJ413" s="16"/>
      <c r="FK413" s="16"/>
      <c r="FL413" s="16"/>
      <c r="FM413" s="16"/>
      <c r="FN413" s="16"/>
      <c r="FO413" s="16"/>
      <c r="FP413" s="16"/>
      <c r="FQ413" s="16"/>
      <c r="FR413" s="16"/>
      <c r="FS413" s="16"/>
      <c r="FT413" s="16"/>
      <c r="FU413" s="16"/>
      <c r="FV413" s="16"/>
      <c r="FW413" s="16"/>
      <c r="FX413" s="16"/>
      <c r="FY413" s="16"/>
      <c r="FZ413" s="16"/>
      <c r="GA413" s="16"/>
      <c r="GB413" s="16"/>
      <c r="GC413" s="16"/>
      <c r="GE413" s="37">
        <v>408</v>
      </c>
      <c r="GF413" s="12">
        <v>3551</v>
      </c>
      <c r="GG413" s="16">
        <v>372.57499999999999</v>
      </c>
      <c r="GH413" s="16">
        <v>324.86799999999999</v>
      </c>
      <c r="GI413" s="16">
        <v>169.32</v>
      </c>
      <c r="GJ413" s="16">
        <v>121.82899999999999</v>
      </c>
      <c r="GK413" s="16">
        <v>121.52500000000001</v>
      </c>
      <c r="GL413" s="16">
        <v>97.77</v>
      </c>
      <c r="GM413" s="16">
        <v>127.697</v>
      </c>
      <c r="GN413" s="16">
        <v>438.82499999999999</v>
      </c>
      <c r="GO413" s="16">
        <v>155.38999999999999</v>
      </c>
      <c r="GP413" s="16">
        <v>379.97500000000002</v>
      </c>
      <c r="GQ413" s="16">
        <v>581</v>
      </c>
      <c r="GR413" s="16">
        <v>445.44</v>
      </c>
      <c r="GS413" s="16">
        <v>408.01</v>
      </c>
      <c r="GT413" s="16">
        <v>298.81</v>
      </c>
      <c r="GU413" s="16">
        <v>340.3</v>
      </c>
      <c r="GV413" s="16">
        <v>51769.345000000016</v>
      </c>
      <c r="GW413" s="16"/>
      <c r="GX413" s="16"/>
      <c r="GY413" s="16"/>
      <c r="GZ413" s="16"/>
      <c r="HA413" s="16"/>
    </row>
    <row r="414" spans="1:209" x14ac:dyDescent="0.35">
      <c r="A414" s="37"/>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c r="AC414" s="16"/>
      <c r="AD414" s="16"/>
      <c r="AE414" s="16"/>
      <c r="AF414" s="16"/>
      <c r="AG414" s="16"/>
      <c r="AH414" s="16"/>
      <c r="AI414" s="16"/>
      <c r="AJ414" s="16"/>
      <c r="AK414" s="16"/>
      <c r="AL414" s="16"/>
      <c r="AM414" s="16"/>
      <c r="AN414" s="16"/>
      <c r="AO414" s="16"/>
      <c r="AP414" s="16"/>
      <c r="AQ414" s="16"/>
      <c r="AR414" s="16"/>
      <c r="AS414" s="16"/>
      <c r="AT414" s="16"/>
      <c r="AU414" s="16"/>
      <c r="AV414" s="16"/>
      <c r="AW414" s="16"/>
      <c r="AX414" s="16"/>
      <c r="AY414" s="16"/>
      <c r="AZ414" s="16"/>
      <c r="BA414" s="16"/>
      <c r="BB414" s="16"/>
      <c r="BC414" s="16"/>
      <c r="BD414" s="16"/>
      <c r="BE414" s="16"/>
      <c r="BF414" s="16"/>
      <c r="BG414" s="16"/>
      <c r="BH414" s="16"/>
      <c r="BI414" s="16"/>
      <c r="BJ414" s="16"/>
      <c r="BK414" s="16"/>
      <c r="BL414" s="16"/>
      <c r="BM414" s="16"/>
      <c r="BN414" s="16"/>
      <c r="BO414" s="16"/>
      <c r="BP414" s="16"/>
      <c r="BQ414" s="16"/>
      <c r="BR414" s="16"/>
      <c r="BS414" s="16"/>
      <c r="BT414" s="16"/>
      <c r="BU414" s="16"/>
      <c r="BV414" s="16"/>
      <c r="BW414" s="16"/>
      <c r="BX414" s="16"/>
      <c r="BY414" s="16"/>
      <c r="BZ414" s="16"/>
      <c r="CA414" s="16"/>
      <c r="CB414" s="16"/>
      <c r="CC414" s="16"/>
      <c r="CD414" s="16"/>
      <c r="CE414" s="16"/>
      <c r="CF414" s="16"/>
      <c r="CG414" s="16"/>
      <c r="CH414" s="16"/>
      <c r="CI414" s="16"/>
      <c r="CJ414" s="16"/>
      <c r="CK414" s="16"/>
      <c r="CL414" s="16"/>
      <c r="CM414" s="16"/>
      <c r="CN414" s="16"/>
      <c r="CO414" s="16"/>
      <c r="CP414" s="16"/>
      <c r="CQ414" s="16"/>
      <c r="CR414" s="16"/>
      <c r="CS414" s="16"/>
      <c r="CT414" s="16"/>
      <c r="CU414" s="16"/>
      <c r="CV414" s="16"/>
      <c r="CW414" s="16"/>
      <c r="CX414" s="16"/>
      <c r="CY414" s="16"/>
      <c r="CZ414" s="16"/>
      <c r="DA414" s="16"/>
      <c r="DB414" s="16"/>
      <c r="DC414" s="16"/>
      <c r="DD414" s="16"/>
      <c r="DE414" s="16"/>
      <c r="DF414" s="16"/>
      <c r="DG414" s="16"/>
      <c r="DH414" s="16"/>
      <c r="DI414" s="16"/>
      <c r="DJ414" s="16"/>
      <c r="DK414" s="16"/>
      <c r="DL414" s="16"/>
      <c r="DM414" s="16"/>
      <c r="DN414" s="16"/>
      <c r="DO414" s="16"/>
      <c r="DP414" s="16"/>
      <c r="DQ414" s="16"/>
      <c r="DR414" s="16"/>
      <c r="DS414" s="16"/>
      <c r="DT414" s="16"/>
      <c r="DU414" s="16"/>
      <c r="DV414" s="16"/>
      <c r="DW414" s="16"/>
      <c r="DX414" s="16"/>
      <c r="DY414" s="16"/>
      <c r="DZ414" s="16"/>
      <c r="EA414" s="16"/>
      <c r="EB414" s="16"/>
      <c r="EC414" s="16"/>
      <c r="ED414" s="16"/>
      <c r="EE414" s="16"/>
      <c r="EF414" s="16"/>
      <c r="EG414" s="16"/>
      <c r="EH414" s="16"/>
      <c r="EI414" s="16"/>
      <c r="EJ414" s="16"/>
      <c r="EK414" s="16"/>
      <c r="EL414" s="16"/>
      <c r="EM414" s="16"/>
      <c r="EN414" s="16"/>
      <c r="EO414" s="16"/>
      <c r="EP414" s="16"/>
      <c r="EQ414" s="16"/>
      <c r="ER414" s="16"/>
      <c r="ES414" s="16"/>
      <c r="ET414" s="16"/>
      <c r="EU414" s="16"/>
      <c r="EV414" s="16"/>
      <c r="EW414" s="16"/>
      <c r="EX414" s="16"/>
      <c r="EY414" s="16"/>
      <c r="EZ414" s="16"/>
      <c r="FA414" s="16"/>
      <c r="FB414" s="16"/>
      <c r="FC414" s="16"/>
      <c r="FD414" s="16"/>
      <c r="FE414" s="16"/>
      <c r="FF414" s="16"/>
      <c r="FG414" s="16"/>
      <c r="FH414" s="16"/>
      <c r="FI414" s="16"/>
      <c r="FJ414" s="16"/>
      <c r="FK414" s="16"/>
      <c r="FL414" s="16"/>
      <c r="FM414" s="16"/>
      <c r="FN414" s="16"/>
      <c r="FO414" s="16"/>
      <c r="FP414" s="16"/>
      <c r="FQ414" s="16"/>
      <c r="FR414" s="16"/>
      <c r="FS414" s="16"/>
      <c r="FT414" s="16"/>
      <c r="FU414" s="16"/>
      <c r="FV414" s="16"/>
      <c r="FW414" s="16"/>
      <c r="FX414" s="16"/>
      <c r="FY414" s="16"/>
      <c r="FZ414" s="16"/>
      <c r="GA414" s="16"/>
      <c r="GB414" s="16"/>
      <c r="GC414" s="16"/>
      <c r="GE414" s="37">
        <v>409</v>
      </c>
      <c r="GF414" s="12">
        <v>3552</v>
      </c>
      <c r="GG414" s="16">
        <v>0</v>
      </c>
      <c r="GH414" s="16">
        <v>1.5</v>
      </c>
      <c r="GI414" s="16">
        <v>0</v>
      </c>
      <c r="GJ414" s="16">
        <v>0</v>
      </c>
      <c r="GK414" s="16">
        <v>0</v>
      </c>
      <c r="GL414" s="16">
        <v>0</v>
      </c>
      <c r="GM414" s="16">
        <v>3.78</v>
      </c>
      <c r="GN414" s="16">
        <v>0</v>
      </c>
      <c r="GO414" s="16">
        <v>0</v>
      </c>
      <c r="GP414" s="16">
        <v>0</v>
      </c>
      <c r="GQ414" s="16">
        <v>0</v>
      </c>
      <c r="GR414" s="16">
        <v>0</v>
      </c>
      <c r="GS414" s="16">
        <v>0</v>
      </c>
      <c r="GT414" s="16">
        <v>0</v>
      </c>
      <c r="GU414" s="16">
        <v>0</v>
      </c>
      <c r="GV414" s="16">
        <v>84.814999999999998</v>
      </c>
      <c r="GW414" s="16"/>
      <c r="GX414" s="16"/>
      <c r="GY414" s="16"/>
      <c r="GZ414" s="16"/>
      <c r="HA414" s="16"/>
    </row>
    <row r="415" spans="1:209" x14ac:dyDescent="0.35">
      <c r="A415" s="37"/>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c r="AA415" s="16"/>
      <c r="AB415" s="16"/>
      <c r="AC415" s="16"/>
      <c r="AD415" s="16"/>
      <c r="AE415" s="16"/>
      <c r="AF415" s="16"/>
      <c r="AG415" s="16"/>
      <c r="AH415" s="16"/>
      <c r="AI415" s="16"/>
      <c r="AJ415" s="16"/>
      <c r="AK415" s="16"/>
      <c r="AL415" s="16"/>
      <c r="AM415" s="16"/>
      <c r="AN415" s="16"/>
      <c r="AO415" s="16"/>
      <c r="AP415" s="16"/>
      <c r="AQ415" s="16"/>
      <c r="AR415" s="16"/>
      <c r="AS415" s="16"/>
      <c r="AT415" s="16"/>
      <c r="AU415" s="16"/>
      <c r="AV415" s="16"/>
      <c r="AW415" s="16"/>
      <c r="AX415" s="16"/>
      <c r="AY415" s="16"/>
      <c r="AZ415" s="16"/>
      <c r="BA415" s="16"/>
      <c r="BB415" s="16"/>
      <c r="BC415" s="16"/>
      <c r="BD415" s="16"/>
      <c r="BE415" s="16"/>
      <c r="BF415" s="16"/>
      <c r="BG415" s="16"/>
      <c r="BH415" s="16"/>
      <c r="BI415" s="16"/>
      <c r="BJ415" s="16"/>
      <c r="BK415" s="16"/>
      <c r="BL415" s="16"/>
      <c r="BM415" s="16"/>
      <c r="BN415" s="16"/>
      <c r="BO415" s="16"/>
      <c r="BP415" s="16"/>
      <c r="BQ415" s="16"/>
      <c r="BR415" s="16"/>
      <c r="BS415" s="16"/>
      <c r="BT415" s="16"/>
      <c r="BU415" s="16"/>
      <c r="BV415" s="16"/>
      <c r="BW415" s="16"/>
      <c r="BX415" s="16"/>
      <c r="BY415" s="16"/>
      <c r="BZ415" s="16"/>
      <c r="CA415" s="16"/>
      <c r="CB415" s="16"/>
      <c r="CC415" s="16"/>
      <c r="CD415" s="16"/>
      <c r="CE415" s="16"/>
      <c r="CF415" s="16"/>
      <c r="CG415" s="16"/>
      <c r="CH415" s="16"/>
      <c r="CI415" s="16"/>
      <c r="CJ415" s="16"/>
      <c r="CK415" s="16"/>
      <c r="CL415" s="16"/>
      <c r="CM415" s="16"/>
      <c r="CN415" s="16"/>
      <c r="CO415" s="16"/>
      <c r="CP415" s="16"/>
      <c r="CQ415" s="16"/>
      <c r="CR415" s="16"/>
      <c r="CS415" s="16"/>
      <c r="CT415" s="16"/>
      <c r="CU415" s="16"/>
      <c r="CV415" s="16"/>
      <c r="CW415" s="16"/>
      <c r="CX415" s="16"/>
      <c r="CY415" s="16"/>
      <c r="CZ415" s="16"/>
      <c r="DA415" s="16"/>
      <c r="DB415" s="16"/>
      <c r="DC415" s="16"/>
      <c r="DD415" s="16"/>
      <c r="DE415" s="16"/>
      <c r="DF415" s="16"/>
      <c r="DG415" s="16"/>
      <c r="DH415" s="16"/>
      <c r="DI415" s="16"/>
      <c r="DJ415" s="16"/>
      <c r="DK415" s="16"/>
      <c r="DL415" s="16"/>
      <c r="DM415" s="16"/>
      <c r="DN415" s="16"/>
      <c r="DO415" s="16"/>
      <c r="DP415" s="16"/>
      <c r="DQ415" s="16"/>
      <c r="DR415" s="16"/>
      <c r="DS415" s="16"/>
      <c r="DT415" s="16"/>
      <c r="DU415" s="16"/>
      <c r="DV415" s="16"/>
      <c r="DW415" s="16"/>
      <c r="DX415" s="16"/>
      <c r="DY415" s="16"/>
      <c r="DZ415" s="16"/>
      <c r="EA415" s="16"/>
      <c r="EB415" s="16"/>
      <c r="EC415" s="16"/>
      <c r="ED415" s="16"/>
      <c r="EE415" s="16"/>
      <c r="EF415" s="16"/>
      <c r="EG415" s="16"/>
      <c r="EH415" s="16"/>
      <c r="EI415" s="16"/>
      <c r="EJ415" s="16"/>
      <c r="EK415" s="16"/>
      <c r="EL415" s="16"/>
      <c r="EM415" s="16"/>
      <c r="EN415" s="16"/>
      <c r="EO415" s="16"/>
      <c r="EP415" s="16"/>
      <c r="EQ415" s="16"/>
      <c r="ER415" s="16"/>
      <c r="ES415" s="16"/>
      <c r="ET415" s="16"/>
      <c r="EU415" s="16"/>
      <c r="EV415" s="16"/>
      <c r="EW415" s="16"/>
      <c r="EX415" s="16"/>
      <c r="EY415" s="16"/>
      <c r="EZ415" s="16"/>
      <c r="FA415" s="16"/>
      <c r="FB415" s="16"/>
      <c r="FC415" s="16"/>
      <c r="FD415" s="16"/>
      <c r="FE415" s="16"/>
      <c r="FF415" s="16"/>
      <c r="FG415" s="16"/>
      <c r="FH415" s="16"/>
      <c r="FI415" s="16"/>
      <c r="FJ415" s="16"/>
      <c r="FK415" s="16"/>
      <c r="FL415" s="16"/>
      <c r="FM415" s="16"/>
      <c r="FN415" s="16"/>
      <c r="FO415" s="16"/>
      <c r="FP415" s="16"/>
      <c r="FQ415" s="16"/>
      <c r="FR415" s="16"/>
      <c r="FS415" s="16"/>
      <c r="FT415" s="16"/>
      <c r="FU415" s="16"/>
      <c r="FV415" s="16"/>
      <c r="FW415" s="16"/>
      <c r="FX415" s="16"/>
      <c r="FY415" s="16"/>
      <c r="FZ415" s="16"/>
      <c r="GA415" s="16"/>
      <c r="GB415" s="16"/>
      <c r="GC415" s="16"/>
      <c r="GE415" s="37">
        <v>410</v>
      </c>
      <c r="GF415" s="12">
        <v>3554</v>
      </c>
      <c r="GG415" s="16">
        <v>0</v>
      </c>
      <c r="GH415" s="16">
        <v>0</v>
      </c>
      <c r="GI415" s="16">
        <v>0</v>
      </c>
      <c r="GJ415" s="16">
        <v>0</v>
      </c>
      <c r="GK415" s="16">
        <v>0</v>
      </c>
      <c r="GL415" s="16">
        <v>0</v>
      </c>
      <c r="GM415" s="16">
        <v>0</v>
      </c>
      <c r="GN415" s="16">
        <v>0</v>
      </c>
      <c r="GO415" s="16">
        <v>0</v>
      </c>
      <c r="GP415" s="16">
        <v>0</v>
      </c>
      <c r="GQ415" s="16">
        <v>0</v>
      </c>
      <c r="GR415" s="16">
        <v>0</v>
      </c>
      <c r="GS415" s="16">
        <v>0</v>
      </c>
      <c r="GT415" s="16">
        <v>0</v>
      </c>
      <c r="GU415" s="16">
        <v>0</v>
      </c>
      <c r="GV415" s="16">
        <v>6.3900000000000006</v>
      </c>
      <c r="GW415" s="16"/>
      <c r="GX415" s="16"/>
      <c r="GY415" s="16"/>
      <c r="GZ415" s="16"/>
      <c r="HA415" s="16"/>
    </row>
    <row r="416" spans="1:209" x14ac:dyDescent="0.35">
      <c r="A416" s="37"/>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c r="AA416" s="16"/>
      <c r="AB416" s="16"/>
      <c r="AC416" s="16"/>
      <c r="AD416" s="16"/>
      <c r="AE416" s="16"/>
      <c r="AF416" s="16"/>
      <c r="AG416" s="16"/>
      <c r="AH416" s="16"/>
      <c r="AI416" s="16"/>
      <c r="AJ416" s="16"/>
      <c r="AK416" s="16"/>
      <c r="AL416" s="16"/>
      <c r="AM416" s="16"/>
      <c r="AN416" s="16"/>
      <c r="AO416" s="16"/>
      <c r="AP416" s="16"/>
      <c r="AQ416" s="16"/>
      <c r="AR416" s="16"/>
      <c r="AS416" s="16"/>
      <c r="AT416" s="16"/>
      <c r="AU416" s="16"/>
      <c r="AV416" s="16"/>
      <c r="AW416" s="16"/>
      <c r="AX416" s="16"/>
      <c r="AY416" s="16"/>
      <c r="AZ416" s="16"/>
      <c r="BA416" s="16"/>
      <c r="BB416" s="16"/>
      <c r="BC416" s="16"/>
      <c r="BD416" s="16"/>
      <c r="BE416" s="16"/>
      <c r="BF416" s="16"/>
      <c r="BG416" s="16"/>
      <c r="BH416" s="16"/>
      <c r="BI416" s="16"/>
      <c r="BJ416" s="16"/>
      <c r="BK416" s="16"/>
      <c r="BL416" s="16"/>
      <c r="BM416" s="16"/>
      <c r="BN416" s="16"/>
      <c r="BO416" s="16"/>
      <c r="BP416" s="16"/>
      <c r="BQ416" s="16"/>
      <c r="BR416" s="16"/>
      <c r="BS416" s="16"/>
      <c r="BT416" s="16"/>
      <c r="BU416" s="16"/>
      <c r="BV416" s="16"/>
      <c r="BW416" s="16"/>
      <c r="BX416" s="16"/>
      <c r="BY416" s="16"/>
      <c r="BZ416" s="16"/>
      <c r="CA416" s="16"/>
      <c r="CB416" s="16"/>
      <c r="CC416" s="16"/>
      <c r="CD416" s="16"/>
      <c r="CE416" s="16"/>
      <c r="CF416" s="16"/>
      <c r="CG416" s="16"/>
      <c r="CH416" s="16"/>
      <c r="CI416" s="16"/>
      <c r="CJ416" s="16"/>
      <c r="CK416" s="16"/>
      <c r="CL416" s="16"/>
      <c r="CM416" s="16"/>
      <c r="CN416" s="16"/>
      <c r="CO416" s="16"/>
      <c r="CP416" s="16"/>
      <c r="CQ416" s="16"/>
      <c r="CR416" s="16"/>
      <c r="CS416" s="16"/>
      <c r="CT416" s="16"/>
      <c r="CU416" s="16"/>
      <c r="CV416" s="16"/>
      <c r="CW416" s="16"/>
      <c r="CX416" s="16"/>
      <c r="CY416" s="16"/>
      <c r="CZ416" s="16"/>
      <c r="DA416" s="16"/>
      <c r="DB416" s="16"/>
      <c r="DC416" s="16"/>
      <c r="DD416" s="16"/>
      <c r="DE416" s="16"/>
      <c r="DF416" s="16"/>
      <c r="DG416" s="16"/>
      <c r="DH416" s="16"/>
      <c r="DI416" s="16"/>
      <c r="DJ416" s="16"/>
      <c r="DK416" s="16"/>
      <c r="DL416" s="16"/>
      <c r="DM416" s="16"/>
      <c r="DN416" s="16"/>
      <c r="DO416" s="16"/>
      <c r="DP416" s="16"/>
      <c r="DQ416" s="16"/>
      <c r="DR416" s="16"/>
      <c r="DS416" s="16"/>
      <c r="DT416" s="16"/>
      <c r="DU416" s="16"/>
      <c r="DV416" s="16"/>
      <c r="DW416" s="16"/>
      <c r="DX416" s="16"/>
      <c r="DY416" s="16"/>
      <c r="DZ416" s="16"/>
      <c r="EA416" s="16"/>
      <c r="EB416" s="16"/>
      <c r="EC416" s="16"/>
      <c r="ED416" s="16"/>
      <c r="EE416" s="16"/>
      <c r="EF416" s="16"/>
      <c r="EG416" s="16"/>
      <c r="EH416" s="16"/>
      <c r="EI416" s="16"/>
      <c r="EJ416" s="16"/>
      <c r="EK416" s="16"/>
      <c r="EL416" s="16"/>
      <c r="EM416" s="16"/>
      <c r="EN416" s="16"/>
      <c r="EO416" s="16"/>
      <c r="EP416" s="16"/>
      <c r="EQ416" s="16"/>
      <c r="ER416" s="16"/>
      <c r="ES416" s="16"/>
      <c r="ET416" s="16"/>
      <c r="EU416" s="16"/>
      <c r="EV416" s="16"/>
      <c r="EW416" s="16"/>
      <c r="EX416" s="16"/>
      <c r="EY416" s="16"/>
      <c r="EZ416" s="16"/>
      <c r="FA416" s="16"/>
      <c r="FB416" s="16"/>
      <c r="FC416" s="16"/>
      <c r="FD416" s="16"/>
      <c r="FE416" s="16"/>
      <c r="FF416" s="16"/>
      <c r="FG416" s="16"/>
      <c r="FH416" s="16"/>
      <c r="FI416" s="16"/>
      <c r="FJ416" s="16"/>
      <c r="FK416" s="16"/>
      <c r="FL416" s="16"/>
      <c r="FM416" s="16"/>
      <c r="FN416" s="16"/>
      <c r="FO416" s="16"/>
      <c r="FP416" s="16"/>
      <c r="FQ416" s="16"/>
      <c r="FR416" s="16"/>
      <c r="FS416" s="16"/>
      <c r="FT416" s="16"/>
      <c r="FU416" s="16"/>
      <c r="FV416" s="16"/>
      <c r="FW416" s="16"/>
      <c r="FX416" s="16"/>
      <c r="FY416" s="16"/>
      <c r="FZ416" s="16"/>
      <c r="GA416" s="16"/>
      <c r="GB416" s="16"/>
      <c r="GC416" s="16"/>
      <c r="GE416" s="37">
        <v>411</v>
      </c>
      <c r="GF416" s="12">
        <v>3555</v>
      </c>
      <c r="GG416" s="16">
        <v>177.14500000000001</v>
      </c>
      <c r="GH416" s="16">
        <v>118.8</v>
      </c>
      <c r="GI416" s="16">
        <v>65.5</v>
      </c>
      <c r="GJ416" s="16">
        <v>49.673999999999999</v>
      </c>
      <c r="GK416" s="16">
        <v>68.38</v>
      </c>
      <c r="GL416" s="16">
        <v>42.5</v>
      </c>
      <c r="GM416" s="16">
        <v>36.450000000000003</v>
      </c>
      <c r="GN416" s="16">
        <v>38.65</v>
      </c>
      <c r="GO416" s="16">
        <v>28</v>
      </c>
      <c r="GP416" s="16">
        <v>145.24</v>
      </c>
      <c r="GQ416" s="16">
        <v>252.19</v>
      </c>
      <c r="GR416" s="16">
        <v>163.21</v>
      </c>
      <c r="GS416" s="16">
        <v>213.32499999999999</v>
      </c>
      <c r="GT416" s="16">
        <v>144.80000000000001</v>
      </c>
      <c r="GU416" s="16">
        <v>58.08</v>
      </c>
      <c r="GV416" s="16">
        <v>20048.012000000002</v>
      </c>
      <c r="GW416" s="16"/>
      <c r="GX416" s="16"/>
      <c r="GY416" s="16"/>
      <c r="GZ416" s="16"/>
      <c r="HA416" s="16"/>
    </row>
    <row r="417" spans="1:209" x14ac:dyDescent="0.35">
      <c r="A417" s="37"/>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c r="AA417" s="16"/>
      <c r="AB417" s="16"/>
      <c r="AC417" s="16"/>
      <c r="AD417" s="16"/>
      <c r="AE417" s="16"/>
      <c r="AF417" s="16"/>
      <c r="AG417" s="16"/>
      <c r="AH417" s="16"/>
      <c r="AI417" s="16"/>
      <c r="AJ417" s="16"/>
      <c r="AK417" s="16"/>
      <c r="AL417" s="16"/>
      <c r="AM417" s="16"/>
      <c r="AN417" s="16"/>
      <c r="AO417" s="16"/>
      <c r="AP417" s="16"/>
      <c r="AQ417" s="16"/>
      <c r="AR417" s="16"/>
      <c r="AS417" s="16"/>
      <c r="AT417" s="16"/>
      <c r="AU417" s="16"/>
      <c r="AV417" s="16"/>
      <c r="AW417" s="16"/>
      <c r="AX417" s="16"/>
      <c r="AY417" s="16"/>
      <c r="AZ417" s="16"/>
      <c r="BA417" s="16"/>
      <c r="BB417" s="16"/>
      <c r="BC417" s="16"/>
      <c r="BD417" s="16"/>
      <c r="BE417" s="16"/>
      <c r="BF417" s="16"/>
      <c r="BG417" s="16"/>
      <c r="BH417" s="16"/>
      <c r="BI417" s="16"/>
      <c r="BJ417" s="16"/>
      <c r="BK417" s="16"/>
      <c r="BL417" s="16"/>
      <c r="BM417" s="16"/>
      <c r="BN417" s="16"/>
      <c r="BO417" s="16"/>
      <c r="BP417" s="16"/>
      <c r="BQ417" s="16"/>
      <c r="BR417" s="16"/>
      <c r="BS417" s="16"/>
      <c r="BT417" s="16"/>
      <c r="BU417" s="16"/>
      <c r="BV417" s="16"/>
      <c r="BW417" s="16"/>
      <c r="BX417" s="16"/>
      <c r="BY417" s="16"/>
      <c r="BZ417" s="16"/>
      <c r="CA417" s="16"/>
      <c r="CB417" s="16"/>
      <c r="CC417" s="16"/>
      <c r="CD417" s="16"/>
      <c r="CE417" s="16"/>
      <c r="CF417" s="16"/>
      <c r="CG417" s="16"/>
      <c r="CH417" s="16"/>
      <c r="CI417" s="16"/>
      <c r="CJ417" s="16"/>
      <c r="CK417" s="16"/>
      <c r="CL417" s="16"/>
      <c r="CM417" s="16"/>
      <c r="CN417" s="16"/>
      <c r="CO417" s="16"/>
      <c r="CP417" s="16"/>
      <c r="CQ417" s="16"/>
      <c r="CR417" s="16"/>
      <c r="CS417" s="16"/>
      <c r="CT417" s="16"/>
      <c r="CU417" s="16"/>
      <c r="CV417" s="16"/>
      <c r="CW417" s="16"/>
      <c r="CX417" s="16"/>
      <c r="CY417" s="16"/>
      <c r="CZ417" s="16"/>
      <c r="DA417" s="16"/>
      <c r="DB417" s="16"/>
      <c r="DC417" s="16"/>
      <c r="DD417" s="16"/>
      <c r="DE417" s="16"/>
      <c r="DF417" s="16"/>
      <c r="DG417" s="16"/>
      <c r="DH417" s="16"/>
      <c r="DI417" s="16"/>
      <c r="DJ417" s="16"/>
      <c r="DK417" s="16"/>
      <c r="DL417" s="16"/>
      <c r="DM417" s="16"/>
      <c r="DN417" s="16"/>
      <c r="DO417" s="16"/>
      <c r="DP417" s="16"/>
      <c r="DQ417" s="16"/>
      <c r="DR417" s="16"/>
      <c r="DS417" s="16"/>
      <c r="DT417" s="16"/>
      <c r="DU417" s="16"/>
      <c r="DV417" s="16"/>
      <c r="DW417" s="16"/>
      <c r="DX417" s="16"/>
      <c r="DY417" s="16"/>
      <c r="DZ417" s="16"/>
      <c r="EA417" s="16"/>
      <c r="EB417" s="16"/>
      <c r="EC417" s="16"/>
      <c r="ED417" s="16"/>
      <c r="EE417" s="16"/>
      <c r="EF417" s="16"/>
      <c r="EG417" s="16"/>
      <c r="EH417" s="16"/>
      <c r="EI417" s="16"/>
      <c r="EJ417" s="16"/>
      <c r="EK417" s="16"/>
      <c r="EL417" s="16"/>
      <c r="EM417" s="16"/>
      <c r="EN417" s="16"/>
      <c r="EO417" s="16"/>
      <c r="EP417" s="16"/>
      <c r="EQ417" s="16"/>
      <c r="ER417" s="16"/>
      <c r="ES417" s="16"/>
      <c r="ET417" s="16"/>
      <c r="EU417" s="16"/>
      <c r="EV417" s="16"/>
      <c r="EW417" s="16"/>
      <c r="EX417" s="16"/>
      <c r="EY417" s="16"/>
      <c r="EZ417" s="16"/>
      <c r="FA417" s="16"/>
      <c r="FB417" s="16"/>
      <c r="FC417" s="16"/>
      <c r="FD417" s="16"/>
      <c r="FE417" s="16"/>
      <c r="FF417" s="16"/>
      <c r="FG417" s="16"/>
      <c r="FH417" s="16"/>
      <c r="FI417" s="16"/>
      <c r="FJ417" s="16"/>
      <c r="FK417" s="16"/>
      <c r="FL417" s="16"/>
      <c r="FM417" s="16"/>
      <c r="FN417" s="16"/>
      <c r="FO417" s="16"/>
      <c r="FP417" s="16"/>
      <c r="FQ417" s="16"/>
      <c r="FR417" s="16"/>
      <c r="FS417" s="16"/>
      <c r="FT417" s="16"/>
      <c r="FU417" s="16"/>
      <c r="FV417" s="16"/>
      <c r="FW417" s="16"/>
      <c r="FX417" s="16"/>
      <c r="FY417" s="16"/>
      <c r="FZ417" s="16"/>
      <c r="GA417" s="16"/>
      <c r="GB417" s="16"/>
      <c r="GC417" s="16"/>
      <c r="GE417" s="37">
        <v>412</v>
      </c>
      <c r="GF417" s="12">
        <v>3556</v>
      </c>
      <c r="GG417" s="16">
        <v>128.58000000000001</v>
      </c>
      <c r="GH417" s="16">
        <v>79.03</v>
      </c>
      <c r="GI417" s="16">
        <v>19.5</v>
      </c>
      <c r="GJ417" s="16">
        <v>39.25</v>
      </c>
      <c r="GK417" s="16">
        <v>38.78</v>
      </c>
      <c r="GL417" s="16">
        <v>2.97</v>
      </c>
      <c r="GM417" s="16">
        <v>39.28</v>
      </c>
      <c r="GN417" s="16">
        <v>58.975000000000001</v>
      </c>
      <c r="GO417" s="16">
        <v>46.265000000000001</v>
      </c>
      <c r="GP417" s="16">
        <v>123.81</v>
      </c>
      <c r="GQ417" s="16">
        <v>90.14</v>
      </c>
      <c r="GR417" s="16">
        <v>295.52999999999997</v>
      </c>
      <c r="GS417" s="16">
        <v>95.6</v>
      </c>
      <c r="GT417" s="16">
        <v>143.08000000000001</v>
      </c>
      <c r="GU417" s="16">
        <v>55.44</v>
      </c>
      <c r="GV417" s="16">
        <v>13667.133000000011</v>
      </c>
      <c r="GW417" s="16"/>
      <c r="GX417" s="16"/>
      <c r="GY417" s="16"/>
      <c r="GZ417" s="16"/>
      <c r="HA417" s="16"/>
    </row>
    <row r="418" spans="1:209" x14ac:dyDescent="0.35">
      <c r="A418" s="37"/>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c r="AA418" s="16"/>
      <c r="AB418" s="16"/>
      <c r="AC418" s="16"/>
      <c r="AD418" s="16"/>
      <c r="AE418" s="16"/>
      <c r="AF418" s="16"/>
      <c r="AG418" s="16"/>
      <c r="AH418" s="16"/>
      <c r="AI418" s="16"/>
      <c r="AJ418" s="16"/>
      <c r="AK418" s="16"/>
      <c r="AL418" s="16"/>
      <c r="AM418" s="16"/>
      <c r="AN418" s="16"/>
      <c r="AO418" s="16"/>
      <c r="AP418" s="16"/>
      <c r="AQ418" s="16"/>
      <c r="AR418" s="16"/>
      <c r="AS418" s="16"/>
      <c r="AT418" s="16"/>
      <c r="AU418" s="16"/>
      <c r="AV418" s="16"/>
      <c r="AW418" s="16"/>
      <c r="AX418" s="16"/>
      <c r="AY418" s="16"/>
      <c r="AZ418" s="16"/>
      <c r="BA418" s="16"/>
      <c r="BB418" s="16"/>
      <c r="BC418" s="16"/>
      <c r="BD418" s="16"/>
      <c r="BE418" s="16"/>
      <c r="BF418" s="16"/>
      <c r="BG418" s="16"/>
      <c r="BH418" s="16"/>
      <c r="BI418" s="16"/>
      <c r="BJ418" s="16"/>
      <c r="BK418" s="16"/>
      <c r="BL418" s="16"/>
      <c r="BM418" s="16"/>
      <c r="BN418" s="16"/>
      <c r="BO418" s="16"/>
      <c r="BP418" s="16"/>
      <c r="BQ418" s="16"/>
      <c r="BR418" s="16"/>
      <c r="BS418" s="16"/>
      <c r="BT418" s="16"/>
      <c r="BU418" s="16"/>
      <c r="BV418" s="16"/>
      <c r="BW418" s="16"/>
      <c r="BX418" s="16"/>
      <c r="BY418" s="16"/>
      <c r="BZ418" s="16"/>
      <c r="CA418" s="16"/>
      <c r="CB418" s="16"/>
      <c r="CC418" s="16"/>
      <c r="CD418" s="16"/>
      <c r="CE418" s="16"/>
      <c r="CF418" s="16"/>
      <c r="CG418" s="16"/>
      <c r="CH418" s="16"/>
      <c r="CI418" s="16"/>
      <c r="CJ418" s="16"/>
      <c r="CK418" s="16"/>
      <c r="CL418" s="16"/>
      <c r="CM418" s="16"/>
      <c r="CN418" s="16"/>
      <c r="CO418" s="16"/>
      <c r="CP418" s="16"/>
      <c r="CQ418" s="16"/>
      <c r="CR418" s="16"/>
      <c r="CS418" s="16"/>
      <c r="CT418" s="16"/>
      <c r="CU418" s="16"/>
      <c r="CV418" s="16"/>
      <c r="CW418" s="16"/>
      <c r="CX418" s="16"/>
      <c r="CY418" s="16"/>
      <c r="CZ418" s="16"/>
      <c r="DA418" s="16"/>
      <c r="DB418" s="16"/>
      <c r="DC418" s="16"/>
      <c r="DD418" s="16"/>
      <c r="DE418" s="16"/>
      <c r="DF418" s="16"/>
      <c r="DG418" s="16"/>
      <c r="DH418" s="16"/>
      <c r="DI418" s="16"/>
      <c r="DJ418" s="16"/>
      <c r="DK418" s="16"/>
      <c r="DL418" s="16"/>
      <c r="DM418" s="16"/>
      <c r="DN418" s="16"/>
      <c r="DO418" s="16"/>
      <c r="DP418" s="16"/>
      <c r="DQ418" s="16"/>
      <c r="DR418" s="16"/>
      <c r="DS418" s="16"/>
      <c r="DT418" s="16"/>
      <c r="DU418" s="16"/>
      <c r="DV418" s="16"/>
      <c r="DW418" s="16"/>
      <c r="DX418" s="16"/>
      <c r="DY418" s="16"/>
      <c r="DZ418" s="16"/>
      <c r="EA418" s="16"/>
      <c r="EB418" s="16"/>
      <c r="EC418" s="16"/>
      <c r="ED418" s="16"/>
      <c r="EE418" s="16"/>
      <c r="EF418" s="16"/>
      <c r="EG418" s="16"/>
      <c r="EH418" s="16"/>
      <c r="EI418" s="16"/>
      <c r="EJ418" s="16"/>
      <c r="EK418" s="16"/>
      <c r="EL418" s="16"/>
      <c r="EM418" s="16"/>
      <c r="EN418" s="16"/>
      <c r="EO418" s="16"/>
      <c r="EP418" s="16"/>
      <c r="EQ418" s="16"/>
      <c r="ER418" s="16"/>
      <c r="ES418" s="16"/>
      <c r="ET418" s="16"/>
      <c r="EU418" s="16"/>
      <c r="EV418" s="16"/>
      <c r="EW418" s="16"/>
      <c r="EX418" s="16"/>
      <c r="EY418" s="16"/>
      <c r="EZ418" s="16"/>
      <c r="FA418" s="16"/>
      <c r="FB418" s="16"/>
      <c r="FC418" s="16"/>
      <c r="FD418" s="16"/>
      <c r="FE418" s="16"/>
      <c r="FF418" s="16"/>
      <c r="FG418" s="16"/>
      <c r="FH418" s="16"/>
      <c r="FI418" s="16"/>
      <c r="FJ418" s="16"/>
      <c r="FK418" s="16"/>
      <c r="FL418" s="16"/>
      <c r="FM418" s="16"/>
      <c r="FN418" s="16"/>
      <c r="FO418" s="16"/>
      <c r="FP418" s="16"/>
      <c r="FQ418" s="16"/>
      <c r="FR418" s="16"/>
      <c r="FS418" s="16"/>
      <c r="FT418" s="16"/>
      <c r="FU418" s="16"/>
      <c r="FV418" s="16"/>
      <c r="FW418" s="16"/>
      <c r="FX418" s="16"/>
      <c r="FY418" s="16"/>
      <c r="FZ418" s="16"/>
      <c r="GA418" s="16"/>
      <c r="GB418" s="16"/>
      <c r="GC418" s="16"/>
      <c r="GE418" s="37">
        <v>413</v>
      </c>
      <c r="GF418" s="12">
        <v>3557</v>
      </c>
      <c r="GG418" s="16">
        <v>15.412000000000001</v>
      </c>
      <c r="GH418" s="16">
        <v>4.8</v>
      </c>
      <c r="GI418" s="16">
        <v>0</v>
      </c>
      <c r="GJ418" s="16">
        <v>3.25</v>
      </c>
      <c r="GK418" s="16">
        <v>10</v>
      </c>
      <c r="GL418" s="16">
        <v>0</v>
      </c>
      <c r="GM418" s="16">
        <v>5.3</v>
      </c>
      <c r="GN418" s="16">
        <v>6.5</v>
      </c>
      <c r="GO418" s="16">
        <v>6.6150000000000002</v>
      </c>
      <c r="GP418" s="16">
        <v>0</v>
      </c>
      <c r="GQ418" s="16">
        <v>17.63</v>
      </c>
      <c r="GR418" s="16">
        <v>6.63</v>
      </c>
      <c r="GS418" s="16">
        <v>0</v>
      </c>
      <c r="GT418" s="16">
        <v>6.6</v>
      </c>
      <c r="GU418" s="16">
        <v>0</v>
      </c>
      <c r="GV418" s="16">
        <v>1080.779</v>
      </c>
      <c r="GW418" s="16"/>
      <c r="GX418" s="16"/>
      <c r="GY418" s="16"/>
      <c r="GZ418" s="16"/>
      <c r="HA418" s="16"/>
    </row>
    <row r="419" spans="1:209" x14ac:dyDescent="0.35">
      <c r="A419" s="37"/>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c r="AA419" s="16"/>
      <c r="AB419" s="16"/>
      <c r="AC419" s="16"/>
      <c r="AD419" s="16"/>
      <c r="AE419" s="16"/>
      <c r="AF419" s="16"/>
      <c r="AG419" s="16"/>
      <c r="AH419" s="16"/>
      <c r="AI419" s="16"/>
      <c r="AJ419" s="16"/>
      <c r="AK419" s="16"/>
      <c r="AL419" s="16"/>
      <c r="AM419" s="16"/>
      <c r="AN419" s="16"/>
      <c r="AO419" s="16"/>
      <c r="AP419" s="16"/>
      <c r="AQ419" s="16"/>
      <c r="AR419" s="16"/>
      <c r="AS419" s="16"/>
      <c r="AT419" s="16"/>
      <c r="AU419" s="16"/>
      <c r="AV419" s="16"/>
      <c r="AW419" s="16"/>
      <c r="AX419" s="16"/>
      <c r="AY419" s="16"/>
      <c r="AZ419" s="16"/>
      <c r="BA419" s="16"/>
      <c r="BB419" s="16"/>
      <c r="BC419" s="16"/>
      <c r="BD419" s="16"/>
      <c r="BE419" s="16"/>
      <c r="BF419" s="16"/>
      <c r="BG419" s="16"/>
      <c r="BH419" s="16"/>
      <c r="BI419" s="16"/>
      <c r="BJ419" s="16"/>
      <c r="BK419" s="16"/>
      <c r="BL419" s="16"/>
      <c r="BM419" s="16"/>
      <c r="BN419" s="16"/>
      <c r="BO419" s="16"/>
      <c r="BP419" s="16"/>
      <c r="BQ419" s="16"/>
      <c r="BR419" s="16"/>
      <c r="BS419" s="16"/>
      <c r="BT419" s="16"/>
      <c r="BU419" s="16"/>
      <c r="BV419" s="16"/>
      <c r="BW419" s="16"/>
      <c r="BX419" s="16"/>
      <c r="BY419" s="16"/>
      <c r="BZ419" s="16"/>
      <c r="CA419" s="16"/>
      <c r="CB419" s="16"/>
      <c r="CC419" s="16"/>
      <c r="CD419" s="16"/>
      <c r="CE419" s="16"/>
      <c r="CF419" s="16"/>
      <c r="CG419" s="16"/>
      <c r="CH419" s="16"/>
      <c r="CI419" s="16"/>
      <c r="CJ419" s="16"/>
      <c r="CK419" s="16"/>
      <c r="CL419" s="16"/>
      <c r="CM419" s="16"/>
      <c r="CN419" s="16"/>
      <c r="CO419" s="16"/>
      <c r="CP419" s="16"/>
      <c r="CQ419" s="16"/>
      <c r="CR419" s="16"/>
      <c r="CS419" s="16"/>
      <c r="CT419" s="16"/>
      <c r="CU419" s="16"/>
      <c r="CV419" s="16"/>
      <c r="CW419" s="16"/>
      <c r="CX419" s="16"/>
      <c r="CY419" s="16"/>
      <c r="CZ419" s="16"/>
      <c r="DA419" s="16"/>
      <c r="DB419" s="16"/>
      <c r="DC419" s="16"/>
      <c r="DD419" s="16"/>
      <c r="DE419" s="16"/>
      <c r="DF419" s="16"/>
      <c r="DG419" s="16"/>
      <c r="DH419" s="16"/>
      <c r="DI419" s="16"/>
      <c r="DJ419" s="16"/>
      <c r="DK419" s="16"/>
      <c r="DL419" s="16"/>
      <c r="DM419" s="16"/>
      <c r="DN419" s="16"/>
      <c r="DO419" s="16"/>
      <c r="DP419" s="16"/>
      <c r="DQ419" s="16"/>
      <c r="DR419" s="16"/>
      <c r="DS419" s="16"/>
      <c r="DT419" s="16"/>
      <c r="DU419" s="16"/>
      <c r="DV419" s="16"/>
      <c r="DW419" s="16"/>
      <c r="DX419" s="16"/>
      <c r="DY419" s="16"/>
      <c r="DZ419" s="16"/>
      <c r="EA419" s="16"/>
      <c r="EB419" s="16"/>
      <c r="EC419" s="16"/>
      <c r="ED419" s="16"/>
      <c r="EE419" s="16"/>
      <c r="EF419" s="16"/>
      <c r="EG419" s="16"/>
      <c r="EH419" s="16"/>
      <c r="EI419" s="16"/>
      <c r="EJ419" s="16"/>
      <c r="EK419" s="16"/>
      <c r="EL419" s="16"/>
      <c r="EM419" s="16"/>
      <c r="EN419" s="16"/>
      <c r="EO419" s="16"/>
      <c r="EP419" s="16"/>
      <c r="EQ419" s="16"/>
      <c r="ER419" s="16"/>
      <c r="ES419" s="16"/>
      <c r="ET419" s="16"/>
      <c r="EU419" s="16"/>
      <c r="EV419" s="16"/>
      <c r="EW419" s="16"/>
      <c r="EX419" s="16"/>
      <c r="EY419" s="16"/>
      <c r="EZ419" s="16"/>
      <c r="FA419" s="16"/>
      <c r="FB419" s="16"/>
      <c r="FC419" s="16"/>
      <c r="FD419" s="16"/>
      <c r="FE419" s="16"/>
      <c r="FF419" s="16"/>
      <c r="FG419" s="16"/>
      <c r="FH419" s="16"/>
      <c r="FI419" s="16"/>
      <c r="FJ419" s="16"/>
      <c r="FK419" s="16"/>
      <c r="FL419" s="16"/>
      <c r="FM419" s="16"/>
      <c r="FN419" s="16"/>
      <c r="FO419" s="16"/>
      <c r="FP419" s="16"/>
      <c r="FQ419" s="16"/>
      <c r="FR419" s="16"/>
      <c r="FS419" s="16"/>
      <c r="FT419" s="16"/>
      <c r="FU419" s="16"/>
      <c r="FV419" s="16"/>
      <c r="FW419" s="16"/>
      <c r="FX419" s="16"/>
      <c r="FY419" s="16"/>
      <c r="FZ419" s="16"/>
      <c r="GA419" s="16"/>
      <c r="GB419" s="16"/>
      <c r="GC419" s="16"/>
      <c r="GE419" s="37">
        <v>414</v>
      </c>
      <c r="GF419" s="12">
        <v>3558</v>
      </c>
      <c r="GG419" s="16">
        <v>31.01</v>
      </c>
      <c r="GH419" s="16">
        <v>19</v>
      </c>
      <c r="GI419" s="16">
        <v>2.82</v>
      </c>
      <c r="GJ419" s="16">
        <v>6</v>
      </c>
      <c r="GK419" s="16">
        <v>5</v>
      </c>
      <c r="GL419" s="16">
        <v>3.06</v>
      </c>
      <c r="GM419" s="16">
        <v>10.199999999999999</v>
      </c>
      <c r="GN419" s="16">
        <v>26.46</v>
      </c>
      <c r="GO419" s="16">
        <v>6.3250000000000002</v>
      </c>
      <c r="GP419" s="16">
        <v>40.1</v>
      </c>
      <c r="GQ419" s="16">
        <v>0</v>
      </c>
      <c r="GR419" s="16">
        <v>11.42</v>
      </c>
      <c r="GS419" s="16">
        <v>6.64</v>
      </c>
      <c r="GT419" s="16">
        <v>29.92</v>
      </c>
      <c r="GU419" s="16">
        <v>0</v>
      </c>
      <c r="GV419" s="16">
        <v>1370.6939999999995</v>
      </c>
      <c r="GW419" s="16"/>
      <c r="GX419" s="16"/>
      <c r="GY419" s="16"/>
      <c r="GZ419" s="16"/>
      <c r="HA419" s="16"/>
    </row>
    <row r="420" spans="1:209" x14ac:dyDescent="0.35">
      <c r="A420" s="37"/>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c r="AA420" s="16"/>
      <c r="AB420" s="16"/>
      <c r="AC420" s="16"/>
      <c r="AD420" s="16"/>
      <c r="AE420" s="16"/>
      <c r="AF420" s="16"/>
      <c r="AG420" s="16"/>
      <c r="AH420" s="16"/>
      <c r="AI420" s="16"/>
      <c r="AJ420" s="16"/>
      <c r="AK420" s="16"/>
      <c r="AL420" s="16"/>
      <c r="AM420" s="16"/>
      <c r="AN420" s="16"/>
      <c r="AO420" s="16"/>
      <c r="AP420" s="16"/>
      <c r="AQ420" s="16"/>
      <c r="AR420" s="16"/>
      <c r="AS420" s="16"/>
      <c r="AT420" s="16"/>
      <c r="AU420" s="16"/>
      <c r="AV420" s="16"/>
      <c r="AW420" s="16"/>
      <c r="AX420" s="16"/>
      <c r="AY420" s="16"/>
      <c r="AZ420" s="16"/>
      <c r="BA420" s="16"/>
      <c r="BB420" s="16"/>
      <c r="BC420" s="16"/>
      <c r="BD420" s="16"/>
      <c r="BE420" s="16"/>
      <c r="BF420" s="16"/>
      <c r="BG420" s="16"/>
      <c r="BH420" s="16"/>
      <c r="BI420" s="16"/>
      <c r="BJ420" s="16"/>
      <c r="BK420" s="16"/>
      <c r="BL420" s="16"/>
      <c r="BM420" s="16"/>
      <c r="BN420" s="16"/>
      <c r="BO420" s="16"/>
      <c r="BP420" s="16"/>
      <c r="BQ420" s="16"/>
      <c r="BR420" s="16"/>
      <c r="BS420" s="16"/>
      <c r="BT420" s="16"/>
      <c r="BU420" s="16"/>
      <c r="BV420" s="16"/>
      <c r="BW420" s="16"/>
      <c r="BX420" s="16"/>
      <c r="BY420" s="16"/>
      <c r="BZ420" s="16"/>
      <c r="CA420" s="16"/>
      <c r="CB420" s="16"/>
      <c r="CC420" s="16"/>
      <c r="CD420" s="16"/>
      <c r="CE420" s="16"/>
      <c r="CF420" s="16"/>
      <c r="CG420" s="16"/>
      <c r="CH420" s="16"/>
      <c r="CI420" s="16"/>
      <c r="CJ420" s="16"/>
      <c r="CK420" s="16"/>
      <c r="CL420" s="16"/>
      <c r="CM420" s="16"/>
      <c r="CN420" s="16"/>
      <c r="CO420" s="16"/>
      <c r="CP420" s="16"/>
      <c r="CQ420" s="16"/>
      <c r="CR420" s="16"/>
      <c r="CS420" s="16"/>
      <c r="CT420" s="16"/>
      <c r="CU420" s="16"/>
      <c r="CV420" s="16"/>
      <c r="CW420" s="16"/>
      <c r="CX420" s="16"/>
      <c r="CY420" s="16"/>
      <c r="CZ420" s="16"/>
      <c r="DA420" s="16"/>
      <c r="DB420" s="16"/>
      <c r="DC420" s="16"/>
      <c r="DD420" s="16"/>
      <c r="DE420" s="16"/>
      <c r="DF420" s="16"/>
      <c r="DG420" s="16"/>
      <c r="DH420" s="16"/>
      <c r="DI420" s="16"/>
      <c r="DJ420" s="16"/>
      <c r="DK420" s="16"/>
      <c r="DL420" s="16"/>
      <c r="DM420" s="16"/>
      <c r="DN420" s="16"/>
      <c r="DO420" s="16"/>
      <c r="DP420" s="16"/>
      <c r="DQ420" s="16"/>
      <c r="DR420" s="16"/>
      <c r="DS420" s="16"/>
      <c r="DT420" s="16"/>
      <c r="DU420" s="16"/>
      <c r="DV420" s="16"/>
      <c r="DW420" s="16"/>
      <c r="DX420" s="16"/>
      <c r="DY420" s="16"/>
      <c r="DZ420" s="16"/>
      <c r="EA420" s="16"/>
      <c r="EB420" s="16"/>
      <c r="EC420" s="16"/>
      <c r="ED420" s="16"/>
      <c r="EE420" s="16"/>
      <c r="EF420" s="16"/>
      <c r="EG420" s="16"/>
      <c r="EH420" s="16"/>
      <c r="EI420" s="16"/>
      <c r="EJ420" s="16"/>
      <c r="EK420" s="16"/>
      <c r="EL420" s="16"/>
      <c r="EM420" s="16"/>
      <c r="EN420" s="16"/>
      <c r="EO420" s="16"/>
      <c r="EP420" s="16"/>
      <c r="EQ420" s="16"/>
      <c r="ER420" s="16"/>
      <c r="ES420" s="16"/>
      <c r="ET420" s="16"/>
      <c r="EU420" s="16"/>
      <c r="EV420" s="16"/>
      <c r="EW420" s="16"/>
      <c r="EX420" s="16"/>
      <c r="EY420" s="16"/>
      <c r="EZ420" s="16"/>
      <c r="FA420" s="16"/>
      <c r="FB420" s="16"/>
      <c r="FC420" s="16"/>
      <c r="FD420" s="16"/>
      <c r="FE420" s="16"/>
      <c r="FF420" s="16"/>
      <c r="FG420" s="16"/>
      <c r="FH420" s="16"/>
      <c r="FI420" s="16"/>
      <c r="FJ420" s="16"/>
      <c r="FK420" s="16"/>
      <c r="FL420" s="16"/>
      <c r="FM420" s="16"/>
      <c r="FN420" s="16"/>
      <c r="FO420" s="16"/>
      <c r="FP420" s="16"/>
      <c r="FQ420" s="16"/>
      <c r="FR420" s="16"/>
      <c r="FS420" s="16"/>
      <c r="FT420" s="16"/>
      <c r="FU420" s="16"/>
      <c r="FV420" s="16"/>
      <c r="FW420" s="16"/>
      <c r="FX420" s="16"/>
      <c r="FY420" s="16"/>
      <c r="FZ420" s="16"/>
      <c r="GA420" s="16"/>
      <c r="GB420" s="16"/>
      <c r="GC420" s="16"/>
      <c r="GE420" s="37">
        <v>415</v>
      </c>
      <c r="GF420" s="12">
        <v>3559</v>
      </c>
      <c r="GG420" s="16">
        <v>0</v>
      </c>
      <c r="GH420" s="16">
        <v>4.18</v>
      </c>
      <c r="GI420" s="16">
        <v>0</v>
      </c>
      <c r="GJ420" s="16">
        <v>0</v>
      </c>
      <c r="GK420" s="16">
        <v>6.5</v>
      </c>
      <c r="GL420" s="16">
        <v>0</v>
      </c>
      <c r="GM420" s="16">
        <v>0</v>
      </c>
      <c r="GN420" s="16">
        <v>6.48</v>
      </c>
      <c r="GO420" s="16">
        <v>0</v>
      </c>
      <c r="GP420" s="16">
        <v>0</v>
      </c>
      <c r="GQ420" s="16">
        <v>0</v>
      </c>
      <c r="GR420" s="16">
        <v>0</v>
      </c>
      <c r="GS420" s="16">
        <v>0</v>
      </c>
      <c r="GT420" s="16">
        <v>10.56</v>
      </c>
      <c r="GU420" s="16">
        <v>0</v>
      </c>
      <c r="GV420" s="16">
        <v>850.7</v>
      </c>
      <c r="GW420" s="16"/>
      <c r="GX420" s="16"/>
      <c r="GY420" s="16"/>
      <c r="GZ420" s="16"/>
      <c r="HA420" s="16"/>
    </row>
    <row r="421" spans="1:209" x14ac:dyDescent="0.35">
      <c r="A421" s="37"/>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c r="AA421" s="16"/>
      <c r="AB421" s="16"/>
      <c r="AC421" s="16"/>
      <c r="AD421" s="16"/>
      <c r="AE421" s="16"/>
      <c r="AF421" s="16"/>
      <c r="AG421" s="16"/>
      <c r="AH421" s="16"/>
      <c r="AI421" s="16"/>
      <c r="AJ421" s="16"/>
      <c r="AK421" s="16"/>
      <c r="AL421" s="16"/>
      <c r="AM421" s="16"/>
      <c r="AN421" s="16"/>
      <c r="AO421" s="16"/>
      <c r="AP421" s="16"/>
      <c r="AQ421" s="16"/>
      <c r="AR421" s="16"/>
      <c r="AS421" s="16"/>
      <c r="AT421" s="16"/>
      <c r="AU421" s="16"/>
      <c r="AV421" s="16"/>
      <c r="AW421" s="16"/>
      <c r="AX421" s="16"/>
      <c r="AY421" s="16"/>
      <c r="AZ421" s="16"/>
      <c r="BA421" s="16"/>
      <c r="BB421" s="16"/>
      <c r="BC421" s="16"/>
      <c r="BD421" s="16"/>
      <c r="BE421" s="16"/>
      <c r="BF421" s="16"/>
      <c r="BG421" s="16"/>
      <c r="BH421" s="16"/>
      <c r="BI421" s="16"/>
      <c r="BJ421" s="16"/>
      <c r="BK421" s="16"/>
      <c r="BL421" s="16"/>
      <c r="BM421" s="16"/>
      <c r="BN421" s="16"/>
      <c r="BO421" s="16"/>
      <c r="BP421" s="16"/>
      <c r="BQ421" s="16"/>
      <c r="BR421" s="16"/>
      <c r="BS421" s="16"/>
      <c r="BT421" s="16"/>
      <c r="BU421" s="16"/>
      <c r="BV421" s="16"/>
      <c r="BW421" s="16"/>
      <c r="BX421" s="16"/>
      <c r="BY421" s="16"/>
      <c r="BZ421" s="16"/>
      <c r="CA421" s="16"/>
      <c r="CB421" s="16"/>
      <c r="CC421" s="16"/>
      <c r="CD421" s="16"/>
      <c r="CE421" s="16"/>
      <c r="CF421" s="16"/>
      <c r="CG421" s="16"/>
      <c r="CH421" s="16"/>
      <c r="CI421" s="16"/>
      <c r="CJ421" s="16"/>
      <c r="CK421" s="16"/>
      <c r="CL421" s="16"/>
      <c r="CM421" s="16"/>
      <c r="CN421" s="16"/>
      <c r="CO421" s="16"/>
      <c r="CP421" s="16"/>
      <c r="CQ421" s="16"/>
      <c r="CR421" s="16"/>
      <c r="CS421" s="16"/>
      <c r="CT421" s="16"/>
      <c r="CU421" s="16"/>
      <c r="CV421" s="16"/>
      <c r="CW421" s="16"/>
      <c r="CX421" s="16"/>
      <c r="CY421" s="16"/>
      <c r="CZ421" s="16"/>
      <c r="DA421" s="16"/>
      <c r="DB421" s="16"/>
      <c r="DC421" s="16"/>
      <c r="DD421" s="16"/>
      <c r="DE421" s="16"/>
      <c r="DF421" s="16"/>
      <c r="DG421" s="16"/>
      <c r="DH421" s="16"/>
      <c r="DI421" s="16"/>
      <c r="DJ421" s="16"/>
      <c r="DK421" s="16"/>
      <c r="DL421" s="16"/>
      <c r="DM421" s="16"/>
      <c r="DN421" s="16"/>
      <c r="DO421" s="16"/>
      <c r="DP421" s="16"/>
      <c r="DQ421" s="16"/>
      <c r="DR421" s="16"/>
      <c r="DS421" s="16"/>
      <c r="DT421" s="16"/>
      <c r="DU421" s="16"/>
      <c r="DV421" s="16"/>
      <c r="DW421" s="16"/>
      <c r="DX421" s="16"/>
      <c r="DY421" s="16"/>
      <c r="DZ421" s="16"/>
      <c r="EA421" s="16"/>
      <c r="EB421" s="16"/>
      <c r="EC421" s="16"/>
      <c r="ED421" s="16"/>
      <c r="EE421" s="16"/>
      <c r="EF421" s="16"/>
      <c r="EG421" s="16"/>
      <c r="EH421" s="16"/>
      <c r="EI421" s="16"/>
      <c r="EJ421" s="16"/>
      <c r="EK421" s="16"/>
      <c r="EL421" s="16"/>
      <c r="EM421" s="16"/>
      <c r="EN421" s="16"/>
      <c r="EO421" s="16"/>
      <c r="EP421" s="16"/>
      <c r="EQ421" s="16"/>
      <c r="ER421" s="16"/>
      <c r="ES421" s="16"/>
      <c r="ET421" s="16"/>
      <c r="EU421" s="16"/>
      <c r="EV421" s="16"/>
      <c r="EW421" s="16"/>
      <c r="EX421" s="16"/>
      <c r="EY421" s="16"/>
      <c r="EZ421" s="16"/>
      <c r="FA421" s="16"/>
      <c r="FB421" s="16"/>
      <c r="FC421" s="16"/>
      <c r="FD421" s="16"/>
      <c r="FE421" s="16"/>
      <c r="FF421" s="16"/>
      <c r="FG421" s="16"/>
      <c r="FH421" s="16"/>
      <c r="FI421" s="16"/>
      <c r="FJ421" s="16"/>
      <c r="FK421" s="16"/>
      <c r="FL421" s="16"/>
      <c r="FM421" s="16"/>
      <c r="FN421" s="16"/>
      <c r="FO421" s="16"/>
      <c r="FP421" s="16"/>
      <c r="FQ421" s="16"/>
      <c r="FR421" s="16"/>
      <c r="FS421" s="16"/>
      <c r="FT421" s="16"/>
      <c r="FU421" s="16"/>
      <c r="FV421" s="16"/>
      <c r="FW421" s="16"/>
      <c r="FX421" s="16"/>
      <c r="FY421" s="16"/>
      <c r="FZ421" s="16"/>
      <c r="GA421" s="16"/>
      <c r="GB421" s="16"/>
      <c r="GC421" s="16"/>
      <c r="GE421" s="37">
        <v>416</v>
      </c>
      <c r="GF421" s="12">
        <v>3561</v>
      </c>
      <c r="GG421" s="16">
        <v>80.823999999999998</v>
      </c>
      <c r="GH421" s="16">
        <v>108.61</v>
      </c>
      <c r="GI421" s="16">
        <v>19</v>
      </c>
      <c r="GJ421" s="16">
        <v>9.85</v>
      </c>
      <c r="GK421" s="16">
        <v>5</v>
      </c>
      <c r="GL421" s="16">
        <v>73.135000000000005</v>
      </c>
      <c r="GM421" s="16">
        <v>17.010000000000002</v>
      </c>
      <c r="GN421" s="16">
        <v>28.08</v>
      </c>
      <c r="GO421" s="16">
        <v>26.01</v>
      </c>
      <c r="GP421" s="16">
        <v>28.31</v>
      </c>
      <c r="GQ421" s="16">
        <v>92.62</v>
      </c>
      <c r="GR421" s="16">
        <v>50.16</v>
      </c>
      <c r="GS421" s="16">
        <v>54.51</v>
      </c>
      <c r="GT421" s="16">
        <v>52.645000000000003</v>
      </c>
      <c r="GU421" s="16">
        <v>56.02</v>
      </c>
      <c r="GV421" s="16">
        <v>8294.2209999999977</v>
      </c>
      <c r="GW421" s="16"/>
      <c r="GX421" s="16"/>
      <c r="GY421" s="16"/>
      <c r="GZ421" s="16"/>
      <c r="HA421" s="16"/>
    </row>
    <row r="422" spans="1:209" x14ac:dyDescent="0.35">
      <c r="A422" s="37"/>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c r="AA422" s="16"/>
      <c r="AB422" s="16"/>
      <c r="AC422" s="16"/>
      <c r="AD422" s="16"/>
      <c r="AE422" s="16"/>
      <c r="AF422" s="16"/>
      <c r="AG422" s="16"/>
      <c r="AH422" s="16"/>
      <c r="AI422" s="16"/>
      <c r="AJ422" s="16"/>
      <c r="AK422" s="16"/>
      <c r="AL422" s="16"/>
      <c r="AM422" s="16"/>
      <c r="AN422" s="16"/>
      <c r="AO422" s="16"/>
      <c r="AP422" s="16"/>
      <c r="AQ422" s="16"/>
      <c r="AR422" s="16"/>
      <c r="AS422" s="16"/>
      <c r="AT422" s="16"/>
      <c r="AU422" s="16"/>
      <c r="AV422" s="16"/>
      <c r="AW422" s="16"/>
      <c r="AX422" s="16"/>
      <c r="AY422" s="16"/>
      <c r="AZ422" s="16"/>
      <c r="BA422" s="16"/>
      <c r="BB422" s="16"/>
      <c r="BC422" s="16"/>
      <c r="BD422" s="16"/>
      <c r="BE422" s="16"/>
      <c r="BF422" s="16"/>
      <c r="BG422" s="16"/>
      <c r="BH422" s="16"/>
      <c r="BI422" s="16"/>
      <c r="BJ422" s="16"/>
      <c r="BK422" s="16"/>
      <c r="BL422" s="16"/>
      <c r="BM422" s="16"/>
      <c r="BN422" s="16"/>
      <c r="BO422" s="16"/>
      <c r="BP422" s="16"/>
      <c r="BQ422" s="16"/>
      <c r="BR422" s="16"/>
      <c r="BS422" s="16"/>
      <c r="BT422" s="16"/>
      <c r="BU422" s="16"/>
      <c r="BV422" s="16"/>
      <c r="BW422" s="16"/>
      <c r="BX422" s="16"/>
      <c r="BY422" s="16"/>
      <c r="BZ422" s="16"/>
      <c r="CA422" s="16"/>
      <c r="CB422" s="16"/>
      <c r="CC422" s="16"/>
      <c r="CD422" s="16"/>
      <c r="CE422" s="16"/>
      <c r="CF422" s="16"/>
      <c r="CG422" s="16"/>
      <c r="CH422" s="16"/>
      <c r="CI422" s="16"/>
      <c r="CJ422" s="16"/>
      <c r="CK422" s="16"/>
      <c r="CL422" s="16"/>
      <c r="CM422" s="16"/>
      <c r="CN422" s="16"/>
      <c r="CO422" s="16"/>
      <c r="CP422" s="16"/>
      <c r="CQ422" s="16"/>
      <c r="CR422" s="16"/>
      <c r="CS422" s="16"/>
      <c r="CT422" s="16"/>
      <c r="CU422" s="16"/>
      <c r="CV422" s="16"/>
      <c r="CW422" s="16"/>
      <c r="CX422" s="16"/>
      <c r="CY422" s="16"/>
      <c r="CZ422" s="16"/>
      <c r="DA422" s="16"/>
      <c r="DB422" s="16"/>
      <c r="DC422" s="16"/>
      <c r="DD422" s="16"/>
      <c r="DE422" s="16"/>
      <c r="DF422" s="16"/>
      <c r="DG422" s="16"/>
      <c r="DH422" s="16"/>
      <c r="DI422" s="16"/>
      <c r="DJ422" s="16"/>
      <c r="DK422" s="16"/>
      <c r="DL422" s="16"/>
      <c r="DM422" s="16"/>
      <c r="DN422" s="16"/>
      <c r="DO422" s="16"/>
      <c r="DP422" s="16"/>
      <c r="DQ422" s="16"/>
      <c r="DR422" s="16"/>
      <c r="DS422" s="16"/>
      <c r="DT422" s="16"/>
      <c r="DU422" s="16"/>
      <c r="DV422" s="16"/>
      <c r="DW422" s="16"/>
      <c r="DX422" s="16"/>
      <c r="DY422" s="16"/>
      <c r="DZ422" s="16"/>
      <c r="EA422" s="16"/>
      <c r="EB422" s="16"/>
      <c r="EC422" s="16"/>
      <c r="ED422" s="16"/>
      <c r="EE422" s="16"/>
      <c r="EF422" s="16"/>
      <c r="EG422" s="16"/>
      <c r="EH422" s="16"/>
      <c r="EI422" s="16"/>
      <c r="EJ422" s="16"/>
      <c r="EK422" s="16"/>
      <c r="EL422" s="16"/>
      <c r="EM422" s="16"/>
      <c r="EN422" s="16"/>
      <c r="EO422" s="16"/>
      <c r="EP422" s="16"/>
      <c r="EQ422" s="16"/>
      <c r="ER422" s="16"/>
      <c r="ES422" s="16"/>
      <c r="ET422" s="16"/>
      <c r="EU422" s="16"/>
      <c r="EV422" s="16"/>
      <c r="EW422" s="16"/>
      <c r="EX422" s="16"/>
      <c r="EY422" s="16"/>
      <c r="EZ422" s="16"/>
      <c r="FA422" s="16"/>
      <c r="FB422" s="16"/>
      <c r="FC422" s="16"/>
      <c r="FD422" s="16"/>
      <c r="FE422" s="16"/>
      <c r="FF422" s="16"/>
      <c r="FG422" s="16"/>
      <c r="FH422" s="16"/>
      <c r="FI422" s="16"/>
      <c r="FJ422" s="16"/>
      <c r="FK422" s="16"/>
      <c r="FL422" s="16"/>
      <c r="FM422" s="16"/>
      <c r="FN422" s="16"/>
      <c r="FO422" s="16"/>
      <c r="FP422" s="16"/>
      <c r="FQ422" s="16"/>
      <c r="FR422" s="16"/>
      <c r="FS422" s="16"/>
      <c r="FT422" s="16"/>
      <c r="FU422" s="16"/>
      <c r="FV422" s="16"/>
      <c r="FW422" s="16"/>
      <c r="FX422" s="16"/>
      <c r="FY422" s="16"/>
      <c r="FZ422" s="16"/>
      <c r="GA422" s="16"/>
      <c r="GB422" s="16"/>
      <c r="GC422" s="16"/>
      <c r="GE422" s="37">
        <v>417</v>
      </c>
      <c r="GF422" s="12">
        <v>3562</v>
      </c>
      <c r="GG422" s="16">
        <v>9.9499999999999993</v>
      </c>
      <c r="GH422" s="16">
        <v>9.5</v>
      </c>
      <c r="GI422" s="16">
        <v>10</v>
      </c>
      <c r="GJ422" s="16">
        <v>0</v>
      </c>
      <c r="GK422" s="16">
        <v>4</v>
      </c>
      <c r="GL422" s="16">
        <v>0</v>
      </c>
      <c r="GM422" s="16">
        <v>110.64</v>
      </c>
      <c r="GN422" s="16">
        <v>0</v>
      </c>
      <c r="GO422" s="16">
        <v>0</v>
      </c>
      <c r="GP422" s="16">
        <v>6.6</v>
      </c>
      <c r="GQ422" s="16">
        <v>0</v>
      </c>
      <c r="GR422" s="16">
        <v>0</v>
      </c>
      <c r="GS422" s="16">
        <v>0</v>
      </c>
      <c r="GT422" s="16">
        <v>0</v>
      </c>
      <c r="GU422" s="16">
        <v>0</v>
      </c>
      <c r="GV422" s="16">
        <v>908.20499999999993</v>
      </c>
      <c r="GW422" s="16"/>
      <c r="GX422" s="16"/>
      <c r="GY422" s="16"/>
      <c r="GZ422" s="16"/>
      <c r="HA422" s="16"/>
    </row>
    <row r="423" spans="1:209" x14ac:dyDescent="0.35">
      <c r="A423" s="37"/>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c r="AA423" s="16"/>
      <c r="AB423" s="16"/>
      <c r="AC423" s="16"/>
      <c r="AD423" s="16"/>
      <c r="AE423" s="16"/>
      <c r="AF423" s="16"/>
      <c r="AG423" s="16"/>
      <c r="AH423" s="16"/>
      <c r="AI423" s="16"/>
      <c r="AJ423" s="16"/>
      <c r="AK423" s="16"/>
      <c r="AL423" s="16"/>
      <c r="AM423" s="16"/>
      <c r="AN423" s="16"/>
      <c r="AO423" s="16"/>
      <c r="AP423" s="16"/>
      <c r="AQ423" s="16"/>
      <c r="AR423" s="16"/>
      <c r="AS423" s="16"/>
      <c r="AT423" s="16"/>
      <c r="AU423" s="16"/>
      <c r="AV423" s="16"/>
      <c r="AW423" s="16"/>
      <c r="AX423" s="16"/>
      <c r="AY423" s="16"/>
      <c r="AZ423" s="16"/>
      <c r="BA423" s="16"/>
      <c r="BB423" s="16"/>
      <c r="BC423" s="16"/>
      <c r="BD423" s="16"/>
      <c r="BE423" s="16"/>
      <c r="BF423" s="16"/>
      <c r="BG423" s="16"/>
      <c r="BH423" s="16"/>
      <c r="BI423" s="16"/>
      <c r="BJ423" s="16"/>
      <c r="BK423" s="16"/>
      <c r="BL423" s="16"/>
      <c r="BM423" s="16"/>
      <c r="BN423" s="16"/>
      <c r="BO423" s="16"/>
      <c r="BP423" s="16"/>
      <c r="BQ423" s="16"/>
      <c r="BR423" s="16"/>
      <c r="BS423" s="16"/>
      <c r="BT423" s="16"/>
      <c r="BU423" s="16"/>
      <c r="BV423" s="16"/>
      <c r="BW423" s="16"/>
      <c r="BX423" s="16"/>
      <c r="BY423" s="16"/>
      <c r="BZ423" s="16"/>
      <c r="CA423" s="16"/>
      <c r="CB423" s="16"/>
      <c r="CC423" s="16"/>
      <c r="CD423" s="16"/>
      <c r="CE423" s="16"/>
      <c r="CF423" s="16"/>
      <c r="CG423" s="16"/>
      <c r="CH423" s="16"/>
      <c r="CI423" s="16"/>
      <c r="CJ423" s="16"/>
      <c r="CK423" s="16"/>
      <c r="CL423" s="16"/>
      <c r="CM423" s="16"/>
      <c r="CN423" s="16"/>
      <c r="CO423" s="16"/>
      <c r="CP423" s="16"/>
      <c r="CQ423" s="16"/>
      <c r="CR423" s="16"/>
      <c r="CS423" s="16"/>
      <c r="CT423" s="16"/>
      <c r="CU423" s="16"/>
      <c r="CV423" s="16"/>
      <c r="CW423" s="16"/>
      <c r="CX423" s="16"/>
      <c r="CY423" s="16"/>
      <c r="CZ423" s="16"/>
      <c r="DA423" s="16"/>
      <c r="DB423" s="16"/>
      <c r="DC423" s="16"/>
      <c r="DD423" s="16"/>
      <c r="DE423" s="16"/>
      <c r="DF423" s="16"/>
      <c r="DG423" s="16"/>
      <c r="DH423" s="16"/>
      <c r="DI423" s="16"/>
      <c r="DJ423" s="16"/>
      <c r="DK423" s="16"/>
      <c r="DL423" s="16"/>
      <c r="DM423" s="16"/>
      <c r="DN423" s="16"/>
      <c r="DO423" s="16"/>
      <c r="DP423" s="16"/>
      <c r="DQ423" s="16"/>
      <c r="DR423" s="16"/>
      <c r="DS423" s="16"/>
      <c r="DT423" s="16"/>
      <c r="DU423" s="16"/>
      <c r="DV423" s="16"/>
      <c r="DW423" s="16"/>
      <c r="DX423" s="16"/>
      <c r="DY423" s="16"/>
      <c r="DZ423" s="16"/>
      <c r="EA423" s="16"/>
      <c r="EB423" s="16"/>
      <c r="EC423" s="16"/>
      <c r="ED423" s="16"/>
      <c r="EE423" s="16"/>
      <c r="EF423" s="16"/>
      <c r="EG423" s="16"/>
      <c r="EH423" s="16"/>
      <c r="EI423" s="16"/>
      <c r="EJ423" s="16"/>
      <c r="EK423" s="16"/>
      <c r="EL423" s="16"/>
      <c r="EM423" s="16"/>
      <c r="EN423" s="16"/>
      <c r="EO423" s="16"/>
      <c r="EP423" s="16"/>
      <c r="EQ423" s="16"/>
      <c r="ER423" s="16"/>
      <c r="ES423" s="16"/>
      <c r="ET423" s="16"/>
      <c r="EU423" s="16"/>
      <c r="EV423" s="16"/>
      <c r="EW423" s="16"/>
      <c r="EX423" s="16"/>
      <c r="EY423" s="16"/>
      <c r="EZ423" s="16"/>
      <c r="FA423" s="16"/>
      <c r="FB423" s="16"/>
      <c r="FC423" s="16"/>
      <c r="FD423" s="16"/>
      <c r="FE423" s="16"/>
      <c r="FF423" s="16"/>
      <c r="FG423" s="16"/>
      <c r="FH423" s="16"/>
      <c r="FI423" s="16"/>
      <c r="FJ423" s="16"/>
      <c r="FK423" s="16"/>
      <c r="FL423" s="16"/>
      <c r="FM423" s="16"/>
      <c r="FN423" s="16"/>
      <c r="FO423" s="16"/>
      <c r="FP423" s="16"/>
      <c r="FQ423" s="16"/>
      <c r="FR423" s="16"/>
      <c r="FS423" s="16"/>
      <c r="FT423" s="16"/>
      <c r="FU423" s="16"/>
      <c r="FV423" s="16"/>
      <c r="FW423" s="16"/>
      <c r="FX423" s="16"/>
      <c r="FY423" s="16"/>
      <c r="FZ423" s="16"/>
      <c r="GA423" s="16"/>
      <c r="GB423" s="16"/>
      <c r="GC423" s="16"/>
      <c r="GE423" s="37">
        <v>418</v>
      </c>
      <c r="GF423" s="12">
        <v>3563</v>
      </c>
      <c r="GG423" s="16">
        <v>7.46</v>
      </c>
      <c r="GH423" s="16">
        <v>9.84</v>
      </c>
      <c r="GI423" s="16">
        <v>2.64</v>
      </c>
      <c r="GJ423" s="16">
        <v>3</v>
      </c>
      <c r="GK423" s="16">
        <v>0</v>
      </c>
      <c r="GL423" s="16">
        <v>0</v>
      </c>
      <c r="GM423" s="16">
        <v>3.24</v>
      </c>
      <c r="GN423" s="16">
        <v>5.94</v>
      </c>
      <c r="GO423" s="16">
        <v>6.16</v>
      </c>
      <c r="GP423" s="16">
        <v>0</v>
      </c>
      <c r="GQ423" s="16">
        <v>6.65</v>
      </c>
      <c r="GR423" s="16">
        <v>0</v>
      </c>
      <c r="GS423" s="16">
        <v>81.625</v>
      </c>
      <c r="GT423" s="16">
        <v>8.8000000000000007</v>
      </c>
      <c r="GU423" s="16">
        <v>7.92</v>
      </c>
      <c r="GV423" s="16">
        <v>1550.0849999999996</v>
      </c>
      <c r="GW423" s="16"/>
      <c r="GX423" s="16"/>
      <c r="GY423" s="16"/>
      <c r="GZ423" s="16"/>
      <c r="HA423" s="16"/>
    </row>
    <row r="424" spans="1:209" x14ac:dyDescent="0.35">
      <c r="A424" s="37"/>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c r="AA424" s="16"/>
      <c r="AB424" s="16"/>
      <c r="AC424" s="16"/>
      <c r="AD424" s="16"/>
      <c r="AE424" s="16"/>
      <c r="AF424" s="16"/>
      <c r="AG424" s="16"/>
      <c r="AH424" s="16"/>
      <c r="AI424" s="16"/>
      <c r="AJ424" s="16"/>
      <c r="AK424" s="16"/>
      <c r="AL424" s="16"/>
      <c r="AM424" s="16"/>
      <c r="AN424" s="16"/>
      <c r="AO424" s="16"/>
      <c r="AP424" s="16"/>
      <c r="AQ424" s="16"/>
      <c r="AR424" s="16"/>
      <c r="AS424" s="16"/>
      <c r="AT424" s="16"/>
      <c r="AU424" s="16"/>
      <c r="AV424" s="16"/>
      <c r="AW424" s="16"/>
      <c r="AX424" s="16"/>
      <c r="AY424" s="16"/>
      <c r="AZ424" s="16"/>
      <c r="BA424" s="16"/>
      <c r="BB424" s="16"/>
      <c r="BC424" s="16"/>
      <c r="BD424" s="16"/>
      <c r="BE424" s="16"/>
      <c r="BF424" s="16"/>
      <c r="BG424" s="16"/>
      <c r="BH424" s="16"/>
      <c r="BI424" s="16"/>
      <c r="BJ424" s="16"/>
      <c r="BK424" s="16"/>
      <c r="BL424" s="16"/>
      <c r="BM424" s="16"/>
      <c r="BN424" s="16"/>
      <c r="BO424" s="16"/>
      <c r="BP424" s="16"/>
      <c r="BQ424" s="16"/>
      <c r="BR424" s="16"/>
      <c r="BS424" s="16"/>
      <c r="BT424" s="16"/>
      <c r="BU424" s="16"/>
      <c r="BV424" s="16"/>
      <c r="BW424" s="16"/>
      <c r="BX424" s="16"/>
      <c r="BY424" s="16"/>
      <c r="BZ424" s="16"/>
      <c r="CA424" s="16"/>
      <c r="CB424" s="16"/>
      <c r="CC424" s="16"/>
      <c r="CD424" s="16"/>
      <c r="CE424" s="16"/>
      <c r="CF424" s="16"/>
      <c r="CG424" s="16"/>
      <c r="CH424" s="16"/>
      <c r="CI424" s="16"/>
      <c r="CJ424" s="16"/>
      <c r="CK424" s="16"/>
      <c r="CL424" s="16"/>
      <c r="CM424" s="16"/>
      <c r="CN424" s="16"/>
      <c r="CO424" s="16"/>
      <c r="CP424" s="16"/>
      <c r="CQ424" s="16"/>
      <c r="CR424" s="16"/>
      <c r="CS424" s="16"/>
      <c r="CT424" s="16"/>
      <c r="CU424" s="16"/>
      <c r="CV424" s="16"/>
      <c r="CW424" s="16"/>
      <c r="CX424" s="16"/>
      <c r="CY424" s="16"/>
      <c r="CZ424" s="16"/>
      <c r="DA424" s="16"/>
      <c r="DB424" s="16"/>
      <c r="DC424" s="16"/>
      <c r="DD424" s="16"/>
      <c r="DE424" s="16"/>
      <c r="DF424" s="16"/>
      <c r="DG424" s="16"/>
      <c r="DH424" s="16"/>
      <c r="DI424" s="16"/>
      <c r="DJ424" s="16"/>
      <c r="DK424" s="16"/>
      <c r="DL424" s="16"/>
      <c r="DM424" s="16"/>
      <c r="DN424" s="16"/>
      <c r="DO424" s="16"/>
      <c r="DP424" s="16"/>
      <c r="DQ424" s="16"/>
      <c r="DR424" s="16"/>
      <c r="DS424" s="16"/>
      <c r="DT424" s="16"/>
      <c r="DU424" s="16"/>
      <c r="DV424" s="16"/>
      <c r="DW424" s="16"/>
      <c r="DX424" s="16"/>
      <c r="DY424" s="16"/>
      <c r="DZ424" s="16"/>
      <c r="EA424" s="16"/>
      <c r="EB424" s="16"/>
      <c r="EC424" s="16"/>
      <c r="ED424" s="16"/>
      <c r="EE424" s="16"/>
      <c r="EF424" s="16"/>
      <c r="EG424" s="16"/>
      <c r="EH424" s="16"/>
      <c r="EI424" s="16"/>
      <c r="EJ424" s="16"/>
      <c r="EK424" s="16"/>
      <c r="EL424" s="16"/>
      <c r="EM424" s="16"/>
      <c r="EN424" s="16"/>
      <c r="EO424" s="16"/>
      <c r="EP424" s="16"/>
      <c r="EQ424" s="16"/>
      <c r="ER424" s="16"/>
      <c r="ES424" s="16"/>
      <c r="ET424" s="16"/>
      <c r="EU424" s="16"/>
      <c r="EV424" s="16"/>
      <c r="EW424" s="16"/>
      <c r="EX424" s="16"/>
      <c r="EY424" s="16"/>
      <c r="EZ424" s="16"/>
      <c r="FA424" s="16"/>
      <c r="FB424" s="16"/>
      <c r="FC424" s="16"/>
      <c r="FD424" s="16"/>
      <c r="FE424" s="16"/>
      <c r="FF424" s="16"/>
      <c r="FG424" s="16"/>
      <c r="FH424" s="16"/>
      <c r="FI424" s="16"/>
      <c r="FJ424" s="16"/>
      <c r="FK424" s="16"/>
      <c r="FL424" s="16"/>
      <c r="FM424" s="16"/>
      <c r="FN424" s="16"/>
      <c r="FO424" s="16"/>
      <c r="FP424" s="16"/>
      <c r="FQ424" s="16"/>
      <c r="FR424" s="16"/>
      <c r="FS424" s="16"/>
      <c r="FT424" s="16"/>
      <c r="FU424" s="16"/>
      <c r="FV424" s="16"/>
      <c r="FW424" s="16"/>
      <c r="FX424" s="16"/>
      <c r="FY424" s="16"/>
      <c r="FZ424" s="16"/>
      <c r="GA424" s="16"/>
      <c r="GB424" s="16"/>
      <c r="GC424" s="16"/>
      <c r="GE424" s="37">
        <v>419</v>
      </c>
      <c r="GF424" s="12">
        <v>3564</v>
      </c>
      <c r="GG424" s="16">
        <v>277.96499999999997</v>
      </c>
      <c r="GH424" s="16">
        <v>193.65</v>
      </c>
      <c r="GI424" s="16">
        <v>67.47</v>
      </c>
      <c r="GJ424" s="16">
        <v>39</v>
      </c>
      <c r="GK424" s="16">
        <v>52.25</v>
      </c>
      <c r="GL424" s="16">
        <v>57.71</v>
      </c>
      <c r="GM424" s="16">
        <v>56.94</v>
      </c>
      <c r="GN424" s="16">
        <v>81.004999999999995</v>
      </c>
      <c r="GO424" s="16">
        <v>226.05</v>
      </c>
      <c r="GP424" s="16">
        <v>496.08499999999998</v>
      </c>
      <c r="GQ424" s="16">
        <v>131.47</v>
      </c>
      <c r="GR424" s="16">
        <v>186.88</v>
      </c>
      <c r="GS424" s="16">
        <v>193.965</v>
      </c>
      <c r="GT424" s="16">
        <v>63.25</v>
      </c>
      <c r="GU424" s="16">
        <v>100.44</v>
      </c>
      <c r="GV424" s="16">
        <v>26732.626999999982</v>
      </c>
      <c r="GW424" s="16"/>
      <c r="GX424" s="16"/>
      <c r="GY424" s="16"/>
      <c r="GZ424" s="16"/>
      <c r="HA424" s="16"/>
    </row>
    <row r="425" spans="1:209" x14ac:dyDescent="0.35">
      <c r="A425" s="37"/>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c r="AA425" s="16"/>
      <c r="AB425" s="16"/>
      <c r="AC425" s="16"/>
      <c r="AD425" s="16"/>
      <c r="AE425" s="16"/>
      <c r="AF425" s="16"/>
      <c r="AG425" s="16"/>
      <c r="AH425" s="16"/>
      <c r="AI425" s="16"/>
      <c r="AJ425" s="16"/>
      <c r="AK425" s="16"/>
      <c r="AL425" s="16"/>
      <c r="AM425" s="16"/>
      <c r="AN425" s="16"/>
      <c r="AO425" s="16"/>
      <c r="AP425" s="16"/>
      <c r="AQ425" s="16"/>
      <c r="AR425" s="16"/>
      <c r="AS425" s="16"/>
      <c r="AT425" s="16"/>
      <c r="AU425" s="16"/>
      <c r="AV425" s="16"/>
      <c r="AW425" s="16"/>
      <c r="AX425" s="16"/>
      <c r="AY425" s="16"/>
      <c r="AZ425" s="16"/>
      <c r="BA425" s="16"/>
      <c r="BB425" s="16"/>
      <c r="BC425" s="16"/>
      <c r="BD425" s="16"/>
      <c r="BE425" s="16"/>
      <c r="BF425" s="16"/>
      <c r="BG425" s="16"/>
      <c r="BH425" s="16"/>
      <c r="BI425" s="16"/>
      <c r="BJ425" s="16"/>
      <c r="BK425" s="16"/>
      <c r="BL425" s="16"/>
      <c r="BM425" s="16"/>
      <c r="BN425" s="16"/>
      <c r="BO425" s="16"/>
      <c r="BP425" s="16"/>
      <c r="BQ425" s="16"/>
      <c r="BR425" s="16"/>
      <c r="BS425" s="16"/>
      <c r="BT425" s="16"/>
      <c r="BU425" s="16"/>
      <c r="BV425" s="16"/>
      <c r="BW425" s="16"/>
      <c r="BX425" s="16"/>
      <c r="BY425" s="16"/>
      <c r="BZ425" s="16"/>
      <c r="CA425" s="16"/>
      <c r="CB425" s="16"/>
      <c r="CC425" s="16"/>
      <c r="CD425" s="16"/>
      <c r="CE425" s="16"/>
      <c r="CF425" s="16"/>
      <c r="CG425" s="16"/>
      <c r="CH425" s="16"/>
      <c r="CI425" s="16"/>
      <c r="CJ425" s="16"/>
      <c r="CK425" s="16"/>
      <c r="CL425" s="16"/>
      <c r="CM425" s="16"/>
      <c r="CN425" s="16"/>
      <c r="CO425" s="16"/>
      <c r="CP425" s="16"/>
      <c r="CQ425" s="16"/>
      <c r="CR425" s="16"/>
      <c r="CS425" s="16"/>
      <c r="CT425" s="16"/>
      <c r="CU425" s="16"/>
      <c r="CV425" s="16"/>
      <c r="CW425" s="16"/>
      <c r="CX425" s="16"/>
      <c r="CY425" s="16"/>
      <c r="CZ425" s="16"/>
      <c r="DA425" s="16"/>
      <c r="DB425" s="16"/>
      <c r="DC425" s="16"/>
      <c r="DD425" s="16"/>
      <c r="DE425" s="16"/>
      <c r="DF425" s="16"/>
      <c r="DG425" s="16"/>
      <c r="DH425" s="16"/>
      <c r="DI425" s="16"/>
      <c r="DJ425" s="16"/>
      <c r="DK425" s="16"/>
      <c r="DL425" s="16"/>
      <c r="DM425" s="16"/>
      <c r="DN425" s="16"/>
      <c r="DO425" s="16"/>
      <c r="DP425" s="16"/>
      <c r="DQ425" s="16"/>
      <c r="DR425" s="16"/>
      <c r="DS425" s="16"/>
      <c r="DT425" s="16"/>
      <c r="DU425" s="16"/>
      <c r="DV425" s="16"/>
      <c r="DW425" s="16"/>
      <c r="DX425" s="16"/>
      <c r="DY425" s="16"/>
      <c r="DZ425" s="16"/>
      <c r="EA425" s="16"/>
      <c r="EB425" s="16"/>
      <c r="EC425" s="16"/>
      <c r="ED425" s="16"/>
      <c r="EE425" s="16"/>
      <c r="EF425" s="16"/>
      <c r="EG425" s="16"/>
      <c r="EH425" s="16"/>
      <c r="EI425" s="16"/>
      <c r="EJ425" s="16"/>
      <c r="EK425" s="16"/>
      <c r="EL425" s="16"/>
      <c r="EM425" s="16"/>
      <c r="EN425" s="16"/>
      <c r="EO425" s="16"/>
      <c r="EP425" s="16"/>
      <c r="EQ425" s="16"/>
      <c r="ER425" s="16"/>
      <c r="ES425" s="16"/>
      <c r="ET425" s="16"/>
      <c r="EU425" s="16"/>
      <c r="EV425" s="16"/>
      <c r="EW425" s="16"/>
      <c r="EX425" s="16"/>
      <c r="EY425" s="16"/>
      <c r="EZ425" s="16"/>
      <c r="FA425" s="16"/>
      <c r="FB425" s="16"/>
      <c r="FC425" s="16"/>
      <c r="FD425" s="16"/>
      <c r="FE425" s="16"/>
      <c r="FF425" s="16"/>
      <c r="FG425" s="16"/>
      <c r="FH425" s="16"/>
      <c r="FI425" s="16"/>
      <c r="FJ425" s="16"/>
      <c r="FK425" s="16"/>
      <c r="FL425" s="16"/>
      <c r="FM425" s="16"/>
      <c r="FN425" s="16"/>
      <c r="FO425" s="16"/>
      <c r="FP425" s="16"/>
      <c r="FQ425" s="16"/>
      <c r="FR425" s="16"/>
      <c r="FS425" s="16"/>
      <c r="FT425" s="16"/>
      <c r="FU425" s="16"/>
      <c r="FV425" s="16"/>
      <c r="FW425" s="16"/>
      <c r="FX425" s="16"/>
      <c r="FY425" s="16"/>
      <c r="FZ425" s="16"/>
      <c r="GA425" s="16"/>
      <c r="GB425" s="16"/>
      <c r="GC425" s="16"/>
      <c r="GE425" s="37">
        <v>420</v>
      </c>
      <c r="GF425" s="12">
        <v>3565</v>
      </c>
      <c r="GG425" s="16">
        <v>0</v>
      </c>
      <c r="GH425" s="16">
        <v>0</v>
      </c>
      <c r="GI425" s="16">
        <v>0</v>
      </c>
      <c r="GJ425" s="16">
        <v>0</v>
      </c>
      <c r="GK425" s="16">
        <v>0</v>
      </c>
      <c r="GL425" s="16">
        <v>0</v>
      </c>
      <c r="GM425" s="16">
        <v>0</v>
      </c>
      <c r="GN425" s="16">
        <v>0</v>
      </c>
      <c r="GO425" s="16">
        <v>0</v>
      </c>
      <c r="GP425" s="16">
        <v>0</v>
      </c>
      <c r="GQ425" s="16">
        <v>0</v>
      </c>
      <c r="GR425" s="16">
        <v>0</v>
      </c>
      <c r="GS425" s="16">
        <v>0</v>
      </c>
      <c r="GT425" s="16">
        <v>26.4</v>
      </c>
      <c r="GU425" s="16">
        <v>0</v>
      </c>
      <c r="GV425" s="16">
        <v>236.26999999999998</v>
      </c>
      <c r="GW425" s="16"/>
      <c r="GX425" s="16"/>
      <c r="GY425" s="16"/>
      <c r="GZ425" s="16"/>
      <c r="HA425" s="16"/>
    </row>
    <row r="426" spans="1:209" x14ac:dyDescent="0.35">
      <c r="A426" s="37"/>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c r="AA426" s="16"/>
      <c r="AB426" s="16"/>
      <c r="AC426" s="16"/>
      <c r="AD426" s="16"/>
      <c r="AE426" s="16"/>
      <c r="AF426" s="16"/>
      <c r="AG426" s="16"/>
      <c r="AH426" s="16"/>
      <c r="AI426" s="16"/>
      <c r="AJ426" s="16"/>
      <c r="AK426" s="16"/>
      <c r="AL426" s="16"/>
      <c r="AM426" s="16"/>
      <c r="AN426" s="16"/>
      <c r="AO426" s="16"/>
      <c r="AP426" s="16"/>
      <c r="AQ426" s="16"/>
      <c r="AR426" s="16"/>
      <c r="AS426" s="16"/>
      <c r="AT426" s="16"/>
      <c r="AU426" s="16"/>
      <c r="AV426" s="16"/>
      <c r="AW426" s="16"/>
      <c r="AX426" s="16"/>
      <c r="AY426" s="16"/>
      <c r="AZ426" s="16"/>
      <c r="BA426" s="16"/>
      <c r="BB426" s="16"/>
      <c r="BC426" s="16"/>
      <c r="BD426" s="16"/>
      <c r="BE426" s="16"/>
      <c r="BF426" s="16"/>
      <c r="BG426" s="16"/>
      <c r="BH426" s="16"/>
      <c r="BI426" s="16"/>
      <c r="BJ426" s="16"/>
      <c r="BK426" s="16"/>
      <c r="BL426" s="16"/>
      <c r="BM426" s="16"/>
      <c r="BN426" s="16"/>
      <c r="BO426" s="16"/>
      <c r="BP426" s="16"/>
      <c r="BQ426" s="16"/>
      <c r="BR426" s="16"/>
      <c r="BS426" s="16"/>
      <c r="BT426" s="16"/>
      <c r="BU426" s="16"/>
      <c r="BV426" s="16"/>
      <c r="BW426" s="16"/>
      <c r="BX426" s="16"/>
      <c r="BY426" s="16"/>
      <c r="BZ426" s="16"/>
      <c r="CA426" s="16"/>
      <c r="CB426" s="16"/>
      <c r="CC426" s="16"/>
      <c r="CD426" s="16"/>
      <c r="CE426" s="16"/>
      <c r="CF426" s="16"/>
      <c r="CG426" s="16"/>
      <c r="CH426" s="16"/>
      <c r="CI426" s="16"/>
      <c r="CJ426" s="16"/>
      <c r="CK426" s="16"/>
      <c r="CL426" s="16"/>
      <c r="CM426" s="16"/>
      <c r="CN426" s="16"/>
      <c r="CO426" s="16"/>
      <c r="CP426" s="16"/>
      <c r="CQ426" s="16"/>
      <c r="CR426" s="16"/>
      <c r="CS426" s="16"/>
      <c r="CT426" s="16"/>
      <c r="CU426" s="16"/>
      <c r="CV426" s="16"/>
      <c r="CW426" s="16"/>
      <c r="CX426" s="16"/>
      <c r="CY426" s="16"/>
      <c r="CZ426" s="16"/>
      <c r="DA426" s="16"/>
      <c r="DB426" s="16"/>
      <c r="DC426" s="16"/>
      <c r="DD426" s="16"/>
      <c r="DE426" s="16"/>
      <c r="DF426" s="16"/>
      <c r="DG426" s="16"/>
      <c r="DH426" s="16"/>
      <c r="DI426" s="16"/>
      <c r="DJ426" s="16"/>
      <c r="DK426" s="16"/>
      <c r="DL426" s="16"/>
      <c r="DM426" s="16"/>
      <c r="DN426" s="16"/>
      <c r="DO426" s="16"/>
      <c r="DP426" s="16"/>
      <c r="DQ426" s="16"/>
      <c r="DR426" s="16"/>
      <c r="DS426" s="16"/>
      <c r="DT426" s="16"/>
      <c r="DU426" s="16"/>
      <c r="DV426" s="16"/>
      <c r="DW426" s="16"/>
      <c r="DX426" s="16"/>
      <c r="DY426" s="16"/>
      <c r="DZ426" s="16"/>
      <c r="EA426" s="16"/>
      <c r="EB426" s="16"/>
      <c r="EC426" s="16"/>
      <c r="ED426" s="16"/>
      <c r="EE426" s="16"/>
      <c r="EF426" s="16"/>
      <c r="EG426" s="16"/>
      <c r="EH426" s="16"/>
      <c r="EI426" s="16"/>
      <c r="EJ426" s="16"/>
      <c r="EK426" s="16"/>
      <c r="EL426" s="16"/>
      <c r="EM426" s="16"/>
      <c r="EN426" s="16"/>
      <c r="EO426" s="16"/>
      <c r="EP426" s="16"/>
      <c r="EQ426" s="16"/>
      <c r="ER426" s="16"/>
      <c r="ES426" s="16"/>
      <c r="ET426" s="16"/>
      <c r="EU426" s="16"/>
      <c r="EV426" s="16"/>
      <c r="EW426" s="16"/>
      <c r="EX426" s="16"/>
      <c r="EY426" s="16"/>
      <c r="EZ426" s="16"/>
      <c r="FA426" s="16"/>
      <c r="FB426" s="16"/>
      <c r="FC426" s="16"/>
      <c r="FD426" s="16"/>
      <c r="FE426" s="16"/>
      <c r="FF426" s="16"/>
      <c r="FG426" s="16"/>
      <c r="FH426" s="16"/>
      <c r="FI426" s="16"/>
      <c r="FJ426" s="16"/>
      <c r="FK426" s="16"/>
      <c r="FL426" s="16"/>
      <c r="FM426" s="16"/>
      <c r="FN426" s="16"/>
      <c r="FO426" s="16"/>
      <c r="FP426" s="16"/>
      <c r="FQ426" s="16"/>
      <c r="FR426" s="16"/>
      <c r="FS426" s="16"/>
      <c r="FT426" s="16"/>
      <c r="FU426" s="16"/>
      <c r="FV426" s="16"/>
      <c r="FW426" s="16"/>
      <c r="FX426" s="16"/>
      <c r="FY426" s="16"/>
      <c r="FZ426" s="16"/>
      <c r="GA426" s="16"/>
      <c r="GB426" s="16"/>
      <c r="GC426" s="16"/>
      <c r="GE426" s="37">
        <v>421</v>
      </c>
      <c r="GF426" s="12">
        <v>3566</v>
      </c>
      <c r="GG426" s="16">
        <v>2.2200000000000002</v>
      </c>
      <c r="GH426" s="16">
        <v>0</v>
      </c>
      <c r="GI426" s="16">
        <v>0</v>
      </c>
      <c r="GJ426" s="16">
        <v>0</v>
      </c>
      <c r="GK426" s="16">
        <v>0</v>
      </c>
      <c r="GL426" s="16">
        <v>0</v>
      </c>
      <c r="GM426" s="16">
        <v>0</v>
      </c>
      <c r="GN426" s="16">
        <v>2.3199999999999998</v>
      </c>
      <c r="GO426" s="16">
        <v>40.200000000000003</v>
      </c>
      <c r="GP426" s="16">
        <v>0</v>
      </c>
      <c r="GQ426" s="16">
        <v>5.28</v>
      </c>
      <c r="GR426" s="16">
        <v>0</v>
      </c>
      <c r="GS426" s="16">
        <v>10.375</v>
      </c>
      <c r="GT426" s="16">
        <v>0</v>
      </c>
      <c r="GU426" s="16">
        <v>0</v>
      </c>
      <c r="GV426" s="16">
        <v>1302.6199999999997</v>
      </c>
      <c r="GW426" s="16"/>
      <c r="GX426" s="16"/>
      <c r="GY426" s="16"/>
      <c r="GZ426" s="16"/>
      <c r="HA426" s="16"/>
    </row>
    <row r="427" spans="1:209" x14ac:dyDescent="0.35">
      <c r="A427" s="37"/>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c r="AA427" s="16"/>
      <c r="AB427" s="16"/>
      <c r="AC427" s="16"/>
      <c r="AD427" s="16"/>
      <c r="AE427" s="16"/>
      <c r="AF427" s="16"/>
      <c r="AG427" s="16"/>
      <c r="AH427" s="16"/>
      <c r="AI427" s="16"/>
      <c r="AJ427" s="16"/>
      <c r="AK427" s="16"/>
      <c r="AL427" s="16"/>
      <c r="AM427" s="16"/>
      <c r="AN427" s="16"/>
      <c r="AO427" s="16"/>
      <c r="AP427" s="16"/>
      <c r="AQ427" s="16"/>
      <c r="AR427" s="16"/>
      <c r="AS427" s="16"/>
      <c r="AT427" s="16"/>
      <c r="AU427" s="16"/>
      <c r="AV427" s="16"/>
      <c r="AW427" s="16"/>
      <c r="AX427" s="16"/>
      <c r="AY427" s="16"/>
      <c r="AZ427" s="16"/>
      <c r="BA427" s="16"/>
      <c r="BB427" s="16"/>
      <c r="BC427" s="16"/>
      <c r="BD427" s="16"/>
      <c r="BE427" s="16"/>
      <c r="BF427" s="16"/>
      <c r="BG427" s="16"/>
      <c r="BH427" s="16"/>
      <c r="BI427" s="16"/>
      <c r="BJ427" s="16"/>
      <c r="BK427" s="16"/>
      <c r="BL427" s="16"/>
      <c r="BM427" s="16"/>
      <c r="BN427" s="16"/>
      <c r="BO427" s="16"/>
      <c r="BP427" s="16"/>
      <c r="BQ427" s="16"/>
      <c r="BR427" s="16"/>
      <c r="BS427" s="16"/>
      <c r="BT427" s="16"/>
      <c r="BU427" s="16"/>
      <c r="BV427" s="16"/>
      <c r="BW427" s="16"/>
      <c r="BX427" s="16"/>
      <c r="BY427" s="16"/>
      <c r="BZ427" s="16"/>
      <c r="CA427" s="16"/>
      <c r="CB427" s="16"/>
      <c r="CC427" s="16"/>
      <c r="CD427" s="16"/>
      <c r="CE427" s="16"/>
      <c r="CF427" s="16"/>
      <c r="CG427" s="16"/>
      <c r="CH427" s="16"/>
      <c r="CI427" s="16"/>
      <c r="CJ427" s="16"/>
      <c r="CK427" s="16"/>
      <c r="CL427" s="16"/>
      <c r="CM427" s="16"/>
      <c r="CN427" s="16"/>
      <c r="CO427" s="16"/>
      <c r="CP427" s="16"/>
      <c r="CQ427" s="16"/>
      <c r="CR427" s="16"/>
      <c r="CS427" s="16"/>
      <c r="CT427" s="16"/>
      <c r="CU427" s="16"/>
      <c r="CV427" s="16"/>
      <c r="CW427" s="16"/>
      <c r="CX427" s="16"/>
      <c r="CY427" s="16"/>
      <c r="CZ427" s="16"/>
      <c r="DA427" s="16"/>
      <c r="DB427" s="16"/>
      <c r="DC427" s="16"/>
      <c r="DD427" s="16"/>
      <c r="DE427" s="16"/>
      <c r="DF427" s="16"/>
      <c r="DG427" s="16"/>
      <c r="DH427" s="16"/>
      <c r="DI427" s="16"/>
      <c r="DJ427" s="16"/>
      <c r="DK427" s="16"/>
      <c r="DL427" s="16"/>
      <c r="DM427" s="16"/>
      <c r="DN427" s="16"/>
      <c r="DO427" s="16"/>
      <c r="DP427" s="16"/>
      <c r="DQ427" s="16"/>
      <c r="DR427" s="16"/>
      <c r="DS427" s="16"/>
      <c r="DT427" s="16"/>
      <c r="DU427" s="16"/>
      <c r="DV427" s="16"/>
      <c r="DW427" s="16"/>
      <c r="DX427" s="16"/>
      <c r="DY427" s="16"/>
      <c r="DZ427" s="16"/>
      <c r="EA427" s="16"/>
      <c r="EB427" s="16"/>
      <c r="EC427" s="16"/>
      <c r="ED427" s="16"/>
      <c r="EE427" s="16"/>
      <c r="EF427" s="16"/>
      <c r="EG427" s="16"/>
      <c r="EH427" s="16"/>
      <c r="EI427" s="16"/>
      <c r="EJ427" s="16"/>
      <c r="EK427" s="16"/>
      <c r="EL427" s="16"/>
      <c r="EM427" s="16"/>
      <c r="EN427" s="16"/>
      <c r="EO427" s="16"/>
      <c r="EP427" s="16"/>
      <c r="EQ427" s="16"/>
      <c r="ER427" s="16"/>
      <c r="ES427" s="16"/>
      <c r="ET427" s="16"/>
      <c r="EU427" s="16"/>
      <c r="EV427" s="16"/>
      <c r="EW427" s="16"/>
      <c r="EX427" s="16"/>
      <c r="EY427" s="16"/>
      <c r="EZ427" s="16"/>
      <c r="FA427" s="16"/>
      <c r="FB427" s="16"/>
      <c r="FC427" s="16"/>
      <c r="FD427" s="16"/>
      <c r="FE427" s="16"/>
      <c r="FF427" s="16"/>
      <c r="FG427" s="16"/>
      <c r="FH427" s="16"/>
      <c r="FI427" s="16"/>
      <c r="FJ427" s="16"/>
      <c r="FK427" s="16"/>
      <c r="FL427" s="16"/>
      <c r="FM427" s="16"/>
      <c r="FN427" s="16"/>
      <c r="FO427" s="16"/>
      <c r="FP427" s="16"/>
      <c r="FQ427" s="16"/>
      <c r="FR427" s="16"/>
      <c r="FS427" s="16"/>
      <c r="FT427" s="16"/>
      <c r="FU427" s="16"/>
      <c r="FV427" s="16"/>
      <c r="FW427" s="16"/>
      <c r="FX427" s="16"/>
      <c r="FY427" s="16"/>
      <c r="FZ427" s="16"/>
      <c r="GA427" s="16"/>
      <c r="GB427" s="16"/>
      <c r="GC427" s="16"/>
      <c r="GE427" s="37">
        <v>422</v>
      </c>
      <c r="GF427" s="12">
        <v>3567</v>
      </c>
      <c r="GG427" s="16">
        <v>32.85</v>
      </c>
      <c r="GH427" s="16">
        <v>6</v>
      </c>
      <c r="GI427" s="16">
        <v>3</v>
      </c>
      <c r="GJ427" s="16">
        <v>0</v>
      </c>
      <c r="GK427" s="16">
        <v>0</v>
      </c>
      <c r="GL427" s="16">
        <v>0</v>
      </c>
      <c r="GM427" s="16">
        <v>4.59</v>
      </c>
      <c r="GN427" s="16">
        <v>5.13</v>
      </c>
      <c r="GO427" s="16">
        <v>6.6</v>
      </c>
      <c r="GP427" s="16">
        <v>3.6</v>
      </c>
      <c r="GQ427" s="16">
        <v>30.34</v>
      </c>
      <c r="GR427" s="16">
        <v>0</v>
      </c>
      <c r="GS427" s="16">
        <v>5.81</v>
      </c>
      <c r="GT427" s="16">
        <v>6.2249999999999996</v>
      </c>
      <c r="GU427" s="16">
        <v>0</v>
      </c>
      <c r="GV427" s="16">
        <v>2365.9</v>
      </c>
      <c r="GW427" s="16"/>
      <c r="GX427" s="16"/>
      <c r="GY427" s="16"/>
      <c r="GZ427" s="16"/>
      <c r="HA427" s="16"/>
    </row>
    <row r="428" spans="1:209" x14ac:dyDescent="0.35">
      <c r="A428" s="37"/>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c r="AA428" s="16"/>
      <c r="AB428" s="16"/>
      <c r="AC428" s="16"/>
      <c r="AD428" s="16"/>
      <c r="AE428" s="16"/>
      <c r="AF428" s="16"/>
      <c r="AG428" s="16"/>
      <c r="AH428" s="16"/>
      <c r="AI428" s="16"/>
      <c r="AJ428" s="16"/>
      <c r="AK428" s="16"/>
      <c r="AL428" s="16"/>
      <c r="AM428" s="16"/>
      <c r="AN428" s="16"/>
      <c r="AO428" s="16"/>
      <c r="AP428" s="16"/>
      <c r="AQ428" s="16"/>
      <c r="AR428" s="16"/>
      <c r="AS428" s="16"/>
      <c r="AT428" s="16"/>
      <c r="AU428" s="16"/>
      <c r="AV428" s="16"/>
      <c r="AW428" s="16"/>
      <c r="AX428" s="16"/>
      <c r="AY428" s="16"/>
      <c r="AZ428" s="16"/>
      <c r="BA428" s="16"/>
      <c r="BB428" s="16"/>
      <c r="BC428" s="16"/>
      <c r="BD428" s="16"/>
      <c r="BE428" s="16"/>
      <c r="BF428" s="16"/>
      <c r="BG428" s="16"/>
      <c r="BH428" s="16"/>
      <c r="BI428" s="16"/>
      <c r="BJ428" s="16"/>
      <c r="BK428" s="16"/>
      <c r="BL428" s="16"/>
      <c r="BM428" s="16"/>
      <c r="BN428" s="16"/>
      <c r="BO428" s="16"/>
      <c r="BP428" s="16"/>
      <c r="BQ428" s="16"/>
      <c r="BR428" s="16"/>
      <c r="BS428" s="16"/>
      <c r="BT428" s="16"/>
      <c r="BU428" s="16"/>
      <c r="BV428" s="16"/>
      <c r="BW428" s="16"/>
      <c r="BX428" s="16"/>
      <c r="BY428" s="16"/>
      <c r="BZ428" s="16"/>
      <c r="CA428" s="16"/>
      <c r="CB428" s="16"/>
      <c r="CC428" s="16"/>
      <c r="CD428" s="16"/>
      <c r="CE428" s="16"/>
      <c r="CF428" s="16"/>
      <c r="CG428" s="16"/>
      <c r="CH428" s="16"/>
      <c r="CI428" s="16"/>
      <c r="CJ428" s="16"/>
      <c r="CK428" s="16"/>
      <c r="CL428" s="16"/>
      <c r="CM428" s="16"/>
      <c r="CN428" s="16"/>
      <c r="CO428" s="16"/>
      <c r="CP428" s="16"/>
      <c r="CQ428" s="16"/>
      <c r="CR428" s="16"/>
      <c r="CS428" s="16"/>
      <c r="CT428" s="16"/>
      <c r="CU428" s="16"/>
      <c r="CV428" s="16"/>
      <c r="CW428" s="16"/>
      <c r="CX428" s="16"/>
      <c r="CY428" s="16"/>
      <c r="CZ428" s="16"/>
      <c r="DA428" s="16"/>
      <c r="DB428" s="16"/>
      <c r="DC428" s="16"/>
      <c r="DD428" s="16"/>
      <c r="DE428" s="16"/>
      <c r="DF428" s="16"/>
      <c r="DG428" s="16"/>
      <c r="DH428" s="16"/>
      <c r="DI428" s="16"/>
      <c r="DJ428" s="16"/>
      <c r="DK428" s="16"/>
      <c r="DL428" s="16"/>
      <c r="DM428" s="16"/>
      <c r="DN428" s="16"/>
      <c r="DO428" s="16"/>
      <c r="DP428" s="16"/>
      <c r="DQ428" s="16"/>
      <c r="DR428" s="16"/>
      <c r="DS428" s="16"/>
      <c r="DT428" s="16"/>
      <c r="DU428" s="16"/>
      <c r="DV428" s="16"/>
      <c r="DW428" s="16"/>
      <c r="DX428" s="16"/>
      <c r="DY428" s="16"/>
      <c r="DZ428" s="16"/>
      <c r="EA428" s="16"/>
      <c r="EB428" s="16"/>
      <c r="EC428" s="16"/>
      <c r="ED428" s="16"/>
      <c r="EE428" s="16"/>
      <c r="EF428" s="16"/>
      <c r="EG428" s="16"/>
      <c r="EH428" s="16"/>
      <c r="EI428" s="16"/>
      <c r="EJ428" s="16"/>
      <c r="EK428" s="16"/>
      <c r="EL428" s="16"/>
      <c r="EM428" s="16"/>
      <c r="EN428" s="16"/>
      <c r="EO428" s="16"/>
      <c r="EP428" s="16"/>
      <c r="EQ428" s="16"/>
      <c r="ER428" s="16"/>
      <c r="ES428" s="16"/>
      <c r="ET428" s="16"/>
      <c r="EU428" s="16"/>
      <c r="EV428" s="16"/>
      <c r="EW428" s="16"/>
      <c r="EX428" s="16"/>
      <c r="EY428" s="16"/>
      <c r="EZ428" s="16"/>
      <c r="FA428" s="16"/>
      <c r="FB428" s="16"/>
      <c r="FC428" s="16"/>
      <c r="FD428" s="16"/>
      <c r="FE428" s="16"/>
      <c r="FF428" s="16"/>
      <c r="FG428" s="16"/>
      <c r="FH428" s="16"/>
      <c r="FI428" s="16"/>
      <c r="FJ428" s="16"/>
      <c r="FK428" s="16"/>
      <c r="FL428" s="16"/>
      <c r="FM428" s="16"/>
      <c r="FN428" s="16"/>
      <c r="FO428" s="16"/>
      <c r="FP428" s="16"/>
      <c r="FQ428" s="16"/>
      <c r="FR428" s="16"/>
      <c r="FS428" s="16"/>
      <c r="FT428" s="16"/>
      <c r="FU428" s="16"/>
      <c r="FV428" s="16"/>
      <c r="FW428" s="16"/>
      <c r="FX428" s="16"/>
      <c r="FY428" s="16"/>
      <c r="FZ428" s="16"/>
      <c r="GA428" s="16"/>
      <c r="GB428" s="16"/>
      <c r="GC428" s="16"/>
      <c r="GE428" s="37">
        <v>423</v>
      </c>
      <c r="GF428" s="12">
        <v>3568</v>
      </c>
      <c r="GG428" s="16">
        <v>38.17</v>
      </c>
      <c r="GH428" s="16">
        <v>28.23</v>
      </c>
      <c r="GI428" s="16">
        <v>31</v>
      </c>
      <c r="GJ428" s="16">
        <v>4</v>
      </c>
      <c r="GK428" s="16">
        <v>9.9600000000000009</v>
      </c>
      <c r="GL428" s="16">
        <v>125.455</v>
      </c>
      <c r="GM428" s="16">
        <v>4.9400000000000004</v>
      </c>
      <c r="GN428" s="16">
        <v>31.9</v>
      </c>
      <c r="GO428" s="16">
        <v>15.675000000000001</v>
      </c>
      <c r="GP428" s="16">
        <v>65.2</v>
      </c>
      <c r="GQ428" s="16">
        <v>40.270000000000003</v>
      </c>
      <c r="GR428" s="16">
        <v>0</v>
      </c>
      <c r="GS428" s="16">
        <v>27.04</v>
      </c>
      <c r="GT428" s="16">
        <v>23.425000000000001</v>
      </c>
      <c r="GU428" s="16">
        <v>0</v>
      </c>
      <c r="GV428" s="16">
        <v>6378.5900000000011</v>
      </c>
      <c r="GW428" s="16"/>
      <c r="GX428" s="16"/>
      <c r="GY428" s="16"/>
      <c r="GZ428" s="16"/>
      <c r="HA428" s="16"/>
    </row>
    <row r="429" spans="1:209" x14ac:dyDescent="0.35">
      <c r="A429" s="37"/>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c r="AA429" s="16"/>
      <c r="AB429" s="16"/>
      <c r="AC429" s="16"/>
      <c r="AD429" s="16"/>
      <c r="AE429" s="16"/>
      <c r="AF429" s="16"/>
      <c r="AG429" s="16"/>
      <c r="AH429" s="16"/>
      <c r="AI429" s="16"/>
      <c r="AJ429" s="16"/>
      <c r="AK429" s="16"/>
      <c r="AL429" s="16"/>
      <c r="AM429" s="16"/>
      <c r="AN429" s="16"/>
      <c r="AO429" s="16"/>
      <c r="AP429" s="16"/>
      <c r="AQ429" s="16"/>
      <c r="AR429" s="16"/>
      <c r="AS429" s="16"/>
      <c r="AT429" s="16"/>
      <c r="AU429" s="16"/>
      <c r="AV429" s="16"/>
      <c r="AW429" s="16"/>
      <c r="AX429" s="16"/>
      <c r="AY429" s="16"/>
      <c r="AZ429" s="16"/>
      <c r="BA429" s="16"/>
      <c r="BB429" s="16"/>
      <c r="BC429" s="16"/>
      <c r="BD429" s="16"/>
      <c r="BE429" s="16"/>
      <c r="BF429" s="16"/>
      <c r="BG429" s="16"/>
      <c r="BH429" s="16"/>
      <c r="BI429" s="16"/>
      <c r="BJ429" s="16"/>
      <c r="BK429" s="16"/>
      <c r="BL429" s="16"/>
      <c r="BM429" s="16"/>
      <c r="BN429" s="16"/>
      <c r="BO429" s="16"/>
      <c r="BP429" s="16"/>
      <c r="BQ429" s="16"/>
      <c r="BR429" s="16"/>
      <c r="BS429" s="16"/>
      <c r="BT429" s="16"/>
      <c r="BU429" s="16"/>
      <c r="BV429" s="16"/>
      <c r="BW429" s="16"/>
      <c r="BX429" s="16"/>
      <c r="BY429" s="16"/>
      <c r="BZ429" s="16"/>
      <c r="CA429" s="16"/>
      <c r="CB429" s="16"/>
      <c r="CC429" s="16"/>
      <c r="CD429" s="16"/>
      <c r="CE429" s="16"/>
      <c r="CF429" s="16"/>
      <c r="CG429" s="16"/>
      <c r="CH429" s="16"/>
      <c r="CI429" s="16"/>
      <c r="CJ429" s="16"/>
      <c r="CK429" s="16"/>
      <c r="CL429" s="16"/>
      <c r="CM429" s="16"/>
      <c r="CN429" s="16"/>
      <c r="CO429" s="16"/>
      <c r="CP429" s="16"/>
      <c r="CQ429" s="16"/>
      <c r="CR429" s="16"/>
      <c r="CS429" s="16"/>
      <c r="CT429" s="16"/>
      <c r="CU429" s="16"/>
      <c r="CV429" s="16"/>
      <c r="CW429" s="16"/>
      <c r="CX429" s="16"/>
      <c r="CY429" s="16"/>
      <c r="CZ429" s="16"/>
      <c r="DA429" s="16"/>
      <c r="DB429" s="16"/>
      <c r="DC429" s="16"/>
      <c r="DD429" s="16"/>
      <c r="DE429" s="16"/>
      <c r="DF429" s="16"/>
      <c r="DG429" s="16"/>
      <c r="DH429" s="16"/>
      <c r="DI429" s="16"/>
      <c r="DJ429" s="16"/>
      <c r="DK429" s="16"/>
      <c r="DL429" s="16"/>
      <c r="DM429" s="16"/>
      <c r="DN429" s="16"/>
      <c r="DO429" s="16"/>
      <c r="DP429" s="16"/>
      <c r="DQ429" s="16"/>
      <c r="DR429" s="16"/>
      <c r="DS429" s="16"/>
      <c r="DT429" s="16"/>
      <c r="DU429" s="16"/>
      <c r="DV429" s="16"/>
      <c r="DW429" s="16"/>
      <c r="DX429" s="16"/>
      <c r="DY429" s="16"/>
      <c r="DZ429" s="16"/>
      <c r="EA429" s="16"/>
      <c r="EB429" s="16"/>
      <c r="EC429" s="16"/>
      <c r="ED429" s="16"/>
      <c r="EE429" s="16"/>
      <c r="EF429" s="16"/>
      <c r="EG429" s="16"/>
      <c r="EH429" s="16"/>
      <c r="EI429" s="16"/>
      <c r="EJ429" s="16"/>
      <c r="EK429" s="16"/>
      <c r="EL429" s="16"/>
      <c r="EM429" s="16"/>
      <c r="EN429" s="16"/>
      <c r="EO429" s="16"/>
      <c r="EP429" s="16"/>
      <c r="EQ429" s="16"/>
      <c r="ER429" s="16"/>
      <c r="ES429" s="16"/>
      <c r="ET429" s="16"/>
      <c r="EU429" s="16"/>
      <c r="EV429" s="16"/>
      <c r="EW429" s="16"/>
      <c r="EX429" s="16"/>
      <c r="EY429" s="16"/>
      <c r="EZ429" s="16"/>
      <c r="FA429" s="16"/>
      <c r="FB429" s="16"/>
      <c r="FC429" s="16"/>
      <c r="FD429" s="16"/>
      <c r="FE429" s="16"/>
      <c r="FF429" s="16"/>
      <c r="FG429" s="16"/>
      <c r="FH429" s="16"/>
      <c r="FI429" s="16"/>
      <c r="FJ429" s="16"/>
      <c r="FK429" s="16"/>
      <c r="FL429" s="16"/>
      <c r="FM429" s="16"/>
      <c r="FN429" s="16"/>
      <c r="FO429" s="16"/>
      <c r="FP429" s="16"/>
      <c r="FQ429" s="16"/>
      <c r="FR429" s="16"/>
      <c r="FS429" s="16"/>
      <c r="FT429" s="16"/>
      <c r="FU429" s="16"/>
      <c r="FV429" s="16"/>
      <c r="FW429" s="16"/>
      <c r="FX429" s="16"/>
      <c r="FY429" s="16"/>
      <c r="FZ429" s="16"/>
      <c r="GA429" s="16"/>
      <c r="GB429" s="16"/>
      <c r="GC429" s="16"/>
      <c r="GE429" s="37">
        <v>424</v>
      </c>
      <c r="GF429" s="12">
        <v>3570</v>
      </c>
      <c r="GG429" s="16">
        <v>23.14</v>
      </c>
      <c r="GH429" s="16">
        <v>9.8800000000000008</v>
      </c>
      <c r="GI429" s="16">
        <v>0</v>
      </c>
      <c r="GJ429" s="16">
        <v>0</v>
      </c>
      <c r="GK429" s="16">
        <v>12</v>
      </c>
      <c r="GL429" s="16">
        <v>5.5</v>
      </c>
      <c r="GM429" s="16">
        <v>10.56</v>
      </c>
      <c r="GN429" s="16">
        <v>12.51</v>
      </c>
      <c r="GO429" s="16">
        <v>3.85</v>
      </c>
      <c r="GP429" s="16">
        <v>13.86</v>
      </c>
      <c r="GQ429" s="16">
        <v>0</v>
      </c>
      <c r="GR429" s="16">
        <v>6.6</v>
      </c>
      <c r="GS429" s="16">
        <v>35.274999999999999</v>
      </c>
      <c r="GT429" s="16">
        <v>0</v>
      </c>
      <c r="GU429" s="16">
        <v>14.52</v>
      </c>
      <c r="GV429" s="16">
        <v>1053.7200000000003</v>
      </c>
      <c r="GW429" s="16"/>
      <c r="GX429" s="16"/>
      <c r="GY429" s="16"/>
      <c r="GZ429" s="16"/>
      <c r="HA429" s="16"/>
    </row>
    <row r="430" spans="1:209" x14ac:dyDescent="0.35">
      <c r="A430" s="37"/>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c r="AA430" s="16"/>
      <c r="AB430" s="16"/>
      <c r="AC430" s="16"/>
      <c r="AD430" s="16"/>
      <c r="AE430" s="16"/>
      <c r="AF430" s="16"/>
      <c r="AG430" s="16"/>
      <c r="AH430" s="16"/>
      <c r="AI430" s="16"/>
      <c r="AJ430" s="16"/>
      <c r="AK430" s="16"/>
      <c r="AL430" s="16"/>
      <c r="AM430" s="16"/>
      <c r="AN430" s="16"/>
      <c r="AO430" s="16"/>
      <c r="AP430" s="16"/>
      <c r="AQ430" s="16"/>
      <c r="AR430" s="16"/>
      <c r="AS430" s="16"/>
      <c r="AT430" s="16"/>
      <c r="AU430" s="16"/>
      <c r="AV430" s="16"/>
      <c r="AW430" s="16"/>
      <c r="AX430" s="16"/>
      <c r="AY430" s="16"/>
      <c r="AZ430" s="16"/>
      <c r="BA430" s="16"/>
      <c r="BB430" s="16"/>
      <c r="BC430" s="16"/>
      <c r="BD430" s="16"/>
      <c r="BE430" s="16"/>
      <c r="BF430" s="16"/>
      <c r="BG430" s="16"/>
      <c r="BH430" s="16"/>
      <c r="BI430" s="16"/>
      <c r="BJ430" s="16"/>
      <c r="BK430" s="16"/>
      <c r="BL430" s="16"/>
      <c r="BM430" s="16"/>
      <c r="BN430" s="16"/>
      <c r="BO430" s="16"/>
      <c r="BP430" s="16"/>
      <c r="BQ430" s="16"/>
      <c r="BR430" s="16"/>
      <c r="BS430" s="16"/>
      <c r="BT430" s="16"/>
      <c r="BU430" s="16"/>
      <c r="BV430" s="16"/>
      <c r="BW430" s="16"/>
      <c r="BX430" s="16"/>
      <c r="BY430" s="16"/>
      <c r="BZ430" s="16"/>
      <c r="CA430" s="16"/>
      <c r="CB430" s="16"/>
      <c r="CC430" s="16"/>
      <c r="CD430" s="16"/>
      <c r="CE430" s="16"/>
      <c r="CF430" s="16"/>
      <c r="CG430" s="16"/>
      <c r="CH430" s="16"/>
      <c r="CI430" s="16"/>
      <c r="CJ430" s="16"/>
      <c r="CK430" s="16"/>
      <c r="CL430" s="16"/>
      <c r="CM430" s="16"/>
      <c r="CN430" s="16"/>
      <c r="CO430" s="16"/>
      <c r="CP430" s="16"/>
      <c r="CQ430" s="16"/>
      <c r="CR430" s="16"/>
      <c r="CS430" s="16"/>
      <c r="CT430" s="16"/>
      <c r="CU430" s="16"/>
      <c r="CV430" s="16"/>
      <c r="CW430" s="16"/>
      <c r="CX430" s="16"/>
      <c r="CY430" s="16"/>
      <c r="CZ430" s="16"/>
      <c r="DA430" s="16"/>
      <c r="DB430" s="16"/>
      <c r="DC430" s="16"/>
      <c r="DD430" s="16"/>
      <c r="DE430" s="16"/>
      <c r="DF430" s="16"/>
      <c r="DG430" s="16"/>
      <c r="DH430" s="16"/>
      <c r="DI430" s="16"/>
      <c r="DJ430" s="16"/>
      <c r="DK430" s="16"/>
      <c r="DL430" s="16"/>
      <c r="DM430" s="16"/>
      <c r="DN430" s="16"/>
      <c r="DO430" s="16"/>
      <c r="DP430" s="16"/>
      <c r="DQ430" s="16"/>
      <c r="DR430" s="16"/>
      <c r="DS430" s="16"/>
      <c r="DT430" s="16"/>
      <c r="DU430" s="16"/>
      <c r="DV430" s="16"/>
      <c r="DW430" s="16"/>
      <c r="DX430" s="16"/>
      <c r="DY430" s="16"/>
      <c r="DZ430" s="16"/>
      <c r="EA430" s="16"/>
      <c r="EB430" s="16"/>
      <c r="EC430" s="16"/>
      <c r="ED430" s="16"/>
      <c r="EE430" s="16"/>
      <c r="EF430" s="16"/>
      <c r="EG430" s="16"/>
      <c r="EH430" s="16"/>
      <c r="EI430" s="16"/>
      <c r="EJ430" s="16"/>
      <c r="EK430" s="16"/>
      <c r="EL430" s="16"/>
      <c r="EM430" s="16"/>
      <c r="EN430" s="16"/>
      <c r="EO430" s="16"/>
      <c r="EP430" s="16"/>
      <c r="EQ430" s="16"/>
      <c r="ER430" s="16"/>
      <c r="ES430" s="16"/>
      <c r="ET430" s="16"/>
      <c r="EU430" s="16"/>
      <c r="EV430" s="16"/>
      <c r="EW430" s="16"/>
      <c r="EX430" s="16"/>
      <c r="EY430" s="16"/>
      <c r="EZ430" s="16"/>
      <c r="FA430" s="16"/>
      <c r="FB430" s="16"/>
      <c r="FC430" s="16"/>
      <c r="FD430" s="16"/>
      <c r="FE430" s="16"/>
      <c r="FF430" s="16"/>
      <c r="FG430" s="16"/>
      <c r="FH430" s="16"/>
      <c r="FI430" s="16"/>
      <c r="FJ430" s="16"/>
      <c r="FK430" s="16"/>
      <c r="FL430" s="16"/>
      <c r="FM430" s="16"/>
      <c r="FN430" s="16"/>
      <c r="FO430" s="16"/>
      <c r="FP430" s="16"/>
      <c r="FQ430" s="16"/>
      <c r="FR430" s="16"/>
      <c r="FS430" s="16"/>
      <c r="FT430" s="16"/>
      <c r="FU430" s="16"/>
      <c r="FV430" s="16"/>
      <c r="FW430" s="16"/>
      <c r="FX430" s="16"/>
      <c r="FY430" s="16"/>
      <c r="FZ430" s="16"/>
      <c r="GA430" s="16"/>
      <c r="GB430" s="16"/>
      <c r="GC430" s="16"/>
      <c r="GE430" s="37">
        <v>425</v>
      </c>
      <c r="GF430" s="12">
        <v>3571</v>
      </c>
      <c r="GG430" s="16">
        <v>3.8</v>
      </c>
      <c r="GH430" s="16">
        <v>0</v>
      </c>
      <c r="GI430" s="16">
        <v>0</v>
      </c>
      <c r="GJ430" s="16">
        <v>0</v>
      </c>
      <c r="GK430" s="16">
        <v>0</v>
      </c>
      <c r="GL430" s="16">
        <v>2.08</v>
      </c>
      <c r="GM430" s="16">
        <v>0</v>
      </c>
      <c r="GN430" s="16">
        <v>5.13</v>
      </c>
      <c r="GO430" s="16">
        <v>0</v>
      </c>
      <c r="GP430" s="16">
        <v>0</v>
      </c>
      <c r="GQ430" s="16">
        <v>14.06</v>
      </c>
      <c r="GR430" s="16">
        <v>0</v>
      </c>
      <c r="GS430" s="16">
        <v>0</v>
      </c>
      <c r="GT430" s="16">
        <v>6.6</v>
      </c>
      <c r="GU430" s="16">
        <v>0</v>
      </c>
      <c r="GV430" s="16">
        <v>768.05699999999968</v>
      </c>
      <c r="GW430" s="16"/>
      <c r="GX430" s="16"/>
      <c r="GY430" s="16"/>
      <c r="GZ430" s="16"/>
      <c r="HA430" s="16"/>
    </row>
    <row r="431" spans="1:209" x14ac:dyDescent="0.35">
      <c r="A431" s="37"/>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c r="AD431" s="16"/>
      <c r="AE431" s="16"/>
      <c r="AF431" s="16"/>
      <c r="AG431" s="16"/>
      <c r="AH431" s="16"/>
      <c r="AI431" s="16"/>
      <c r="AJ431" s="16"/>
      <c r="AK431" s="16"/>
      <c r="AL431" s="16"/>
      <c r="AM431" s="16"/>
      <c r="AN431" s="16"/>
      <c r="AO431" s="16"/>
      <c r="AP431" s="16"/>
      <c r="AQ431" s="16"/>
      <c r="AR431" s="16"/>
      <c r="AS431" s="16"/>
      <c r="AT431" s="16"/>
      <c r="AU431" s="16"/>
      <c r="AV431" s="16"/>
      <c r="AW431" s="16"/>
      <c r="AX431" s="16"/>
      <c r="AY431" s="16"/>
      <c r="AZ431" s="16"/>
      <c r="BA431" s="16"/>
      <c r="BB431" s="16"/>
      <c r="BC431" s="16"/>
      <c r="BD431" s="16"/>
      <c r="BE431" s="16"/>
      <c r="BF431" s="16"/>
      <c r="BG431" s="16"/>
      <c r="BH431" s="16"/>
      <c r="BI431" s="16"/>
      <c r="BJ431" s="16"/>
      <c r="BK431" s="16"/>
      <c r="BL431" s="16"/>
      <c r="BM431" s="16"/>
      <c r="BN431" s="16"/>
      <c r="BO431" s="16"/>
      <c r="BP431" s="16"/>
      <c r="BQ431" s="16"/>
      <c r="BR431" s="16"/>
      <c r="BS431" s="16"/>
      <c r="BT431" s="16"/>
      <c r="BU431" s="16"/>
      <c r="BV431" s="16"/>
      <c r="BW431" s="16"/>
      <c r="BX431" s="16"/>
      <c r="BY431" s="16"/>
      <c r="BZ431" s="16"/>
      <c r="CA431" s="16"/>
      <c r="CB431" s="16"/>
      <c r="CC431" s="16"/>
      <c r="CD431" s="16"/>
      <c r="CE431" s="16"/>
      <c r="CF431" s="16"/>
      <c r="CG431" s="16"/>
      <c r="CH431" s="16"/>
      <c r="CI431" s="16"/>
      <c r="CJ431" s="16"/>
      <c r="CK431" s="16"/>
      <c r="CL431" s="16"/>
      <c r="CM431" s="16"/>
      <c r="CN431" s="16"/>
      <c r="CO431" s="16"/>
      <c r="CP431" s="16"/>
      <c r="CQ431" s="16"/>
      <c r="CR431" s="16"/>
      <c r="CS431" s="16"/>
      <c r="CT431" s="16"/>
      <c r="CU431" s="16"/>
      <c r="CV431" s="16"/>
      <c r="CW431" s="16"/>
      <c r="CX431" s="16"/>
      <c r="CY431" s="16"/>
      <c r="CZ431" s="16"/>
      <c r="DA431" s="16"/>
      <c r="DB431" s="16"/>
      <c r="DC431" s="16"/>
      <c r="DD431" s="16"/>
      <c r="DE431" s="16"/>
      <c r="DF431" s="16"/>
      <c r="DG431" s="16"/>
      <c r="DH431" s="16"/>
      <c r="DI431" s="16"/>
      <c r="DJ431" s="16"/>
      <c r="DK431" s="16"/>
      <c r="DL431" s="16"/>
      <c r="DM431" s="16"/>
      <c r="DN431" s="16"/>
      <c r="DO431" s="16"/>
      <c r="DP431" s="16"/>
      <c r="DQ431" s="16"/>
      <c r="DR431" s="16"/>
      <c r="DS431" s="16"/>
      <c r="DT431" s="16"/>
      <c r="DU431" s="16"/>
      <c r="DV431" s="16"/>
      <c r="DW431" s="16"/>
      <c r="DX431" s="16"/>
      <c r="DY431" s="16"/>
      <c r="DZ431" s="16"/>
      <c r="EA431" s="16"/>
      <c r="EB431" s="16"/>
      <c r="EC431" s="16"/>
      <c r="ED431" s="16"/>
      <c r="EE431" s="16"/>
      <c r="EF431" s="16"/>
      <c r="EG431" s="16"/>
      <c r="EH431" s="16"/>
      <c r="EI431" s="16"/>
      <c r="EJ431" s="16"/>
      <c r="EK431" s="16"/>
      <c r="EL431" s="16"/>
      <c r="EM431" s="16"/>
      <c r="EN431" s="16"/>
      <c r="EO431" s="16"/>
      <c r="EP431" s="16"/>
      <c r="EQ431" s="16"/>
      <c r="ER431" s="16"/>
      <c r="ES431" s="16"/>
      <c r="ET431" s="16"/>
      <c r="EU431" s="16"/>
      <c r="EV431" s="16"/>
      <c r="EW431" s="16"/>
      <c r="EX431" s="16"/>
      <c r="EY431" s="16"/>
      <c r="EZ431" s="16"/>
      <c r="FA431" s="16"/>
      <c r="FB431" s="16"/>
      <c r="FC431" s="16"/>
      <c r="FD431" s="16"/>
      <c r="FE431" s="16"/>
      <c r="FF431" s="16"/>
      <c r="FG431" s="16"/>
      <c r="FH431" s="16"/>
      <c r="FI431" s="16"/>
      <c r="FJ431" s="16"/>
      <c r="FK431" s="16"/>
      <c r="FL431" s="16"/>
      <c r="FM431" s="16"/>
      <c r="FN431" s="16"/>
      <c r="FO431" s="16"/>
      <c r="FP431" s="16"/>
      <c r="FQ431" s="16"/>
      <c r="FR431" s="16"/>
      <c r="FS431" s="16"/>
      <c r="FT431" s="16"/>
      <c r="FU431" s="16"/>
      <c r="FV431" s="16"/>
      <c r="FW431" s="16"/>
      <c r="FX431" s="16"/>
      <c r="FY431" s="16"/>
      <c r="FZ431" s="16"/>
      <c r="GA431" s="16"/>
      <c r="GB431" s="16"/>
      <c r="GC431" s="16"/>
      <c r="GE431" s="37">
        <v>426</v>
      </c>
      <c r="GF431" s="12">
        <v>3572</v>
      </c>
      <c r="GG431" s="16">
        <v>0</v>
      </c>
      <c r="GH431" s="16">
        <v>0</v>
      </c>
      <c r="GI431" s="16">
        <v>0</v>
      </c>
      <c r="GJ431" s="16">
        <v>0</v>
      </c>
      <c r="GK431" s="16">
        <v>0</v>
      </c>
      <c r="GL431" s="16">
        <v>0</v>
      </c>
      <c r="GM431" s="16">
        <v>0</v>
      </c>
      <c r="GN431" s="16">
        <v>0</v>
      </c>
      <c r="GO431" s="16">
        <v>0</v>
      </c>
      <c r="GP431" s="16">
        <v>0</v>
      </c>
      <c r="GQ431" s="16">
        <v>65.12</v>
      </c>
      <c r="GR431" s="16">
        <v>0</v>
      </c>
      <c r="GS431" s="16">
        <v>3.5</v>
      </c>
      <c r="GT431" s="16">
        <v>0</v>
      </c>
      <c r="GU431" s="16">
        <v>0</v>
      </c>
      <c r="GV431" s="16">
        <v>556.46999999999991</v>
      </c>
      <c r="GW431" s="16"/>
      <c r="GX431" s="16"/>
      <c r="GY431" s="16"/>
      <c r="GZ431" s="16"/>
      <c r="HA431" s="16"/>
    </row>
    <row r="432" spans="1:209" x14ac:dyDescent="0.35">
      <c r="A432" s="37"/>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c r="AA432" s="16"/>
      <c r="AB432" s="16"/>
      <c r="AC432" s="16"/>
      <c r="AD432" s="16"/>
      <c r="AE432" s="16"/>
      <c r="AF432" s="16"/>
      <c r="AG432" s="16"/>
      <c r="AH432" s="16"/>
      <c r="AI432" s="16"/>
      <c r="AJ432" s="16"/>
      <c r="AK432" s="16"/>
      <c r="AL432" s="16"/>
      <c r="AM432" s="16"/>
      <c r="AN432" s="16"/>
      <c r="AO432" s="16"/>
      <c r="AP432" s="16"/>
      <c r="AQ432" s="16"/>
      <c r="AR432" s="16"/>
      <c r="AS432" s="16"/>
      <c r="AT432" s="16"/>
      <c r="AU432" s="16"/>
      <c r="AV432" s="16"/>
      <c r="AW432" s="16"/>
      <c r="AX432" s="16"/>
      <c r="AY432" s="16"/>
      <c r="AZ432" s="16"/>
      <c r="BA432" s="16"/>
      <c r="BB432" s="16"/>
      <c r="BC432" s="16"/>
      <c r="BD432" s="16"/>
      <c r="BE432" s="16"/>
      <c r="BF432" s="16"/>
      <c r="BG432" s="16"/>
      <c r="BH432" s="16"/>
      <c r="BI432" s="16"/>
      <c r="BJ432" s="16"/>
      <c r="BK432" s="16"/>
      <c r="BL432" s="16"/>
      <c r="BM432" s="16"/>
      <c r="BN432" s="16"/>
      <c r="BO432" s="16"/>
      <c r="BP432" s="16"/>
      <c r="BQ432" s="16"/>
      <c r="BR432" s="16"/>
      <c r="BS432" s="16"/>
      <c r="BT432" s="16"/>
      <c r="BU432" s="16"/>
      <c r="BV432" s="16"/>
      <c r="BW432" s="16"/>
      <c r="BX432" s="16"/>
      <c r="BY432" s="16"/>
      <c r="BZ432" s="16"/>
      <c r="CA432" s="16"/>
      <c r="CB432" s="16"/>
      <c r="CC432" s="16"/>
      <c r="CD432" s="16"/>
      <c r="CE432" s="16"/>
      <c r="CF432" s="16"/>
      <c r="CG432" s="16"/>
      <c r="CH432" s="16"/>
      <c r="CI432" s="16"/>
      <c r="CJ432" s="16"/>
      <c r="CK432" s="16"/>
      <c r="CL432" s="16"/>
      <c r="CM432" s="16"/>
      <c r="CN432" s="16"/>
      <c r="CO432" s="16"/>
      <c r="CP432" s="16"/>
      <c r="CQ432" s="16"/>
      <c r="CR432" s="16"/>
      <c r="CS432" s="16"/>
      <c r="CT432" s="16"/>
      <c r="CU432" s="16"/>
      <c r="CV432" s="16"/>
      <c r="CW432" s="16"/>
      <c r="CX432" s="16"/>
      <c r="CY432" s="16"/>
      <c r="CZ432" s="16"/>
      <c r="DA432" s="16"/>
      <c r="DB432" s="16"/>
      <c r="DC432" s="16"/>
      <c r="DD432" s="16"/>
      <c r="DE432" s="16"/>
      <c r="DF432" s="16"/>
      <c r="DG432" s="16"/>
      <c r="DH432" s="16"/>
      <c r="DI432" s="16"/>
      <c r="DJ432" s="16"/>
      <c r="DK432" s="16"/>
      <c r="DL432" s="16"/>
      <c r="DM432" s="16"/>
      <c r="DN432" s="16"/>
      <c r="DO432" s="16"/>
      <c r="DP432" s="16"/>
      <c r="DQ432" s="16"/>
      <c r="DR432" s="16"/>
      <c r="DS432" s="16"/>
      <c r="DT432" s="16"/>
      <c r="DU432" s="16"/>
      <c r="DV432" s="16"/>
      <c r="DW432" s="16"/>
      <c r="DX432" s="16"/>
      <c r="DY432" s="16"/>
      <c r="DZ432" s="16"/>
      <c r="EA432" s="16"/>
      <c r="EB432" s="16"/>
      <c r="EC432" s="16"/>
      <c r="ED432" s="16"/>
      <c r="EE432" s="16"/>
      <c r="EF432" s="16"/>
      <c r="EG432" s="16"/>
      <c r="EH432" s="16"/>
      <c r="EI432" s="16"/>
      <c r="EJ432" s="16"/>
      <c r="EK432" s="16"/>
      <c r="EL432" s="16"/>
      <c r="EM432" s="16"/>
      <c r="EN432" s="16"/>
      <c r="EO432" s="16"/>
      <c r="EP432" s="16"/>
      <c r="EQ432" s="16"/>
      <c r="ER432" s="16"/>
      <c r="ES432" s="16"/>
      <c r="ET432" s="16"/>
      <c r="EU432" s="16"/>
      <c r="EV432" s="16"/>
      <c r="EW432" s="16"/>
      <c r="EX432" s="16"/>
      <c r="EY432" s="16"/>
      <c r="EZ432" s="16"/>
      <c r="FA432" s="16"/>
      <c r="FB432" s="16"/>
      <c r="FC432" s="16"/>
      <c r="FD432" s="16"/>
      <c r="FE432" s="16"/>
      <c r="FF432" s="16"/>
      <c r="FG432" s="16"/>
      <c r="FH432" s="16"/>
      <c r="FI432" s="16"/>
      <c r="FJ432" s="16"/>
      <c r="FK432" s="16"/>
      <c r="FL432" s="16"/>
      <c r="FM432" s="16"/>
      <c r="FN432" s="16"/>
      <c r="FO432" s="16"/>
      <c r="FP432" s="16"/>
      <c r="FQ432" s="16"/>
      <c r="FR432" s="16"/>
      <c r="FS432" s="16"/>
      <c r="FT432" s="16"/>
      <c r="FU432" s="16"/>
      <c r="FV432" s="16"/>
      <c r="FW432" s="16"/>
      <c r="FX432" s="16"/>
      <c r="FY432" s="16"/>
      <c r="FZ432" s="16"/>
      <c r="GA432" s="16"/>
      <c r="GB432" s="16"/>
      <c r="GC432" s="16"/>
      <c r="GE432" s="37">
        <v>427</v>
      </c>
      <c r="GF432" s="12">
        <v>3573</v>
      </c>
      <c r="GG432" s="16">
        <v>4.58</v>
      </c>
      <c r="GH432" s="16">
        <v>0</v>
      </c>
      <c r="GI432" s="16">
        <v>0</v>
      </c>
      <c r="GJ432" s="16">
        <v>0</v>
      </c>
      <c r="GK432" s="16">
        <v>0</v>
      </c>
      <c r="GL432" s="16">
        <v>3</v>
      </c>
      <c r="GM432" s="16">
        <v>0</v>
      </c>
      <c r="GN432" s="16">
        <v>6.05</v>
      </c>
      <c r="GO432" s="16">
        <v>0</v>
      </c>
      <c r="GP432" s="16">
        <v>9.7200000000000006</v>
      </c>
      <c r="GQ432" s="16">
        <v>6.05</v>
      </c>
      <c r="GR432" s="16">
        <v>0</v>
      </c>
      <c r="GS432" s="16">
        <v>25.3</v>
      </c>
      <c r="GT432" s="16">
        <v>0</v>
      </c>
      <c r="GU432" s="16">
        <v>0</v>
      </c>
      <c r="GV432" s="16">
        <v>943.50500000000011</v>
      </c>
      <c r="GW432" s="16"/>
      <c r="GX432" s="16"/>
      <c r="GY432" s="16"/>
      <c r="GZ432" s="16"/>
      <c r="HA432" s="16"/>
    </row>
    <row r="433" spans="1:209" x14ac:dyDescent="0.35">
      <c r="A433" s="37"/>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c r="AA433" s="16"/>
      <c r="AB433" s="16"/>
      <c r="AC433" s="16"/>
      <c r="AD433" s="16"/>
      <c r="AE433" s="16"/>
      <c r="AF433" s="16"/>
      <c r="AG433" s="16"/>
      <c r="AH433" s="16"/>
      <c r="AI433" s="16"/>
      <c r="AJ433" s="16"/>
      <c r="AK433" s="16"/>
      <c r="AL433" s="16"/>
      <c r="AM433" s="16"/>
      <c r="AN433" s="16"/>
      <c r="AO433" s="16"/>
      <c r="AP433" s="16"/>
      <c r="AQ433" s="16"/>
      <c r="AR433" s="16"/>
      <c r="AS433" s="16"/>
      <c r="AT433" s="16"/>
      <c r="AU433" s="16"/>
      <c r="AV433" s="16"/>
      <c r="AW433" s="16"/>
      <c r="AX433" s="16"/>
      <c r="AY433" s="16"/>
      <c r="AZ433" s="16"/>
      <c r="BA433" s="16"/>
      <c r="BB433" s="16"/>
      <c r="BC433" s="16"/>
      <c r="BD433" s="16"/>
      <c r="BE433" s="16"/>
      <c r="BF433" s="16"/>
      <c r="BG433" s="16"/>
      <c r="BH433" s="16"/>
      <c r="BI433" s="16"/>
      <c r="BJ433" s="16"/>
      <c r="BK433" s="16"/>
      <c r="BL433" s="16"/>
      <c r="BM433" s="16"/>
      <c r="BN433" s="16"/>
      <c r="BO433" s="16"/>
      <c r="BP433" s="16"/>
      <c r="BQ433" s="16"/>
      <c r="BR433" s="16"/>
      <c r="BS433" s="16"/>
      <c r="BT433" s="16"/>
      <c r="BU433" s="16"/>
      <c r="BV433" s="16"/>
      <c r="BW433" s="16"/>
      <c r="BX433" s="16"/>
      <c r="BY433" s="16"/>
      <c r="BZ433" s="16"/>
      <c r="CA433" s="16"/>
      <c r="CB433" s="16"/>
      <c r="CC433" s="16"/>
      <c r="CD433" s="16"/>
      <c r="CE433" s="16"/>
      <c r="CF433" s="16"/>
      <c r="CG433" s="16"/>
      <c r="CH433" s="16"/>
      <c r="CI433" s="16"/>
      <c r="CJ433" s="16"/>
      <c r="CK433" s="16"/>
      <c r="CL433" s="16"/>
      <c r="CM433" s="16"/>
      <c r="CN433" s="16"/>
      <c r="CO433" s="16"/>
      <c r="CP433" s="16"/>
      <c r="CQ433" s="16"/>
      <c r="CR433" s="16"/>
      <c r="CS433" s="16"/>
      <c r="CT433" s="16"/>
      <c r="CU433" s="16"/>
      <c r="CV433" s="16"/>
      <c r="CW433" s="16"/>
      <c r="CX433" s="16"/>
      <c r="CY433" s="16"/>
      <c r="CZ433" s="16"/>
      <c r="DA433" s="16"/>
      <c r="DB433" s="16"/>
      <c r="DC433" s="16"/>
      <c r="DD433" s="16"/>
      <c r="DE433" s="16"/>
      <c r="DF433" s="16"/>
      <c r="DG433" s="16"/>
      <c r="DH433" s="16"/>
      <c r="DI433" s="16"/>
      <c r="DJ433" s="16"/>
      <c r="DK433" s="16"/>
      <c r="DL433" s="16"/>
      <c r="DM433" s="16"/>
      <c r="DN433" s="16"/>
      <c r="DO433" s="16"/>
      <c r="DP433" s="16"/>
      <c r="DQ433" s="16"/>
      <c r="DR433" s="16"/>
      <c r="DS433" s="16"/>
      <c r="DT433" s="16"/>
      <c r="DU433" s="16"/>
      <c r="DV433" s="16"/>
      <c r="DW433" s="16"/>
      <c r="DX433" s="16"/>
      <c r="DY433" s="16"/>
      <c r="DZ433" s="16"/>
      <c r="EA433" s="16"/>
      <c r="EB433" s="16"/>
      <c r="EC433" s="16"/>
      <c r="ED433" s="16"/>
      <c r="EE433" s="16"/>
      <c r="EF433" s="16"/>
      <c r="EG433" s="16"/>
      <c r="EH433" s="16"/>
      <c r="EI433" s="16"/>
      <c r="EJ433" s="16"/>
      <c r="EK433" s="16"/>
      <c r="EL433" s="16"/>
      <c r="EM433" s="16"/>
      <c r="EN433" s="16"/>
      <c r="EO433" s="16"/>
      <c r="EP433" s="16"/>
      <c r="EQ433" s="16"/>
      <c r="ER433" s="16"/>
      <c r="ES433" s="16"/>
      <c r="ET433" s="16"/>
      <c r="EU433" s="16"/>
      <c r="EV433" s="16"/>
      <c r="EW433" s="16"/>
      <c r="EX433" s="16"/>
      <c r="EY433" s="16"/>
      <c r="EZ433" s="16"/>
      <c r="FA433" s="16"/>
      <c r="FB433" s="16"/>
      <c r="FC433" s="16"/>
      <c r="FD433" s="16"/>
      <c r="FE433" s="16"/>
      <c r="FF433" s="16"/>
      <c r="FG433" s="16"/>
      <c r="FH433" s="16"/>
      <c r="FI433" s="16"/>
      <c r="FJ433" s="16"/>
      <c r="FK433" s="16"/>
      <c r="FL433" s="16"/>
      <c r="FM433" s="16"/>
      <c r="FN433" s="16"/>
      <c r="FO433" s="16"/>
      <c r="FP433" s="16"/>
      <c r="FQ433" s="16"/>
      <c r="FR433" s="16"/>
      <c r="FS433" s="16"/>
      <c r="FT433" s="16"/>
      <c r="FU433" s="16"/>
      <c r="FV433" s="16"/>
      <c r="FW433" s="16"/>
      <c r="FX433" s="16"/>
      <c r="FY433" s="16"/>
      <c r="FZ433" s="16"/>
      <c r="GA433" s="16"/>
      <c r="GB433" s="16"/>
      <c r="GC433" s="16"/>
      <c r="GE433" s="37">
        <v>428</v>
      </c>
      <c r="GF433" s="12">
        <v>3575</v>
      </c>
      <c r="GG433" s="16">
        <v>12.535</v>
      </c>
      <c r="GH433" s="16">
        <v>9.5</v>
      </c>
      <c r="GI433" s="16">
        <v>0</v>
      </c>
      <c r="GJ433" s="16">
        <v>4</v>
      </c>
      <c r="GK433" s="16">
        <v>10</v>
      </c>
      <c r="GL433" s="16">
        <v>0</v>
      </c>
      <c r="GM433" s="16">
        <v>0</v>
      </c>
      <c r="GN433" s="16">
        <v>2.16</v>
      </c>
      <c r="GO433" s="16">
        <v>0</v>
      </c>
      <c r="GP433" s="16">
        <v>46.45</v>
      </c>
      <c r="GQ433" s="16">
        <v>6.6</v>
      </c>
      <c r="GR433" s="16">
        <v>0</v>
      </c>
      <c r="GS433" s="16">
        <v>13.164999999999999</v>
      </c>
      <c r="GT433" s="16">
        <v>0</v>
      </c>
      <c r="GU433" s="16">
        <v>0</v>
      </c>
      <c r="GV433" s="16">
        <v>1423.5350000000001</v>
      </c>
      <c r="GW433" s="16"/>
      <c r="GX433" s="16"/>
      <c r="GY433" s="16"/>
      <c r="GZ433" s="16"/>
      <c r="HA433" s="16"/>
    </row>
    <row r="434" spans="1:209" x14ac:dyDescent="0.35">
      <c r="A434" s="37"/>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c r="AA434" s="16"/>
      <c r="AB434" s="16"/>
      <c r="AC434" s="16"/>
      <c r="AD434" s="16"/>
      <c r="AE434" s="16"/>
      <c r="AF434" s="16"/>
      <c r="AG434" s="16"/>
      <c r="AH434" s="16"/>
      <c r="AI434" s="16"/>
      <c r="AJ434" s="16"/>
      <c r="AK434" s="16"/>
      <c r="AL434" s="16"/>
      <c r="AM434" s="16"/>
      <c r="AN434" s="16"/>
      <c r="AO434" s="16"/>
      <c r="AP434" s="16"/>
      <c r="AQ434" s="16"/>
      <c r="AR434" s="16"/>
      <c r="AS434" s="16"/>
      <c r="AT434" s="16"/>
      <c r="AU434" s="16"/>
      <c r="AV434" s="16"/>
      <c r="AW434" s="16"/>
      <c r="AX434" s="16"/>
      <c r="AY434" s="16"/>
      <c r="AZ434" s="16"/>
      <c r="BA434" s="16"/>
      <c r="BB434" s="16"/>
      <c r="BC434" s="16"/>
      <c r="BD434" s="16"/>
      <c r="BE434" s="16"/>
      <c r="BF434" s="16"/>
      <c r="BG434" s="16"/>
      <c r="BH434" s="16"/>
      <c r="BI434" s="16"/>
      <c r="BJ434" s="16"/>
      <c r="BK434" s="16"/>
      <c r="BL434" s="16"/>
      <c r="BM434" s="16"/>
      <c r="BN434" s="16"/>
      <c r="BO434" s="16"/>
      <c r="BP434" s="16"/>
      <c r="BQ434" s="16"/>
      <c r="BR434" s="16"/>
      <c r="BS434" s="16"/>
      <c r="BT434" s="16"/>
      <c r="BU434" s="16"/>
      <c r="BV434" s="16"/>
      <c r="BW434" s="16"/>
      <c r="BX434" s="16"/>
      <c r="BY434" s="16"/>
      <c r="BZ434" s="16"/>
      <c r="CA434" s="16"/>
      <c r="CB434" s="16"/>
      <c r="CC434" s="16"/>
      <c r="CD434" s="16"/>
      <c r="CE434" s="16"/>
      <c r="CF434" s="16"/>
      <c r="CG434" s="16"/>
      <c r="CH434" s="16"/>
      <c r="CI434" s="16"/>
      <c r="CJ434" s="16"/>
      <c r="CK434" s="16"/>
      <c r="CL434" s="16"/>
      <c r="CM434" s="16"/>
      <c r="CN434" s="16"/>
      <c r="CO434" s="16"/>
      <c r="CP434" s="16"/>
      <c r="CQ434" s="16"/>
      <c r="CR434" s="16"/>
      <c r="CS434" s="16"/>
      <c r="CT434" s="16"/>
      <c r="CU434" s="16"/>
      <c r="CV434" s="16"/>
      <c r="CW434" s="16"/>
      <c r="CX434" s="16"/>
      <c r="CY434" s="16"/>
      <c r="CZ434" s="16"/>
      <c r="DA434" s="16"/>
      <c r="DB434" s="16"/>
      <c r="DC434" s="16"/>
      <c r="DD434" s="16"/>
      <c r="DE434" s="16"/>
      <c r="DF434" s="16"/>
      <c r="DG434" s="16"/>
      <c r="DH434" s="16"/>
      <c r="DI434" s="16"/>
      <c r="DJ434" s="16"/>
      <c r="DK434" s="16"/>
      <c r="DL434" s="16"/>
      <c r="DM434" s="16"/>
      <c r="DN434" s="16"/>
      <c r="DO434" s="16"/>
      <c r="DP434" s="16"/>
      <c r="DQ434" s="16"/>
      <c r="DR434" s="16"/>
      <c r="DS434" s="16"/>
      <c r="DT434" s="16"/>
      <c r="DU434" s="16"/>
      <c r="DV434" s="16"/>
      <c r="DW434" s="16"/>
      <c r="DX434" s="16"/>
      <c r="DY434" s="16"/>
      <c r="DZ434" s="16"/>
      <c r="EA434" s="16"/>
      <c r="EB434" s="16"/>
      <c r="EC434" s="16"/>
      <c r="ED434" s="16"/>
      <c r="EE434" s="16"/>
      <c r="EF434" s="16"/>
      <c r="EG434" s="16"/>
      <c r="EH434" s="16"/>
      <c r="EI434" s="16"/>
      <c r="EJ434" s="16"/>
      <c r="EK434" s="16"/>
      <c r="EL434" s="16"/>
      <c r="EM434" s="16"/>
      <c r="EN434" s="16"/>
      <c r="EO434" s="16"/>
      <c r="EP434" s="16"/>
      <c r="EQ434" s="16"/>
      <c r="ER434" s="16"/>
      <c r="ES434" s="16"/>
      <c r="ET434" s="16"/>
      <c r="EU434" s="16"/>
      <c r="EV434" s="16"/>
      <c r="EW434" s="16"/>
      <c r="EX434" s="16"/>
      <c r="EY434" s="16"/>
      <c r="EZ434" s="16"/>
      <c r="FA434" s="16"/>
      <c r="FB434" s="16"/>
      <c r="FC434" s="16"/>
      <c r="FD434" s="16"/>
      <c r="FE434" s="16"/>
      <c r="FF434" s="16"/>
      <c r="FG434" s="16"/>
      <c r="FH434" s="16"/>
      <c r="FI434" s="16"/>
      <c r="FJ434" s="16"/>
      <c r="FK434" s="16"/>
      <c r="FL434" s="16"/>
      <c r="FM434" s="16"/>
      <c r="FN434" s="16"/>
      <c r="FO434" s="16"/>
      <c r="FP434" s="16"/>
      <c r="FQ434" s="16"/>
      <c r="FR434" s="16"/>
      <c r="FS434" s="16"/>
      <c r="FT434" s="16"/>
      <c r="FU434" s="16"/>
      <c r="FV434" s="16"/>
      <c r="FW434" s="16"/>
      <c r="FX434" s="16"/>
      <c r="FY434" s="16"/>
      <c r="FZ434" s="16"/>
      <c r="GA434" s="16"/>
      <c r="GB434" s="16"/>
      <c r="GC434" s="16"/>
      <c r="GE434" s="37">
        <v>429</v>
      </c>
      <c r="GF434" s="12">
        <v>3576</v>
      </c>
      <c r="GG434" s="16">
        <v>0</v>
      </c>
      <c r="GH434" s="16">
        <v>0</v>
      </c>
      <c r="GI434" s="16">
        <v>0</v>
      </c>
      <c r="GJ434" s="16">
        <v>5</v>
      </c>
      <c r="GK434" s="16">
        <v>0</v>
      </c>
      <c r="GL434" s="16">
        <v>5</v>
      </c>
      <c r="GM434" s="16">
        <v>0</v>
      </c>
      <c r="GN434" s="16">
        <v>0</v>
      </c>
      <c r="GO434" s="16">
        <v>0</v>
      </c>
      <c r="GP434" s="16">
        <v>0</v>
      </c>
      <c r="GQ434" s="16">
        <v>0</v>
      </c>
      <c r="GR434" s="16">
        <v>0</v>
      </c>
      <c r="GS434" s="16">
        <v>0</v>
      </c>
      <c r="GT434" s="16">
        <v>0</v>
      </c>
      <c r="GU434" s="16">
        <v>0</v>
      </c>
      <c r="GV434" s="16">
        <v>203.952</v>
      </c>
      <c r="GW434" s="16"/>
      <c r="GX434" s="16"/>
      <c r="GY434" s="16"/>
      <c r="GZ434" s="16"/>
      <c r="HA434" s="16"/>
    </row>
    <row r="435" spans="1:209" x14ac:dyDescent="0.35">
      <c r="A435" s="37"/>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c r="AA435" s="16"/>
      <c r="AB435" s="16"/>
      <c r="AC435" s="16"/>
      <c r="AD435" s="16"/>
      <c r="AE435" s="16"/>
      <c r="AF435" s="16"/>
      <c r="AG435" s="16"/>
      <c r="AH435" s="16"/>
      <c r="AI435" s="16"/>
      <c r="AJ435" s="16"/>
      <c r="AK435" s="16"/>
      <c r="AL435" s="16"/>
      <c r="AM435" s="16"/>
      <c r="AN435" s="16"/>
      <c r="AO435" s="16"/>
      <c r="AP435" s="16"/>
      <c r="AQ435" s="16"/>
      <c r="AR435" s="16"/>
      <c r="AS435" s="16"/>
      <c r="AT435" s="16"/>
      <c r="AU435" s="16"/>
      <c r="AV435" s="16"/>
      <c r="AW435" s="16"/>
      <c r="AX435" s="16"/>
      <c r="AY435" s="16"/>
      <c r="AZ435" s="16"/>
      <c r="BA435" s="16"/>
      <c r="BB435" s="16"/>
      <c r="BC435" s="16"/>
      <c r="BD435" s="16"/>
      <c r="BE435" s="16"/>
      <c r="BF435" s="16"/>
      <c r="BG435" s="16"/>
      <c r="BH435" s="16"/>
      <c r="BI435" s="16"/>
      <c r="BJ435" s="16"/>
      <c r="BK435" s="16"/>
      <c r="BL435" s="16"/>
      <c r="BM435" s="16"/>
      <c r="BN435" s="16"/>
      <c r="BO435" s="16"/>
      <c r="BP435" s="16"/>
      <c r="BQ435" s="16"/>
      <c r="BR435" s="16"/>
      <c r="BS435" s="16"/>
      <c r="BT435" s="16"/>
      <c r="BU435" s="16"/>
      <c r="BV435" s="16"/>
      <c r="BW435" s="16"/>
      <c r="BX435" s="16"/>
      <c r="BY435" s="16"/>
      <c r="BZ435" s="16"/>
      <c r="CA435" s="16"/>
      <c r="CB435" s="16"/>
      <c r="CC435" s="16"/>
      <c r="CD435" s="16"/>
      <c r="CE435" s="16"/>
      <c r="CF435" s="16"/>
      <c r="CG435" s="16"/>
      <c r="CH435" s="16"/>
      <c r="CI435" s="16"/>
      <c r="CJ435" s="16"/>
      <c r="CK435" s="16"/>
      <c r="CL435" s="16"/>
      <c r="CM435" s="16"/>
      <c r="CN435" s="16"/>
      <c r="CO435" s="16"/>
      <c r="CP435" s="16"/>
      <c r="CQ435" s="16"/>
      <c r="CR435" s="16"/>
      <c r="CS435" s="16"/>
      <c r="CT435" s="16"/>
      <c r="CU435" s="16"/>
      <c r="CV435" s="16"/>
      <c r="CW435" s="16"/>
      <c r="CX435" s="16"/>
      <c r="CY435" s="16"/>
      <c r="CZ435" s="16"/>
      <c r="DA435" s="16"/>
      <c r="DB435" s="16"/>
      <c r="DC435" s="16"/>
      <c r="DD435" s="16"/>
      <c r="DE435" s="16"/>
      <c r="DF435" s="16"/>
      <c r="DG435" s="16"/>
      <c r="DH435" s="16"/>
      <c r="DI435" s="16"/>
      <c r="DJ435" s="16"/>
      <c r="DK435" s="16"/>
      <c r="DL435" s="16"/>
      <c r="DM435" s="16"/>
      <c r="DN435" s="16"/>
      <c r="DO435" s="16"/>
      <c r="DP435" s="16"/>
      <c r="DQ435" s="16"/>
      <c r="DR435" s="16"/>
      <c r="DS435" s="16"/>
      <c r="DT435" s="16"/>
      <c r="DU435" s="16"/>
      <c r="DV435" s="16"/>
      <c r="DW435" s="16"/>
      <c r="DX435" s="16"/>
      <c r="DY435" s="16"/>
      <c r="DZ435" s="16"/>
      <c r="EA435" s="16"/>
      <c r="EB435" s="16"/>
      <c r="EC435" s="16"/>
      <c r="ED435" s="16"/>
      <c r="EE435" s="16"/>
      <c r="EF435" s="16"/>
      <c r="EG435" s="16"/>
      <c r="EH435" s="16"/>
      <c r="EI435" s="16"/>
      <c r="EJ435" s="16"/>
      <c r="EK435" s="16"/>
      <c r="EL435" s="16"/>
      <c r="EM435" s="16"/>
      <c r="EN435" s="16"/>
      <c r="EO435" s="16"/>
      <c r="EP435" s="16"/>
      <c r="EQ435" s="16"/>
      <c r="ER435" s="16"/>
      <c r="ES435" s="16"/>
      <c r="ET435" s="16"/>
      <c r="EU435" s="16"/>
      <c r="EV435" s="16"/>
      <c r="EW435" s="16"/>
      <c r="EX435" s="16"/>
      <c r="EY435" s="16"/>
      <c r="EZ435" s="16"/>
      <c r="FA435" s="16"/>
      <c r="FB435" s="16"/>
      <c r="FC435" s="16"/>
      <c r="FD435" s="16"/>
      <c r="FE435" s="16"/>
      <c r="FF435" s="16"/>
      <c r="FG435" s="16"/>
      <c r="FH435" s="16"/>
      <c r="FI435" s="16"/>
      <c r="FJ435" s="16"/>
      <c r="FK435" s="16"/>
      <c r="FL435" s="16"/>
      <c r="FM435" s="16"/>
      <c r="FN435" s="16"/>
      <c r="FO435" s="16"/>
      <c r="FP435" s="16"/>
      <c r="FQ435" s="16"/>
      <c r="FR435" s="16"/>
      <c r="FS435" s="16"/>
      <c r="FT435" s="16"/>
      <c r="FU435" s="16"/>
      <c r="FV435" s="16"/>
      <c r="FW435" s="16"/>
      <c r="FX435" s="16"/>
      <c r="FY435" s="16"/>
      <c r="FZ435" s="16"/>
      <c r="GA435" s="16"/>
      <c r="GB435" s="16"/>
      <c r="GC435" s="16"/>
      <c r="GE435" s="37">
        <v>430</v>
      </c>
      <c r="GF435" s="12">
        <v>3579</v>
      </c>
      <c r="GG435" s="16">
        <v>86.935000000000002</v>
      </c>
      <c r="GH435" s="16">
        <v>118.995</v>
      </c>
      <c r="GI435" s="16">
        <v>25.46</v>
      </c>
      <c r="GJ435" s="16">
        <v>17.75</v>
      </c>
      <c r="GK435" s="16">
        <v>57.5</v>
      </c>
      <c r="GL435" s="16">
        <v>46.45</v>
      </c>
      <c r="GM435" s="16">
        <v>26.89</v>
      </c>
      <c r="GN435" s="16">
        <v>133.72499999999999</v>
      </c>
      <c r="GO435" s="16">
        <v>95.594999999999999</v>
      </c>
      <c r="GP435" s="16">
        <v>65.114999999999995</v>
      </c>
      <c r="GQ435" s="16">
        <v>66.97</v>
      </c>
      <c r="GR435" s="16">
        <v>57.43</v>
      </c>
      <c r="GS435" s="16">
        <v>116.77500000000001</v>
      </c>
      <c r="GT435" s="16">
        <v>68.64</v>
      </c>
      <c r="GU435" s="16">
        <v>29.04</v>
      </c>
      <c r="GV435" s="16">
        <v>9351.7930000000051</v>
      </c>
      <c r="GW435" s="16"/>
      <c r="GX435" s="16"/>
      <c r="GY435" s="16"/>
      <c r="GZ435" s="16"/>
      <c r="HA435" s="16"/>
    </row>
    <row r="436" spans="1:209" x14ac:dyDescent="0.35">
      <c r="A436" s="37"/>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c r="AA436" s="16"/>
      <c r="AB436" s="16"/>
      <c r="AC436" s="16"/>
      <c r="AD436" s="16"/>
      <c r="AE436" s="16"/>
      <c r="AF436" s="16"/>
      <c r="AG436" s="16"/>
      <c r="AH436" s="16"/>
      <c r="AI436" s="16"/>
      <c r="AJ436" s="16"/>
      <c r="AK436" s="16"/>
      <c r="AL436" s="16"/>
      <c r="AM436" s="16"/>
      <c r="AN436" s="16"/>
      <c r="AO436" s="16"/>
      <c r="AP436" s="16"/>
      <c r="AQ436" s="16"/>
      <c r="AR436" s="16"/>
      <c r="AS436" s="16"/>
      <c r="AT436" s="16"/>
      <c r="AU436" s="16"/>
      <c r="AV436" s="16"/>
      <c r="AW436" s="16"/>
      <c r="AX436" s="16"/>
      <c r="AY436" s="16"/>
      <c r="AZ436" s="16"/>
      <c r="BA436" s="16"/>
      <c r="BB436" s="16"/>
      <c r="BC436" s="16"/>
      <c r="BD436" s="16"/>
      <c r="BE436" s="16"/>
      <c r="BF436" s="16"/>
      <c r="BG436" s="16"/>
      <c r="BH436" s="16"/>
      <c r="BI436" s="16"/>
      <c r="BJ436" s="16"/>
      <c r="BK436" s="16"/>
      <c r="BL436" s="16"/>
      <c r="BM436" s="16"/>
      <c r="BN436" s="16"/>
      <c r="BO436" s="16"/>
      <c r="BP436" s="16"/>
      <c r="BQ436" s="16"/>
      <c r="BR436" s="16"/>
      <c r="BS436" s="16"/>
      <c r="BT436" s="16"/>
      <c r="BU436" s="16"/>
      <c r="BV436" s="16"/>
      <c r="BW436" s="16"/>
      <c r="BX436" s="16"/>
      <c r="BY436" s="16"/>
      <c r="BZ436" s="16"/>
      <c r="CA436" s="16"/>
      <c r="CB436" s="16"/>
      <c r="CC436" s="16"/>
      <c r="CD436" s="16"/>
      <c r="CE436" s="16"/>
      <c r="CF436" s="16"/>
      <c r="CG436" s="16"/>
      <c r="CH436" s="16"/>
      <c r="CI436" s="16"/>
      <c r="CJ436" s="16"/>
      <c r="CK436" s="16"/>
      <c r="CL436" s="16"/>
      <c r="CM436" s="16"/>
      <c r="CN436" s="16"/>
      <c r="CO436" s="16"/>
      <c r="CP436" s="16"/>
      <c r="CQ436" s="16"/>
      <c r="CR436" s="16"/>
      <c r="CS436" s="16"/>
      <c r="CT436" s="16"/>
      <c r="CU436" s="16"/>
      <c r="CV436" s="16"/>
      <c r="CW436" s="16"/>
      <c r="CX436" s="16"/>
      <c r="CY436" s="16"/>
      <c r="CZ436" s="16"/>
      <c r="DA436" s="16"/>
      <c r="DB436" s="16"/>
      <c r="DC436" s="16"/>
      <c r="DD436" s="16"/>
      <c r="DE436" s="16"/>
      <c r="DF436" s="16"/>
      <c r="DG436" s="16"/>
      <c r="DH436" s="16"/>
      <c r="DI436" s="16"/>
      <c r="DJ436" s="16"/>
      <c r="DK436" s="16"/>
      <c r="DL436" s="16"/>
      <c r="DM436" s="16"/>
      <c r="DN436" s="16"/>
      <c r="DO436" s="16"/>
      <c r="DP436" s="16"/>
      <c r="DQ436" s="16"/>
      <c r="DR436" s="16"/>
      <c r="DS436" s="16"/>
      <c r="DT436" s="16"/>
      <c r="DU436" s="16"/>
      <c r="DV436" s="16"/>
      <c r="DW436" s="16"/>
      <c r="DX436" s="16"/>
      <c r="DY436" s="16"/>
      <c r="DZ436" s="16"/>
      <c r="EA436" s="16"/>
      <c r="EB436" s="16"/>
      <c r="EC436" s="16"/>
      <c r="ED436" s="16"/>
      <c r="EE436" s="16"/>
      <c r="EF436" s="16"/>
      <c r="EG436" s="16"/>
      <c r="EH436" s="16"/>
      <c r="EI436" s="16"/>
      <c r="EJ436" s="16"/>
      <c r="EK436" s="16"/>
      <c r="EL436" s="16"/>
      <c r="EM436" s="16"/>
      <c r="EN436" s="16"/>
      <c r="EO436" s="16"/>
      <c r="EP436" s="16"/>
      <c r="EQ436" s="16"/>
      <c r="ER436" s="16"/>
      <c r="ES436" s="16"/>
      <c r="ET436" s="16"/>
      <c r="EU436" s="16"/>
      <c r="EV436" s="16"/>
      <c r="EW436" s="16"/>
      <c r="EX436" s="16"/>
      <c r="EY436" s="16"/>
      <c r="EZ436" s="16"/>
      <c r="FA436" s="16"/>
      <c r="FB436" s="16"/>
      <c r="FC436" s="16"/>
      <c r="FD436" s="16"/>
      <c r="FE436" s="16"/>
      <c r="FF436" s="16"/>
      <c r="FG436" s="16"/>
      <c r="FH436" s="16"/>
      <c r="FI436" s="16"/>
      <c r="FJ436" s="16"/>
      <c r="FK436" s="16"/>
      <c r="FL436" s="16"/>
      <c r="FM436" s="16"/>
      <c r="FN436" s="16"/>
      <c r="FO436" s="16"/>
      <c r="FP436" s="16"/>
      <c r="FQ436" s="16"/>
      <c r="FR436" s="16"/>
      <c r="FS436" s="16"/>
      <c r="FT436" s="16"/>
      <c r="FU436" s="16"/>
      <c r="FV436" s="16"/>
      <c r="FW436" s="16"/>
      <c r="FX436" s="16"/>
      <c r="FY436" s="16"/>
      <c r="FZ436" s="16"/>
      <c r="GA436" s="16"/>
      <c r="GB436" s="16"/>
      <c r="GC436" s="16"/>
      <c r="GE436" s="37">
        <v>431</v>
      </c>
      <c r="GF436" s="12">
        <v>3580</v>
      </c>
      <c r="GG436" s="16">
        <v>4.9000000000000004</v>
      </c>
      <c r="GH436" s="16">
        <v>10.095000000000001</v>
      </c>
      <c r="GI436" s="16">
        <v>8</v>
      </c>
      <c r="GJ436" s="16">
        <v>0</v>
      </c>
      <c r="GK436" s="16">
        <v>5</v>
      </c>
      <c r="GL436" s="16">
        <v>0</v>
      </c>
      <c r="GM436" s="16">
        <v>2.6</v>
      </c>
      <c r="GN436" s="16">
        <v>3.3</v>
      </c>
      <c r="GO436" s="16">
        <v>6.3</v>
      </c>
      <c r="GP436" s="16">
        <v>13.215</v>
      </c>
      <c r="GQ436" s="16">
        <v>6.66</v>
      </c>
      <c r="GR436" s="16">
        <v>0</v>
      </c>
      <c r="GS436" s="16">
        <v>4.1500000000000004</v>
      </c>
      <c r="GT436" s="16">
        <v>0</v>
      </c>
      <c r="GU436" s="16">
        <v>7.92</v>
      </c>
      <c r="GV436" s="16">
        <v>1683.9950000000006</v>
      </c>
      <c r="GW436" s="16"/>
      <c r="GX436" s="16"/>
      <c r="GY436" s="16"/>
      <c r="GZ436" s="16"/>
      <c r="HA436" s="16"/>
    </row>
    <row r="437" spans="1:209" x14ac:dyDescent="0.35">
      <c r="A437" s="37"/>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c r="AA437" s="16"/>
      <c r="AB437" s="16"/>
      <c r="AC437" s="16"/>
      <c r="AD437" s="16"/>
      <c r="AE437" s="16"/>
      <c r="AF437" s="16"/>
      <c r="AG437" s="16"/>
      <c r="AH437" s="16"/>
      <c r="AI437" s="16"/>
      <c r="AJ437" s="16"/>
      <c r="AK437" s="16"/>
      <c r="AL437" s="16"/>
      <c r="AM437" s="16"/>
      <c r="AN437" s="16"/>
      <c r="AO437" s="16"/>
      <c r="AP437" s="16"/>
      <c r="AQ437" s="16"/>
      <c r="AR437" s="16"/>
      <c r="AS437" s="16"/>
      <c r="AT437" s="16"/>
      <c r="AU437" s="16"/>
      <c r="AV437" s="16"/>
      <c r="AW437" s="16"/>
      <c r="AX437" s="16"/>
      <c r="AY437" s="16"/>
      <c r="AZ437" s="16"/>
      <c r="BA437" s="16"/>
      <c r="BB437" s="16"/>
      <c r="BC437" s="16"/>
      <c r="BD437" s="16"/>
      <c r="BE437" s="16"/>
      <c r="BF437" s="16"/>
      <c r="BG437" s="16"/>
      <c r="BH437" s="16"/>
      <c r="BI437" s="16"/>
      <c r="BJ437" s="16"/>
      <c r="BK437" s="16"/>
      <c r="BL437" s="16"/>
      <c r="BM437" s="16"/>
      <c r="BN437" s="16"/>
      <c r="BO437" s="16"/>
      <c r="BP437" s="16"/>
      <c r="BQ437" s="16"/>
      <c r="BR437" s="16"/>
      <c r="BS437" s="16"/>
      <c r="BT437" s="16"/>
      <c r="BU437" s="16"/>
      <c r="BV437" s="16"/>
      <c r="BW437" s="16"/>
      <c r="BX437" s="16"/>
      <c r="BY437" s="16"/>
      <c r="BZ437" s="16"/>
      <c r="CA437" s="16"/>
      <c r="CB437" s="16"/>
      <c r="CC437" s="16"/>
      <c r="CD437" s="16"/>
      <c r="CE437" s="16"/>
      <c r="CF437" s="16"/>
      <c r="CG437" s="16"/>
      <c r="CH437" s="16"/>
      <c r="CI437" s="16"/>
      <c r="CJ437" s="16"/>
      <c r="CK437" s="16"/>
      <c r="CL437" s="16"/>
      <c r="CM437" s="16"/>
      <c r="CN437" s="16"/>
      <c r="CO437" s="16"/>
      <c r="CP437" s="16"/>
      <c r="CQ437" s="16"/>
      <c r="CR437" s="16"/>
      <c r="CS437" s="16"/>
      <c r="CT437" s="16"/>
      <c r="CU437" s="16"/>
      <c r="CV437" s="16"/>
      <c r="CW437" s="16"/>
      <c r="CX437" s="16"/>
      <c r="CY437" s="16"/>
      <c r="CZ437" s="16"/>
      <c r="DA437" s="16"/>
      <c r="DB437" s="16"/>
      <c r="DC437" s="16"/>
      <c r="DD437" s="16"/>
      <c r="DE437" s="16"/>
      <c r="DF437" s="16"/>
      <c r="DG437" s="16"/>
      <c r="DH437" s="16"/>
      <c r="DI437" s="16"/>
      <c r="DJ437" s="16"/>
      <c r="DK437" s="16"/>
      <c r="DL437" s="16"/>
      <c r="DM437" s="16"/>
      <c r="DN437" s="16"/>
      <c r="DO437" s="16"/>
      <c r="DP437" s="16"/>
      <c r="DQ437" s="16"/>
      <c r="DR437" s="16"/>
      <c r="DS437" s="16"/>
      <c r="DT437" s="16"/>
      <c r="DU437" s="16"/>
      <c r="DV437" s="16"/>
      <c r="DW437" s="16"/>
      <c r="DX437" s="16"/>
      <c r="DY437" s="16"/>
      <c r="DZ437" s="16"/>
      <c r="EA437" s="16"/>
      <c r="EB437" s="16"/>
      <c r="EC437" s="16"/>
      <c r="ED437" s="16"/>
      <c r="EE437" s="16"/>
      <c r="EF437" s="16"/>
      <c r="EG437" s="16"/>
      <c r="EH437" s="16"/>
      <c r="EI437" s="16"/>
      <c r="EJ437" s="16"/>
      <c r="EK437" s="16"/>
      <c r="EL437" s="16"/>
      <c r="EM437" s="16"/>
      <c r="EN437" s="16"/>
      <c r="EO437" s="16"/>
      <c r="EP437" s="16"/>
      <c r="EQ437" s="16"/>
      <c r="ER437" s="16"/>
      <c r="ES437" s="16"/>
      <c r="ET437" s="16"/>
      <c r="EU437" s="16"/>
      <c r="EV437" s="16"/>
      <c r="EW437" s="16"/>
      <c r="EX437" s="16"/>
      <c r="EY437" s="16"/>
      <c r="EZ437" s="16"/>
      <c r="FA437" s="16"/>
      <c r="FB437" s="16"/>
      <c r="FC437" s="16"/>
      <c r="FD437" s="16"/>
      <c r="FE437" s="16"/>
      <c r="FF437" s="16"/>
      <c r="FG437" s="16"/>
      <c r="FH437" s="16"/>
      <c r="FI437" s="16"/>
      <c r="FJ437" s="16"/>
      <c r="FK437" s="16"/>
      <c r="FL437" s="16"/>
      <c r="FM437" s="16"/>
      <c r="FN437" s="16"/>
      <c r="FO437" s="16"/>
      <c r="FP437" s="16"/>
      <c r="FQ437" s="16"/>
      <c r="FR437" s="16"/>
      <c r="FS437" s="16"/>
      <c r="FT437" s="16"/>
      <c r="FU437" s="16"/>
      <c r="FV437" s="16"/>
      <c r="FW437" s="16"/>
      <c r="FX437" s="16"/>
      <c r="FY437" s="16"/>
      <c r="FZ437" s="16"/>
      <c r="GA437" s="16"/>
      <c r="GB437" s="16"/>
      <c r="GC437" s="16"/>
      <c r="GE437" s="37">
        <v>432</v>
      </c>
      <c r="GF437" s="12">
        <v>3581</v>
      </c>
      <c r="GG437" s="16">
        <v>0</v>
      </c>
      <c r="GH437" s="16">
        <v>0</v>
      </c>
      <c r="GI437" s="16">
        <v>0</v>
      </c>
      <c r="GJ437" s="16">
        <v>0</v>
      </c>
      <c r="GK437" s="16">
        <v>0</v>
      </c>
      <c r="GL437" s="16">
        <v>6</v>
      </c>
      <c r="GM437" s="16">
        <v>0</v>
      </c>
      <c r="GN437" s="16">
        <v>0</v>
      </c>
      <c r="GO437" s="16">
        <v>5.4</v>
      </c>
      <c r="GP437" s="16">
        <v>0</v>
      </c>
      <c r="GQ437" s="16">
        <v>0</v>
      </c>
      <c r="GR437" s="16">
        <v>0</v>
      </c>
      <c r="GS437" s="16">
        <v>6.64</v>
      </c>
      <c r="GT437" s="16">
        <v>0</v>
      </c>
      <c r="GU437" s="16">
        <v>0</v>
      </c>
      <c r="GV437" s="16">
        <v>301.09999999999997</v>
      </c>
      <c r="GW437" s="16"/>
      <c r="GX437" s="16"/>
      <c r="GY437" s="16"/>
      <c r="GZ437" s="16"/>
      <c r="HA437" s="16"/>
    </row>
    <row r="438" spans="1:209" x14ac:dyDescent="0.35">
      <c r="A438" s="37"/>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c r="AA438" s="16"/>
      <c r="AB438" s="16"/>
      <c r="AC438" s="16"/>
      <c r="AD438" s="16"/>
      <c r="AE438" s="16"/>
      <c r="AF438" s="16"/>
      <c r="AG438" s="16"/>
      <c r="AH438" s="16"/>
      <c r="AI438" s="16"/>
      <c r="AJ438" s="16"/>
      <c r="AK438" s="16"/>
      <c r="AL438" s="16"/>
      <c r="AM438" s="16"/>
      <c r="AN438" s="16"/>
      <c r="AO438" s="16"/>
      <c r="AP438" s="16"/>
      <c r="AQ438" s="16"/>
      <c r="AR438" s="16"/>
      <c r="AS438" s="16"/>
      <c r="AT438" s="16"/>
      <c r="AU438" s="16"/>
      <c r="AV438" s="16"/>
      <c r="AW438" s="16"/>
      <c r="AX438" s="16"/>
      <c r="AY438" s="16"/>
      <c r="AZ438" s="16"/>
      <c r="BA438" s="16"/>
      <c r="BB438" s="16"/>
      <c r="BC438" s="16"/>
      <c r="BD438" s="16"/>
      <c r="BE438" s="16"/>
      <c r="BF438" s="16"/>
      <c r="BG438" s="16"/>
      <c r="BH438" s="16"/>
      <c r="BI438" s="16"/>
      <c r="BJ438" s="16"/>
      <c r="BK438" s="16"/>
      <c r="BL438" s="16"/>
      <c r="BM438" s="16"/>
      <c r="BN438" s="16"/>
      <c r="BO438" s="16"/>
      <c r="BP438" s="16"/>
      <c r="BQ438" s="16"/>
      <c r="BR438" s="16"/>
      <c r="BS438" s="16"/>
      <c r="BT438" s="16"/>
      <c r="BU438" s="16"/>
      <c r="BV438" s="16"/>
      <c r="BW438" s="16"/>
      <c r="BX438" s="16"/>
      <c r="BY438" s="16"/>
      <c r="BZ438" s="16"/>
      <c r="CA438" s="16"/>
      <c r="CB438" s="16"/>
      <c r="CC438" s="16"/>
      <c r="CD438" s="16"/>
      <c r="CE438" s="16"/>
      <c r="CF438" s="16"/>
      <c r="CG438" s="16"/>
      <c r="CH438" s="16"/>
      <c r="CI438" s="16"/>
      <c r="CJ438" s="16"/>
      <c r="CK438" s="16"/>
      <c r="CL438" s="16"/>
      <c r="CM438" s="16"/>
      <c r="CN438" s="16"/>
      <c r="CO438" s="16"/>
      <c r="CP438" s="16"/>
      <c r="CQ438" s="16"/>
      <c r="CR438" s="16"/>
      <c r="CS438" s="16"/>
      <c r="CT438" s="16"/>
      <c r="CU438" s="16"/>
      <c r="CV438" s="16"/>
      <c r="CW438" s="16"/>
      <c r="CX438" s="16"/>
      <c r="CY438" s="16"/>
      <c r="CZ438" s="16"/>
      <c r="DA438" s="16"/>
      <c r="DB438" s="16"/>
      <c r="DC438" s="16"/>
      <c r="DD438" s="16"/>
      <c r="DE438" s="16"/>
      <c r="DF438" s="16"/>
      <c r="DG438" s="16"/>
      <c r="DH438" s="16"/>
      <c r="DI438" s="16"/>
      <c r="DJ438" s="16"/>
      <c r="DK438" s="16"/>
      <c r="DL438" s="16"/>
      <c r="DM438" s="16"/>
      <c r="DN438" s="16"/>
      <c r="DO438" s="16"/>
      <c r="DP438" s="16"/>
      <c r="DQ438" s="16"/>
      <c r="DR438" s="16"/>
      <c r="DS438" s="16"/>
      <c r="DT438" s="16"/>
      <c r="DU438" s="16"/>
      <c r="DV438" s="16"/>
      <c r="DW438" s="16"/>
      <c r="DX438" s="16"/>
      <c r="DY438" s="16"/>
      <c r="DZ438" s="16"/>
      <c r="EA438" s="16"/>
      <c r="EB438" s="16"/>
      <c r="EC438" s="16"/>
      <c r="ED438" s="16"/>
      <c r="EE438" s="16"/>
      <c r="EF438" s="16"/>
      <c r="EG438" s="16"/>
      <c r="EH438" s="16"/>
      <c r="EI438" s="16"/>
      <c r="EJ438" s="16"/>
      <c r="EK438" s="16"/>
      <c r="EL438" s="16"/>
      <c r="EM438" s="16"/>
      <c r="EN438" s="16"/>
      <c r="EO438" s="16"/>
      <c r="EP438" s="16"/>
      <c r="EQ438" s="16"/>
      <c r="ER438" s="16"/>
      <c r="ES438" s="16"/>
      <c r="ET438" s="16"/>
      <c r="EU438" s="16"/>
      <c r="EV438" s="16"/>
      <c r="EW438" s="16"/>
      <c r="EX438" s="16"/>
      <c r="EY438" s="16"/>
      <c r="EZ438" s="16"/>
      <c r="FA438" s="16"/>
      <c r="FB438" s="16"/>
      <c r="FC438" s="16"/>
      <c r="FD438" s="16"/>
      <c r="FE438" s="16"/>
      <c r="FF438" s="16"/>
      <c r="FG438" s="16"/>
      <c r="FH438" s="16"/>
      <c r="FI438" s="16"/>
      <c r="FJ438" s="16"/>
      <c r="FK438" s="16"/>
      <c r="FL438" s="16"/>
      <c r="FM438" s="16"/>
      <c r="FN438" s="16"/>
      <c r="FO438" s="16"/>
      <c r="FP438" s="16"/>
      <c r="FQ438" s="16"/>
      <c r="FR438" s="16"/>
      <c r="FS438" s="16"/>
      <c r="FT438" s="16"/>
      <c r="FU438" s="16"/>
      <c r="FV438" s="16"/>
      <c r="FW438" s="16"/>
      <c r="FX438" s="16"/>
      <c r="FY438" s="16"/>
      <c r="FZ438" s="16"/>
      <c r="GA438" s="16"/>
      <c r="GB438" s="16"/>
      <c r="GC438" s="16"/>
      <c r="GE438" s="37">
        <v>433</v>
      </c>
      <c r="GF438" s="12">
        <v>3583</v>
      </c>
      <c r="GG438" s="16">
        <v>0</v>
      </c>
      <c r="GH438" s="16">
        <v>0</v>
      </c>
      <c r="GI438" s="16">
        <v>0</v>
      </c>
      <c r="GJ438" s="16">
        <v>0</v>
      </c>
      <c r="GK438" s="16">
        <v>0</v>
      </c>
      <c r="GL438" s="16">
        <v>13.26</v>
      </c>
      <c r="GM438" s="16">
        <v>0</v>
      </c>
      <c r="GN438" s="16">
        <v>0</v>
      </c>
      <c r="GO438" s="16">
        <v>0</v>
      </c>
      <c r="GP438" s="16">
        <v>29.7</v>
      </c>
      <c r="GQ438" s="16">
        <v>0</v>
      </c>
      <c r="GR438" s="16">
        <v>0</v>
      </c>
      <c r="GS438" s="16">
        <v>0</v>
      </c>
      <c r="GT438" s="16">
        <v>0</v>
      </c>
      <c r="GU438" s="16">
        <v>0</v>
      </c>
      <c r="GV438" s="16">
        <v>428.68000000000006</v>
      </c>
      <c r="GW438" s="16"/>
      <c r="GX438" s="16"/>
      <c r="GY438" s="16"/>
      <c r="GZ438" s="16"/>
      <c r="HA438" s="16"/>
    </row>
    <row r="439" spans="1:209" x14ac:dyDescent="0.35">
      <c r="A439" s="37"/>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c r="AA439" s="16"/>
      <c r="AB439" s="16"/>
      <c r="AC439" s="16"/>
      <c r="AD439" s="16"/>
      <c r="AE439" s="16"/>
      <c r="AF439" s="16"/>
      <c r="AG439" s="16"/>
      <c r="AH439" s="16"/>
      <c r="AI439" s="16"/>
      <c r="AJ439" s="16"/>
      <c r="AK439" s="16"/>
      <c r="AL439" s="16"/>
      <c r="AM439" s="16"/>
      <c r="AN439" s="16"/>
      <c r="AO439" s="16"/>
      <c r="AP439" s="16"/>
      <c r="AQ439" s="16"/>
      <c r="AR439" s="16"/>
      <c r="AS439" s="16"/>
      <c r="AT439" s="16"/>
      <c r="AU439" s="16"/>
      <c r="AV439" s="16"/>
      <c r="AW439" s="16"/>
      <c r="AX439" s="16"/>
      <c r="AY439" s="16"/>
      <c r="AZ439" s="16"/>
      <c r="BA439" s="16"/>
      <c r="BB439" s="16"/>
      <c r="BC439" s="16"/>
      <c r="BD439" s="16"/>
      <c r="BE439" s="16"/>
      <c r="BF439" s="16"/>
      <c r="BG439" s="16"/>
      <c r="BH439" s="16"/>
      <c r="BI439" s="16"/>
      <c r="BJ439" s="16"/>
      <c r="BK439" s="16"/>
      <c r="BL439" s="16"/>
      <c r="BM439" s="16"/>
      <c r="BN439" s="16"/>
      <c r="BO439" s="16"/>
      <c r="BP439" s="16"/>
      <c r="BQ439" s="16"/>
      <c r="BR439" s="16"/>
      <c r="BS439" s="16"/>
      <c r="BT439" s="16"/>
      <c r="BU439" s="16"/>
      <c r="BV439" s="16"/>
      <c r="BW439" s="16"/>
      <c r="BX439" s="16"/>
      <c r="BY439" s="16"/>
      <c r="BZ439" s="16"/>
      <c r="CA439" s="16"/>
      <c r="CB439" s="16"/>
      <c r="CC439" s="16"/>
      <c r="CD439" s="16"/>
      <c r="CE439" s="16"/>
      <c r="CF439" s="16"/>
      <c r="CG439" s="16"/>
      <c r="CH439" s="16"/>
      <c r="CI439" s="16"/>
      <c r="CJ439" s="16"/>
      <c r="CK439" s="16"/>
      <c r="CL439" s="16"/>
      <c r="CM439" s="16"/>
      <c r="CN439" s="16"/>
      <c r="CO439" s="16"/>
      <c r="CP439" s="16"/>
      <c r="CQ439" s="16"/>
      <c r="CR439" s="16"/>
      <c r="CS439" s="16"/>
      <c r="CT439" s="16"/>
      <c r="CU439" s="16"/>
      <c r="CV439" s="16"/>
      <c r="CW439" s="16"/>
      <c r="CX439" s="16"/>
      <c r="CY439" s="16"/>
      <c r="CZ439" s="16"/>
      <c r="DA439" s="16"/>
      <c r="DB439" s="16"/>
      <c r="DC439" s="16"/>
      <c r="DD439" s="16"/>
      <c r="DE439" s="16"/>
      <c r="DF439" s="16"/>
      <c r="DG439" s="16"/>
      <c r="DH439" s="16"/>
      <c r="DI439" s="16"/>
      <c r="DJ439" s="16"/>
      <c r="DK439" s="16"/>
      <c r="DL439" s="16"/>
      <c r="DM439" s="16"/>
      <c r="DN439" s="16"/>
      <c r="DO439" s="16"/>
      <c r="DP439" s="16"/>
      <c r="DQ439" s="16"/>
      <c r="DR439" s="16"/>
      <c r="DS439" s="16"/>
      <c r="DT439" s="16"/>
      <c r="DU439" s="16"/>
      <c r="DV439" s="16"/>
      <c r="DW439" s="16"/>
      <c r="DX439" s="16"/>
      <c r="DY439" s="16"/>
      <c r="DZ439" s="16"/>
      <c r="EA439" s="16"/>
      <c r="EB439" s="16"/>
      <c r="EC439" s="16"/>
      <c r="ED439" s="16"/>
      <c r="EE439" s="16"/>
      <c r="EF439" s="16"/>
      <c r="EG439" s="16"/>
      <c r="EH439" s="16"/>
      <c r="EI439" s="16"/>
      <c r="EJ439" s="16"/>
      <c r="EK439" s="16"/>
      <c r="EL439" s="16"/>
      <c r="EM439" s="16"/>
      <c r="EN439" s="16"/>
      <c r="EO439" s="16"/>
      <c r="EP439" s="16"/>
      <c r="EQ439" s="16"/>
      <c r="ER439" s="16"/>
      <c r="ES439" s="16"/>
      <c r="ET439" s="16"/>
      <c r="EU439" s="16"/>
      <c r="EV439" s="16"/>
      <c r="EW439" s="16"/>
      <c r="EX439" s="16"/>
      <c r="EY439" s="16"/>
      <c r="EZ439" s="16"/>
      <c r="FA439" s="16"/>
      <c r="FB439" s="16"/>
      <c r="FC439" s="16"/>
      <c r="FD439" s="16"/>
      <c r="FE439" s="16"/>
      <c r="FF439" s="16"/>
      <c r="FG439" s="16"/>
      <c r="FH439" s="16"/>
      <c r="FI439" s="16"/>
      <c r="FJ439" s="16"/>
      <c r="FK439" s="16"/>
      <c r="FL439" s="16"/>
      <c r="FM439" s="16"/>
      <c r="FN439" s="16"/>
      <c r="FO439" s="16"/>
      <c r="FP439" s="16"/>
      <c r="FQ439" s="16"/>
      <c r="FR439" s="16"/>
      <c r="FS439" s="16"/>
      <c r="FT439" s="16"/>
      <c r="FU439" s="16"/>
      <c r="FV439" s="16"/>
      <c r="FW439" s="16"/>
      <c r="FX439" s="16"/>
      <c r="FY439" s="16"/>
      <c r="FZ439" s="16"/>
      <c r="GA439" s="16"/>
      <c r="GB439" s="16"/>
      <c r="GC439" s="16"/>
      <c r="GE439" s="37">
        <v>434</v>
      </c>
      <c r="GF439" s="12">
        <v>3584</v>
      </c>
      <c r="GG439" s="16">
        <v>17.18</v>
      </c>
      <c r="GH439" s="16">
        <v>2</v>
      </c>
      <c r="GI439" s="16">
        <v>0</v>
      </c>
      <c r="GJ439" s="16">
        <v>0</v>
      </c>
      <c r="GK439" s="16">
        <v>0</v>
      </c>
      <c r="GL439" s="16">
        <v>48.68</v>
      </c>
      <c r="GM439" s="16">
        <v>13.19</v>
      </c>
      <c r="GN439" s="16">
        <v>5.5</v>
      </c>
      <c r="GO439" s="16">
        <v>0</v>
      </c>
      <c r="GP439" s="16">
        <v>19.079999999999998</v>
      </c>
      <c r="GQ439" s="16">
        <v>6.66</v>
      </c>
      <c r="GR439" s="16">
        <v>46.44</v>
      </c>
      <c r="GS439" s="16">
        <v>11.62</v>
      </c>
      <c r="GT439" s="16">
        <v>0</v>
      </c>
      <c r="GU439" s="16">
        <v>17.16</v>
      </c>
      <c r="GV439" s="16">
        <v>2000.3600000000004</v>
      </c>
      <c r="GW439" s="16"/>
      <c r="GX439" s="16"/>
      <c r="GY439" s="16"/>
      <c r="GZ439" s="16"/>
      <c r="HA439" s="16"/>
    </row>
    <row r="440" spans="1:209" x14ac:dyDescent="0.35">
      <c r="A440" s="37"/>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c r="AA440" s="16"/>
      <c r="AB440" s="16"/>
      <c r="AC440" s="16"/>
      <c r="AD440" s="16"/>
      <c r="AE440" s="16"/>
      <c r="AF440" s="16"/>
      <c r="AG440" s="16"/>
      <c r="AH440" s="16"/>
      <c r="AI440" s="16"/>
      <c r="AJ440" s="16"/>
      <c r="AK440" s="16"/>
      <c r="AL440" s="16"/>
      <c r="AM440" s="16"/>
      <c r="AN440" s="16"/>
      <c r="AO440" s="16"/>
      <c r="AP440" s="16"/>
      <c r="AQ440" s="16"/>
      <c r="AR440" s="16"/>
      <c r="AS440" s="16"/>
      <c r="AT440" s="16"/>
      <c r="AU440" s="16"/>
      <c r="AV440" s="16"/>
      <c r="AW440" s="16"/>
      <c r="AX440" s="16"/>
      <c r="AY440" s="16"/>
      <c r="AZ440" s="16"/>
      <c r="BA440" s="16"/>
      <c r="BB440" s="16"/>
      <c r="BC440" s="16"/>
      <c r="BD440" s="16"/>
      <c r="BE440" s="16"/>
      <c r="BF440" s="16"/>
      <c r="BG440" s="16"/>
      <c r="BH440" s="16"/>
      <c r="BI440" s="16"/>
      <c r="BJ440" s="16"/>
      <c r="BK440" s="16"/>
      <c r="BL440" s="16"/>
      <c r="BM440" s="16"/>
      <c r="BN440" s="16"/>
      <c r="BO440" s="16"/>
      <c r="BP440" s="16"/>
      <c r="BQ440" s="16"/>
      <c r="BR440" s="16"/>
      <c r="BS440" s="16"/>
      <c r="BT440" s="16"/>
      <c r="BU440" s="16"/>
      <c r="BV440" s="16"/>
      <c r="BW440" s="16"/>
      <c r="BX440" s="16"/>
      <c r="BY440" s="16"/>
      <c r="BZ440" s="16"/>
      <c r="CA440" s="16"/>
      <c r="CB440" s="16"/>
      <c r="CC440" s="16"/>
      <c r="CD440" s="16"/>
      <c r="CE440" s="16"/>
      <c r="CF440" s="16"/>
      <c r="CG440" s="16"/>
      <c r="CH440" s="16"/>
      <c r="CI440" s="16"/>
      <c r="CJ440" s="16"/>
      <c r="CK440" s="16"/>
      <c r="CL440" s="16"/>
      <c r="CM440" s="16"/>
      <c r="CN440" s="16"/>
      <c r="CO440" s="16"/>
      <c r="CP440" s="16"/>
      <c r="CQ440" s="16"/>
      <c r="CR440" s="16"/>
      <c r="CS440" s="16"/>
      <c r="CT440" s="16"/>
      <c r="CU440" s="16"/>
      <c r="CV440" s="16"/>
      <c r="CW440" s="16"/>
      <c r="CX440" s="16"/>
      <c r="CY440" s="16"/>
      <c r="CZ440" s="16"/>
      <c r="DA440" s="16"/>
      <c r="DB440" s="16"/>
      <c r="DC440" s="16"/>
      <c r="DD440" s="16"/>
      <c r="DE440" s="16"/>
      <c r="DF440" s="16"/>
      <c r="DG440" s="16"/>
      <c r="DH440" s="16"/>
      <c r="DI440" s="16"/>
      <c r="DJ440" s="16"/>
      <c r="DK440" s="16"/>
      <c r="DL440" s="16"/>
      <c r="DM440" s="16"/>
      <c r="DN440" s="16"/>
      <c r="DO440" s="16"/>
      <c r="DP440" s="16"/>
      <c r="DQ440" s="16"/>
      <c r="DR440" s="16"/>
      <c r="DS440" s="16"/>
      <c r="DT440" s="16"/>
      <c r="DU440" s="16"/>
      <c r="DV440" s="16"/>
      <c r="DW440" s="16"/>
      <c r="DX440" s="16"/>
      <c r="DY440" s="16"/>
      <c r="DZ440" s="16"/>
      <c r="EA440" s="16"/>
      <c r="EB440" s="16"/>
      <c r="EC440" s="16"/>
      <c r="ED440" s="16"/>
      <c r="EE440" s="16"/>
      <c r="EF440" s="16"/>
      <c r="EG440" s="16"/>
      <c r="EH440" s="16"/>
      <c r="EI440" s="16"/>
      <c r="EJ440" s="16"/>
      <c r="EK440" s="16"/>
      <c r="EL440" s="16"/>
      <c r="EM440" s="16"/>
      <c r="EN440" s="16"/>
      <c r="EO440" s="16"/>
      <c r="EP440" s="16"/>
      <c r="EQ440" s="16"/>
      <c r="ER440" s="16"/>
      <c r="ES440" s="16"/>
      <c r="ET440" s="16"/>
      <c r="EU440" s="16"/>
      <c r="EV440" s="16"/>
      <c r="EW440" s="16"/>
      <c r="EX440" s="16"/>
      <c r="EY440" s="16"/>
      <c r="EZ440" s="16"/>
      <c r="FA440" s="16"/>
      <c r="FB440" s="16"/>
      <c r="FC440" s="16"/>
      <c r="FD440" s="16"/>
      <c r="FE440" s="16"/>
      <c r="FF440" s="16"/>
      <c r="FG440" s="16"/>
      <c r="FH440" s="16"/>
      <c r="FI440" s="16"/>
      <c r="FJ440" s="16"/>
      <c r="FK440" s="16"/>
      <c r="FL440" s="16"/>
      <c r="FM440" s="16"/>
      <c r="FN440" s="16"/>
      <c r="FO440" s="16"/>
      <c r="FP440" s="16"/>
      <c r="FQ440" s="16"/>
      <c r="FR440" s="16"/>
      <c r="FS440" s="16"/>
      <c r="FT440" s="16"/>
      <c r="FU440" s="16"/>
      <c r="FV440" s="16"/>
      <c r="FW440" s="16"/>
      <c r="FX440" s="16"/>
      <c r="FY440" s="16"/>
      <c r="FZ440" s="16"/>
      <c r="GA440" s="16"/>
      <c r="GB440" s="16"/>
      <c r="GC440" s="16"/>
      <c r="GE440" s="37">
        <v>435</v>
      </c>
      <c r="GF440" s="12">
        <v>3585</v>
      </c>
      <c r="GG440" s="16">
        <v>185.38499999999999</v>
      </c>
      <c r="GH440" s="16">
        <v>110.30500000000001</v>
      </c>
      <c r="GI440" s="16">
        <v>46.93</v>
      </c>
      <c r="GJ440" s="16">
        <v>15</v>
      </c>
      <c r="GK440" s="16">
        <v>32.4</v>
      </c>
      <c r="GL440" s="16">
        <v>135.72</v>
      </c>
      <c r="GM440" s="16">
        <v>61.1</v>
      </c>
      <c r="GN440" s="16">
        <v>78.5</v>
      </c>
      <c r="GO440" s="16">
        <v>69.430000000000007</v>
      </c>
      <c r="GP440" s="16">
        <v>206.92</v>
      </c>
      <c r="GQ440" s="16">
        <v>254.56</v>
      </c>
      <c r="GR440" s="16">
        <v>82.63</v>
      </c>
      <c r="GS440" s="16">
        <v>52.94</v>
      </c>
      <c r="GT440" s="16">
        <v>143.375</v>
      </c>
      <c r="GU440" s="16">
        <v>51.92</v>
      </c>
      <c r="GV440" s="16">
        <v>16435.116999999998</v>
      </c>
      <c r="GW440" s="16"/>
      <c r="GX440" s="16"/>
      <c r="GY440" s="16"/>
      <c r="GZ440" s="16"/>
      <c r="HA440" s="16"/>
    </row>
    <row r="441" spans="1:209" x14ac:dyDescent="0.35">
      <c r="A441" s="37"/>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c r="AA441" s="16"/>
      <c r="AB441" s="16"/>
      <c r="AC441" s="16"/>
      <c r="AD441" s="16"/>
      <c r="AE441" s="16"/>
      <c r="AF441" s="16"/>
      <c r="AG441" s="16"/>
      <c r="AH441" s="16"/>
      <c r="AI441" s="16"/>
      <c r="AJ441" s="16"/>
      <c r="AK441" s="16"/>
      <c r="AL441" s="16"/>
      <c r="AM441" s="16"/>
      <c r="AN441" s="16"/>
      <c r="AO441" s="16"/>
      <c r="AP441" s="16"/>
      <c r="AQ441" s="16"/>
      <c r="AR441" s="16"/>
      <c r="AS441" s="16"/>
      <c r="AT441" s="16"/>
      <c r="AU441" s="16"/>
      <c r="AV441" s="16"/>
      <c r="AW441" s="16"/>
      <c r="AX441" s="16"/>
      <c r="AY441" s="16"/>
      <c r="AZ441" s="16"/>
      <c r="BA441" s="16"/>
      <c r="BB441" s="16"/>
      <c r="BC441" s="16"/>
      <c r="BD441" s="16"/>
      <c r="BE441" s="16"/>
      <c r="BF441" s="16"/>
      <c r="BG441" s="16"/>
      <c r="BH441" s="16"/>
      <c r="BI441" s="16"/>
      <c r="BJ441" s="16"/>
      <c r="BK441" s="16"/>
      <c r="BL441" s="16"/>
      <c r="BM441" s="16"/>
      <c r="BN441" s="16"/>
      <c r="BO441" s="16"/>
      <c r="BP441" s="16"/>
      <c r="BQ441" s="16"/>
      <c r="BR441" s="16"/>
      <c r="BS441" s="16"/>
      <c r="BT441" s="16"/>
      <c r="BU441" s="16"/>
      <c r="BV441" s="16"/>
      <c r="BW441" s="16"/>
      <c r="BX441" s="16"/>
      <c r="BY441" s="16"/>
      <c r="BZ441" s="16"/>
      <c r="CA441" s="16"/>
      <c r="CB441" s="16"/>
      <c r="CC441" s="16"/>
      <c r="CD441" s="16"/>
      <c r="CE441" s="16"/>
      <c r="CF441" s="16"/>
      <c r="CG441" s="16"/>
      <c r="CH441" s="16"/>
      <c r="CI441" s="16"/>
      <c r="CJ441" s="16"/>
      <c r="CK441" s="16"/>
      <c r="CL441" s="16"/>
      <c r="CM441" s="16"/>
      <c r="CN441" s="16"/>
      <c r="CO441" s="16"/>
      <c r="CP441" s="16"/>
      <c r="CQ441" s="16"/>
      <c r="CR441" s="16"/>
      <c r="CS441" s="16"/>
      <c r="CT441" s="16"/>
      <c r="CU441" s="16"/>
      <c r="CV441" s="16"/>
      <c r="CW441" s="16"/>
      <c r="CX441" s="16"/>
      <c r="CY441" s="16"/>
      <c r="CZ441" s="16"/>
      <c r="DA441" s="16"/>
      <c r="DB441" s="16"/>
      <c r="DC441" s="16"/>
      <c r="DD441" s="16"/>
      <c r="DE441" s="16"/>
      <c r="DF441" s="16"/>
      <c r="DG441" s="16"/>
      <c r="DH441" s="16"/>
      <c r="DI441" s="16"/>
      <c r="DJ441" s="16"/>
      <c r="DK441" s="16"/>
      <c r="DL441" s="16"/>
      <c r="DM441" s="16"/>
      <c r="DN441" s="16"/>
      <c r="DO441" s="16"/>
      <c r="DP441" s="16"/>
      <c r="DQ441" s="16"/>
      <c r="DR441" s="16"/>
      <c r="DS441" s="16"/>
      <c r="DT441" s="16"/>
      <c r="DU441" s="16"/>
      <c r="DV441" s="16"/>
      <c r="DW441" s="16"/>
      <c r="DX441" s="16"/>
      <c r="DY441" s="16"/>
      <c r="DZ441" s="16"/>
      <c r="EA441" s="16"/>
      <c r="EB441" s="16"/>
      <c r="EC441" s="16"/>
      <c r="ED441" s="16"/>
      <c r="EE441" s="16"/>
      <c r="EF441" s="16"/>
      <c r="EG441" s="16"/>
      <c r="EH441" s="16"/>
      <c r="EI441" s="16"/>
      <c r="EJ441" s="16"/>
      <c r="EK441" s="16"/>
      <c r="EL441" s="16"/>
      <c r="EM441" s="16"/>
      <c r="EN441" s="16"/>
      <c r="EO441" s="16"/>
      <c r="EP441" s="16"/>
      <c r="EQ441" s="16"/>
      <c r="ER441" s="16"/>
      <c r="ES441" s="16"/>
      <c r="ET441" s="16"/>
      <c r="EU441" s="16"/>
      <c r="EV441" s="16"/>
      <c r="EW441" s="16"/>
      <c r="EX441" s="16"/>
      <c r="EY441" s="16"/>
      <c r="EZ441" s="16"/>
      <c r="FA441" s="16"/>
      <c r="FB441" s="16"/>
      <c r="FC441" s="16"/>
      <c r="FD441" s="16"/>
      <c r="FE441" s="16"/>
      <c r="FF441" s="16"/>
      <c r="FG441" s="16"/>
      <c r="FH441" s="16"/>
      <c r="FI441" s="16"/>
      <c r="FJ441" s="16"/>
      <c r="FK441" s="16"/>
      <c r="FL441" s="16"/>
      <c r="FM441" s="16"/>
      <c r="FN441" s="16"/>
      <c r="FO441" s="16"/>
      <c r="FP441" s="16"/>
      <c r="FQ441" s="16"/>
      <c r="FR441" s="16"/>
      <c r="FS441" s="16"/>
      <c r="FT441" s="16"/>
      <c r="FU441" s="16"/>
      <c r="FV441" s="16"/>
      <c r="FW441" s="16"/>
      <c r="FX441" s="16"/>
      <c r="FY441" s="16"/>
      <c r="FZ441" s="16"/>
      <c r="GA441" s="16"/>
      <c r="GB441" s="16"/>
      <c r="GC441" s="16"/>
      <c r="GE441" s="37">
        <v>436</v>
      </c>
      <c r="GF441" s="12">
        <v>3586</v>
      </c>
      <c r="GG441" s="16">
        <v>13.04</v>
      </c>
      <c r="GH441" s="16">
        <v>13.2</v>
      </c>
      <c r="GI441" s="16">
        <v>0</v>
      </c>
      <c r="GJ441" s="16">
        <v>7.5</v>
      </c>
      <c r="GK441" s="16">
        <v>2</v>
      </c>
      <c r="GL441" s="16">
        <v>0</v>
      </c>
      <c r="GM441" s="16">
        <v>0</v>
      </c>
      <c r="GN441" s="16">
        <v>0</v>
      </c>
      <c r="GO441" s="16">
        <v>6.5549999999999997</v>
      </c>
      <c r="GP441" s="16">
        <v>6.6150000000000002</v>
      </c>
      <c r="GQ441" s="16">
        <v>0</v>
      </c>
      <c r="GR441" s="16">
        <v>0</v>
      </c>
      <c r="GS441" s="16">
        <v>53.87</v>
      </c>
      <c r="GT441" s="16">
        <v>0</v>
      </c>
      <c r="GU441" s="16">
        <v>0</v>
      </c>
      <c r="GV441" s="16">
        <v>1343.4589999999998</v>
      </c>
      <c r="GW441" s="16"/>
      <c r="GX441" s="16"/>
      <c r="GY441" s="16"/>
      <c r="GZ441" s="16"/>
      <c r="HA441" s="16"/>
    </row>
    <row r="442" spans="1:209" x14ac:dyDescent="0.35">
      <c r="A442" s="37"/>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c r="AA442" s="16"/>
      <c r="AB442" s="16"/>
      <c r="AC442" s="16"/>
      <c r="AD442" s="16"/>
      <c r="AE442" s="16"/>
      <c r="AF442" s="16"/>
      <c r="AG442" s="16"/>
      <c r="AH442" s="16"/>
      <c r="AI442" s="16"/>
      <c r="AJ442" s="16"/>
      <c r="AK442" s="16"/>
      <c r="AL442" s="16"/>
      <c r="AM442" s="16"/>
      <c r="AN442" s="16"/>
      <c r="AO442" s="16"/>
      <c r="AP442" s="16"/>
      <c r="AQ442" s="16"/>
      <c r="AR442" s="16"/>
      <c r="AS442" s="16"/>
      <c r="AT442" s="16"/>
      <c r="AU442" s="16"/>
      <c r="AV442" s="16"/>
      <c r="AW442" s="16"/>
      <c r="AX442" s="16"/>
      <c r="AY442" s="16"/>
      <c r="AZ442" s="16"/>
      <c r="BA442" s="16"/>
      <c r="BB442" s="16"/>
      <c r="BC442" s="16"/>
      <c r="BD442" s="16"/>
      <c r="BE442" s="16"/>
      <c r="BF442" s="16"/>
      <c r="BG442" s="16"/>
      <c r="BH442" s="16"/>
      <c r="BI442" s="16"/>
      <c r="BJ442" s="16"/>
      <c r="BK442" s="16"/>
      <c r="BL442" s="16"/>
      <c r="BM442" s="16"/>
      <c r="BN442" s="16"/>
      <c r="BO442" s="16"/>
      <c r="BP442" s="16"/>
      <c r="BQ442" s="16"/>
      <c r="BR442" s="16"/>
      <c r="BS442" s="16"/>
      <c r="BT442" s="16"/>
      <c r="BU442" s="16"/>
      <c r="BV442" s="16"/>
      <c r="BW442" s="16"/>
      <c r="BX442" s="16"/>
      <c r="BY442" s="16"/>
      <c r="BZ442" s="16"/>
      <c r="CA442" s="16"/>
      <c r="CB442" s="16"/>
      <c r="CC442" s="16"/>
      <c r="CD442" s="16"/>
      <c r="CE442" s="16"/>
      <c r="CF442" s="16"/>
      <c r="CG442" s="16"/>
      <c r="CH442" s="16"/>
      <c r="CI442" s="16"/>
      <c r="CJ442" s="16"/>
      <c r="CK442" s="16"/>
      <c r="CL442" s="16"/>
      <c r="CM442" s="16"/>
      <c r="CN442" s="16"/>
      <c r="CO442" s="16"/>
      <c r="CP442" s="16"/>
      <c r="CQ442" s="16"/>
      <c r="CR442" s="16"/>
      <c r="CS442" s="16"/>
      <c r="CT442" s="16"/>
      <c r="CU442" s="16"/>
      <c r="CV442" s="16"/>
      <c r="CW442" s="16"/>
      <c r="CX442" s="16"/>
      <c r="CY442" s="16"/>
      <c r="CZ442" s="16"/>
      <c r="DA442" s="16"/>
      <c r="DB442" s="16"/>
      <c r="DC442" s="16"/>
      <c r="DD442" s="16"/>
      <c r="DE442" s="16"/>
      <c r="DF442" s="16"/>
      <c r="DG442" s="16"/>
      <c r="DH442" s="16"/>
      <c r="DI442" s="16"/>
      <c r="DJ442" s="16"/>
      <c r="DK442" s="16"/>
      <c r="DL442" s="16"/>
      <c r="DM442" s="16"/>
      <c r="DN442" s="16"/>
      <c r="DO442" s="16"/>
      <c r="DP442" s="16"/>
      <c r="DQ442" s="16"/>
      <c r="DR442" s="16"/>
      <c r="DS442" s="16"/>
      <c r="DT442" s="16"/>
      <c r="DU442" s="16"/>
      <c r="DV442" s="16"/>
      <c r="DW442" s="16"/>
      <c r="DX442" s="16"/>
      <c r="DY442" s="16"/>
      <c r="DZ442" s="16"/>
      <c r="EA442" s="16"/>
      <c r="EB442" s="16"/>
      <c r="EC442" s="16"/>
      <c r="ED442" s="16"/>
      <c r="EE442" s="16"/>
      <c r="EF442" s="16"/>
      <c r="EG442" s="16"/>
      <c r="EH442" s="16"/>
      <c r="EI442" s="16"/>
      <c r="EJ442" s="16"/>
      <c r="EK442" s="16"/>
      <c r="EL442" s="16"/>
      <c r="EM442" s="16"/>
      <c r="EN442" s="16"/>
      <c r="EO442" s="16"/>
      <c r="EP442" s="16"/>
      <c r="EQ442" s="16"/>
      <c r="ER442" s="16"/>
      <c r="ES442" s="16"/>
      <c r="ET442" s="16"/>
      <c r="EU442" s="16"/>
      <c r="EV442" s="16"/>
      <c r="EW442" s="16"/>
      <c r="EX442" s="16"/>
      <c r="EY442" s="16"/>
      <c r="EZ442" s="16"/>
      <c r="FA442" s="16"/>
      <c r="FB442" s="16"/>
      <c r="FC442" s="16"/>
      <c r="FD442" s="16"/>
      <c r="FE442" s="16"/>
      <c r="FF442" s="16"/>
      <c r="FG442" s="16"/>
      <c r="FH442" s="16"/>
      <c r="FI442" s="16"/>
      <c r="FJ442" s="16"/>
      <c r="FK442" s="16"/>
      <c r="FL442" s="16"/>
      <c r="FM442" s="16"/>
      <c r="FN442" s="16"/>
      <c r="FO442" s="16"/>
      <c r="FP442" s="16"/>
      <c r="FQ442" s="16"/>
      <c r="FR442" s="16"/>
      <c r="FS442" s="16"/>
      <c r="FT442" s="16"/>
      <c r="FU442" s="16"/>
      <c r="FV442" s="16"/>
      <c r="FW442" s="16"/>
      <c r="FX442" s="16"/>
      <c r="FY442" s="16"/>
      <c r="FZ442" s="16"/>
      <c r="GA442" s="16"/>
      <c r="GB442" s="16"/>
      <c r="GC442" s="16"/>
      <c r="GE442" s="37">
        <v>437</v>
      </c>
      <c r="GF442" s="12">
        <v>3588</v>
      </c>
      <c r="GG442" s="16">
        <v>9.2050000000000001</v>
      </c>
      <c r="GH442" s="16">
        <v>0</v>
      </c>
      <c r="GI442" s="16">
        <v>5</v>
      </c>
      <c r="GJ442" s="16">
        <v>8</v>
      </c>
      <c r="GK442" s="16">
        <v>14</v>
      </c>
      <c r="GL442" s="16">
        <v>35</v>
      </c>
      <c r="GM442" s="16">
        <v>8.84</v>
      </c>
      <c r="GN442" s="16">
        <v>0</v>
      </c>
      <c r="GO442" s="16">
        <v>6.05</v>
      </c>
      <c r="GP442" s="16">
        <v>0</v>
      </c>
      <c r="GQ442" s="16">
        <v>0</v>
      </c>
      <c r="GR442" s="16">
        <v>19.98</v>
      </c>
      <c r="GS442" s="16">
        <v>0</v>
      </c>
      <c r="GT442" s="16">
        <v>0</v>
      </c>
      <c r="GU442" s="16">
        <v>0</v>
      </c>
      <c r="GV442" s="16">
        <v>722.71000000000015</v>
      </c>
      <c r="GW442" s="16"/>
      <c r="GX442" s="16"/>
      <c r="GY442" s="16"/>
      <c r="GZ442" s="16"/>
      <c r="HA442" s="16"/>
    </row>
    <row r="443" spans="1:209" x14ac:dyDescent="0.35">
      <c r="A443" s="37"/>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c r="AA443" s="16"/>
      <c r="AB443" s="16"/>
      <c r="AC443" s="16"/>
      <c r="AD443" s="16"/>
      <c r="AE443" s="16"/>
      <c r="AF443" s="16"/>
      <c r="AG443" s="16"/>
      <c r="AH443" s="16"/>
      <c r="AI443" s="16"/>
      <c r="AJ443" s="16"/>
      <c r="AK443" s="16"/>
      <c r="AL443" s="16"/>
      <c r="AM443" s="16"/>
      <c r="AN443" s="16"/>
      <c r="AO443" s="16"/>
      <c r="AP443" s="16"/>
      <c r="AQ443" s="16"/>
      <c r="AR443" s="16"/>
      <c r="AS443" s="16"/>
      <c r="AT443" s="16"/>
      <c r="AU443" s="16"/>
      <c r="AV443" s="16"/>
      <c r="AW443" s="16"/>
      <c r="AX443" s="16"/>
      <c r="AY443" s="16"/>
      <c r="AZ443" s="16"/>
      <c r="BA443" s="16"/>
      <c r="BB443" s="16"/>
      <c r="BC443" s="16"/>
      <c r="BD443" s="16"/>
      <c r="BE443" s="16"/>
      <c r="BF443" s="16"/>
      <c r="BG443" s="16"/>
      <c r="BH443" s="16"/>
      <c r="BI443" s="16"/>
      <c r="BJ443" s="16"/>
      <c r="BK443" s="16"/>
      <c r="BL443" s="16"/>
      <c r="BM443" s="16"/>
      <c r="BN443" s="16"/>
      <c r="BO443" s="16"/>
      <c r="BP443" s="16"/>
      <c r="BQ443" s="16"/>
      <c r="BR443" s="16"/>
      <c r="BS443" s="16"/>
      <c r="BT443" s="16"/>
      <c r="BU443" s="16"/>
      <c r="BV443" s="16"/>
      <c r="BW443" s="16"/>
      <c r="BX443" s="16"/>
      <c r="BY443" s="16"/>
      <c r="BZ443" s="16"/>
      <c r="CA443" s="16"/>
      <c r="CB443" s="16"/>
      <c r="CC443" s="16"/>
      <c r="CD443" s="16"/>
      <c r="CE443" s="16"/>
      <c r="CF443" s="16"/>
      <c r="CG443" s="16"/>
      <c r="CH443" s="16"/>
      <c r="CI443" s="16"/>
      <c r="CJ443" s="16"/>
      <c r="CK443" s="16"/>
      <c r="CL443" s="16"/>
      <c r="CM443" s="16"/>
      <c r="CN443" s="16"/>
      <c r="CO443" s="16"/>
      <c r="CP443" s="16"/>
      <c r="CQ443" s="16"/>
      <c r="CR443" s="16"/>
      <c r="CS443" s="16"/>
      <c r="CT443" s="16"/>
      <c r="CU443" s="16"/>
      <c r="CV443" s="16"/>
      <c r="CW443" s="16"/>
      <c r="CX443" s="16"/>
      <c r="CY443" s="16"/>
      <c r="CZ443" s="16"/>
      <c r="DA443" s="16"/>
      <c r="DB443" s="16"/>
      <c r="DC443" s="16"/>
      <c r="DD443" s="16"/>
      <c r="DE443" s="16"/>
      <c r="DF443" s="16"/>
      <c r="DG443" s="16"/>
      <c r="DH443" s="16"/>
      <c r="DI443" s="16"/>
      <c r="DJ443" s="16"/>
      <c r="DK443" s="16"/>
      <c r="DL443" s="16"/>
      <c r="DM443" s="16"/>
      <c r="DN443" s="16"/>
      <c r="DO443" s="16"/>
      <c r="DP443" s="16"/>
      <c r="DQ443" s="16"/>
      <c r="DR443" s="16"/>
      <c r="DS443" s="16"/>
      <c r="DT443" s="16"/>
      <c r="DU443" s="16"/>
      <c r="DV443" s="16"/>
      <c r="DW443" s="16"/>
      <c r="DX443" s="16"/>
      <c r="DY443" s="16"/>
      <c r="DZ443" s="16"/>
      <c r="EA443" s="16"/>
      <c r="EB443" s="16"/>
      <c r="EC443" s="16"/>
      <c r="ED443" s="16"/>
      <c r="EE443" s="16"/>
      <c r="EF443" s="16"/>
      <c r="EG443" s="16"/>
      <c r="EH443" s="16"/>
      <c r="EI443" s="16"/>
      <c r="EJ443" s="16"/>
      <c r="EK443" s="16"/>
      <c r="EL443" s="16"/>
      <c r="EM443" s="16"/>
      <c r="EN443" s="16"/>
      <c r="EO443" s="16"/>
      <c r="EP443" s="16"/>
      <c r="EQ443" s="16"/>
      <c r="ER443" s="16"/>
      <c r="ES443" s="16"/>
      <c r="ET443" s="16"/>
      <c r="EU443" s="16"/>
      <c r="EV443" s="16"/>
      <c r="EW443" s="16"/>
      <c r="EX443" s="16"/>
      <c r="EY443" s="16"/>
      <c r="EZ443" s="16"/>
      <c r="FA443" s="16"/>
      <c r="FB443" s="16"/>
      <c r="FC443" s="16"/>
      <c r="FD443" s="16"/>
      <c r="FE443" s="16"/>
      <c r="FF443" s="16"/>
      <c r="FG443" s="16"/>
      <c r="FH443" s="16"/>
      <c r="FI443" s="16"/>
      <c r="FJ443" s="16"/>
      <c r="FK443" s="16"/>
      <c r="FL443" s="16"/>
      <c r="FM443" s="16"/>
      <c r="FN443" s="16"/>
      <c r="FO443" s="16"/>
      <c r="FP443" s="16"/>
      <c r="FQ443" s="16"/>
      <c r="FR443" s="16"/>
      <c r="FS443" s="16"/>
      <c r="FT443" s="16"/>
      <c r="FU443" s="16"/>
      <c r="FV443" s="16"/>
      <c r="FW443" s="16"/>
      <c r="FX443" s="16"/>
      <c r="FY443" s="16"/>
      <c r="FZ443" s="16"/>
      <c r="GA443" s="16"/>
      <c r="GB443" s="16"/>
      <c r="GC443" s="16"/>
      <c r="GE443" s="37">
        <v>438</v>
      </c>
      <c r="GF443" s="12">
        <v>3589</v>
      </c>
      <c r="GG443" s="16">
        <v>7.11</v>
      </c>
      <c r="GH443" s="16">
        <v>8.1999999999999993</v>
      </c>
      <c r="GI443" s="16">
        <v>0</v>
      </c>
      <c r="GJ443" s="16">
        <v>0</v>
      </c>
      <c r="GK443" s="16">
        <v>3.9</v>
      </c>
      <c r="GL443" s="16">
        <v>0</v>
      </c>
      <c r="GM443" s="16">
        <v>20.67</v>
      </c>
      <c r="GN443" s="16">
        <v>0</v>
      </c>
      <c r="GO443" s="16">
        <v>0</v>
      </c>
      <c r="GP443" s="16">
        <v>0</v>
      </c>
      <c r="GQ443" s="16">
        <v>0</v>
      </c>
      <c r="GR443" s="16">
        <v>0</v>
      </c>
      <c r="GS443" s="16">
        <v>32.784999999999997</v>
      </c>
      <c r="GT443" s="16">
        <v>0</v>
      </c>
      <c r="GU443" s="16">
        <v>0</v>
      </c>
      <c r="GV443" s="16">
        <v>965.24299999999971</v>
      </c>
      <c r="GW443" s="16"/>
      <c r="GX443" s="16"/>
      <c r="GY443" s="16"/>
      <c r="GZ443" s="16"/>
      <c r="HA443" s="16"/>
    </row>
    <row r="444" spans="1:209" x14ac:dyDescent="0.35">
      <c r="A444" s="37"/>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c r="AY444" s="16"/>
      <c r="AZ444" s="16"/>
      <c r="BA444" s="16"/>
      <c r="BB444" s="16"/>
      <c r="BC444" s="16"/>
      <c r="BD444" s="16"/>
      <c r="BE444" s="16"/>
      <c r="BF444" s="16"/>
      <c r="BG444" s="16"/>
      <c r="BH444" s="16"/>
      <c r="BI444" s="16"/>
      <c r="BJ444" s="16"/>
      <c r="BK444" s="16"/>
      <c r="BL444" s="16"/>
      <c r="BM444" s="16"/>
      <c r="BN444" s="16"/>
      <c r="BO444" s="16"/>
      <c r="BP444" s="16"/>
      <c r="BQ444" s="16"/>
      <c r="BR444" s="16"/>
      <c r="BS444" s="16"/>
      <c r="BT444" s="16"/>
      <c r="BU444" s="16"/>
      <c r="BV444" s="16"/>
      <c r="BW444" s="16"/>
      <c r="BX444" s="16"/>
      <c r="BY444" s="16"/>
      <c r="BZ444" s="16"/>
      <c r="CA444" s="16"/>
      <c r="CB444" s="16"/>
      <c r="CC444" s="16"/>
      <c r="CD444" s="16"/>
      <c r="CE444" s="16"/>
      <c r="CF444" s="16"/>
      <c r="CG444" s="16"/>
      <c r="CH444" s="16"/>
      <c r="CI444" s="16"/>
      <c r="CJ444" s="16"/>
      <c r="CK444" s="16"/>
      <c r="CL444" s="16"/>
      <c r="CM444" s="16"/>
      <c r="CN444" s="16"/>
      <c r="CO444" s="16"/>
      <c r="CP444" s="16"/>
      <c r="CQ444" s="16"/>
      <c r="CR444" s="16"/>
      <c r="CS444" s="16"/>
      <c r="CT444" s="16"/>
      <c r="CU444" s="16"/>
      <c r="CV444" s="16"/>
      <c r="CW444" s="16"/>
      <c r="CX444" s="16"/>
      <c r="CY444" s="16"/>
      <c r="CZ444" s="16"/>
      <c r="DA444" s="16"/>
      <c r="DB444" s="16"/>
      <c r="DC444" s="16"/>
      <c r="DD444" s="16"/>
      <c r="DE444" s="16"/>
      <c r="DF444" s="16"/>
      <c r="DG444" s="16"/>
      <c r="DH444" s="16"/>
      <c r="DI444" s="16"/>
      <c r="DJ444" s="16"/>
      <c r="DK444" s="16"/>
      <c r="DL444" s="16"/>
      <c r="DM444" s="16"/>
      <c r="DN444" s="16"/>
      <c r="DO444" s="16"/>
      <c r="DP444" s="16"/>
      <c r="DQ444" s="16"/>
      <c r="DR444" s="16"/>
      <c r="DS444" s="16"/>
      <c r="DT444" s="16"/>
      <c r="DU444" s="16"/>
      <c r="DV444" s="16"/>
      <c r="DW444" s="16"/>
      <c r="DX444" s="16"/>
      <c r="DY444" s="16"/>
      <c r="DZ444" s="16"/>
      <c r="EA444" s="16"/>
      <c r="EB444" s="16"/>
      <c r="EC444" s="16"/>
      <c r="ED444" s="16"/>
      <c r="EE444" s="16"/>
      <c r="EF444" s="16"/>
      <c r="EG444" s="16"/>
      <c r="EH444" s="16"/>
      <c r="EI444" s="16"/>
      <c r="EJ444" s="16"/>
      <c r="EK444" s="16"/>
      <c r="EL444" s="16"/>
      <c r="EM444" s="16"/>
      <c r="EN444" s="16"/>
      <c r="EO444" s="16"/>
      <c r="EP444" s="16"/>
      <c r="EQ444" s="16"/>
      <c r="ER444" s="16"/>
      <c r="ES444" s="16"/>
      <c r="ET444" s="16"/>
      <c r="EU444" s="16"/>
      <c r="EV444" s="16"/>
      <c r="EW444" s="16"/>
      <c r="EX444" s="16"/>
      <c r="EY444" s="16"/>
      <c r="EZ444" s="16"/>
      <c r="FA444" s="16"/>
      <c r="FB444" s="16"/>
      <c r="FC444" s="16"/>
      <c r="FD444" s="16"/>
      <c r="FE444" s="16"/>
      <c r="FF444" s="16"/>
      <c r="FG444" s="16"/>
      <c r="FH444" s="16"/>
      <c r="FI444" s="16"/>
      <c r="FJ444" s="16"/>
      <c r="FK444" s="16"/>
      <c r="FL444" s="16"/>
      <c r="FM444" s="16"/>
      <c r="FN444" s="16"/>
      <c r="FO444" s="16"/>
      <c r="FP444" s="16"/>
      <c r="FQ444" s="16"/>
      <c r="FR444" s="16"/>
      <c r="FS444" s="16"/>
      <c r="FT444" s="16"/>
      <c r="FU444" s="16"/>
      <c r="FV444" s="16"/>
      <c r="FW444" s="16"/>
      <c r="FX444" s="16"/>
      <c r="FY444" s="16"/>
      <c r="FZ444" s="16"/>
      <c r="GA444" s="16"/>
      <c r="GB444" s="16"/>
      <c r="GC444" s="16"/>
      <c r="GE444" s="37">
        <v>439</v>
      </c>
      <c r="GF444" s="12">
        <v>3590</v>
      </c>
      <c r="GG444" s="16">
        <v>19.14</v>
      </c>
      <c r="GH444" s="16">
        <v>5.13</v>
      </c>
      <c r="GI444" s="16">
        <v>0</v>
      </c>
      <c r="GJ444" s="16">
        <v>0</v>
      </c>
      <c r="GK444" s="16">
        <v>0</v>
      </c>
      <c r="GL444" s="16">
        <v>0</v>
      </c>
      <c r="GM444" s="16">
        <v>37.26</v>
      </c>
      <c r="GN444" s="16">
        <v>0</v>
      </c>
      <c r="GO444" s="16">
        <v>0</v>
      </c>
      <c r="GP444" s="16">
        <v>0</v>
      </c>
      <c r="GQ444" s="16">
        <v>0</v>
      </c>
      <c r="GR444" s="16">
        <v>0</v>
      </c>
      <c r="GS444" s="16">
        <v>0</v>
      </c>
      <c r="GT444" s="16">
        <v>0</v>
      </c>
      <c r="GU444" s="16">
        <v>0</v>
      </c>
      <c r="GV444" s="16">
        <v>619.66</v>
      </c>
      <c r="GW444" s="16"/>
      <c r="GX444" s="16"/>
      <c r="GY444" s="16"/>
      <c r="GZ444" s="16"/>
      <c r="HA444" s="16"/>
    </row>
    <row r="445" spans="1:209" x14ac:dyDescent="0.35">
      <c r="A445" s="37"/>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c r="AA445" s="16"/>
      <c r="AB445" s="16"/>
      <c r="AC445" s="16"/>
      <c r="AD445" s="16"/>
      <c r="AE445" s="16"/>
      <c r="AF445" s="16"/>
      <c r="AG445" s="16"/>
      <c r="AH445" s="16"/>
      <c r="AI445" s="16"/>
      <c r="AJ445" s="16"/>
      <c r="AK445" s="16"/>
      <c r="AL445" s="16"/>
      <c r="AM445" s="16"/>
      <c r="AN445" s="16"/>
      <c r="AO445" s="16"/>
      <c r="AP445" s="16"/>
      <c r="AQ445" s="16"/>
      <c r="AR445" s="16"/>
      <c r="AS445" s="16"/>
      <c r="AT445" s="16"/>
      <c r="AU445" s="16"/>
      <c r="AV445" s="16"/>
      <c r="AW445" s="16"/>
      <c r="AX445" s="16"/>
      <c r="AY445" s="16"/>
      <c r="AZ445" s="16"/>
      <c r="BA445" s="16"/>
      <c r="BB445" s="16"/>
      <c r="BC445" s="16"/>
      <c r="BD445" s="16"/>
      <c r="BE445" s="16"/>
      <c r="BF445" s="16"/>
      <c r="BG445" s="16"/>
      <c r="BH445" s="16"/>
      <c r="BI445" s="16"/>
      <c r="BJ445" s="16"/>
      <c r="BK445" s="16"/>
      <c r="BL445" s="16"/>
      <c r="BM445" s="16"/>
      <c r="BN445" s="16"/>
      <c r="BO445" s="16"/>
      <c r="BP445" s="16"/>
      <c r="BQ445" s="16"/>
      <c r="BR445" s="16"/>
      <c r="BS445" s="16"/>
      <c r="BT445" s="16"/>
      <c r="BU445" s="16"/>
      <c r="BV445" s="16"/>
      <c r="BW445" s="16"/>
      <c r="BX445" s="16"/>
      <c r="BY445" s="16"/>
      <c r="BZ445" s="16"/>
      <c r="CA445" s="16"/>
      <c r="CB445" s="16"/>
      <c r="CC445" s="16"/>
      <c r="CD445" s="16"/>
      <c r="CE445" s="16"/>
      <c r="CF445" s="16"/>
      <c r="CG445" s="16"/>
      <c r="CH445" s="16"/>
      <c r="CI445" s="16"/>
      <c r="CJ445" s="16"/>
      <c r="CK445" s="16"/>
      <c r="CL445" s="16"/>
      <c r="CM445" s="16"/>
      <c r="CN445" s="16"/>
      <c r="CO445" s="16"/>
      <c r="CP445" s="16"/>
      <c r="CQ445" s="16"/>
      <c r="CR445" s="16"/>
      <c r="CS445" s="16"/>
      <c r="CT445" s="16"/>
      <c r="CU445" s="16"/>
      <c r="CV445" s="16"/>
      <c r="CW445" s="16"/>
      <c r="CX445" s="16"/>
      <c r="CY445" s="16"/>
      <c r="CZ445" s="16"/>
      <c r="DA445" s="16"/>
      <c r="DB445" s="16"/>
      <c r="DC445" s="16"/>
      <c r="DD445" s="16"/>
      <c r="DE445" s="16"/>
      <c r="DF445" s="16"/>
      <c r="DG445" s="16"/>
      <c r="DH445" s="16"/>
      <c r="DI445" s="16"/>
      <c r="DJ445" s="16"/>
      <c r="DK445" s="16"/>
      <c r="DL445" s="16"/>
      <c r="DM445" s="16"/>
      <c r="DN445" s="16"/>
      <c r="DO445" s="16"/>
      <c r="DP445" s="16"/>
      <c r="DQ445" s="16"/>
      <c r="DR445" s="16"/>
      <c r="DS445" s="16"/>
      <c r="DT445" s="16"/>
      <c r="DU445" s="16"/>
      <c r="DV445" s="16"/>
      <c r="DW445" s="16"/>
      <c r="DX445" s="16"/>
      <c r="DY445" s="16"/>
      <c r="DZ445" s="16"/>
      <c r="EA445" s="16"/>
      <c r="EB445" s="16"/>
      <c r="EC445" s="16"/>
      <c r="ED445" s="16"/>
      <c r="EE445" s="16"/>
      <c r="EF445" s="16"/>
      <c r="EG445" s="16"/>
      <c r="EH445" s="16"/>
      <c r="EI445" s="16"/>
      <c r="EJ445" s="16"/>
      <c r="EK445" s="16"/>
      <c r="EL445" s="16"/>
      <c r="EM445" s="16"/>
      <c r="EN445" s="16"/>
      <c r="EO445" s="16"/>
      <c r="EP445" s="16"/>
      <c r="EQ445" s="16"/>
      <c r="ER445" s="16"/>
      <c r="ES445" s="16"/>
      <c r="ET445" s="16"/>
      <c r="EU445" s="16"/>
      <c r="EV445" s="16"/>
      <c r="EW445" s="16"/>
      <c r="EX445" s="16"/>
      <c r="EY445" s="16"/>
      <c r="EZ445" s="16"/>
      <c r="FA445" s="16"/>
      <c r="FB445" s="16"/>
      <c r="FC445" s="16"/>
      <c r="FD445" s="16"/>
      <c r="FE445" s="16"/>
      <c r="FF445" s="16"/>
      <c r="FG445" s="16"/>
      <c r="FH445" s="16"/>
      <c r="FI445" s="16"/>
      <c r="FJ445" s="16"/>
      <c r="FK445" s="16"/>
      <c r="FL445" s="16"/>
      <c r="FM445" s="16"/>
      <c r="FN445" s="16"/>
      <c r="FO445" s="16"/>
      <c r="FP445" s="16"/>
      <c r="FQ445" s="16"/>
      <c r="FR445" s="16"/>
      <c r="FS445" s="16"/>
      <c r="FT445" s="16"/>
      <c r="FU445" s="16"/>
      <c r="FV445" s="16"/>
      <c r="FW445" s="16"/>
      <c r="FX445" s="16"/>
      <c r="FY445" s="16"/>
      <c r="FZ445" s="16"/>
      <c r="GA445" s="16"/>
      <c r="GB445" s="16"/>
      <c r="GC445" s="16"/>
      <c r="GE445" s="37">
        <v>440</v>
      </c>
      <c r="GF445" s="12">
        <v>3591</v>
      </c>
      <c r="GG445" s="16">
        <v>0</v>
      </c>
      <c r="GH445" s="16">
        <v>0</v>
      </c>
      <c r="GI445" s="16">
        <v>0</v>
      </c>
      <c r="GJ445" s="16">
        <v>0</v>
      </c>
      <c r="GK445" s="16">
        <v>0</v>
      </c>
      <c r="GL445" s="16">
        <v>0</v>
      </c>
      <c r="GM445" s="16">
        <v>0</v>
      </c>
      <c r="GN445" s="16">
        <v>0</v>
      </c>
      <c r="GO445" s="16">
        <v>0</v>
      </c>
      <c r="GP445" s="16">
        <v>0</v>
      </c>
      <c r="GQ445" s="16">
        <v>0</v>
      </c>
      <c r="GR445" s="16">
        <v>0</v>
      </c>
      <c r="GS445" s="16">
        <v>0</v>
      </c>
      <c r="GT445" s="16">
        <v>0</v>
      </c>
      <c r="GU445" s="16">
        <v>0</v>
      </c>
      <c r="GV445" s="16">
        <v>239.18499999999997</v>
      </c>
      <c r="GW445" s="16"/>
      <c r="GX445" s="16"/>
      <c r="GY445" s="16"/>
      <c r="GZ445" s="16"/>
      <c r="HA445" s="16"/>
    </row>
    <row r="446" spans="1:209" x14ac:dyDescent="0.35">
      <c r="A446" s="37"/>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c r="AA446" s="16"/>
      <c r="AB446" s="16"/>
      <c r="AC446" s="16"/>
      <c r="AD446" s="16"/>
      <c r="AE446" s="16"/>
      <c r="AF446" s="16"/>
      <c r="AG446" s="16"/>
      <c r="AH446" s="16"/>
      <c r="AI446" s="16"/>
      <c r="AJ446" s="16"/>
      <c r="AK446" s="16"/>
      <c r="AL446" s="16"/>
      <c r="AM446" s="16"/>
      <c r="AN446" s="16"/>
      <c r="AO446" s="16"/>
      <c r="AP446" s="16"/>
      <c r="AQ446" s="16"/>
      <c r="AR446" s="16"/>
      <c r="AS446" s="16"/>
      <c r="AT446" s="16"/>
      <c r="AU446" s="16"/>
      <c r="AV446" s="16"/>
      <c r="AW446" s="16"/>
      <c r="AX446" s="16"/>
      <c r="AY446" s="16"/>
      <c r="AZ446" s="16"/>
      <c r="BA446" s="16"/>
      <c r="BB446" s="16"/>
      <c r="BC446" s="16"/>
      <c r="BD446" s="16"/>
      <c r="BE446" s="16"/>
      <c r="BF446" s="16"/>
      <c r="BG446" s="16"/>
      <c r="BH446" s="16"/>
      <c r="BI446" s="16"/>
      <c r="BJ446" s="16"/>
      <c r="BK446" s="16"/>
      <c r="BL446" s="16"/>
      <c r="BM446" s="16"/>
      <c r="BN446" s="16"/>
      <c r="BO446" s="16"/>
      <c r="BP446" s="16"/>
      <c r="BQ446" s="16"/>
      <c r="BR446" s="16"/>
      <c r="BS446" s="16"/>
      <c r="BT446" s="16"/>
      <c r="BU446" s="16"/>
      <c r="BV446" s="16"/>
      <c r="BW446" s="16"/>
      <c r="BX446" s="16"/>
      <c r="BY446" s="16"/>
      <c r="BZ446" s="16"/>
      <c r="CA446" s="16"/>
      <c r="CB446" s="16"/>
      <c r="CC446" s="16"/>
      <c r="CD446" s="16"/>
      <c r="CE446" s="16"/>
      <c r="CF446" s="16"/>
      <c r="CG446" s="16"/>
      <c r="CH446" s="16"/>
      <c r="CI446" s="16"/>
      <c r="CJ446" s="16"/>
      <c r="CK446" s="16"/>
      <c r="CL446" s="16"/>
      <c r="CM446" s="16"/>
      <c r="CN446" s="16"/>
      <c r="CO446" s="16"/>
      <c r="CP446" s="16"/>
      <c r="CQ446" s="16"/>
      <c r="CR446" s="16"/>
      <c r="CS446" s="16"/>
      <c r="CT446" s="16"/>
      <c r="CU446" s="16"/>
      <c r="CV446" s="16"/>
      <c r="CW446" s="16"/>
      <c r="CX446" s="16"/>
      <c r="CY446" s="16"/>
      <c r="CZ446" s="16"/>
      <c r="DA446" s="16"/>
      <c r="DB446" s="16"/>
      <c r="DC446" s="16"/>
      <c r="DD446" s="16"/>
      <c r="DE446" s="16"/>
      <c r="DF446" s="16"/>
      <c r="DG446" s="16"/>
      <c r="DH446" s="16"/>
      <c r="DI446" s="16"/>
      <c r="DJ446" s="16"/>
      <c r="DK446" s="16"/>
      <c r="DL446" s="16"/>
      <c r="DM446" s="16"/>
      <c r="DN446" s="16"/>
      <c r="DO446" s="16"/>
      <c r="DP446" s="16"/>
      <c r="DQ446" s="16"/>
      <c r="DR446" s="16"/>
      <c r="DS446" s="16"/>
      <c r="DT446" s="16"/>
      <c r="DU446" s="16"/>
      <c r="DV446" s="16"/>
      <c r="DW446" s="16"/>
      <c r="DX446" s="16"/>
      <c r="DY446" s="16"/>
      <c r="DZ446" s="16"/>
      <c r="EA446" s="16"/>
      <c r="EB446" s="16"/>
      <c r="EC446" s="16"/>
      <c r="ED446" s="16"/>
      <c r="EE446" s="16"/>
      <c r="EF446" s="16"/>
      <c r="EG446" s="16"/>
      <c r="EH446" s="16"/>
      <c r="EI446" s="16"/>
      <c r="EJ446" s="16"/>
      <c r="EK446" s="16"/>
      <c r="EL446" s="16"/>
      <c r="EM446" s="16"/>
      <c r="EN446" s="16"/>
      <c r="EO446" s="16"/>
      <c r="EP446" s="16"/>
      <c r="EQ446" s="16"/>
      <c r="ER446" s="16"/>
      <c r="ES446" s="16"/>
      <c r="ET446" s="16"/>
      <c r="EU446" s="16"/>
      <c r="EV446" s="16"/>
      <c r="EW446" s="16"/>
      <c r="EX446" s="16"/>
      <c r="EY446" s="16"/>
      <c r="EZ446" s="16"/>
      <c r="FA446" s="16"/>
      <c r="FB446" s="16"/>
      <c r="FC446" s="16"/>
      <c r="FD446" s="16"/>
      <c r="FE446" s="16"/>
      <c r="FF446" s="16"/>
      <c r="FG446" s="16"/>
      <c r="FH446" s="16"/>
      <c r="FI446" s="16"/>
      <c r="FJ446" s="16"/>
      <c r="FK446" s="16"/>
      <c r="FL446" s="16"/>
      <c r="FM446" s="16"/>
      <c r="FN446" s="16"/>
      <c r="FO446" s="16"/>
      <c r="FP446" s="16"/>
      <c r="FQ446" s="16"/>
      <c r="FR446" s="16"/>
      <c r="FS446" s="16"/>
      <c r="FT446" s="16"/>
      <c r="FU446" s="16"/>
      <c r="FV446" s="16"/>
      <c r="FW446" s="16"/>
      <c r="FX446" s="16"/>
      <c r="FY446" s="16"/>
      <c r="FZ446" s="16"/>
      <c r="GA446" s="16"/>
      <c r="GB446" s="16"/>
      <c r="GC446" s="16"/>
      <c r="GE446" s="37">
        <v>441</v>
      </c>
      <c r="GF446" s="12">
        <v>3594</v>
      </c>
      <c r="GG446" s="16">
        <v>20.76</v>
      </c>
      <c r="GH446" s="16">
        <v>3.99</v>
      </c>
      <c r="GI446" s="16">
        <v>4</v>
      </c>
      <c r="GJ446" s="16">
        <v>0</v>
      </c>
      <c r="GK446" s="16">
        <v>0</v>
      </c>
      <c r="GL446" s="16">
        <v>4.5</v>
      </c>
      <c r="GM446" s="16">
        <v>10.4</v>
      </c>
      <c r="GN446" s="16">
        <v>25.59</v>
      </c>
      <c r="GO446" s="16">
        <v>0</v>
      </c>
      <c r="GP446" s="16">
        <v>25.74</v>
      </c>
      <c r="GQ446" s="16">
        <v>9.6</v>
      </c>
      <c r="GR446" s="16">
        <v>0</v>
      </c>
      <c r="GS446" s="16">
        <v>6.64</v>
      </c>
      <c r="GT446" s="16">
        <v>0</v>
      </c>
      <c r="GU446" s="16">
        <v>0</v>
      </c>
      <c r="GV446" s="16">
        <v>878.47499999999968</v>
      </c>
      <c r="GW446" s="16"/>
      <c r="GX446" s="16"/>
      <c r="GY446" s="16"/>
      <c r="GZ446" s="16"/>
      <c r="HA446" s="16"/>
    </row>
    <row r="447" spans="1:209" x14ac:dyDescent="0.35">
      <c r="A447" s="37"/>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c r="AA447" s="16"/>
      <c r="AB447" s="16"/>
      <c r="AC447" s="16"/>
      <c r="AD447" s="16"/>
      <c r="AE447" s="16"/>
      <c r="AF447" s="16"/>
      <c r="AG447" s="16"/>
      <c r="AH447" s="16"/>
      <c r="AI447" s="16"/>
      <c r="AJ447" s="16"/>
      <c r="AK447" s="16"/>
      <c r="AL447" s="16"/>
      <c r="AM447" s="16"/>
      <c r="AN447" s="16"/>
      <c r="AO447" s="16"/>
      <c r="AP447" s="16"/>
      <c r="AQ447" s="16"/>
      <c r="AR447" s="16"/>
      <c r="AS447" s="16"/>
      <c r="AT447" s="16"/>
      <c r="AU447" s="16"/>
      <c r="AV447" s="16"/>
      <c r="AW447" s="16"/>
      <c r="AX447" s="16"/>
      <c r="AY447" s="16"/>
      <c r="AZ447" s="16"/>
      <c r="BA447" s="16"/>
      <c r="BB447" s="16"/>
      <c r="BC447" s="16"/>
      <c r="BD447" s="16"/>
      <c r="BE447" s="16"/>
      <c r="BF447" s="16"/>
      <c r="BG447" s="16"/>
      <c r="BH447" s="16"/>
      <c r="BI447" s="16"/>
      <c r="BJ447" s="16"/>
      <c r="BK447" s="16"/>
      <c r="BL447" s="16"/>
      <c r="BM447" s="16"/>
      <c r="BN447" s="16"/>
      <c r="BO447" s="16"/>
      <c r="BP447" s="16"/>
      <c r="BQ447" s="16"/>
      <c r="BR447" s="16"/>
      <c r="BS447" s="16"/>
      <c r="BT447" s="16"/>
      <c r="BU447" s="16"/>
      <c r="BV447" s="16"/>
      <c r="BW447" s="16"/>
      <c r="BX447" s="16"/>
      <c r="BY447" s="16"/>
      <c r="BZ447" s="16"/>
      <c r="CA447" s="16"/>
      <c r="CB447" s="16"/>
      <c r="CC447" s="16"/>
      <c r="CD447" s="16"/>
      <c r="CE447" s="16"/>
      <c r="CF447" s="16"/>
      <c r="CG447" s="16"/>
      <c r="CH447" s="16"/>
      <c r="CI447" s="16"/>
      <c r="CJ447" s="16"/>
      <c r="CK447" s="16"/>
      <c r="CL447" s="16"/>
      <c r="CM447" s="16"/>
      <c r="CN447" s="16"/>
      <c r="CO447" s="16"/>
      <c r="CP447" s="16"/>
      <c r="CQ447" s="16"/>
      <c r="CR447" s="16"/>
      <c r="CS447" s="16"/>
      <c r="CT447" s="16"/>
      <c r="CU447" s="16"/>
      <c r="CV447" s="16"/>
      <c r="CW447" s="16"/>
      <c r="CX447" s="16"/>
      <c r="CY447" s="16"/>
      <c r="CZ447" s="16"/>
      <c r="DA447" s="16"/>
      <c r="DB447" s="16"/>
      <c r="DC447" s="16"/>
      <c r="DD447" s="16"/>
      <c r="DE447" s="16"/>
      <c r="DF447" s="16"/>
      <c r="DG447" s="16"/>
      <c r="DH447" s="16"/>
      <c r="DI447" s="16"/>
      <c r="DJ447" s="16"/>
      <c r="DK447" s="16"/>
      <c r="DL447" s="16"/>
      <c r="DM447" s="16"/>
      <c r="DN447" s="16"/>
      <c r="DO447" s="16"/>
      <c r="DP447" s="16"/>
      <c r="DQ447" s="16"/>
      <c r="DR447" s="16"/>
      <c r="DS447" s="16"/>
      <c r="DT447" s="16"/>
      <c r="DU447" s="16"/>
      <c r="DV447" s="16"/>
      <c r="DW447" s="16"/>
      <c r="DX447" s="16"/>
      <c r="DY447" s="16"/>
      <c r="DZ447" s="16"/>
      <c r="EA447" s="16"/>
      <c r="EB447" s="16"/>
      <c r="EC447" s="16"/>
      <c r="ED447" s="16"/>
      <c r="EE447" s="16"/>
      <c r="EF447" s="16"/>
      <c r="EG447" s="16"/>
      <c r="EH447" s="16"/>
      <c r="EI447" s="16"/>
      <c r="EJ447" s="16"/>
      <c r="EK447" s="16"/>
      <c r="EL447" s="16"/>
      <c r="EM447" s="16"/>
      <c r="EN447" s="16"/>
      <c r="EO447" s="16"/>
      <c r="EP447" s="16"/>
      <c r="EQ447" s="16"/>
      <c r="ER447" s="16"/>
      <c r="ES447" s="16"/>
      <c r="ET447" s="16"/>
      <c r="EU447" s="16"/>
      <c r="EV447" s="16"/>
      <c r="EW447" s="16"/>
      <c r="EX447" s="16"/>
      <c r="EY447" s="16"/>
      <c r="EZ447" s="16"/>
      <c r="FA447" s="16"/>
      <c r="FB447" s="16"/>
      <c r="FC447" s="16"/>
      <c r="FD447" s="16"/>
      <c r="FE447" s="16"/>
      <c r="FF447" s="16"/>
      <c r="FG447" s="16"/>
      <c r="FH447" s="16"/>
      <c r="FI447" s="16"/>
      <c r="FJ447" s="16"/>
      <c r="FK447" s="16"/>
      <c r="FL447" s="16"/>
      <c r="FM447" s="16"/>
      <c r="FN447" s="16"/>
      <c r="FO447" s="16"/>
      <c r="FP447" s="16"/>
      <c r="FQ447" s="16"/>
      <c r="FR447" s="16"/>
      <c r="FS447" s="16"/>
      <c r="FT447" s="16"/>
      <c r="FU447" s="16"/>
      <c r="FV447" s="16"/>
      <c r="FW447" s="16"/>
      <c r="FX447" s="16"/>
      <c r="FY447" s="16"/>
      <c r="FZ447" s="16"/>
      <c r="GA447" s="16"/>
      <c r="GB447" s="16"/>
      <c r="GC447" s="16"/>
      <c r="GE447" s="37">
        <v>442</v>
      </c>
      <c r="GF447" s="12">
        <v>3595</v>
      </c>
      <c r="GG447" s="16">
        <v>13.04</v>
      </c>
      <c r="GH447" s="16">
        <v>5.77</v>
      </c>
      <c r="GI447" s="16">
        <v>12.904999999999999</v>
      </c>
      <c r="GJ447" s="16">
        <v>15</v>
      </c>
      <c r="GK447" s="16">
        <v>0</v>
      </c>
      <c r="GL447" s="16">
        <v>0</v>
      </c>
      <c r="GM447" s="16">
        <v>3.64</v>
      </c>
      <c r="GN447" s="16">
        <v>26.395</v>
      </c>
      <c r="GO447" s="16">
        <v>0</v>
      </c>
      <c r="GP447" s="16">
        <v>0</v>
      </c>
      <c r="GQ447" s="16">
        <v>0</v>
      </c>
      <c r="GR447" s="16">
        <v>15.52</v>
      </c>
      <c r="GS447" s="16">
        <v>16.52</v>
      </c>
      <c r="GT447" s="16">
        <v>0</v>
      </c>
      <c r="GU447" s="16">
        <v>6.16</v>
      </c>
      <c r="GV447" s="16">
        <v>798.30500000000006</v>
      </c>
      <c r="GW447" s="16"/>
      <c r="GX447" s="16"/>
      <c r="GY447" s="16"/>
      <c r="GZ447" s="16"/>
      <c r="HA447" s="16"/>
    </row>
    <row r="448" spans="1:209" x14ac:dyDescent="0.35">
      <c r="A448" s="37"/>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c r="AA448" s="16"/>
      <c r="AB448" s="16"/>
      <c r="AC448" s="16"/>
      <c r="AD448" s="16"/>
      <c r="AE448" s="16"/>
      <c r="AF448" s="16"/>
      <c r="AG448" s="16"/>
      <c r="AH448" s="16"/>
      <c r="AI448" s="16"/>
      <c r="AJ448" s="16"/>
      <c r="AK448" s="16"/>
      <c r="AL448" s="16"/>
      <c r="AM448" s="16"/>
      <c r="AN448" s="16"/>
      <c r="AO448" s="16"/>
      <c r="AP448" s="16"/>
      <c r="AQ448" s="16"/>
      <c r="AR448" s="16"/>
      <c r="AS448" s="16"/>
      <c r="AT448" s="16"/>
      <c r="AU448" s="16"/>
      <c r="AV448" s="16"/>
      <c r="AW448" s="16"/>
      <c r="AX448" s="16"/>
      <c r="AY448" s="16"/>
      <c r="AZ448" s="16"/>
      <c r="BA448" s="16"/>
      <c r="BB448" s="16"/>
      <c r="BC448" s="16"/>
      <c r="BD448" s="16"/>
      <c r="BE448" s="16"/>
      <c r="BF448" s="16"/>
      <c r="BG448" s="16"/>
      <c r="BH448" s="16"/>
      <c r="BI448" s="16"/>
      <c r="BJ448" s="16"/>
      <c r="BK448" s="16"/>
      <c r="BL448" s="16"/>
      <c r="BM448" s="16"/>
      <c r="BN448" s="16"/>
      <c r="BO448" s="16"/>
      <c r="BP448" s="16"/>
      <c r="BQ448" s="16"/>
      <c r="BR448" s="16"/>
      <c r="BS448" s="16"/>
      <c r="BT448" s="16"/>
      <c r="BU448" s="16"/>
      <c r="BV448" s="16"/>
      <c r="BW448" s="16"/>
      <c r="BX448" s="16"/>
      <c r="BY448" s="16"/>
      <c r="BZ448" s="16"/>
      <c r="CA448" s="16"/>
      <c r="CB448" s="16"/>
      <c r="CC448" s="16"/>
      <c r="CD448" s="16"/>
      <c r="CE448" s="16"/>
      <c r="CF448" s="16"/>
      <c r="CG448" s="16"/>
      <c r="CH448" s="16"/>
      <c r="CI448" s="16"/>
      <c r="CJ448" s="16"/>
      <c r="CK448" s="16"/>
      <c r="CL448" s="16"/>
      <c r="CM448" s="16"/>
      <c r="CN448" s="16"/>
      <c r="CO448" s="16"/>
      <c r="CP448" s="16"/>
      <c r="CQ448" s="16"/>
      <c r="CR448" s="16"/>
      <c r="CS448" s="16"/>
      <c r="CT448" s="16"/>
      <c r="CU448" s="16"/>
      <c r="CV448" s="16"/>
      <c r="CW448" s="16"/>
      <c r="CX448" s="16"/>
      <c r="CY448" s="16"/>
      <c r="CZ448" s="16"/>
      <c r="DA448" s="16"/>
      <c r="DB448" s="16"/>
      <c r="DC448" s="16"/>
      <c r="DD448" s="16"/>
      <c r="DE448" s="16"/>
      <c r="DF448" s="16"/>
      <c r="DG448" s="16"/>
      <c r="DH448" s="16"/>
      <c r="DI448" s="16"/>
      <c r="DJ448" s="16"/>
      <c r="DK448" s="16"/>
      <c r="DL448" s="16"/>
      <c r="DM448" s="16"/>
      <c r="DN448" s="16"/>
      <c r="DO448" s="16"/>
      <c r="DP448" s="16"/>
      <c r="DQ448" s="16"/>
      <c r="DR448" s="16"/>
      <c r="DS448" s="16"/>
      <c r="DT448" s="16"/>
      <c r="DU448" s="16"/>
      <c r="DV448" s="16"/>
      <c r="DW448" s="16"/>
      <c r="DX448" s="16"/>
      <c r="DY448" s="16"/>
      <c r="DZ448" s="16"/>
      <c r="EA448" s="16"/>
      <c r="EB448" s="16"/>
      <c r="EC448" s="16"/>
      <c r="ED448" s="16"/>
      <c r="EE448" s="16"/>
      <c r="EF448" s="16"/>
      <c r="EG448" s="16"/>
      <c r="EH448" s="16"/>
      <c r="EI448" s="16"/>
      <c r="EJ448" s="16"/>
      <c r="EK448" s="16"/>
      <c r="EL448" s="16"/>
      <c r="EM448" s="16"/>
      <c r="EN448" s="16"/>
      <c r="EO448" s="16"/>
      <c r="EP448" s="16"/>
      <c r="EQ448" s="16"/>
      <c r="ER448" s="16"/>
      <c r="ES448" s="16"/>
      <c r="ET448" s="16"/>
      <c r="EU448" s="16"/>
      <c r="EV448" s="16"/>
      <c r="EW448" s="16"/>
      <c r="EX448" s="16"/>
      <c r="EY448" s="16"/>
      <c r="EZ448" s="16"/>
      <c r="FA448" s="16"/>
      <c r="FB448" s="16"/>
      <c r="FC448" s="16"/>
      <c r="FD448" s="16"/>
      <c r="FE448" s="16"/>
      <c r="FF448" s="16"/>
      <c r="FG448" s="16"/>
      <c r="FH448" s="16"/>
      <c r="FI448" s="16"/>
      <c r="FJ448" s="16"/>
      <c r="FK448" s="16"/>
      <c r="FL448" s="16"/>
      <c r="FM448" s="16"/>
      <c r="FN448" s="16"/>
      <c r="FO448" s="16"/>
      <c r="FP448" s="16"/>
      <c r="FQ448" s="16"/>
      <c r="FR448" s="16"/>
      <c r="FS448" s="16"/>
      <c r="FT448" s="16"/>
      <c r="FU448" s="16"/>
      <c r="FV448" s="16"/>
      <c r="FW448" s="16"/>
      <c r="FX448" s="16"/>
      <c r="FY448" s="16"/>
      <c r="FZ448" s="16"/>
      <c r="GA448" s="16"/>
      <c r="GB448" s="16"/>
      <c r="GC448" s="16"/>
      <c r="GE448" s="37">
        <v>443</v>
      </c>
      <c r="GF448" s="12">
        <v>3596</v>
      </c>
      <c r="GG448" s="16">
        <v>0</v>
      </c>
      <c r="GH448" s="16">
        <v>0</v>
      </c>
      <c r="GI448" s="16">
        <v>0</v>
      </c>
      <c r="GJ448" s="16">
        <v>0</v>
      </c>
      <c r="GK448" s="16">
        <v>3</v>
      </c>
      <c r="GL448" s="16">
        <v>0</v>
      </c>
      <c r="GM448" s="16">
        <v>0</v>
      </c>
      <c r="GN448" s="16">
        <v>0</v>
      </c>
      <c r="GO448" s="16">
        <v>0</v>
      </c>
      <c r="GP448" s="16">
        <v>0</v>
      </c>
      <c r="GQ448" s="16">
        <v>0</v>
      </c>
      <c r="GR448" s="16">
        <v>10.8</v>
      </c>
      <c r="GS448" s="16">
        <v>0</v>
      </c>
      <c r="GT448" s="16">
        <v>0</v>
      </c>
      <c r="GU448" s="16">
        <v>0</v>
      </c>
      <c r="GV448" s="16">
        <v>417.01500000000004</v>
      </c>
      <c r="GW448" s="16"/>
      <c r="GX448" s="16"/>
      <c r="GY448" s="16"/>
      <c r="GZ448" s="16"/>
      <c r="HA448" s="16"/>
    </row>
    <row r="449" spans="1:209" x14ac:dyDescent="0.35">
      <c r="A449" s="37"/>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c r="AA449" s="16"/>
      <c r="AB449" s="16"/>
      <c r="AC449" s="16"/>
      <c r="AD449" s="16"/>
      <c r="AE449" s="16"/>
      <c r="AF449" s="16"/>
      <c r="AG449" s="16"/>
      <c r="AH449" s="16"/>
      <c r="AI449" s="16"/>
      <c r="AJ449" s="16"/>
      <c r="AK449" s="16"/>
      <c r="AL449" s="16"/>
      <c r="AM449" s="16"/>
      <c r="AN449" s="16"/>
      <c r="AO449" s="16"/>
      <c r="AP449" s="16"/>
      <c r="AQ449" s="16"/>
      <c r="AR449" s="16"/>
      <c r="AS449" s="16"/>
      <c r="AT449" s="16"/>
      <c r="AU449" s="16"/>
      <c r="AV449" s="16"/>
      <c r="AW449" s="16"/>
      <c r="AX449" s="16"/>
      <c r="AY449" s="16"/>
      <c r="AZ449" s="16"/>
      <c r="BA449" s="16"/>
      <c r="BB449" s="16"/>
      <c r="BC449" s="16"/>
      <c r="BD449" s="16"/>
      <c r="BE449" s="16"/>
      <c r="BF449" s="16"/>
      <c r="BG449" s="16"/>
      <c r="BH449" s="16"/>
      <c r="BI449" s="16"/>
      <c r="BJ449" s="16"/>
      <c r="BK449" s="16"/>
      <c r="BL449" s="16"/>
      <c r="BM449" s="16"/>
      <c r="BN449" s="16"/>
      <c r="BO449" s="16"/>
      <c r="BP449" s="16"/>
      <c r="BQ449" s="16"/>
      <c r="BR449" s="16"/>
      <c r="BS449" s="16"/>
      <c r="BT449" s="16"/>
      <c r="BU449" s="16"/>
      <c r="BV449" s="16"/>
      <c r="BW449" s="16"/>
      <c r="BX449" s="16"/>
      <c r="BY449" s="16"/>
      <c r="BZ449" s="16"/>
      <c r="CA449" s="16"/>
      <c r="CB449" s="16"/>
      <c r="CC449" s="16"/>
      <c r="CD449" s="16"/>
      <c r="CE449" s="16"/>
      <c r="CF449" s="16"/>
      <c r="CG449" s="16"/>
      <c r="CH449" s="16"/>
      <c r="CI449" s="16"/>
      <c r="CJ449" s="16"/>
      <c r="CK449" s="16"/>
      <c r="CL449" s="16"/>
      <c r="CM449" s="16"/>
      <c r="CN449" s="16"/>
      <c r="CO449" s="16"/>
      <c r="CP449" s="16"/>
      <c r="CQ449" s="16"/>
      <c r="CR449" s="16"/>
      <c r="CS449" s="16"/>
      <c r="CT449" s="16"/>
      <c r="CU449" s="16"/>
      <c r="CV449" s="16"/>
      <c r="CW449" s="16"/>
      <c r="CX449" s="16"/>
      <c r="CY449" s="16"/>
      <c r="CZ449" s="16"/>
      <c r="DA449" s="16"/>
      <c r="DB449" s="16"/>
      <c r="DC449" s="16"/>
      <c r="DD449" s="16"/>
      <c r="DE449" s="16"/>
      <c r="DF449" s="16"/>
      <c r="DG449" s="16"/>
      <c r="DH449" s="16"/>
      <c r="DI449" s="16"/>
      <c r="DJ449" s="16"/>
      <c r="DK449" s="16"/>
      <c r="DL449" s="16"/>
      <c r="DM449" s="16"/>
      <c r="DN449" s="16"/>
      <c r="DO449" s="16"/>
      <c r="DP449" s="16"/>
      <c r="DQ449" s="16"/>
      <c r="DR449" s="16"/>
      <c r="DS449" s="16"/>
      <c r="DT449" s="16"/>
      <c r="DU449" s="16"/>
      <c r="DV449" s="16"/>
      <c r="DW449" s="16"/>
      <c r="DX449" s="16"/>
      <c r="DY449" s="16"/>
      <c r="DZ449" s="16"/>
      <c r="EA449" s="16"/>
      <c r="EB449" s="16"/>
      <c r="EC449" s="16"/>
      <c r="ED449" s="16"/>
      <c r="EE449" s="16"/>
      <c r="EF449" s="16"/>
      <c r="EG449" s="16"/>
      <c r="EH449" s="16"/>
      <c r="EI449" s="16"/>
      <c r="EJ449" s="16"/>
      <c r="EK449" s="16"/>
      <c r="EL449" s="16"/>
      <c r="EM449" s="16"/>
      <c r="EN449" s="16"/>
      <c r="EO449" s="16"/>
      <c r="EP449" s="16"/>
      <c r="EQ449" s="16"/>
      <c r="ER449" s="16"/>
      <c r="ES449" s="16"/>
      <c r="ET449" s="16"/>
      <c r="EU449" s="16"/>
      <c r="EV449" s="16"/>
      <c r="EW449" s="16"/>
      <c r="EX449" s="16"/>
      <c r="EY449" s="16"/>
      <c r="EZ449" s="16"/>
      <c r="FA449" s="16"/>
      <c r="FB449" s="16"/>
      <c r="FC449" s="16"/>
      <c r="FD449" s="16"/>
      <c r="FE449" s="16"/>
      <c r="FF449" s="16"/>
      <c r="FG449" s="16"/>
      <c r="FH449" s="16"/>
      <c r="FI449" s="16"/>
      <c r="FJ449" s="16"/>
      <c r="FK449" s="16"/>
      <c r="FL449" s="16"/>
      <c r="FM449" s="16"/>
      <c r="FN449" s="16"/>
      <c r="FO449" s="16"/>
      <c r="FP449" s="16"/>
      <c r="FQ449" s="16"/>
      <c r="FR449" s="16"/>
      <c r="FS449" s="16"/>
      <c r="FT449" s="16"/>
      <c r="FU449" s="16"/>
      <c r="FV449" s="16"/>
      <c r="FW449" s="16"/>
      <c r="FX449" s="16"/>
      <c r="FY449" s="16"/>
      <c r="FZ449" s="16"/>
      <c r="GA449" s="16"/>
      <c r="GB449" s="16"/>
      <c r="GC449" s="16"/>
      <c r="GE449" s="37">
        <v>444</v>
      </c>
      <c r="GF449" s="12">
        <v>3597</v>
      </c>
      <c r="GG449" s="16">
        <v>0</v>
      </c>
      <c r="GH449" s="16">
        <v>9.44</v>
      </c>
      <c r="GI449" s="16">
        <v>50</v>
      </c>
      <c r="GJ449" s="16">
        <v>0</v>
      </c>
      <c r="GK449" s="16">
        <v>5</v>
      </c>
      <c r="GL449" s="16">
        <v>11.6</v>
      </c>
      <c r="GM449" s="16">
        <v>0</v>
      </c>
      <c r="GN449" s="16">
        <v>0</v>
      </c>
      <c r="GO449" s="16">
        <v>12.1</v>
      </c>
      <c r="GP449" s="16">
        <v>0</v>
      </c>
      <c r="GQ449" s="16">
        <v>99.6</v>
      </c>
      <c r="GR449" s="16">
        <v>0</v>
      </c>
      <c r="GS449" s="16">
        <v>10.79</v>
      </c>
      <c r="GT449" s="16">
        <v>56.32</v>
      </c>
      <c r="GU449" s="16">
        <v>0</v>
      </c>
      <c r="GV449" s="16">
        <v>1669.4870000000001</v>
      </c>
      <c r="GW449" s="16"/>
      <c r="GX449" s="16"/>
      <c r="GY449" s="16"/>
      <c r="GZ449" s="16"/>
      <c r="HA449" s="16"/>
    </row>
    <row r="450" spans="1:209" x14ac:dyDescent="0.35">
      <c r="A450" s="37"/>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c r="AA450" s="16"/>
      <c r="AB450" s="16"/>
      <c r="AC450" s="16"/>
      <c r="AD450" s="16"/>
      <c r="AE450" s="16"/>
      <c r="AF450" s="16"/>
      <c r="AG450" s="16"/>
      <c r="AH450" s="16"/>
      <c r="AI450" s="16"/>
      <c r="AJ450" s="16"/>
      <c r="AK450" s="16"/>
      <c r="AL450" s="16"/>
      <c r="AM450" s="16"/>
      <c r="AN450" s="16"/>
      <c r="AO450" s="16"/>
      <c r="AP450" s="16"/>
      <c r="AQ450" s="16"/>
      <c r="AR450" s="16"/>
      <c r="AS450" s="16"/>
      <c r="AT450" s="16"/>
      <c r="AU450" s="16"/>
      <c r="AV450" s="16"/>
      <c r="AW450" s="16"/>
      <c r="AX450" s="16"/>
      <c r="AY450" s="16"/>
      <c r="AZ450" s="16"/>
      <c r="BA450" s="16"/>
      <c r="BB450" s="16"/>
      <c r="BC450" s="16"/>
      <c r="BD450" s="16"/>
      <c r="BE450" s="16"/>
      <c r="BF450" s="16"/>
      <c r="BG450" s="16"/>
      <c r="BH450" s="16"/>
      <c r="BI450" s="16"/>
      <c r="BJ450" s="16"/>
      <c r="BK450" s="16"/>
      <c r="BL450" s="16"/>
      <c r="BM450" s="16"/>
      <c r="BN450" s="16"/>
      <c r="BO450" s="16"/>
      <c r="BP450" s="16"/>
      <c r="BQ450" s="16"/>
      <c r="BR450" s="16"/>
      <c r="BS450" s="16"/>
      <c r="BT450" s="16"/>
      <c r="BU450" s="16"/>
      <c r="BV450" s="16"/>
      <c r="BW450" s="16"/>
      <c r="BX450" s="16"/>
      <c r="BY450" s="16"/>
      <c r="BZ450" s="16"/>
      <c r="CA450" s="16"/>
      <c r="CB450" s="16"/>
      <c r="CC450" s="16"/>
      <c r="CD450" s="16"/>
      <c r="CE450" s="16"/>
      <c r="CF450" s="16"/>
      <c r="CG450" s="16"/>
      <c r="CH450" s="16"/>
      <c r="CI450" s="16"/>
      <c r="CJ450" s="16"/>
      <c r="CK450" s="16"/>
      <c r="CL450" s="16"/>
      <c r="CM450" s="16"/>
      <c r="CN450" s="16"/>
      <c r="CO450" s="16"/>
      <c r="CP450" s="16"/>
      <c r="CQ450" s="16"/>
      <c r="CR450" s="16"/>
      <c r="CS450" s="16"/>
      <c r="CT450" s="16"/>
      <c r="CU450" s="16"/>
      <c r="CV450" s="16"/>
      <c r="CW450" s="16"/>
      <c r="CX450" s="16"/>
      <c r="CY450" s="16"/>
      <c r="CZ450" s="16"/>
      <c r="DA450" s="16"/>
      <c r="DB450" s="16"/>
      <c r="DC450" s="16"/>
      <c r="DD450" s="16"/>
      <c r="DE450" s="16"/>
      <c r="DF450" s="16"/>
      <c r="DG450" s="16"/>
      <c r="DH450" s="16"/>
      <c r="DI450" s="16"/>
      <c r="DJ450" s="16"/>
      <c r="DK450" s="16"/>
      <c r="DL450" s="16"/>
      <c r="DM450" s="16"/>
      <c r="DN450" s="16"/>
      <c r="DO450" s="16"/>
      <c r="DP450" s="16"/>
      <c r="DQ450" s="16"/>
      <c r="DR450" s="16"/>
      <c r="DS450" s="16"/>
      <c r="DT450" s="16"/>
      <c r="DU450" s="16"/>
      <c r="DV450" s="16"/>
      <c r="DW450" s="16"/>
      <c r="DX450" s="16"/>
      <c r="DY450" s="16"/>
      <c r="DZ450" s="16"/>
      <c r="EA450" s="16"/>
      <c r="EB450" s="16"/>
      <c r="EC450" s="16"/>
      <c r="ED450" s="16"/>
      <c r="EE450" s="16"/>
      <c r="EF450" s="16"/>
      <c r="EG450" s="16"/>
      <c r="EH450" s="16"/>
      <c r="EI450" s="16"/>
      <c r="EJ450" s="16"/>
      <c r="EK450" s="16"/>
      <c r="EL450" s="16"/>
      <c r="EM450" s="16"/>
      <c r="EN450" s="16"/>
      <c r="EO450" s="16"/>
      <c r="EP450" s="16"/>
      <c r="EQ450" s="16"/>
      <c r="ER450" s="16"/>
      <c r="ES450" s="16"/>
      <c r="ET450" s="16"/>
      <c r="EU450" s="16"/>
      <c r="EV450" s="16"/>
      <c r="EW450" s="16"/>
      <c r="EX450" s="16"/>
      <c r="EY450" s="16"/>
      <c r="EZ450" s="16"/>
      <c r="FA450" s="16"/>
      <c r="FB450" s="16"/>
      <c r="FC450" s="16"/>
      <c r="FD450" s="16"/>
      <c r="FE450" s="16"/>
      <c r="FF450" s="16"/>
      <c r="FG450" s="16"/>
      <c r="FH450" s="16"/>
      <c r="FI450" s="16"/>
      <c r="FJ450" s="16"/>
      <c r="FK450" s="16"/>
      <c r="FL450" s="16"/>
      <c r="FM450" s="16"/>
      <c r="FN450" s="16"/>
      <c r="FO450" s="16"/>
      <c r="FP450" s="16"/>
      <c r="FQ450" s="16"/>
      <c r="FR450" s="16"/>
      <c r="FS450" s="16"/>
      <c r="FT450" s="16"/>
      <c r="FU450" s="16"/>
      <c r="FV450" s="16"/>
      <c r="FW450" s="16"/>
      <c r="FX450" s="16"/>
      <c r="FY450" s="16"/>
      <c r="FZ450" s="16"/>
      <c r="GA450" s="16"/>
      <c r="GB450" s="16"/>
      <c r="GC450" s="16"/>
      <c r="GE450" s="37">
        <v>445</v>
      </c>
      <c r="GF450" s="12">
        <v>3599</v>
      </c>
      <c r="GG450" s="16">
        <v>0</v>
      </c>
      <c r="GH450" s="16">
        <v>0</v>
      </c>
      <c r="GI450" s="16">
        <v>0</v>
      </c>
      <c r="GJ450" s="16">
        <v>0</v>
      </c>
      <c r="GK450" s="16">
        <v>0</v>
      </c>
      <c r="GL450" s="16">
        <v>0</v>
      </c>
      <c r="GM450" s="16">
        <v>0</v>
      </c>
      <c r="GN450" s="16">
        <v>0</v>
      </c>
      <c r="GO450" s="16">
        <v>0</v>
      </c>
      <c r="GP450" s="16">
        <v>0</v>
      </c>
      <c r="GQ450" s="16">
        <v>0</v>
      </c>
      <c r="GR450" s="16">
        <v>0</v>
      </c>
      <c r="GS450" s="16">
        <v>9.9600000000000009</v>
      </c>
      <c r="GT450" s="16">
        <v>0</v>
      </c>
      <c r="GU450" s="16">
        <v>0</v>
      </c>
      <c r="GV450" s="16">
        <v>512.04500000000007</v>
      </c>
      <c r="GW450" s="16"/>
      <c r="GX450" s="16"/>
      <c r="GY450" s="16"/>
      <c r="GZ450" s="16"/>
      <c r="HA450" s="16"/>
    </row>
    <row r="451" spans="1:209" x14ac:dyDescent="0.35">
      <c r="A451" s="37"/>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c r="AA451" s="16"/>
      <c r="AB451" s="16"/>
      <c r="AC451" s="16"/>
      <c r="AD451" s="16"/>
      <c r="AE451" s="16"/>
      <c r="AF451" s="16"/>
      <c r="AG451" s="16"/>
      <c r="AH451" s="16"/>
      <c r="AI451" s="16"/>
      <c r="AJ451" s="16"/>
      <c r="AK451" s="16"/>
      <c r="AL451" s="16"/>
      <c r="AM451" s="16"/>
      <c r="AN451" s="16"/>
      <c r="AO451" s="16"/>
      <c r="AP451" s="16"/>
      <c r="AQ451" s="16"/>
      <c r="AR451" s="16"/>
      <c r="AS451" s="16"/>
      <c r="AT451" s="16"/>
      <c r="AU451" s="16"/>
      <c r="AV451" s="16"/>
      <c r="AW451" s="16"/>
      <c r="AX451" s="16"/>
      <c r="AY451" s="16"/>
      <c r="AZ451" s="16"/>
      <c r="BA451" s="16"/>
      <c r="BB451" s="16"/>
      <c r="BC451" s="16"/>
      <c r="BD451" s="16"/>
      <c r="BE451" s="16"/>
      <c r="BF451" s="16"/>
      <c r="BG451" s="16"/>
      <c r="BH451" s="16"/>
      <c r="BI451" s="16"/>
      <c r="BJ451" s="16"/>
      <c r="BK451" s="16"/>
      <c r="BL451" s="16"/>
      <c r="BM451" s="16"/>
      <c r="BN451" s="16"/>
      <c r="BO451" s="16"/>
      <c r="BP451" s="16"/>
      <c r="BQ451" s="16"/>
      <c r="BR451" s="16"/>
      <c r="BS451" s="16"/>
      <c r="BT451" s="16"/>
      <c r="BU451" s="16"/>
      <c r="BV451" s="16"/>
      <c r="BW451" s="16"/>
      <c r="BX451" s="16"/>
      <c r="BY451" s="16"/>
      <c r="BZ451" s="16"/>
      <c r="CA451" s="16"/>
      <c r="CB451" s="16"/>
      <c r="CC451" s="16"/>
      <c r="CD451" s="16"/>
      <c r="CE451" s="16"/>
      <c r="CF451" s="16"/>
      <c r="CG451" s="16"/>
      <c r="CH451" s="16"/>
      <c r="CI451" s="16"/>
      <c r="CJ451" s="16"/>
      <c r="CK451" s="16"/>
      <c r="CL451" s="16"/>
      <c r="CM451" s="16"/>
      <c r="CN451" s="16"/>
      <c r="CO451" s="16"/>
      <c r="CP451" s="16"/>
      <c r="CQ451" s="16"/>
      <c r="CR451" s="16"/>
      <c r="CS451" s="16"/>
      <c r="CT451" s="16"/>
      <c r="CU451" s="16"/>
      <c r="CV451" s="16"/>
      <c r="CW451" s="16"/>
      <c r="CX451" s="16"/>
      <c r="CY451" s="16"/>
      <c r="CZ451" s="16"/>
      <c r="DA451" s="16"/>
      <c r="DB451" s="16"/>
      <c r="DC451" s="16"/>
      <c r="DD451" s="16"/>
      <c r="DE451" s="16"/>
      <c r="DF451" s="16"/>
      <c r="DG451" s="16"/>
      <c r="DH451" s="16"/>
      <c r="DI451" s="16"/>
      <c r="DJ451" s="16"/>
      <c r="DK451" s="16"/>
      <c r="DL451" s="16"/>
      <c r="DM451" s="16"/>
      <c r="DN451" s="16"/>
      <c r="DO451" s="16"/>
      <c r="DP451" s="16"/>
      <c r="DQ451" s="16"/>
      <c r="DR451" s="16"/>
      <c r="DS451" s="16"/>
      <c r="DT451" s="16"/>
      <c r="DU451" s="16"/>
      <c r="DV451" s="16"/>
      <c r="DW451" s="16"/>
      <c r="DX451" s="16"/>
      <c r="DY451" s="16"/>
      <c r="DZ451" s="16"/>
      <c r="EA451" s="16"/>
      <c r="EB451" s="16"/>
      <c r="EC451" s="16"/>
      <c r="ED451" s="16"/>
      <c r="EE451" s="16"/>
      <c r="EF451" s="16"/>
      <c r="EG451" s="16"/>
      <c r="EH451" s="16"/>
      <c r="EI451" s="16"/>
      <c r="EJ451" s="16"/>
      <c r="EK451" s="16"/>
      <c r="EL451" s="16"/>
      <c r="EM451" s="16"/>
      <c r="EN451" s="16"/>
      <c r="EO451" s="16"/>
      <c r="EP451" s="16"/>
      <c r="EQ451" s="16"/>
      <c r="ER451" s="16"/>
      <c r="ES451" s="16"/>
      <c r="ET451" s="16"/>
      <c r="EU451" s="16"/>
      <c r="EV451" s="16"/>
      <c r="EW451" s="16"/>
      <c r="EX451" s="16"/>
      <c r="EY451" s="16"/>
      <c r="EZ451" s="16"/>
      <c r="FA451" s="16"/>
      <c r="FB451" s="16"/>
      <c r="FC451" s="16"/>
      <c r="FD451" s="16"/>
      <c r="FE451" s="16"/>
      <c r="FF451" s="16"/>
      <c r="FG451" s="16"/>
      <c r="FH451" s="16"/>
      <c r="FI451" s="16"/>
      <c r="FJ451" s="16"/>
      <c r="FK451" s="16"/>
      <c r="FL451" s="16"/>
      <c r="FM451" s="16"/>
      <c r="FN451" s="16"/>
      <c r="FO451" s="16"/>
      <c r="FP451" s="16"/>
      <c r="FQ451" s="16"/>
      <c r="FR451" s="16"/>
      <c r="FS451" s="16"/>
      <c r="FT451" s="16"/>
      <c r="FU451" s="16"/>
      <c r="FV451" s="16"/>
      <c r="FW451" s="16"/>
      <c r="FX451" s="16"/>
      <c r="FY451" s="16"/>
      <c r="FZ451" s="16"/>
      <c r="GA451" s="16"/>
      <c r="GB451" s="16"/>
      <c r="GC451" s="16"/>
      <c r="GE451" s="37">
        <v>446</v>
      </c>
      <c r="GF451" s="12">
        <v>3607</v>
      </c>
      <c r="GG451" s="16">
        <v>0</v>
      </c>
      <c r="GH451" s="16">
        <v>0</v>
      </c>
      <c r="GI451" s="16">
        <v>0</v>
      </c>
      <c r="GJ451" s="16">
        <v>4.5</v>
      </c>
      <c r="GK451" s="16">
        <v>0</v>
      </c>
      <c r="GL451" s="16">
        <v>4</v>
      </c>
      <c r="GM451" s="16">
        <v>0</v>
      </c>
      <c r="GN451" s="16">
        <v>0</v>
      </c>
      <c r="GO451" s="16">
        <v>0</v>
      </c>
      <c r="GP451" s="16">
        <v>0</v>
      </c>
      <c r="GQ451" s="16">
        <v>0</v>
      </c>
      <c r="GR451" s="16">
        <v>0</v>
      </c>
      <c r="GS451" s="16">
        <v>13.28</v>
      </c>
      <c r="GT451" s="16">
        <v>21.56</v>
      </c>
      <c r="GU451" s="16">
        <v>0</v>
      </c>
      <c r="GV451" s="16">
        <v>566.65499999999986</v>
      </c>
      <c r="GW451" s="16"/>
      <c r="GX451" s="16"/>
      <c r="GY451" s="16"/>
      <c r="GZ451" s="16"/>
      <c r="HA451" s="16"/>
    </row>
    <row r="452" spans="1:209" x14ac:dyDescent="0.35">
      <c r="A452" s="37"/>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c r="AA452" s="16"/>
      <c r="AB452" s="16"/>
      <c r="AC452" s="16"/>
      <c r="AD452" s="16"/>
      <c r="AE452" s="16"/>
      <c r="AF452" s="16"/>
      <c r="AG452" s="16"/>
      <c r="AH452" s="16"/>
      <c r="AI452" s="16"/>
      <c r="AJ452" s="16"/>
      <c r="AK452" s="16"/>
      <c r="AL452" s="16"/>
      <c r="AM452" s="16"/>
      <c r="AN452" s="16"/>
      <c r="AO452" s="16"/>
      <c r="AP452" s="16"/>
      <c r="AQ452" s="16"/>
      <c r="AR452" s="16"/>
      <c r="AS452" s="16"/>
      <c r="AT452" s="16"/>
      <c r="AU452" s="16"/>
      <c r="AV452" s="16"/>
      <c r="AW452" s="16"/>
      <c r="AX452" s="16"/>
      <c r="AY452" s="16"/>
      <c r="AZ452" s="16"/>
      <c r="BA452" s="16"/>
      <c r="BB452" s="16"/>
      <c r="BC452" s="16"/>
      <c r="BD452" s="16"/>
      <c r="BE452" s="16"/>
      <c r="BF452" s="16"/>
      <c r="BG452" s="16"/>
      <c r="BH452" s="16"/>
      <c r="BI452" s="16"/>
      <c r="BJ452" s="16"/>
      <c r="BK452" s="16"/>
      <c r="BL452" s="16"/>
      <c r="BM452" s="16"/>
      <c r="BN452" s="16"/>
      <c r="BO452" s="16"/>
      <c r="BP452" s="16"/>
      <c r="BQ452" s="16"/>
      <c r="BR452" s="16"/>
      <c r="BS452" s="16"/>
      <c r="BT452" s="16"/>
      <c r="BU452" s="16"/>
      <c r="BV452" s="16"/>
      <c r="BW452" s="16"/>
      <c r="BX452" s="16"/>
      <c r="BY452" s="16"/>
      <c r="BZ452" s="16"/>
      <c r="CA452" s="16"/>
      <c r="CB452" s="16"/>
      <c r="CC452" s="16"/>
      <c r="CD452" s="16"/>
      <c r="CE452" s="16"/>
      <c r="CF452" s="16"/>
      <c r="CG452" s="16"/>
      <c r="CH452" s="16"/>
      <c r="CI452" s="16"/>
      <c r="CJ452" s="16"/>
      <c r="CK452" s="16"/>
      <c r="CL452" s="16"/>
      <c r="CM452" s="16"/>
      <c r="CN452" s="16"/>
      <c r="CO452" s="16"/>
      <c r="CP452" s="16"/>
      <c r="CQ452" s="16"/>
      <c r="CR452" s="16"/>
      <c r="CS452" s="16"/>
      <c r="CT452" s="16"/>
      <c r="CU452" s="16"/>
      <c r="CV452" s="16"/>
      <c r="CW452" s="16"/>
      <c r="CX452" s="16"/>
      <c r="CY452" s="16"/>
      <c r="CZ452" s="16"/>
      <c r="DA452" s="16"/>
      <c r="DB452" s="16"/>
      <c r="DC452" s="16"/>
      <c r="DD452" s="16"/>
      <c r="DE452" s="16"/>
      <c r="DF452" s="16"/>
      <c r="DG452" s="16"/>
      <c r="DH452" s="16"/>
      <c r="DI452" s="16"/>
      <c r="DJ452" s="16"/>
      <c r="DK452" s="16"/>
      <c r="DL452" s="16"/>
      <c r="DM452" s="16"/>
      <c r="DN452" s="16"/>
      <c r="DO452" s="16"/>
      <c r="DP452" s="16"/>
      <c r="DQ452" s="16"/>
      <c r="DR452" s="16"/>
      <c r="DS452" s="16"/>
      <c r="DT452" s="16"/>
      <c r="DU452" s="16"/>
      <c r="DV452" s="16"/>
      <c r="DW452" s="16"/>
      <c r="DX452" s="16"/>
      <c r="DY452" s="16"/>
      <c r="DZ452" s="16"/>
      <c r="EA452" s="16"/>
      <c r="EB452" s="16"/>
      <c r="EC452" s="16"/>
      <c r="ED452" s="16"/>
      <c r="EE452" s="16"/>
      <c r="EF452" s="16"/>
      <c r="EG452" s="16"/>
      <c r="EH452" s="16"/>
      <c r="EI452" s="16"/>
      <c r="EJ452" s="16"/>
      <c r="EK452" s="16"/>
      <c r="EL452" s="16"/>
      <c r="EM452" s="16"/>
      <c r="EN452" s="16"/>
      <c r="EO452" s="16"/>
      <c r="EP452" s="16"/>
      <c r="EQ452" s="16"/>
      <c r="ER452" s="16"/>
      <c r="ES452" s="16"/>
      <c r="ET452" s="16"/>
      <c r="EU452" s="16"/>
      <c r="EV452" s="16"/>
      <c r="EW452" s="16"/>
      <c r="EX452" s="16"/>
      <c r="EY452" s="16"/>
      <c r="EZ452" s="16"/>
      <c r="FA452" s="16"/>
      <c r="FB452" s="16"/>
      <c r="FC452" s="16"/>
      <c r="FD452" s="16"/>
      <c r="FE452" s="16"/>
      <c r="FF452" s="16"/>
      <c r="FG452" s="16"/>
      <c r="FH452" s="16"/>
      <c r="FI452" s="16"/>
      <c r="FJ452" s="16"/>
      <c r="FK452" s="16"/>
      <c r="FL452" s="16"/>
      <c r="FM452" s="16"/>
      <c r="FN452" s="16"/>
      <c r="FO452" s="16"/>
      <c r="FP452" s="16"/>
      <c r="FQ452" s="16"/>
      <c r="FR452" s="16"/>
      <c r="FS452" s="16"/>
      <c r="FT452" s="16"/>
      <c r="FU452" s="16"/>
      <c r="FV452" s="16"/>
      <c r="FW452" s="16"/>
      <c r="FX452" s="16"/>
      <c r="FY452" s="16"/>
      <c r="FZ452" s="16"/>
      <c r="GA452" s="16"/>
      <c r="GB452" s="16"/>
      <c r="GC452" s="16"/>
      <c r="GE452" s="37">
        <v>447</v>
      </c>
      <c r="GF452" s="12">
        <v>3608</v>
      </c>
      <c r="GG452" s="16">
        <v>25.015000000000001</v>
      </c>
      <c r="GH452" s="16">
        <v>45.122999999999998</v>
      </c>
      <c r="GI452" s="16">
        <v>0</v>
      </c>
      <c r="GJ452" s="16">
        <v>16.09</v>
      </c>
      <c r="GK452" s="16">
        <v>8.5</v>
      </c>
      <c r="GL452" s="16">
        <v>8.1199999999999992</v>
      </c>
      <c r="GM452" s="16">
        <v>41.58</v>
      </c>
      <c r="GN452" s="16">
        <v>40.68</v>
      </c>
      <c r="GO452" s="16">
        <v>10.83</v>
      </c>
      <c r="GP452" s="16">
        <v>31.545000000000002</v>
      </c>
      <c r="GQ452" s="16">
        <v>29.23</v>
      </c>
      <c r="GR452" s="16">
        <v>61.36</v>
      </c>
      <c r="GS452" s="16">
        <v>67.685000000000002</v>
      </c>
      <c r="GT452" s="16">
        <v>60.76</v>
      </c>
      <c r="GU452" s="16">
        <v>15.11</v>
      </c>
      <c r="GV452" s="16">
        <v>5478.6750000000002</v>
      </c>
      <c r="GW452" s="16"/>
      <c r="GX452" s="16"/>
      <c r="GY452" s="16"/>
      <c r="GZ452" s="16"/>
      <c r="HA452" s="16"/>
    </row>
    <row r="453" spans="1:209" x14ac:dyDescent="0.35">
      <c r="A453" s="37"/>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c r="AA453" s="16"/>
      <c r="AB453" s="16"/>
      <c r="AC453" s="16"/>
      <c r="AD453" s="16"/>
      <c r="AE453" s="16"/>
      <c r="AF453" s="16"/>
      <c r="AG453" s="16"/>
      <c r="AH453" s="16"/>
      <c r="AI453" s="16"/>
      <c r="AJ453" s="16"/>
      <c r="AK453" s="16"/>
      <c r="AL453" s="16"/>
      <c r="AM453" s="16"/>
      <c r="AN453" s="16"/>
      <c r="AO453" s="16"/>
      <c r="AP453" s="16"/>
      <c r="AQ453" s="16"/>
      <c r="AR453" s="16"/>
      <c r="AS453" s="16"/>
      <c r="AT453" s="16"/>
      <c r="AU453" s="16"/>
      <c r="AV453" s="16"/>
      <c r="AW453" s="16"/>
      <c r="AX453" s="16"/>
      <c r="AY453" s="16"/>
      <c r="AZ453" s="16"/>
      <c r="BA453" s="16"/>
      <c r="BB453" s="16"/>
      <c r="BC453" s="16"/>
      <c r="BD453" s="16"/>
      <c r="BE453" s="16"/>
      <c r="BF453" s="16"/>
      <c r="BG453" s="16"/>
      <c r="BH453" s="16"/>
      <c r="BI453" s="16"/>
      <c r="BJ453" s="16"/>
      <c r="BK453" s="16"/>
      <c r="BL453" s="16"/>
      <c r="BM453" s="16"/>
      <c r="BN453" s="16"/>
      <c r="BO453" s="16"/>
      <c r="BP453" s="16"/>
      <c r="BQ453" s="16"/>
      <c r="BR453" s="16"/>
      <c r="BS453" s="16"/>
      <c r="BT453" s="16"/>
      <c r="BU453" s="16"/>
      <c r="BV453" s="16"/>
      <c r="BW453" s="16"/>
      <c r="BX453" s="16"/>
      <c r="BY453" s="16"/>
      <c r="BZ453" s="16"/>
      <c r="CA453" s="16"/>
      <c r="CB453" s="16"/>
      <c r="CC453" s="16"/>
      <c r="CD453" s="16"/>
      <c r="CE453" s="16"/>
      <c r="CF453" s="16"/>
      <c r="CG453" s="16"/>
      <c r="CH453" s="16"/>
      <c r="CI453" s="16"/>
      <c r="CJ453" s="16"/>
      <c r="CK453" s="16"/>
      <c r="CL453" s="16"/>
      <c r="CM453" s="16"/>
      <c r="CN453" s="16"/>
      <c r="CO453" s="16"/>
      <c r="CP453" s="16"/>
      <c r="CQ453" s="16"/>
      <c r="CR453" s="16"/>
      <c r="CS453" s="16"/>
      <c r="CT453" s="16"/>
      <c r="CU453" s="16"/>
      <c r="CV453" s="16"/>
      <c r="CW453" s="16"/>
      <c r="CX453" s="16"/>
      <c r="CY453" s="16"/>
      <c r="CZ453" s="16"/>
      <c r="DA453" s="16"/>
      <c r="DB453" s="16"/>
      <c r="DC453" s="16"/>
      <c r="DD453" s="16"/>
      <c r="DE453" s="16"/>
      <c r="DF453" s="16"/>
      <c r="DG453" s="16"/>
      <c r="DH453" s="16"/>
      <c r="DI453" s="16"/>
      <c r="DJ453" s="16"/>
      <c r="DK453" s="16"/>
      <c r="DL453" s="16"/>
      <c r="DM453" s="16"/>
      <c r="DN453" s="16"/>
      <c r="DO453" s="16"/>
      <c r="DP453" s="16"/>
      <c r="DQ453" s="16"/>
      <c r="DR453" s="16"/>
      <c r="DS453" s="16"/>
      <c r="DT453" s="16"/>
      <c r="DU453" s="16"/>
      <c r="DV453" s="16"/>
      <c r="DW453" s="16"/>
      <c r="DX453" s="16"/>
      <c r="DY453" s="16"/>
      <c r="DZ453" s="16"/>
      <c r="EA453" s="16"/>
      <c r="EB453" s="16"/>
      <c r="EC453" s="16"/>
      <c r="ED453" s="16"/>
      <c r="EE453" s="16"/>
      <c r="EF453" s="16"/>
      <c r="EG453" s="16"/>
      <c r="EH453" s="16"/>
      <c r="EI453" s="16"/>
      <c r="EJ453" s="16"/>
      <c r="EK453" s="16"/>
      <c r="EL453" s="16"/>
      <c r="EM453" s="16"/>
      <c r="EN453" s="16"/>
      <c r="EO453" s="16"/>
      <c r="EP453" s="16"/>
      <c r="EQ453" s="16"/>
      <c r="ER453" s="16"/>
      <c r="ES453" s="16"/>
      <c r="ET453" s="16"/>
      <c r="EU453" s="16"/>
      <c r="EV453" s="16"/>
      <c r="EW453" s="16"/>
      <c r="EX453" s="16"/>
      <c r="EY453" s="16"/>
      <c r="EZ453" s="16"/>
      <c r="FA453" s="16"/>
      <c r="FB453" s="16"/>
      <c r="FC453" s="16"/>
      <c r="FD453" s="16"/>
      <c r="FE453" s="16"/>
      <c r="FF453" s="16"/>
      <c r="FG453" s="16"/>
      <c r="FH453" s="16"/>
      <c r="FI453" s="16"/>
      <c r="FJ453" s="16"/>
      <c r="FK453" s="16"/>
      <c r="FL453" s="16"/>
      <c r="FM453" s="16"/>
      <c r="FN453" s="16"/>
      <c r="FO453" s="16"/>
      <c r="FP453" s="16"/>
      <c r="FQ453" s="16"/>
      <c r="FR453" s="16"/>
      <c r="FS453" s="16"/>
      <c r="FT453" s="16"/>
      <c r="FU453" s="16"/>
      <c r="FV453" s="16"/>
      <c r="FW453" s="16"/>
      <c r="FX453" s="16"/>
      <c r="FY453" s="16"/>
      <c r="FZ453" s="16"/>
      <c r="GA453" s="16"/>
      <c r="GB453" s="16"/>
      <c r="GC453" s="16"/>
      <c r="GE453" s="37">
        <v>448</v>
      </c>
      <c r="GF453" s="12">
        <v>3610</v>
      </c>
      <c r="GG453" s="16">
        <v>16.829999999999998</v>
      </c>
      <c r="GH453" s="16">
        <v>16.75</v>
      </c>
      <c r="GI453" s="16">
        <v>0</v>
      </c>
      <c r="GJ453" s="16">
        <v>8</v>
      </c>
      <c r="GK453" s="16">
        <v>11</v>
      </c>
      <c r="GL453" s="16">
        <v>15.8</v>
      </c>
      <c r="GM453" s="16">
        <v>4</v>
      </c>
      <c r="GN453" s="16">
        <v>9.31</v>
      </c>
      <c r="GO453" s="16">
        <v>5.0999999999999996</v>
      </c>
      <c r="GP453" s="16">
        <v>11</v>
      </c>
      <c r="GQ453" s="16">
        <v>30.25</v>
      </c>
      <c r="GR453" s="16">
        <v>25.72</v>
      </c>
      <c r="GS453" s="16">
        <v>0</v>
      </c>
      <c r="GT453" s="16">
        <v>13.2</v>
      </c>
      <c r="GU453" s="16">
        <v>7.48</v>
      </c>
      <c r="GV453" s="16">
        <v>2955.1039999999985</v>
      </c>
      <c r="GW453" s="16"/>
      <c r="GX453" s="16"/>
      <c r="GY453" s="16"/>
      <c r="GZ453" s="16"/>
      <c r="HA453" s="16"/>
    </row>
    <row r="454" spans="1:209" x14ac:dyDescent="0.35">
      <c r="A454" s="37"/>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c r="AA454" s="16"/>
      <c r="AB454" s="16"/>
      <c r="AC454" s="16"/>
      <c r="AD454" s="16"/>
      <c r="AE454" s="16"/>
      <c r="AF454" s="16"/>
      <c r="AG454" s="16"/>
      <c r="AH454" s="16"/>
      <c r="AI454" s="16"/>
      <c r="AJ454" s="16"/>
      <c r="AK454" s="16"/>
      <c r="AL454" s="16"/>
      <c r="AM454" s="16"/>
      <c r="AN454" s="16"/>
      <c r="AO454" s="16"/>
      <c r="AP454" s="16"/>
      <c r="AQ454" s="16"/>
      <c r="AR454" s="16"/>
      <c r="AS454" s="16"/>
      <c r="AT454" s="16"/>
      <c r="AU454" s="16"/>
      <c r="AV454" s="16"/>
      <c r="AW454" s="16"/>
      <c r="AX454" s="16"/>
      <c r="AY454" s="16"/>
      <c r="AZ454" s="16"/>
      <c r="BA454" s="16"/>
      <c r="BB454" s="16"/>
      <c r="BC454" s="16"/>
      <c r="BD454" s="16"/>
      <c r="BE454" s="16"/>
      <c r="BF454" s="16"/>
      <c r="BG454" s="16"/>
      <c r="BH454" s="16"/>
      <c r="BI454" s="16"/>
      <c r="BJ454" s="16"/>
      <c r="BK454" s="16"/>
      <c r="BL454" s="16"/>
      <c r="BM454" s="16"/>
      <c r="BN454" s="16"/>
      <c r="BO454" s="16"/>
      <c r="BP454" s="16"/>
      <c r="BQ454" s="16"/>
      <c r="BR454" s="16"/>
      <c r="BS454" s="16"/>
      <c r="BT454" s="16"/>
      <c r="BU454" s="16"/>
      <c r="BV454" s="16"/>
      <c r="BW454" s="16"/>
      <c r="BX454" s="16"/>
      <c r="BY454" s="16"/>
      <c r="BZ454" s="16"/>
      <c r="CA454" s="16"/>
      <c r="CB454" s="16"/>
      <c r="CC454" s="16"/>
      <c r="CD454" s="16"/>
      <c r="CE454" s="16"/>
      <c r="CF454" s="16"/>
      <c r="CG454" s="16"/>
      <c r="CH454" s="16"/>
      <c r="CI454" s="16"/>
      <c r="CJ454" s="16"/>
      <c r="CK454" s="16"/>
      <c r="CL454" s="16"/>
      <c r="CM454" s="16"/>
      <c r="CN454" s="16"/>
      <c r="CO454" s="16"/>
      <c r="CP454" s="16"/>
      <c r="CQ454" s="16"/>
      <c r="CR454" s="16"/>
      <c r="CS454" s="16"/>
      <c r="CT454" s="16"/>
      <c r="CU454" s="16"/>
      <c r="CV454" s="16"/>
      <c r="CW454" s="16"/>
      <c r="CX454" s="16"/>
      <c r="CY454" s="16"/>
      <c r="CZ454" s="16"/>
      <c r="DA454" s="16"/>
      <c r="DB454" s="16"/>
      <c r="DC454" s="16"/>
      <c r="DD454" s="16"/>
      <c r="DE454" s="16"/>
      <c r="DF454" s="16"/>
      <c r="DG454" s="16"/>
      <c r="DH454" s="16"/>
      <c r="DI454" s="16"/>
      <c r="DJ454" s="16"/>
      <c r="DK454" s="16"/>
      <c r="DL454" s="16"/>
      <c r="DM454" s="16"/>
      <c r="DN454" s="16"/>
      <c r="DO454" s="16"/>
      <c r="DP454" s="16"/>
      <c r="DQ454" s="16"/>
      <c r="DR454" s="16"/>
      <c r="DS454" s="16"/>
      <c r="DT454" s="16"/>
      <c r="DU454" s="16"/>
      <c r="DV454" s="16"/>
      <c r="DW454" s="16"/>
      <c r="DX454" s="16"/>
      <c r="DY454" s="16"/>
      <c r="DZ454" s="16"/>
      <c r="EA454" s="16"/>
      <c r="EB454" s="16"/>
      <c r="EC454" s="16"/>
      <c r="ED454" s="16"/>
      <c r="EE454" s="16"/>
      <c r="EF454" s="16"/>
      <c r="EG454" s="16"/>
      <c r="EH454" s="16"/>
      <c r="EI454" s="16"/>
      <c r="EJ454" s="16"/>
      <c r="EK454" s="16"/>
      <c r="EL454" s="16"/>
      <c r="EM454" s="16"/>
      <c r="EN454" s="16"/>
      <c r="EO454" s="16"/>
      <c r="EP454" s="16"/>
      <c r="EQ454" s="16"/>
      <c r="ER454" s="16"/>
      <c r="ES454" s="16"/>
      <c r="ET454" s="16"/>
      <c r="EU454" s="16"/>
      <c r="EV454" s="16"/>
      <c r="EW454" s="16"/>
      <c r="EX454" s="16"/>
      <c r="EY454" s="16"/>
      <c r="EZ454" s="16"/>
      <c r="FA454" s="16"/>
      <c r="FB454" s="16"/>
      <c r="FC454" s="16"/>
      <c r="FD454" s="16"/>
      <c r="FE454" s="16"/>
      <c r="FF454" s="16"/>
      <c r="FG454" s="16"/>
      <c r="FH454" s="16"/>
      <c r="FI454" s="16"/>
      <c r="FJ454" s="16"/>
      <c r="FK454" s="16"/>
      <c r="FL454" s="16"/>
      <c r="FM454" s="16"/>
      <c r="FN454" s="16"/>
      <c r="FO454" s="16"/>
      <c r="FP454" s="16"/>
      <c r="FQ454" s="16"/>
      <c r="FR454" s="16"/>
      <c r="FS454" s="16"/>
      <c r="FT454" s="16"/>
      <c r="FU454" s="16"/>
      <c r="FV454" s="16"/>
      <c r="FW454" s="16"/>
      <c r="FX454" s="16"/>
      <c r="FY454" s="16"/>
      <c r="FZ454" s="16"/>
      <c r="GA454" s="16"/>
      <c r="GB454" s="16"/>
      <c r="GC454" s="16"/>
      <c r="GE454" s="37">
        <v>449</v>
      </c>
      <c r="GF454" s="12">
        <v>3612</v>
      </c>
      <c r="GG454" s="16">
        <v>24.285</v>
      </c>
      <c r="GH454" s="16">
        <v>8.36</v>
      </c>
      <c r="GI454" s="16">
        <v>7.9</v>
      </c>
      <c r="GJ454" s="16">
        <v>4.5</v>
      </c>
      <c r="GK454" s="16">
        <v>3.5</v>
      </c>
      <c r="GL454" s="16">
        <v>5</v>
      </c>
      <c r="GM454" s="16">
        <v>14.41</v>
      </c>
      <c r="GN454" s="16">
        <v>11.28</v>
      </c>
      <c r="GO454" s="16">
        <v>25.875</v>
      </c>
      <c r="GP454" s="16">
        <v>9.6</v>
      </c>
      <c r="GQ454" s="16">
        <v>17.82</v>
      </c>
      <c r="GR454" s="16">
        <v>14.54</v>
      </c>
      <c r="GS454" s="16">
        <v>9.9600000000000009</v>
      </c>
      <c r="GT454" s="16">
        <v>14.96</v>
      </c>
      <c r="GU454" s="16">
        <v>0</v>
      </c>
      <c r="GV454" s="16">
        <v>2735.9050000000007</v>
      </c>
      <c r="GW454" s="16"/>
      <c r="GX454" s="16"/>
      <c r="GY454" s="16"/>
      <c r="GZ454" s="16"/>
      <c r="HA454" s="16"/>
    </row>
    <row r="455" spans="1:209" x14ac:dyDescent="0.35">
      <c r="A455" s="37"/>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c r="AA455" s="16"/>
      <c r="AB455" s="16"/>
      <c r="AC455" s="16"/>
      <c r="AD455" s="16"/>
      <c r="AE455" s="16"/>
      <c r="AF455" s="16"/>
      <c r="AG455" s="16"/>
      <c r="AH455" s="16"/>
      <c r="AI455" s="16"/>
      <c r="AJ455" s="16"/>
      <c r="AK455" s="16"/>
      <c r="AL455" s="16"/>
      <c r="AM455" s="16"/>
      <c r="AN455" s="16"/>
      <c r="AO455" s="16"/>
      <c r="AP455" s="16"/>
      <c r="AQ455" s="16"/>
      <c r="AR455" s="16"/>
      <c r="AS455" s="16"/>
      <c r="AT455" s="16"/>
      <c r="AU455" s="16"/>
      <c r="AV455" s="16"/>
      <c r="AW455" s="16"/>
      <c r="AX455" s="16"/>
      <c r="AY455" s="16"/>
      <c r="AZ455" s="16"/>
      <c r="BA455" s="16"/>
      <c r="BB455" s="16"/>
      <c r="BC455" s="16"/>
      <c r="BD455" s="16"/>
      <c r="BE455" s="16"/>
      <c r="BF455" s="16"/>
      <c r="BG455" s="16"/>
      <c r="BH455" s="16"/>
      <c r="BI455" s="16"/>
      <c r="BJ455" s="16"/>
      <c r="BK455" s="16"/>
      <c r="BL455" s="16"/>
      <c r="BM455" s="16"/>
      <c r="BN455" s="16"/>
      <c r="BO455" s="16"/>
      <c r="BP455" s="16"/>
      <c r="BQ455" s="16"/>
      <c r="BR455" s="16"/>
      <c r="BS455" s="16"/>
      <c r="BT455" s="16"/>
      <c r="BU455" s="16"/>
      <c r="BV455" s="16"/>
      <c r="BW455" s="16"/>
      <c r="BX455" s="16"/>
      <c r="BY455" s="16"/>
      <c r="BZ455" s="16"/>
      <c r="CA455" s="16"/>
      <c r="CB455" s="16"/>
      <c r="CC455" s="16"/>
      <c r="CD455" s="16"/>
      <c r="CE455" s="16"/>
      <c r="CF455" s="16"/>
      <c r="CG455" s="16"/>
      <c r="CH455" s="16"/>
      <c r="CI455" s="16"/>
      <c r="CJ455" s="16"/>
      <c r="CK455" s="16"/>
      <c r="CL455" s="16"/>
      <c r="CM455" s="16"/>
      <c r="CN455" s="16"/>
      <c r="CO455" s="16"/>
      <c r="CP455" s="16"/>
      <c r="CQ455" s="16"/>
      <c r="CR455" s="16"/>
      <c r="CS455" s="16"/>
      <c r="CT455" s="16"/>
      <c r="CU455" s="16"/>
      <c r="CV455" s="16"/>
      <c r="CW455" s="16"/>
      <c r="CX455" s="16"/>
      <c r="CY455" s="16"/>
      <c r="CZ455" s="16"/>
      <c r="DA455" s="16"/>
      <c r="DB455" s="16"/>
      <c r="DC455" s="16"/>
      <c r="DD455" s="16"/>
      <c r="DE455" s="16"/>
      <c r="DF455" s="16"/>
      <c r="DG455" s="16"/>
      <c r="DH455" s="16"/>
      <c r="DI455" s="16"/>
      <c r="DJ455" s="16"/>
      <c r="DK455" s="16"/>
      <c r="DL455" s="16"/>
      <c r="DM455" s="16"/>
      <c r="DN455" s="16"/>
      <c r="DO455" s="16"/>
      <c r="DP455" s="16"/>
      <c r="DQ455" s="16"/>
      <c r="DR455" s="16"/>
      <c r="DS455" s="16"/>
      <c r="DT455" s="16"/>
      <c r="DU455" s="16"/>
      <c r="DV455" s="16"/>
      <c r="DW455" s="16"/>
      <c r="DX455" s="16"/>
      <c r="DY455" s="16"/>
      <c r="DZ455" s="16"/>
      <c r="EA455" s="16"/>
      <c r="EB455" s="16"/>
      <c r="EC455" s="16"/>
      <c r="ED455" s="16"/>
      <c r="EE455" s="16"/>
      <c r="EF455" s="16"/>
      <c r="EG455" s="16"/>
      <c r="EH455" s="16"/>
      <c r="EI455" s="16"/>
      <c r="EJ455" s="16"/>
      <c r="EK455" s="16"/>
      <c r="EL455" s="16"/>
      <c r="EM455" s="16"/>
      <c r="EN455" s="16"/>
      <c r="EO455" s="16"/>
      <c r="EP455" s="16"/>
      <c r="EQ455" s="16"/>
      <c r="ER455" s="16"/>
      <c r="ES455" s="16"/>
      <c r="ET455" s="16"/>
      <c r="EU455" s="16"/>
      <c r="EV455" s="16"/>
      <c r="EW455" s="16"/>
      <c r="EX455" s="16"/>
      <c r="EY455" s="16"/>
      <c r="EZ455" s="16"/>
      <c r="FA455" s="16"/>
      <c r="FB455" s="16"/>
      <c r="FC455" s="16"/>
      <c r="FD455" s="16"/>
      <c r="FE455" s="16"/>
      <c r="FF455" s="16"/>
      <c r="FG455" s="16"/>
      <c r="FH455" s="16"/>
      <c r="FI455" s="16"/>
      <c r="FJ455" s="16"/>
      <c r="FK455" s="16"/>
      <c r="FL455" s="16"/>
      <c r="FM455" s="16"/>
      <c r="FN455" s="16"/>
      <c r="FO455" s="16"/>
      <c r="FP455" s="16"/>
      <c r="FQ455" s="16"/>
      <c r="FR455" s="16"/>
      <c r="FS455" s="16"/>
      <c r="FT455" s="16"/>
      <c r="FU455" s="16"/>
      <c r="FV455" s="16"/>
      <c r="FW455" s="16"/>
      <c r="FX455" s="16"/>
      <c r="FY455" s="16"/>
      <c r="FZ455" s="16"/>
      <c r="GA455" s="16"/>
      <c r="GB455" s="16"/>
      <c r="GC455" s="16"/>
      <c r="GE455" s="37">
        <v>450</v>
      </c>
      <c r="GF455" s="12">
        <v>3614</v>
      </c>
      <c r="GG455" s="16">
        <v>11.27</v>
      </c>
      <c r="GH455" s="16">
        <v>20.27</v>
      </c>
      <c r="GI455" s="16">
        <v>5</v>
      </c>
      <c r="GJ455" s="16">
        <v>15.1</v>
      </c>
      <c r="GK455" s="16">
        <v>0</v>
      </c>
      <c r="GL455" s="16">
        <v>4.7699999999999996</v>
      </c>
      <c r="GM455" s="16">
        <v>21.13</v>
      </c>
      <c r="GN455" s="16">
        <v>3.3</v>
      </c>
      <c r="GO455" s="16">
        <v>6.6</v>
      </c>
      <c r="GP455" s="16">
        <v>6.6</v>
      </c>
      <c r="GQ455" s="16">
        <v>6.66</v>
      </c>
      <c r="GR455" s="16">
        <v>0</v>
      </c>
      <c r="GS455" s="16">
        <v>8.7149999999999999</v>
      </c>
      <c r="GT455" s="16">
        <v>34.46</v>
      </c>
      <c r="GU455" s="16">
        <v>0</v>
      </c>
      <c r="GV455" s="16">
        <v>1855.5500000000009</v>
      </c>
      <c r="GW455" s="16"/>
      <c r="GX455" s="16"/>
      <c r="GY455" s="16"/>
      <c r="GZ455" s="16"/>
      <c r="HA455" s="16"/>
    </row>
    <row r="456" spans="1:209" x14ac:dyDescent="0.35">
      <c r="A456" s="37"/>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c r="AA456" s="16"/>
      <c r="AB456" s="16"/>
      <c r="AC456" s="16"/>
      <c r="AD456" s="16"/>
      <c r="AE456" s="16"/>
      <c r="AF456" s="16"/>
      <c r="AG456" s="16"/>
      <c r="AH456" s="16"/>
      <c r="AI456" s="16"/>
      <c r="AJ456" s="16"/>
      <c r="AK456" s="16"/>
      <c r="AL456" s="16"/>
      <c r="AM456" s="16"/>
      <c r="AN456" s="16"/>
      <c r="AO456" s="16"/>
      <c r="AP456" s="16"/>
      <c r="AQ456" s="16"/>
      <c r="AR456" s="16"/>
      <c r="AS456" s="16"/>
      <c r="AT456" s="16"/>
      <c r="AU456" s="16"/>
      <c r="AV456" s="16"/>
      <c r="AW456" s="16"/>
      <c r="AX456" s="16"/>
      <c r="AY456" s="16"/>
      <c r="AZ456" s="16"/>
      <c r="BA456" s="16"/>
      <c r="BB456" s="16"/>
      <c r="BC456" s="16"/>
      <c r="BD456" s="16"/>
      <c r="BE456" s="16"/>
      <c r="BF456" s="16"/>
      <c r="BG456" s="16"/>
      <c r="BH456" s="16"/>
      <c r="BI456" s="16"/>
      <c r="BJ456" s="16"/>
      <c r="BK456" s="16"/>
      <c r="BL456" s="16"/>
      <c r="BM456" s="16"/>
      <c r="BN456" s="16"/>
      <c r="BO456" s="16"/>
      <c r="BP456" s="16"/>
      <c r="BQ456" s="16"/>
      <c r="BR456" s="16"/>
      <c r="BS456" s="16"/>
      <c r="BT456" s="16"/>
      <c r="BU456" s="16"/>
      <c r="BV456" s="16"/>
      <c r="BW456" s="16"/>
      <c r="BX456" s="16"/>
      <c r="BY456" s="16"/>
      <c r="BZ456" s="16"/>
      <c r="CA456" s="16"/>
      <c r="CB456" s="16"/>
      <c r="CC456" s="16"/>
      <c r="CD456" s="16"/>
      <c r="CE456" s="16"/>
      <c r="CF456" s="16"/>
      <c r="CG456" s="16"/>
      <c r="CH456" s="16"/>
      <c r="CI456" s="16"/>
      <c r="CJ456" s="16"/>
      <c r="CK456" s="16"/>
      <c r="CL456" s="16"/>
      <c r="CM456" s="16"/>
      <c r="CN456" s="16"/>
      <c r="CO456" s="16"/>
      <c r="CP456" s="16"/>
      <c r="CQ456" s="16"/>
      <c r="CR456" s="16"/>
      <c r="CS456" s="16"/>
      <c r="CT456" s="16"/>
      <c r="CU456" s="16"/>
      <c r="CV456" s="16"/>
      <c r="CW456" s="16"/>
      <c r="CX456" s="16"/>
      <c r="CY456" s="16"/>
      <c r="CZ456" s="16"/>
      <c r="DA456" s="16"/>
      <c r="DB456" s="16"/>
      <c r="DC456" s="16"/>
      <c r="DD456" s="16"/>
      <c r="DE456" s="16"/>
      <c r="DF456" s="16"/>
      <c r="DG456" s="16"/>
      <c r="DH456" s="16"/>
      <c r="DI456" s="16"/>
      <c r="DJ456" s="16"/>
      <c r="DK456" s="16"/>
      <c r="DL456" s="16"/>
      <c r="DM456" s="16"/>
      <c r="DN456" s="16"/>
      <c r="DO456" s="16"/>
      <c r="DP456" s="16"/>
      <c r="DQ456" s="16"/>
      <c r="DR456" s="16"/>
      <c r="DS456" s="16"/>
      <c r="DT456" s="16"/>
      <c r="DU456" s="16"/>
      <c r="DV456" s="16"/>
      <c r="DW456" s="16"/>
      <c r="DX456" s="16"/>
      <c r="DY456" s="16"/>
      <c r="DZ456" s="16"/>
      <c r="EA456" s="16"/>
      <c r="EB456" s="16"/>
      <c r="EC456" s="16"/>
      <c r="ED456" s="16"/>
      <c r="EE456" s="16"/>
      <c r="EF456" s="16"/>
      <c r="EG456" s="16"/>
      <c r="EH456" s="16"/>
      <c r="EI456" s="16"/>
      <c r="EJ456" s="16"/>
      <c r="EK456" s="16"/>
      <c r="EL456" s="16"/>
      <c r="EM456" s="16"/>
      <c r="EN456" s="16"/>
      <c r="EO456" s="16"/>
      <c r="EP456" s="16"/>
      <c r="EQ456" s="16"/>
      <c r="ER456" s="16"/>
      <c r="ES456" s="16"/>
      <c r="ET456" s="16"/>
      <c r="EU456" s="16"/>
      <c r="EV456" s="16"/>
      <c r="EW456" s="16"/>
      <c r="EX456" s="16"/>
      <c r="EY456" s="16"/>
      <c r="EZ456" s="16"/>
      <c r="FA456" s="16"/>
      <c r="FB456" s="16"/>
      <c r="FC456" s="16"/>
      <c r="FD456" s="16"/>
      <c r="FE456" s="16"/>
      <c r="FF456" s="16"/>
      <c r="FG456" s="16"/>
      <c r="FH456" s="16"/>
      <c r="FI456" s="16"/>
      <c r="FJ456" s="16"/>
      <c r="FK456" s="16"/>
      <c r="FL456" s="16"/>
      <c r="FM456" s="16"/>
      <c r="FN456" s="16"/>
      <c r="FO456" s="16"/>
      <c r="FP456" s="16"/>
      <c r="FQ456" s="16"/>
      <c r="FR456" s="16"/>
      <c r="FS456" s="16"/>
      <c r="FT456" s="16"/>
      <c r="FU456" s="16"/>
      <c r="FV456" s="16"/>
      <c r="FW456" s="16"/>
      <c r="FX456" s="16"/>
      <c r="FY456" s="16"/>
      <c r="FZ456" s="16"/>
      <c r="GA456" s="16"/>
      <c r="GB456" s="16"/>
      <c r="GC456" s="16"/>
      <c r="GE456" s="37">
        <v>451</v>
      </c>
      <c r="GF456" s="12">
        <v>3616</v>
      </c>
      <c r="GG456" s="16">
        <v>54.850999999999999</v>
      </c>
      <c r="GH456" s="16">
        <v>61.46</v>
      </c>
      <c r="GI456" s="16">
        <v>7.35</v>
      </c>
      <c r="GJ456" s="16">
        <v>30.044</v>
      </c>
      <c r="GK456" s="16">
        <v>13</v>
      </c>
      <c r="GL456" s="16">
        <v>28.555</v>
      </c>
      <c r="GM456" s="16">
        <v>24.15</v>
      </c>
      <c r="GN456" s="16">
        <v>70.56</v>
      </c>
      <c r="GO456" s="16">
        <v>88.47</v>
      </c>
      <c r="GP456" s="16">
        <v>72.959999999999994</v>
      </c>
      <c r="GQ456" s="16">
        <v>31.684999999999999</v>
      </c>
      <c r="GR456" s="16">
        <v>48.29</v>
      </c>
      <c r="GS456" s="16">
        <v>45.164999999999999</v>
      </c>
      <c r="GT456" s="16">
        <v>76.180000000000007</v>
      </c>
      <c r="GU456" s="16">
        <v>50.6</v>
      </c>
      <c r="GV456" s="16">
        <v>9454.0850000000046</v>
      </c>
      <c r="GW456" s="16"/>
      <c r="GX456" s="16"/>
      <c r="GY456" s="16"/>
      <c r="GZ456" s="16"/>
      <c r="HA456" s="16"/>
    </row>
    <row r="457" spans="1:209" x14ac:dyDescent="0.35">
      <c r="A457" s="37"/>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c r="AA457" s="16"/>
      <c r="AB457" s="16"/>
      <c r="AC457" s="16"/>
      <c r="AD457" s="16"/>
      <c r="AE457" s="16"/>
      <c r="AF457" s="16"/>
      <c r="AG457" s="16"/>
      <c r="AH457" s="16"/>
      <c r="AI457" s="16"/>
      <c r="AJ457" s="16"/>
      <c r="AK457" s="16"/>
      <c r="AL457" s="16"/>
      <c r="AM457" s="16"/>
      <c r="AN457" s="16"/>
      <c r="AO457" s="16"/>
      <c r="AP457" s="16"/>
      <c r="AQ457" s="16"/>
      <c r="AR457" s="16"/>
      <c r="AS457" s="16"/>
      <c r="AT457" s="16"/>
      <c r="AU457" s="16"/>
      <c r="AV457" s="16"/>
      <c r="AW457" s="16"/>
      <c r="AX457" s="16"/>
      <c r="AY457" s="16"/>
      <c r="AZ457" s="16"/>
      <c r="BA457" s="16"/>
      <c r="BB457" s="16"/>
      <c r="BC457" s="16"/>
      <c r="BD457" s="16"/>
      <c r="BE457" s="16"/>
      <c r="BF457" s="16"/>
      <c r="BG457" s="16"/>
      <c r="BH457" s="16"/>
      <c r="BI457" s="16"/>
      <c r="BJ457" s="16"/>
      <c r="BK457" s="16"/>
      <c r="BL457" s="16"/>
      <c r="BM457" s="16"/>
      <c r="BN457" s="16"/>
      <c r="BO457" s="16"/>
      <c r="BP457" s="16"/>
      <c r="BQ457" s="16"/>
      <c r="BR457" s="16"/>
      <c r="BS457" s="16"/>
      <c r="BT457" s="16"/>
      <c r="BU457" s="16"/>
      <c r="BV457" s="16"/>
      <c r="BW457" s="16"/>
      <c r="BX457" s="16"/>
      <c r="BY457" s="16"/>
      <c r="BZ457" s="16"/>
      <c r="CA457" s="16"/>
      <c r="CB457" s="16"/>
      <c r="CC457" s="16"/>
      <c r="CD457" s="16"/>
      <c r="CE457" s="16"/>
      <c r="CF457" s="16"/>
      <c r="CG457" s="16"/>
      <c r="CH457" s="16"/>
      <c r="CI457" s="16"/>
      <c r="CJ457" s="16"/>
      <c r="CK457" s="16"/>
      <c r="CL457" s="16"/>
      <c r="CM457" s="16"/>
      <c r="CN457" s="16"/>
      <c r="CO457" s="16"/>
      <c r="CP457" s="16"/>
      <c r="CQ457" s="16"/>
      <c r="CR457" s="16"/>
      <c r="CS457" s="16"/>
      <c r="CT457" s="16"/>
      <c r="CU457" s="16"/>
      <c r="CV457" s="16"/>
      <c r="CW457" s="16"/>
      <c r="CX457" s="16"/>
      <c r="CY457" s="16"/>
      <c r="CZ457" s="16"/>
      <c r="DA457" s="16"/>
      <c r="DB457" s="16"/>
      <c r="DC457" s="16"/>
      <c r="DD457" s="16"/>
      <c r="DE457" s="16"/>
      <c r="DF457" s="16"/>
      <c r="DG457" s="16"/>
      <c r="DH457" s="16"/>
      <c r="DI457" s="16"/>
      <c r="DJ457" s="16"/>
      <c r="DK457" s="16"/>
      <c r="DL457" s="16"/>
      <c r="DM457" s="16"/>
      <c r="DN457" s="16"/>
      <c r="DO457" s="16"/>
      <c r="DP457" s="16"/>
      <c r="DQ457" s="16"/>
      <c r="DR457" s="16"/>
      <c r="DS457" s="16"/>
      <c r="DT457" s="16"/>
      <c r="DU457" s="16"/>
      <c r="DV457" s="16"/>
      <c r="DW457" s="16"/>
      <c r="DX457" s="16"/>
      <c r="DY457" s="16"/>
      <c r="DZ457" s="16"/>
      <c r="EA457" s="16"/>
      <c r="EB457" s="16"/>
      <c r="EC457" s="16"/>
      <c r="ED457" s="16"/>
      <c r="EE457" s="16"/>
      <c r="EF457" s="16"/>
      <c r="EG457" s="16"/>
      <c r="EH457" s="16"/>
      <c r="EI457" s="16"/>
      <c r="EJ457" s="16"/>
      <c r="EK457" s="16"/>
      <c r="EL457" s="16"/>
      <c r="EM457" s="16"/>
      <c r="EN457" s="16"/>
      <c r="EO457" s="16"/>
      <c r="EP457" s="16"/>
      <c r="EQ457" s="16"/>
      <c r="ER457" s="16"/>
      <c r="ES457" s="16"/>
      <c r="ET457" s="16"/>
      <c r="EU457" s="16"/>
      <c r="EV457" s="16"/>
      <c r="EW457" s="16"/>
      <c r="EX457" s="16"/>
      <c r="EY457" s="16"/>
      <c r="EZ457" s="16"/>
      <c r="FA457" s="16"/>
      <c r="FB457" s="16"/>
      <c r="FC457" s="16"/>
      <c r="FD457" s="16"/>
      <c r="FE457" s="16"/>
      <c r="FF457" s="16"/>
      <c r="FG457" s="16"/>
      <c r="FH457" s="16"/>
      <c r="FI457" s="16"/>
      <c r="FJ457" s="16"/>
      <c r="FK457" s="16"/>
      <c r="FL457" s="16"/>
      <c r="FM457" s="16"/>
      <c r="FN457" s="16"/>
      <c r="FO457" s="16"/>
      <c r="FP457" s="16"/>
      <c r="FQ457" s="16"/>
      <c r="FR457" s="16"/>
      <c r="FS457" s="16"/>
      <c r="FT457" s="16"/>
      <c r="FU457" s="16"/>
      <c r="FV457" s="16"/>
      <c r="FW457" s="16"/>
      <c r="FX457" s="16"/>
      <c r="FY457" s="16"/>
      <c r="FZ457" s="16"/>
      <c r="GA457" s="16"/>
      <c r="GB457" s="16"/>
      <c r="GC457" s="16"/>
      <c r="GE457" s="37">
        <v>452</v>
      </c>
      <c r="GF457" s="12">
        <v>3617</v>
      </c>
      <c r="GG457" s="16">
        <v>6.46</v>
      </c>
      <c r="GH457" s="16">
        <v>1.52</v>
      </c>
      <c r="GI457" s="16">
        <v>0</v>
      </c>
      <c r="GJ457" s="16">
        <v>0</v>
      </c>
      <c r="GK457" s="16">
        <v>0</v>
      </c>
      <c r="GL457" s="16">
        <v>0</v>
      </c>
      <c r="GM457" s="16">
        <v>0</v>
      </c>
      <c r="GN457" s="16">
        <v>0</v>
      </c>
      <c r="GO457" s="16">
        <v>35.075000000000003</v>
      </c>
      <c r="GP457" s="16">
        <v>12.99</v>
      </c>
      <c r="GQ457" s="16">
        <v>5.94</v>
      </c>
      <c r="GR457" s="16">
        <v>0</v>
      </c>
      <c r="GS457" s="16">
        <v>0</v>
      </c>
      <c r="GT457" s="16">
        <v>0</v>
      </c>
      <c r="GU457" s="16">
        <v>0</v>
      </c>
      <c r="GV457" s="16">
        <v>300.66000000000003</v>
      </c>
      <c r="GW457" s="16"/>
      <c r="GX457" s="16"/>
      <c r="GY457" s="16"/>
      <c r="GZ457" s="16"/>
      <c r="HA457" s="16"/>
    </row>
    <row r="458" spans="1:209" x14ac:dyDescent="0.35">
      <c r="A458" s="37"/>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c r="AA458" s="16"/>
      <c r="AB458" s="16"/>
      <c r="AC458" s="16"/>
      <c r="AD458" s="16"/>
      <c r="AE458" s="16"/>
      <c r="AF458" s="16"/>
      <c r="AG458" s="16"/>
      <c r="AH458" s="16"/>
      <c r="AI458" s="16"/>
      <c r="AJ458" s="16"/>
      <c r="AK458" s="16"/>
      <c r="AL458" s="16"/>
      <c r="AM458" s="16"/>
      <c r="AN458" s="16"/>
      <c r="AO458" s="16"/>
      <c r="AP458" s="16"/>
      <c r="AQ458" s="16"/>
      <c r="AR458" s="16"/>
      <c r="AS458" s="16"/>
      <c r="AT458" s="16"/>
      <c r="AU458" s="16"/>
      <c r="AV458" s="16"/>
      <c r="AW458" s="16"/>
      <c r="AX458" s="16"/>
      <c r="AY458" s="16"/>
      <c r="AZ458" s="16"/>
      <c r="BA458" s="16"/>
      <c r="BB458" s="16"/>
      <c r="BC458" s="16"/>
      <c r="BD458" s="16"/>
      <c r="BE458" s="16"/>
      <c r="BF458" s="16"/>
      <c r="BG458" s="16"/>
      <c r="BH458" s="16"/>
      <c r="BI458" s="16"/>
      <c r="BJ458" s="16"/>
      <c r="BK458" s="16"/>
      <c r="BL458" s="16"/>
      <c r="BM458" s="16"/>
      <c r="BN458" s="16"/>
      <c r="BO458" s="16"/>
      <c r="BP458" s="16"/>
      <c r="BQ458" s="16"/>
      <c r="BR458" s="16"/>
      <c r="BS458" s="16"/>
      <c r="BT458" s="16"/>
      <c r="BU458" s="16"/>
      <c r="BV458" s="16"/>
      <c r="BW458" s="16"/>
      <c r="BX458" s="16"/>
      <c r="BY458" s="16"/>
      <c r="BZ458" s="16"/>
      <c r="CA458" s="16"/>
      <c r="CB458" s="16"/>
      <c r="CC458" s="16"/>
      <c r="CD458" s="16"/>
      <c r="CE458" s="16"/>
      <c r="CF458" s="16"/>
      <c r="CG458" s="16"/>
      <c r="CH458" s="16"/>
      <c r="CI458" s="16"/>
      <c r="CJ458" s="16"/>
      <c r="CK458" s="16"/>
      <c r="CL458" s="16"/>
      <c r="CM458" s="16"/>
      <c r="CN458" s="16"/>
      <c r="CO458" s="16"/>
      <c r="CP458" s="16"/>
      <c r="CQ458" s="16"/>
      <c r="CR458" s="16"/>
      <c r="CS458" s="16"/>
      <c r="CT458" s="16"/>
      <c r="CU458" s="16"/>
      <c r="CV458" s="16"/>
      <c r="CW458" s="16"/>
      <c r="CX458" s="16"/>
      <c r="CY458" s="16"/>
      <c r="CZ458" s="16"/>
      <c r="DA458" s="16"/>
      <c r="DB458" s="16"/>
      <c r="DC458" s="16"/>
      <c r="DD458" s="16"/>
      <c r="DE458" s="16"/>
      <c r="DF458" s="16"/>
      <c r="DG458" s="16"/>
      <c r="DH458" s="16"/>
      <c r="DI458" s="16"/>
      <c r="DJ458" s="16"/>
      <c r="DK458" s="16"/>
      <c r="DL458" s="16"/>
      <c r="DM458" s="16"/>
      <c r="DN458" s="16"/>
      <c r="DO458" s="16"/>
      <c r="DP458" s="16"/>
      <c r="DQ458" s="16"/>
      <c r="DR458" s="16"/>
      <c r="DS458" s="16"/>
      <c r="DT458" s="16"/>
      <c r="DU458" s="16"/>
      <c r="DV458" s="16"/>
      <c r="DW458" s="16"/>
      <c r="DX458" s="16"/>
      <c r="DY458" s="16"/>
      <c r="DZ458" s="16"/>
      <c r="EA458" s="16"/>
      <c r="EB458" s="16"/>
      <c r="EC458" s="16"/>
      <c r="ED458" s="16"/>
      <c r="EE458" s="16"/>
      <c r="EF458" s="16"/>
      <c r="EG458" s="16"/>
      <c r="EH458" s="16"/>
      <c r="EI458" s="16"/>
      <c r="EJ458" s="16"/>
      <c r="EK458" s="16"/>
      <c r="EL458" s="16"/>
      <c r="EM458" s="16"/>
      <c r="EN458" s="16"/>
      <c r="EO458" s="16"/>
      <c r="EP458" s="16"/>
      <c r="EQ458" s="16"/>
      <c r="ER458" s="16"/>
      <c r="ES458" s="16"/>
      <c r="ET458" s="16"/>
      <c r="EU458" s="16"/>
      <c r="EV458" s="16"/>
      <c r="EW458" s="16"/>
      <c r="EX458" s="16"/>
      <c r="EY458" s="16"/>
      <c r="EZ458" s="16"/>
      <c r="FA458" s="16"/>
      <c r="FB458" s="16"/>
      <c r="FC458" s="16"/>
      <c r="FD458" s="16"/>
      <c r="FE458" s="16"/>
      <c r="FF458" s="16"/>
      <c r="FG458" s="16"/>
      <c r="FH458" s="16"/>
      <c r="FI458" s="16"/>
      <c r="FJ458" s="16"/>
      <c r="FK458" s="16"/>
      <c r="FL458" s="16"/>
      <c r="FM458" s="16"/>
      <c r="FN458" s="16"/>
      <c r="FO458" s="16"/>
      <c r="FP458" s="16"/>
      <c r="FQ458" s="16"/>
      <c r="FR458" s="16"/>
      <c r="FS458" s="16"/>
      <c r="FT458" s="16"/>
      <c r="FU458" s="16"/>
      <c r="FV458" s="16"/>
      <c r="FW458" s="16"/>
      <c r="FX458" s="16"/>
      <c r="FY458" s="16"/>
      <c r="FZ458" s="16"/>
      <c r="GA458" s="16"/>
      <c r="GB458" s="16"/>
      <c r="GC458" s="16"/>
      <c r="GE458" s="37">
        <v>453</v>
      </c>
      <c r="GF458" s="12">
        <v>3618</v>
      </c>
      <c r="GG458" s="16">
        <v>3.6</v>
      </c>
      <c r="GH458" s="16">
        <v>15.24</v>
      </c>
      <c r="GI458" s="16">
        <v>2.5499999999999998</v>
      </c>
      <c r="GJ458" s="16">
        <v>5</v>
      </c>
      <c r="GK458" s="16">
        <v>0</v>
      </c>
      <c r="GL458" s="16">
        <v>2.04</v>
      </c>
      <c r="GM458" s="16">
        <v>10.6</v>
      </c>
      <c r="GN458" s="16">
        <v>13.62</v>
      </c>
      <c r="GO458" s="16">
        <v>4.95</v>
      </c>
      <c r="GP458" s="16">
        <v>6.6</v>
      </c>
      <c r="GQ458" s="16">
        <v>6.5549999999999997</v>
      </c>
      <c r="GR458" s="16">
        <v>6.63</v>
      </c>
      <c r="GS458" s="16">
        <v>0</v>
      </c>
      <c r="GT458" s="16">
        <v>42.75</v>
      </c>
      <c r="GU458" s="16">
        <v>10.56</v>
      </c>
      <c r="GV458" s="16">
        <v>1678.9200000000003</v>
      </c>
      <c r="GW458" s="16"/>
      <c r="GX458" s="16"/>
      <c r="GY458" s="16"/>
      <c r="GZ458" s="16"/>
      <c r="HA458" s="16"/>
    </row>
    <row r="459" spans="1:209" x14ac:dyDescent="0.35">
      <c r="A459" s="37"/>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c r="AA459" s="16"/>
      <c r="AB459" s="16"/>
      <c r="AC459" s="16"/>
      <c r="AD459" s="16"/>
      <c r="AE459" s="16"/>
      <c r="AF459" s="16"/>
      <c r="AG459" s="16"/>
      <c r="AH459" s="16"/>
      <c r="AI459" s="16"/>
      <c r="AJ459" s="16"/>
      <c r="AK459" s="16"/>
      <c r="AL459" s="16"/>
      <c r="AM459" s="16"/>
      <c r="AN459" s="16"/>
      <c r="AO459" s="16"/>
      <c r="AP459" s="16"/>
      <c r="AQ459" s="16"/>
      <c r="AR459" s="16"/>
      <c r="AS459" s="16"/>
      <c r="AT459" s="16"/>
      <c r="AU459" s="16"/>
      <c r="AV459" s="16"/>
      <c r="AW459" s="16"/>
      <c r="AX459" s="16"/>
      <c r="AY459" s="16"/>
      <c r="AZ459" s="16"/>
      <c r="BA459" s="16"/>
      <c r="BB459" s="16"/>
      <c r="BC459" s="16"/>
      <c r="BD459" s="16"/>
      <c r="BE459" s="16"/>
      <c r="BF459" s="16"/>
      <c r="BG459" s="16"/>
      <c r="BH459" s="16"/>
      <c r="BI459" s="16"/>
      <c r="BJ459" s="16"/>
      <c r="BK459" s="16"/>
      <c r="BL459" s="16"/>
      <c r="BM459" s="16"/>
      <c r="BN459" s="16"/>
      <c r="BO459" s="16"/>
      <c r="BP459" s="16"/>
      <c r="BQ459" s="16"/>
      <c r="BR459" s="16"/>
      <c r="BS459" s="16"/>
      <c r="BT459" s="16"/>
      <c r="BU459" s="16"/>
      <c r="BV459" s="16"/>
      <c r="BW459" s="16"/>
      <c r="BX459" s="16"/>
      <c r="BY459" s="16"/>
      <c r="BZ459" s="16"/>
      <c r="CA459" s="16"/>
      <c r="CB459" s="16"/>
      <c r="CC459" s="16"/>
      <c r="CD459" s="16"/>
      <c r="CE459" s="16"/>
      <c r="CF459" s="16"/>
      <c r="CG459" s="16"/>
      <c r="CH459" s="16"/>
      <c r="CI459" s="16"/>
      <c r="CJ459" s="16"/>
      <c r="CK459" s="16"/>
      <c r="CL459" s="16"/>
      <c r="CM459" s="16"/>
      <c r="CN459" s="16"/>
      <c r="CO459" s="16"/>
      <c r="CP459" s="16"/>
      <c r="CQ459" s="16"/>
      <c r="CR459" s="16"/>
      <c r="CS459" s="16"/>
      <c r="CT459" s="16"/>
      <c r="CU459" s="16"/>
      <c r="CV459" s="16"/>
      <c r="CW459" s="16"/>
      <c r="CX459" s="16"/>
      <c r="CY459" s="16"/>
      <c r="CZ459" s="16"/>
      <c r="DA459" s="16"/>
      <c r="DB459" s="16"/>
      <c r="DC459" s="16"/>
      <c r="DD459" s="16"/>
      <c r="DE459" s="16"/>
      <c r="DF459" s="16"/>
      <c r="DG459" s="16"/>
      <c r="DH459" s="16"/>
      <c r="DI459" s="16"/>
      <c r="DJ459" s="16"/>
      <c r="DK459" s="16"/>
      <c r="DL459" s="16"/>
      <c r="DM459" s="16"/>
      <c r="DN459" s="16"/>
      <c r="DO459" s="16"/>
      <c r="DP459" s="16"/>
      <c r="DQ459" s="16"/>
      <c r="DR459" s="16"/>
      <c r="DS459" s="16"/>
      <c r="DT459" s="16"/>
      <c r="DU459" s="16"/>
      <c r="DV459" s="16"/>
      <c r="DW459" s="16"/>
      <c r="DX459" s="16"/>
      <c r="DY459" s="16"/>
      <c r="DZ459" s="16"/>
      <c r="EA459" s="16"/>
      <c r="EB459" s="16"/>
      <c r="EC459" s="16"/>
      <c r="ED459" s="16"/>
      <c r="EE459" s="16"/>
      <c r="EF459" s="16"/>
      <c r="EG459" s="16"/>
      <c r="EH459" s="16"/>
      <c r="EI459" s="16"/>
      <c r="EJ459" s="16"/>
      <c r="EK459" s="16"/>
      <c r="EL459" s="16"/>
      <c r="EM459" s="16"/>
      <c r="EN459" s="16"/>
      <c r="EO459" s="16"/>
      <c r="EP459" s="16"/>
      <c r="EQ459" s="16"/>
      <c r="ER459" s="16"/>
      <c r="ES459" s="16"/>
      <c r="ET459" s="16"/>
      <c r="EU459" s="16"/>
      <c r="EV459" s="16"/>
      <c r="EW459" s="16"/>
      <c r="EX459" s="16"/>
      <c r="EY459" s="16"/>
      <c r="EZ459" s="16"/>
      <c r="FA459" s="16"/>
      <c r="FB459" s="16"/>
      <c r="FC459" s="16"/>
      <c r="FD459" s="16"/>
      <c r="FE459" s="16"/>
      <c r="FF459" s="16"/>
      <c r="FG459" s="16"/>
      <c r="FH459" s="16"/>
      <c r="FI459" s="16"/>
      <c r="FJ459" s="16"/>
      <c r="FK459" s="16"/>
      <c r="FL459" s="16"/>
      <c r="FM459" s="16"/>
      <c r="FN459" s="16"/>
      <c r="FO459" s="16"/>
      <c r="FP459" s="16"/>
      <c r="FQ459" s="16"/>
      <c r="FR459" s="16"/>
      <c r="FS459" s="16"/>
      <c r="FT459" s="16"/>
      <c r="FU459" s="16"/>
      <c r="FV459" s="16"/>
      <c r="FW459" s="16"/>
      <c r="FX459" s="16"/>
      <c r="FY459" s="16"/>
      <c r="FZ459" s="16"/>
      <c r="GA459" s="16"/>
      <c r="GB459" s="16"/>
      <c r="GC459" s="16"/>
      <c r="GE459" s="37">
        <v>454</v>
      </c>
      <c r="GF459" s="12">
        <v>3619</v>
      </c>
      <c r="GG459" s="16">
        <v>17.094999999999999</v>
      </c>
      <c r="GH459" s="16">
        <v>8.36</v>
      </c>
      <c r="GI459" s="16">
        <v>7.04</v>
      </c>
      <c r="GJ459" s="16">
        <v>5</v>
      </c>
      <c r="GK459" s="16">
        <v>4</v>
      </c>
      <c r="GL459" s="16">
        <v>0</v>
      </c>
      <c r="GM459" s="16">
        <v>5.2</v>
      </c>
      <c r="GN459" s="16">
        <v>11.88</v>
      </c>
      <c r="GO459" s="16">
        <v>6.6</v>
      </c>
      <c r="GP459" s="16">
        <v>6.6</v>
      </c>
      <c r="GQ459" s="16">
        <v>0</v>
      </c>
      <c r="GR459" s="16">
        <v>0</v>
      </c>
      <c r="GS459" s="16">
        <v>0</v>
      </c>
      <c r="GT459" s="16">
        <v>0</v>
      </c>
      <c r="GU459" s="16">
        <v>0</v>
      </c>
      <c r="GV459" s="16">
        <v>449.92000000000013</v>
      </c>
      <c r="GW459" s="16"/>
      <c r="GX459" s="16"/>
      <c r="GY459" s="16"/>
      <c r="GZ459" s="16"/>
      <c r="HA459" s="16"/>
    </row>
    <row r="460" spans="1:209" x14ac:dyDescent="0.35">
      <c r="A460" s="37"/>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c r="AA460" s="16"/>
      <c r="AB460" s="16"/>
      <c r="AC460" s="16"/>
      <c r="AD460" s="16"/>
      <c r="AE460" s="16"/>
      <c r="AF460" s="16"/>
      <c r="AG460" s="16"/>
      <c r="AH460" s="16"/>
      <c r="AI460" s="16"/>
      <c r="AJ460" s="16"/>
      <c r="AK460" s="16"/>
      <c r="AL460" s="16"/>
      <c r="AM460" s="16"/>
      <c r="AN460" s="16"/>
      <c r="AO460" s="16"/>
      <c r="AP460" s="16"/>
      <c r="AQ460" s="16"/>
      <c r="AR460" s="16"/>
      <c r="AS460" s="16"/>
      <c r="AT460" s="16"/>
      <c r="AU460" s="16"/>
      <c r="AV460" s="16"/>
      <c r="AW460" s="16"/>
      <c r="AX460" s="16"/>
      <c r="AY460" s="16"/>
      <c r="AZ460" s="16"/>
      <c r="BA460" s="16"/>
      <c r="BB460" s="16"/>
      <c r="BC460" s="16"/>
      <c r="BD460" s="16"/>
      <c r="BE460" s="16"/>
      <c r="BF460" s="16"/>
      <c r="BG460" s="16"/>
      <c r="BH460" s="16"/>
      <c r="BI460" s="16"/>
      <c r="BJ460" s="16"/>
      <c r="BK460" s="16"/>
      <c r="BL460" s="16"/>
      <c r="BM460" s="16"/>
      <c r="BN460" s="16"/>
      <c r="BO460" s="16"/>
      <c r="BP460" s="16"/>
      <c r="BQ460" s="16"/>
      <c r="BR460" s="16"/>
      <c r="BS460" s="16"/>
      <c r="BT460" s="16"/>
      <c r="BU460" s="16"/>
      <c r="BV460" s="16"/>
      <c r="BW460" s="16"/>
      <c r="BX460" s="16"/>
      <c r="BY460" s="16"/>
      <c r="BZ460" s="16"/>
      <c r="CA460" s="16"/>
      <c r="CB460" s="16"/>
      <c r="CC460" s="16"/>
      <c r="CD460" s="16"/>
      <c r="CE460" s="16"/>
      <c r="CF460" s="16"/>
      <c r="CG460" s="16"/>
      <c r="CH460" s="16"/>
      <c r="CI460" s="16"/>
      <c r="CJ460" s="16"/>
      <c r="CK460" s="16"/>
      <c r="CL460" s="16"/>
      <c r="CM460" s="16"/>
      <c r="CN460" s="16"/>
      <c r="CO460" s="16"/>
      <c r="CP460" s="16"/>
      <c r="CQ460" s="16"/>
      <c r="CR460" s="16"/>
      <c r="CS460" s="16"/>
      <c r="CT460" s="16"/>
      <c r="CU460" s="16"/>
      <c r="CV460" s="16"/>
      <c r="CW460" s="16"/>
      <c r="CX460" s="16"/>
      <c r="CY460" s="16"/>
      <c r="CZ460" s="16"/>
      <c r="DA460" s="16"/>
      <c r="DB460" s="16"/>
      <c r="DC460" s="16"/>
      <c r="DD460" s="16"/>
      <c r="DE460" s="16"/>
      <c r="DF460" s="16"/>
      <c r="DG460" s="16"/>
      <c r="DH460" s="16"/>
      <c r="DI460" s="16"/>
      <c r="DJ460" s="16"/>
      <c r="DK460" s="16"/>
      <c r="DL460" s="16"/>
      <c r="DM460" s="16"/>
      <c r="DN460" s="16"/>
      <c r="DO460" s="16"/>
      <c r="DP460" s="16"/>
      <c r="DQ460" s="16"/>
      <c r="DR460" s="16"/>
      <c r="DS460" s="16"/>
      <c r="DT460" s="16"/>
      <c r="DU460" s="16"/>
      <c r="DV460" s="16"/>
      <c r="DW460" s="16"/>
      <c r="DX460" s="16"/>
      <c r="DY460" s="16"/>
      <c r="DZ460" s="16"/>
      <c r="EA460" s="16"/>
      <c r="EB460" s="16"/>
      <c r="EC460" s="16"/>
      <c r="ED460" s="16"/>
      <c r="EE460" s="16"/>
      <c r="EF460" s="16"/>
      <c r="EG460" s="16"/>
      <c r="EH460" s="16"/>
      <c r="EI460" s="16"/>
      <c r="EJ460" s="16"/>
      <c r="EK460" s="16"/>
      <c r="EL460" s="16"/>
      <c r="EM460" s="16"/>
      <c r="EN460" s="16"/>
      <c r="EO460" s="16"/>
      <c r="EP460" s="16"/>
      <c r="EQ460" s="16"/>
      <c r="ER460" s="16"/>
      <c r="ES460" s="16"/>
      <c r="ET460" s="16"/>
      <c r="EU460" s="16"/>
      <c r="EV460" s="16"/>
      <c r="EW460" s="16"/>
      <c r="EX460" s="16"/>
      <c r="EY460" s="16"/>
      <c r="EZ460" s="16"/>
      <c r="FA460" s="16"/>
      <c r="FB460" s="16"/>
      <c r="FC460" s="16"/>
      <c r="FD460" s="16"/>
      <c r="FE460" s="16"/>
      <c r="FF460" s="16"/>
      <c r="FG460" s="16"/>
      <c r="FH460" s="16"/>
      <c r="FI460" s="16"/>
      <c r="FJ460" s="16"/>
      <c r="FK460" s="16"/>
      <c r="FL460" s="16"/>
      <c r="FM460" s="16"/>
      <c r="FN460" s="16"/>
      <c r="FO460" s="16"/>
      <c r="FP460" s="16"/>
      <c r="FQ460" s="16"/>
      <c r="FR460" s="16"/>
      <c r="FS460" s="16"/>
      <c r="FT460" s="16"/>
      <c r="FU460" s="16"/>
      <c r="FV460" s="16"/>
      <c r="FW460" s="16"/>
      <c r="FX460" s="16"/>
      <c r="FY460" s="16"/>
      <c r="FZ460" s="16"/>
      <c r="GA460" s="16"/>
      <c r="GB460" s="16"/>
      <c r="GC460" s="16"/>
      <c r="GE460" s="37">
        <v>455</v>
      </c>
      <c r="GF460" s="12">
        <v>3620</v>
      </c>
      <c r="GG460" s="16">
        <v>112.315</v>
      </c>
      <c r="GH460" s="16">
        <v>122.88</v>
      </c>
      <c r="GI460" s="16">
        <v>70.91</v>
      </c>
      <c r="GJ460" s="16">
        <v>29.25</v>
      </c>
      <c r="GK460" s="16">
        <v>33.5</v>
      </c>
      <c r="GL460" s="16">
        <v>49.3</v>
      </c>
      <c r="GM460" s="16">
        <v>59.4</v>
      </c>
      <c r="GN460" s="16">
        <v>14.45</v>
      </c>
      <c r="GO460" s="16">
        <v>16.3</v>
      </c>
      <c r="GP460" s="16">
        <v>138.995</v>
      </c>
      <c r="GQ460" s="16">
        <v>83.02</v>
      </c>
      <c r="GR460" s="16">
        <v>98.394999999999996</v>
      </c>
      <c r="GS460" s="16">
        <v>56.13</v>
      </c>
      <c r="GT460" s="16">
        <v>112.325</v>
      </c>
      <c r="GU460" s="16">
        <v>95.04</v>
      </c>
      <c r="GV460" s="16">
        <v>13511.402</v>
      </c>
      <c r="GW460" s="16"/>
      <c r="GX460" s="16"/>
      <c r="GY460" s="16"/>
      <c r="GZ460" s="16"/>
      <c r="HA460" s="16"/>
    </row>
    <row r="461" spans="1:209" x14ac:dyDescent="0.35">
      <c r="A461" s="37"/>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c r="AA461" s="16"/>
      <c r="AB461" s="16"/>
      <c r="AC461" s="16"/>
      <c r="AD461" s="16"/>
      <c r="AE461" s="16"/>
      <c r="AF461" s="16"/>
      <c r="AG461" s="16"/>
      <c r="AH461" s="16"/>
      <c r="AI461" s="16"/>
      <c r="AJ461" s="16"/>
      <c r="AK461" s="16"/>
      <c r="AL461" s="16"/>
      <c r="AM461" s="16"/>
      <c r="AN461" s="16"/>
      <c r="AO461" s="16"/>
      <c r="AP461" s="16"/>
      <c r="AQ461" s="16"/>
      <c r="AR461" s="16"/>
      <c r="AS461" s="16"/>
      <c r="AT461" s="16"/>
      <c r="AU461" s="16"/>
      <c r="AV461" s="16"/>
      <c r="AW461" s="16"/>
      <c r="AX461" s="16"/>
      <c r="AY461" s="16"/>
      <c r="AZ461" s="16"/>
      <c r="BA461" s="16"/>
      <c r="BB461" s="16"/>
      <c r="BC461" s="16"/>
      <c r="BD461" s="16"/>
      <c r="BE461" s="16"/>
      <c r="BF461" s="16"/>
      <c r="BG461" s="16"/>
      <c r="BH461" s="16"/>
      <c r="BI461" s="16"/>
      <c r="BJ461" s="16"/>
      <c r="BK461" s="16"/>
      <c r="BL461" s="16"/>
      <c r="BM461" s="16"/>
      <c r="BN461" s="16"/>
      <c r="BO461" s="16"/>
      <c r="BP461" s="16"/>
      <c r="BQ461" s="16"/>
      <c r="BR461" s="16"/>
      <c r="BS461" s="16"/>
      <c r="BT461" s="16"/>
      <c r="BU461" s="16"/>
      <c r="BV461" s="16"/>
      <c r="BW461" s="16"/>
      <c r="BX461" s="16"/>
      <c r="BY461" s="16"/>
      <c r="BZ461" s="16"/>
      <c r="CA461" s="16"/>
      <c r="CB461" s="16"/>
      <c r="CC461" s="16"/>
      <c r="CD461" s="16"/>
      <c r="CE461" s="16"/>
      <c r="CF461" s="16"/>
      <c r="CG461" s="16"/>
      <c r="CH461" s="16"/>
      <c r="CI461" s="16"/>
      <c r="CJ461" s="16"/>
      <c r="CK461" s="16"/>
      <c r="CL461" s="16"/>
      <c r="CM461" s="16"/>
      <c r="CN461" s="16"/>
      <c r="CO461" s="16"/>
      <c r="CP461" s="16"/>
      <c r="CQ461" s="16"/>
      <c r="CR461" s="16"/>
      <c r="CS461" s="16"/>
      <c r="CT461" s="16"/>
      <c r="CU461" s="16"/>
      <c r="CV461" s="16"/>
      <c r="CW461" s="16"/>
      <c r="CX461" s="16"/>
      <c r="CY461" s="16"/>
      <c r="CZ461" s="16"/>
      <c r="DA461" s="16"/>
      <c r="DB461" s="16"/>
      <c r="DC461" s="16"/>
      <c r="DD461" s="16"/>
      <c r="DE461" s="16"/>
      <c r="DF461" s="16"/>
      <c r="DG461" s="16"/>
      <c r="DH461" s="16"/>
      <c r="DI461" s="16"/>
      <c r="DJ461" s="16"/>
      <c r="DK461" s="16"/>
      <c r="DL461" s="16"/>
      <c r="DM461" s="16"/>
      <c r="DN461" s="16"/>
      <c r="DO461" s="16"/>
      <c r="DP461" s="16"/>
      <c r="DQ461" s="16"/>
      <c r="DR461" s="16"/>
      <c r="DS461" s="16"/>
      <c r="DT461" s="16"/>
      <c r="DU461" s="16"/>
      <c r="DV461" s="16"/>
      <c r="DW461" s="16"/>
      <c r="DX461" s="16"/>
      <c r="DY461" s="16"/>
      <c r="DZ461" s="16"/>
      <c r="EA461" s="16"/>
      <c r="EB461" s="16"/>
      <c r="EC461" s="16"/>
      <c r="ED461" s="16"/>
      <c r="EE461" s="16"/>
      <c r="EF461" s="16"/>
      <c r="EG461" s="16"/>
      <c r="EH461" s="16"/>
      <c r="EI461" s="16"/>
      <c r="EJ461" s="16"/>
      <c r="EK461" s="16"/>
      <c r="EL461" s="16"/>
      <c r="EM461" s="16"/>
      <c r="EN461" s="16"/>
      <c r="EO461" s="16"/>
      <c r="EP461" s="16"/>
      <c r="EQ461" s="16"/>
      <c r="ER461" s="16"/>
      <c r="ES461" s="16"/>
      <c r="ET461" s="16"/>
      <c r="EU461" s="16"/>
      <c r="EV461" s="16"/>
      <c r="EW461" s="16"/>
      <c r="EX461" s="16"/>
      <c r="EY461" s="16"/>
      <c r="EZ461" s="16"/>
      <c r="FA461" s="16"/>
      <c r="FB461" s="16"/>
      <c r="FC461" s="16"/>
      <c r="FD461" s="16"/>
      <c r="FE461" s="16"/>
      <c r="FF461" s="16"/>
      <c r="FG461" s="16"/>
      <c r="FH461" s="16"/>
      <c r="FI461" s="16"/>
      <c r="FJ461" s="16"/>
      <c r="FK461" s="16"/>
      <c r="FL461" s="16"/>
      <c r="FM461" s="16"/>
      <c r="FN461" s="16"/>
      <c r="FO461" s="16"/>
      <c r="FP461" s="16"/>
      <c r="FQ461" s="16"/>
      <c r="FR461" s="16"/>
      <c r="FS461" s="16"/>
      <c r="FT461" s="16"/>
      <c r="FU461" s="16"/>
      <c r="FV461" s="16"/>
      <c r="FW461" s="16"/>
      <c r="FX461" s="16"/>
      <c r="FY461" s="16"/>
      <c r="FZ461" s="16"/>
      <c r="GA461" s="16"/>
      <c r="GB461" s="16"/>
      <c r="GC461" s="16"/>
      <c r="GE461" s="37">
        <v>456</v>
      </c>
      <c r="GF461" s="12">
        <v>3621</v>
      </c>
      <c r="GG461" s="16">
        <v>9.5500000000000007</v>
      </c>
      <c r="GH461" s="16">
        <v>25.48</v>
      </c>
      <c r="GI461" s="16">
        <v>41.4</v>
      </c>
      <c r="GJ461" s="16">
        <v>30</v>
      </c>
      <c r="GK461" s="16">
        <v>6</v>
      </c>
      <c r="GL461" s="16">
        <v>7.65</v>
      </c>
      <c r="GM461" s="16">
        <v>8.23</v>
      </c>
      <c r="GN461" s="16">
        <v>0</v>
      </c>
      <c r="GO461" s="16">
        <v>4.95</v>
      </c>
      <c r="GP461" s="16">
        <v>8.4149999999999991</v>
      </c>
      <c r="GQ461" s="16">
        <v>42.96</v>
      </c>
      <c r="GR461" s="16">
        <v>30.48</v>
      </c>
      <c r="GS461" s="16">
        <v>60.49</v>
      </c>
      <c r="GT461" s="16">
        <v>27.645</v>
      </c>
      <c r="GU461" s="16">
        <v>9.9749999999999996</v>
      </c>
      <c r="GV461" s="16">
        <v>4362.7350000000015</v>
      </c>
      <c r="GW461" s="16"/>
      <c r="GX461" s="16"/>
      <c r="GY461" s="16"/>
      <c r="GZ461" s="16"/>
      <c r="HA461" s="16"/>
    </row>
    <row r="462" spans="1:209" x14ac:dyDescent="0.35">
      <c r="A462" s="37"/>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c r="AA462" s="16"/>
      <c r="AB462" s="16"/>
      <c r="AC462" s="16"/>
      <c r="AD462" s="16"/>
      <c r="AE462" s="16"/>
      <c r="AF462" s="16"/>
      <c r="AG462" s="16"/>
      <c r="AH462" s="16"/>
      <c r="AI462" s="16"/>
      <c r="AJ462" s="16"/>
      <c r="AK462" s="16"/>
      <c r="AL462" s="16"/>
      <c r="AM462" s="16"/>
      <c r="AN462" s="16"/>
      <c r="AO462" s="16"/>
      <c r="AP462" s="16"/>
      <c r="AQ462" s="16"/>
      <c r="AR462" s="16"/>
      <c r="AS462" s="16"/>
      <c r="AT462" s="16"/>
      <c r="AU462" s="16"/>
      <c r="AV462" s="16"/>
      <c r="AW462" s="16"/>
      <c r="AX462" s="16"/>
      <c r="AY462" s="16"/>
      <c r="AZ462" s="16"/>
      <c r="BA462" s="16"/>
      <c r="BB462" s="16"/>
      <c r="BC462" s="16"/>
      <c r="BD462" s="16"/>
      <c r="BE462" s="16"/>
      <c r="BF462" s="16"/>
      <c r="BG462" s="16"/>
      <c r="BH462" s="16"/>
      <c r="BI462" s="16"/>
      <c r="BJ462" s="16"/>
      <c r="BK462" s="16"/>
      <c r="BL462" s="16"/>
      <c r="BM462" s="16"/>
      <c r="BN462" s="16"/>
      <c r="BO462" s="16"/>
      <c r="BP462" s="16"/>
      <c r="BQ462" s="16"/>
      <c r="BR462" s="16"/>
      <c r="BS462" s="16"/>
      <c r="BT462" s="16"/>
      <c r="BU462" s="16"/>
      <c r="BV462" s="16"/>
      <c r="BW462" s="16"/>
      <c r="BX462" s="16"/>
      <c r="BY462" s="16"/>
      <c r="BZ462" s="16"/>
      <c r="CA462" s="16"/>
      <c r="CB462" s="16"/>
      <c r="CC462" s="16"/>
      <c r="CD462" s="16"/>
      <c r="CE462" s="16"/>
      <c r="CF462" s="16"/>
      <c r="CG462" s="16"/>
      <c r="CH462" s="16"/>
      <c r="CI462" s="16"/>
      <c r="CJ462" s="16"/>
      <c r="CK462" s="16"/>
      <c r="CL462" s="16"/>
      <c r="CM462" s="16"/>
      <c r="CN462" s="16"/>
      <c r="CO462" s="16"/>
      <c r="CP462" s="16"/>
      <c r="CQ462" s="16"/>
      <c r="CR462" s="16"/>
      <c r="CS462" s="16"/>
      <c r="CT462" s="16"/>
      <c r="CU462" s="16"/>
      <c r="CV462" s="16"/>
      <c r="CW462" s="16"/>
      <c r="CX462" s="16"/>
      <c r="CY462" s="16"/>
      <c r="CZ462" s="16"/>
      <c r="DA462" s="16"/>
      <c r="DB462" s="16"/>
      <c r="DC462" s="16"/>
      <c r="DD462" s="16"/>
      <c r="DE462" s="16"/>
      <c r="DF462" s="16"/>
      <c r="DG462" s="16"/>
      <c r="DH462" s="16"/>
      <c r="DI462" s="16"/>
      <c r="DJ462" s="16"/>
      <c r="DK462" s="16"/>
      <c r="DL462" s="16"/>
      <c r="DM462" s="16"/>
      <c r="DN462" s="16"/>
      <c r="DO462" s="16"/>
      <c r="DP462" s="16"/>
      <c r="DQ462" s="16"/>
      <c r="DR462" s="16"/>
      <c r="DS462" s="16"/>
      <c r="DT462" s="16"/>
      <c r="DU462" s="16"/>
      <c r="DV462" s="16"/>
      <c r="DW462" s="16"/>
      <c r="DX462" s="16"/>
      <c r="DY462" s="16"/>
      <c r="DZ462" s="16"/>
      <c r="EA462" s="16"/>
      <c r="EB462" s="16"/>
      <c r="EC462" s="16"/>
      <c r="ED462" s="16"/>
      <c r="EE462" s="16"/>
      <c r="EF462" s="16"/>
      <c r="EG462" s="16"/>
      <c r="EH462" s="16"/>
      <c r="EI462" s="16"/>
      <c r="EJ462" s="16"/>
      <c r="EK462" s="16"/>
      <c r="EL462" s="16"/>
      <c r="EM462" s="16"/>
      <c r="EN462" s="16"/>
      <c r="EO462" s="16"/>
      <c r="EP462" s="16"/>
      <c r="EQ462" s="16"/>
      <c r="ER462" s="16"/>
      <c r="ES462" s="16"/>
      <c r="ET462" s="16"/>
      <c r="EU462" s="16"/>
      <c r="EV462" s="16"/>
      <c r="EW462" s="16"/>
      <c r="EX462" s="16"/>
      <c r="EY462" s="16"/>
      <c r="EZ462" s="16"/>
      <c r="FA462" s="16"/>
      <c r="FB462" s="16"/>
      <c r="FC462" s="16"/>
      <c r="FD462" s="16"/>
      <c r="FE462" s="16"/>
      <c r="FF462" s="16"/>
      <c r="FG462" s="16"/>
      <c r="FH462" s="16"/>
      <c r="FI462" s="16"/>
      <c r="FJ462" s="16"/>
      <c r="FK462" s="16"/>
      <c r="FL462" s="16"/>
      <c r="FM462" s="16"/>
      <c r="FN462" s="16"/>
      <c r="FO462" s="16"/>
      <c r="FP462" s="16"/>
      <c r="FQ462" s="16"/>
      <c r="FR462" s="16"/>
      <c r="FS462" s="16"/>
      <c r="FT462" s="16"/>
      <c r="FU462" s="16"/>
      <c r="FV462" s="16"/>
      <c r="FW462" s="16"/>
      <c r="FX462" s="16"/>
      <c r="FY462" s="16"/>
      <c r="FZ462" s="16"/>
      <c r="GA462" s="16"/>
      <c r="GB462" s="16"/>
      <c r="GC462" s="16"/>
      <c r="GE462" s="37">
        <v>457</v>
      </c>
      <c r="GF462" s="12">
        <v>3622</v>
      </c>
      <c r="GG462" s="16">
        <v>4.95</v>
      </c>
      <c r="GH462" s="16">
        <v>0</v>
      </c>
      <c r="GI462" s="16">
        <v>0</v>
      </c>
      <c r="GJ462" s="16">
        <v>5</v>
      </c>
      <c r="GK462" s="16">
        <v>0</v>
      </c>
      <c r="GL462" s="16">
        <v>0</v>
      </c>
      <c r="GM462" s="16">
        <v>2.16</v>
      </c>
      <c r="GN462" s="16">
        <v>10.8</v>
      </c>
      <c r="GO462" s="16">
        <v>0</v>
      </c>
      <c r="GP462" s="16">
        <v>35.31</v>
      </c>
      <c r="GQ462" s="16">
        <v>11.55</v>
      </c>
      <c r="GR462" s="16">
        <v>0</v>
      </c>
      <c r="GS462" s="16">
        <v>0</v>
      </c>
      <c r="GT462" s="16">
        <v>6.6</v>
      </c>
      <c r="GU462" s="16">
        <v>0</v>
      </c>
      <c r="GV462" s="16">
        <v>978.70000000000016</v>
      </c>
      <c r="GW462" s="16"/>
      <c r="GX462" s="16"/>
      <c r="GY462" s="16"/>
      <c r="GZ462" s="16"/>
      <c r="HA462" s="16"/>
    </row>
    <row r="463" spans="1:209" x14ac:dyDescent="0.35">
      <c r="A463" s="37"/>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c r="AA463" s="16"/>
      <c r="AB463" s="16"/>
      <c r="AC463" s="16"/>
      <c r="AD463" s="16"/>
      <c r="AE463" s="16"/>
      <c r="AF463" s="16"/>
      <c r="AG463" s="16"/>
      <c r="AH463" s="16"/>
      <c r="AI463" s="16"/>
      <c r="AJ463" s="16"/>
      <c r="AK463" s="16"/>
      <c r="AL463" s="16"/>
      <c r="AM463" s="16"/>
      <c r="AN463" s="16"/>
      <c r="AO463" s="16"/>
      <c r="AP463" s="16"/>
      <c r="AQ463" s="16"/>
      <c r="AR463" s="16"/>
      <c r="AS463" s="16"/>
      <c r="AT463" s="16"/>
      <c r="AU463" s="16"/>
      <c r="AV463" s="16"/>
      <c r="AW463" s="16"/>
      <c r="AX463" s="16"/>
      <c r="AY463" s="16"/>
      <c r="AZ463" s="16"/>
      <c r="BA463" s="16"/>
      <c r="BB463" s="16"/>
      <c r="BC463" s="16"/>
      <c r="BD463" s="16"/>
      <c r="BE463" s="16"/>
      <c r="BF463" s="16"/>
      <c r="BG463" s="16"/>
      <c r="BH463" s="16"/>
      <c r="BI463" s="16"/>
      <c r="BJ463" s="16"/>
      <c r="BK463" s="16"/>
      <c r="BL463" s="16"/>
      <c r="BM463" s="16"/>
      <c r="BN463" s="16"/>
      <c r="BO463" s="16"/>
      <c r="BP463" s="16"/>
      <c r="BQ463" s="16"/>
      <c r="BR463" s="16"/>
      <c r="BS463" s="16"/>
      <c r="BT463" s="16"/>
      <c r="BU463" s="16"/>
      <c r="BV463" s="16"/>
      <c r="BW463" s="16"/>
      <c r="BX463" s="16"/>
      <c r="BY463" s="16"/>
      <c r="BZ463" s="16"/>
      <c r="CA463" s="16"/>
      <c r="CB463" s="16"/>
      <c r="CC463" s="16"/>
      <c r="CD463" s="16"/>
      <c r="CE463" s="16"/>
      <c r="CF463" s="16"/>
      <c r="CG463" s="16"/>
      <c r="CH463" s="16"/>
      <c r="CI463" s="16"/>
      <c r="CJ463" s="16"/>
      <c r="CK463" s="16"/>
      <c r="CL463" s="16"/>
      <c r="CM463" s="16"/>
      <c r="CN463" s="16"/>
      <c r="CO463" s="16"/>
      <c r="CP463" s="16"/>
      <c r="CQ463" s="16"/>
      <c r="CR463" s="16"/>
      <c r="CS463" s="16"/>
      <c r="CT463" s="16"/>
      <c r="CU463" s="16"/>
      <c r="CV463" s="16"/>
      <c r="CW463" s="16"/>
      <c r="CX463" s="16"/>
      <c r="CY463" s="16"/>
      <c r="CZ463" s="16"/>
      <c r="DA463" s="16"/>
      <c r="DB463" s="16"/>
      <c r="DC463" s="16"/>
      <c r="DD463" s="16"/>
      <c r="DE463" s="16"/>
      <c r="DF463" s="16"/>
      <c r="DG463" s="16"/>
      <c r="DH463" s="16"/>
      <c r="DI463" s="16"/>
      <c r="DJ463" s="16"/>
      <c r="DK463" s="16"/>
      <c r="DL463" s="16"/>
      <c r="DM463" s="16"/>
      <c r="DN463" s="16"/>
      <c r="DO463" s="16"/>
      <c r="DP463" s="16"/>
      <c r="DQ463" s="16"/>
      <c r="DR463" s="16"/>
      <c r="DS463" s="16"/>
      <c r="DT463" s="16"/>
      <c r="DU463" s="16"/>
      <c r="DV463" s="16"/>
      <c r="DW463" s="16"/>
      <c r="DX463" s="16"/>
      <c r="DY463" s="16"/>
      <c r="DZ463" s="16"/>
      <c r="EA463" s="16"/>
      <c r="EB463" s="16"/>
      <c r="EC463" s="16"/>
      <c r="ED463" s="16"/>
      <c r="EE463" s="16"/>
      <c r="EF463" s="16"/>
      <c r="EG463" s="16"/>
      <c r="EH463" s="16"/>
      <c r="EI463" s="16"/>
      <c r="EJ463" s="16"/>
      <c r="EK463" s="16"/>
      <c r="EL463" s="16"/>
      <c r="EM463" s="16"/>
      <c r="EN463" s="16"/>
      <c r="EO463" s="16"/>
      <c r="EP463" s="16"/>
      <c r="EQ463" s="16"/>
      <c r="ER463" s="16"/>
      <c r="ES463" s="16"/>
      <c r="ET463" s="16"/>
      <c r="EU463" s="16"/>
      <c r="EV463" s="16"/>
      <c r="EW463" s="16"/>
      <c r="EX463" s="16"/>
      <c r="EY463" s="16"/>
      <c r="EZ463" s="16"/>
      <c r="FA463" s="16"/>
      <c r="FB463" s="16"/>
      <c r="FC463" s="16"/>
      <c r="FD463" s="16"/>
      <c r="FE463" s="16"/>
      <c r="FF463" s="16"/>
      <c r="FG463" s="16"/>
      <c r="FH463" s="16"/>
      <c r="FI463" s="16"/>
      <c r="FJ463" s="16"/>
      <c r="FK463" s="16"/>
      <c r="FL463" s="16"/>
      <c r="FM463" s="16"/>
      <c r="FN463" s="16"/>
      <c r="FO463" s="16"/>
      <c r="FP463" s="16"/>
      <c r="FQ463" s="16"/>
      <c r="FR463" s="16"/>
      <c r="FS463" s="16"/>
      <c r="FT463" s="16"/>
      <c r="FU463" s="16"/>
      <c r="FV463" s="16"/>
      <c r="FW463" s="16"/>
      <c r="FX463" s="16"/>
      <c r="FY463" s="16"/>
      <c r="FZ463" s="16"/>
      <c r="GA463" s="16"/>
      <c r="GB463" s="16"/>
      <c r="GC463" s="16"/>
      <c r="GE463" s="37">
        <v>458</v>
      </c>
      <c r="GF463" s="12">
        <v>3623</v>
      </c>
      <c r="GG463" s="16">
        <v>10.57</v>
      </c>
      <c r="GH463" s="16">
        <v>16.399999999999999</v>
      </c>
      <c r="GI463" s="16">
        <v>3</v>
      </c>
      <c r="GJ463" s="16">
        <v>0</v>
      </c>
      <c r="GK463" s="16">
        <v>5</v>
      </c>
      <c r="GL463" s="16">
        <v>3</v>
      </c>
      <c r="GM463" s="16">
        <v>17.5</v>
      </c>
      <c r="GN463" s="16">
        <v>7.7</v>
      </c>
      <c r="GO463" s="16">
        <v>0</v>
      </c>
      <c r="GP463" s="16">
        <v>0</v>
      </c>
      <c r="GQ463" s="16">
        <v>90.93</v>
      </c>
      <c r="GR463" s="16">
        <v>6.66</v>
      </c>
      <c r="GS463" s="16">
        <v>19.504999999999999</v>
      </c>
      <c r="GT463" s="16">
        <v>0</v>
      </c>
      <c r="GU463" s="16">
        <v>0</v>
      </c>
      <c r="GV463" s="16">
        <v>1742.3950000000004</v>
      </c>
      <c r="GW463" s="16"/>
      <c r="GX463" s="16"/>
      <c r="GY463" s="16"/>
      <c r="GZ463" s="16"/>
      <c r="HA463" s="16"/>
    </row>
    <row r="464" spans="1:209" x14ac:dyDescent="0.35">
      <c r="A464" s="37"/>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c r="AA464" s="16"/>
      <c r="AB464" s="16"/>
      <c r="AC464" s="16"/>
      <c r="AD464" s="16"/>
      <c r="AE464" s="16"/>
      <c r="AF464" s="16"/>
      <c r="AG464" s="16"/>
      <c r="AH464" s="16"/>
      <c r="AI464" s="16"/>
      <c r="AJ464" s="16"/>
      <c r="AK464" s="16"/>
      <c r="AL464" s="16"/>
      <c r="AM464" s="16"/>
      <c r="AN464" s="16"/>
      <c r="AO464" s="16"/>
      <c r="AP464" s="16"/>
      <c r="AQ464" s="16"/>
      <c r="AR464" s="16"/>
      <c r="AS464" s="16"/>
      <c r="AT464" s="16"/>
      <c r="AU464" s="16"/>
      <c r="AV464" s="16"/>
      <c r="AW464" s="16"/>
      <c r="AX464" s="16"/>
      <c r="AY464" s="16"/>
      <c r="AZ464" s="16"/>
      <c r="BA464" s="16"/>
      <c r="BB464" s="16"/>
      <c r="BC464" s="16"/>
      <c r="BD464" s="16"/>
      <c r="BE464" s="16"/>
      <c r="BF464" s="16"/>
      <c r="BG464" s="16"/>
      <c r="BH464" s="16"/>
      <c r="BI464" s="16"/>
      <c r="BJ464" s="16"/>
      <c r="BK464" s="16"/>
      <c r="BL464" s="16"/>
      <c r="BM464" s="16"/>
      <c r="BN464" s="16"/>
      <c r="BO464" s="16"/>
      <c r="BP464" s="16"/>
      <c r="BQ464" s="16"/>
      <c r="BR464" s="16"/>
      <c r="BS464" s="16"/>
      <c r="BT464" s="16"/>
      <c r="BU464" s="16"/>
      <c r="BV464" s="16"/>
      <c r="BW464" s="16"/>
      <c r="BX464" s="16"/>
      <c r="BY464" s="16"/>
      <c r="BZ464" s="16"/>
      <c r="CA464" s="16"/>
      <c r="CB464" s="16"/>
      <c r="CC464" s="16"/>
      <c r="CD464" s="16"/>
      <c r="CE464" s="16"/>
      <c r="CF464" s="16"/>
      <c r="CG464" s="16"/>
      <c r="CH464" s="16"/>
      <c r="CI464" s="16"/>
      <c r="CJ464" s="16"/>
      <c r="CK464" s="16"/>
      <c r="CL464" s="16"/>
      <c r="CM464" s="16"/>
      <c r="CN464" s="16"/>
      <c r="CO464" s="16"/>
      <c r="CP464" s="16"/>
      <c r="CQ464" s="16"/>
      <c r="CR464" s="16"/>
      <c r="CS464" s="16"/>
      <c r="CT464" s="16"/>
      <c r="CU464" s="16"/>
      <c r="CV464" s="16"/>
      <c r="CW464" s="16"/>
      <c r="CX464" s="16"/>
      <c r="CY464" s="16"/>
      <c r="CZ464" s="16"/>
      <c r="DA464" s="16"/>
      <c r="DB464" s="16"/>
      <c r="DC464" s="16"/>
      <c r="DD464" s="16"/>
      <c r="DE464" s="16"/>
      <c r="DF464" s="16"/>
      <c r="DG464" s="16"/>
      <c r="DH464" s="16"/>
      <c r="DI464" s="16"/>
      <c r="DJ464" s="16"/>
      <c r="DK464" s="16"/>
      <c r="DL464" s="16"/>
      <c r="DM464" s="16"/>
      <c r="DN464" s="16"/>
      <c r="DO464" s="16"/>
      <c r="DP464" s="16"/>
      <c r="DQ464" s="16"/>
      <c r="DR464" s="16"/>
      <c r="DS464" s="16"/>
      <c r="DT464" s="16"/>
      <c r="DU464" s="16"/>
      <c r="DV464" s="16"/>
      <c r="DW464" s="16"/>
      <c r="DX464" s="16"/>
      <c r="DY464" s="16"/>
      <c r="DZ464" s="16"/>
      <c r="EA464" s="16"/>
      <c r="EB464" s="16"/>
      <c r="EC464" s="16"/>
      <c r="ED464" s="16"/>
      <c r="EE464" s="16"/>
      <c r="EF464" s="16"/>
      <c r="EG464" s="16"/>
      <c r="EH464" s="16"/>
      <c r="EI464" s="16"/>
      <c r="EJ464" s="16"/>
      <c r="EK464" s="16"/>
      <c r="EL464" s="16"/>
      <c r="EM464" s="16"/>
      <c r="EN464" s="16"/>
      <c r="EO464" s="16"/>
      <c r="EP464" s="16"/>
      <c r="EQ464" s="16"/>
      <c r="ER464" s="16"/>
      <c r="ES464" s="16"/>
      <c r="ET464" s="16"/>
      <c r="EU464" s="16"/>
      <c r="EV464" s="16"/>
      <c r="EW464" s="16"/>
      <c r="EX464" s="16"/>
      <c r="EY464" s="16"/>
      <c r="EZ464" s="16"/>
      <c r="FA464" s="16"/>
      <c r="FB464" s="16"/>
      <c r="FC464" s="16"/>
      <c r="FD464" s="16"/>
      <c r="FE464" s="16"/>
      <c r="FF464" s="16"/>
      <c r="FG464" s="16"/>
      <c r="FH464" s="16"/>
      <c r="FI464" s="16"/>
      <c r="FJ464" s="16"/>
      <c r="FK464" s="16"/>
      <c r="FL464" s="16"/>
      <c r="FM464" s="16"/>
      <c r="FN464" s="16"/>
      <c r="FO464" s="16"/>
      <c r="FP464" s="16"/>
      <c r="FQ464" s="16"/>
      <c r="FR464" s="16"/>
      <c r="FS464" s="16"/>
      <c r="FT464" s="16"/>
      <c r="FU464" s="16"/>
      <c r="FV464" s="16"/>
      <c r="FW464" s="16"/>
      <c r="FX464" s="16"/>
      <c r="FY464" s="16"/>
      <c r="FZ464" s="16"/>
      <c r="GA464" s="16"/>
      <c r="GB464" s="16"/>
      <c r="GC464" s="16"/>
      <c r="GE464" s="37">
        <v>459</v>
      </c>
      <c r="GF464" s="12">
        <v>3624</v>
      </c>
      <c r="GG464" s="16">
        <v>0</v>
      </c>
      <c r="GH464" s="16">
        <v>5</v>
      </c>
      <c r="GI464" s="16">
        <v>2.64</v>
      </c>
      <c r="GJ464" s="16">
        <v>0</v>
      </c>
      <c r="GK464" s="16">
        <v>15</v>
      </c>
      <c r="GL464" s="16">
        <v>6.48</v>
      </c>
      <c r="GM464" s="16">
        <v>0</v>
      </c>
      <c r="GN464" s="16">
        <v>0</v>
      </c>
      <c r="GO464" s="16">
        <v>11.65</v>
      </c>
      <c r="GP464" s="16">
        <v>0</v>
      </c>
      <c r="GQ464" s="16">
        <v>6.66</v>
      </c>
      <c r="GR464" s="16">
        <v>0</v>
      </c>
      <c r="GS464" s="16">
        <v>0</v>
      </c>
      <c r="GT464" s="16">
        <v>0</v>
      </c>
      <c r="GU464" s="16">
        <v>0</v>
      </c>
      <c r="GV464" s="16">
        <v>1362.5749999999994</v>
      </c>
      <c r="GW464" s="16"/>
      <c r="GX464" s="16"/>
      <c r="GY464" s="16"/>
      <c r="GZ464" s="16"/>
      <c r="HA464" s="16"/>
    </row>
    <row r="465" spans="1:209" x14ac:dyDescent="0.35">
      <c r="A465" s="37"/>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c r="AA465" s="16"/>
      <c r="AB465" s="16"/>
      <c r="AC465" s="16"/>
      <c r="AD465" s="16"/>
      <c r="AE465" s="16"/>
      <c r="AF465" s="16"/>
      <c r="AG465" s="16"/>
      <c r="AH465" s="16"/>
      <c r="AI465" s="16"/>
      <c r="AJ465" s="16"/>
      <c r="AK465" s="16"/>
      <c r="AL465" s="16"/>
      <c r="AM465" s="16"/>
      <c r="AN465" s="16"/>
      <c r="AO465" s="16"/>
      <c r="AP465" s="16"/>
      <c r="AQ465" s="16"/>
      <c r="AR465" s="16"/>
      <c r="AS465" s="16"/>
      <c r="AT465" s="16"/>
      <c r="AU465" s="16"/>
      <c r="AV465" s="16"/>
      <c r="AW465" s="16"/>
      <c r="AX465" s="16"/>
      <c r="AY465" s="16"/>
      <c r="AZ465" s="16"/>
      <c r="BA465" s="16"/>
      <c r="BB465" s="16"/>
      <c r="BC465" s="16"/>
      <c r="BD465" s="16"/>
      <c r="BE465" s="16"/>
      <c r="BF465" s="16"/>
      <c r="BG465" s="16"/>
      <c r="BH465" s="16"/>
      <c r="BI465" s="16"/>
      <c r="BJ465" s="16"/>
      <c r="BK465" s="16"/>
      <c r="BL465" s="16"/>
      <c r="BM465" s="16"/>
      <c r="BN465" s="16"/>
      <c r="BO465" s="16"/>
      <c r="BP465" s="16"/>
      <c r="BQ465" s="16"/>
      <c r="BR465" s="16"/>
      <c r="BS465" s="16"/>
      <c r="BT465" s="16"/>
      <c r="BU465" s="16"/>
      <c r="BV465" s="16"/>
      <c r="BW465" s="16"/>
      <c r="BX465" s="16"/>
      <c r="BY465" s="16"/>
      <c r="BZ465" s="16"/>
      <c r="CA465" s="16"/>
      <c r="CB465" s="16"/>
      <c r="CC465" s="16"/>
      <c r="CD465" s="16"/>
      <c r="CE465" s="16"/>
      <c r="CF465" s="16"/>
      <c r="CG465" s="16"/>
      <c r="CH465" s="16"/>
      <c r="CI465" s="16"/>
      <c r="CJ465" s="16"/>
      <c r="CK465" s="16"/>
      <c r="CL465" s="16"/>
      <c r="CM465" s="16"/>
      <c r="CN465" s="16"/>
      <c r="CO465" s="16"/>
      <c r="CP465" s="16"/>
      <c r="CQ465" s="16"/>
      <c r="CR465" s="16"/>
      <c r="CS465" s="16"/>
      <c r="CT465" s="16"/>
      <c r="CU465" s="16"/>
      <c r="CV465" s="16"/>
      <c r="CW465" s="16"/>
      <c r="CX465" s="16"/>
      <c r="CY465" s="16"/>
      <c r="CZ465" s="16"/>
      <c r="DA465" s="16"/>
      <c r="DB465" s="16"/>
      <c r="DC465" s="16"/>
      <c r="DD465" s="16"/>
      <c r="DE465" s="16"/>
      <c r="DF465" s="16"/>
      <c r="DG465" s="16"/>
      <c r="DH465" s="16"/>
      <c r="DI465" s="16"/>
      <c r="DJ465" s="16"/>
      <c r="DK465" s="16"/>
      <c r="DL465" s="16"/>
      <c r="DM465" s="16"/>
      <c r="DN465" s="16"/>
      <c r="DO465" s="16"/>
      <c r="DP465" s="16"/>
      <c r="DQ465" s="16"/>
      <c r="DR465" s="16"/>
      <c r="DS465" s="16"/>
      <c r="DT465" s="16"/>
      <c r="DU465" s="16"/>
      <c r="DV465" s="16"/>
      <c r="DW465" s="16"/>
      <c r="DX465" s="16"/>
      <c r="DY465" s="16"/>
      <c r="DZ465" s="16"/>
      <c r="EA465" s="16"/>
      <c r="EB465" s="16"/>
      <c r="EC465" s="16"/>
      <c r="ED465" s="16"/>
      <c r="EE465" s="16"/>
      <c r="EF465" s="16"/>
      <c r="EG465" s="16"/>
      <c r="EH465" s="16"/>
      <c r="EI465" s="16"/>
      <c r="EJ465" s="16"/>
      <c r="EK465" s="16"/>
      <c r="EL465" s="16"/>
      <c r="EM465" s="16"/>
      <c r="EN465" s="16"/>
      <c r="EO465" s="16"/>
      <c r="EP465" s="16"/>
      <c r="EQ465" s="16"/>
      <c r="ER465" s="16"/>
      <c r="ES465" s="16"/>
      <c r="ET465" s="16"/>
      <c r="EU465" s="16"/>
      <c r="EV465" s="16"/>
      <c r="EW465" s="16"/>
      <c r="EX465" s="16"/>
      <c r="EY465" s="16"/>
      <c r="EZ465" s="16"/>
      <c r="FA465" s="16"/>
      <c r="FB465" s="16"/>
      <c r="FC465" s="16"/>
      <c r="FD465" s="16"/>
      <c r="FE465" s="16"/>
      <c r="FF465" s="16"/>
      <c r="FG465" s="16"/>
      <c r="FH465" s="16"/>
      <c r="FI465" s="16"/>
      <c r="FJ465" s="16"/>
      <c r="FK465" s="16"/>
      <c r="FL465" s="16"/>
      <c r="FM465" s="16"/>
      <c r="FN465" s="16"/>
      <c r="FO465" s="16"/>
      <c r="FP465" s="16"/>
      <c r="FQ465" s="16"/>
      <c r="FR465" s="16"/>
      <c r="FS465" s="16"/>
      <c r="FT465" s="16"/>
      <c r="FU465" s="16"/>
      <c r="FV465" s="16"/>
      <c r="FW465" s="16"/>
      <c r="FX465" s="16"/>
      <c r="FY465" s="16"/>
      <c r="FZ465" s="16"/>
      <c r="GA465" s="16"/>
      <c r="GB465" s="16"/>
      <c r="GC465" s="16"/>
      <c r="GE465" s="37">
        <v>460</v>
      </c>
      <c r="GF465" s="12">
        <v>3629</v>
      </c>
      <c r="GG465" s="16">
        <v>63.6</v>
      </c>
      <c r="GH465" s="16">
        <v>69.64</v>
      </c>
      <c r="GI465" s="16">
        <v>19</v>
      </c>
      <c r="GJ465" s="16">
        <v>25.54</v>
      </c>
      <c r="GK465" s="16">
        <v>186.5</v>
      </c>
      <c r="GL465" s="16">
        <v>26.62</v>
      </c>
      <c r="GM465" s="16">
        <v>32.549999999999997</v>
      </c>
      <c r="GN465" s="16">
        <v>65.09</v>
      </c>
      <c r="GO465" s="16">
        <v>158.755</v>
      </c>
      <c r="GP465" s="16">
        <v>44.22</v>
      </c>
      <c r="GQ465" s="16">
        <v>38.43</v>
      </c>
      <c r="GR465" s="16">
        <v>33.799999999999997</v>
      </c>
      <c r="GS465" s="16">
        <v>101.185</v>
      </c>
      <c r="GT465" s="16">
        <v>73.56</v>
      </c>
      <c r="GU465" s="16">
        <v>70.62</v>
      </c>
      <c r="GV465" s="16">
        <v>11511.969000000006</v>
      </c>
      <c r="GW465" s="16"/>
      <c r="GX465" s="16"/>
      <c r="GY465" s="16"/>
      <c r="GZ465" s="16"/>
      <c r="HA465" s="16"/>
    </row>
    <row r="466" spans="1:209" x14ac:dyDescent="0.35">
      <c r="A466" s="37"/>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c r="AA466" s="16"/>
      <c r="AB466" s="16"/>
      <c r="AC466" s="16"/>
      <c r="AD466" s="16"/>
      <c r="AE466" s="16"/>
      <c r="AF466" s="16"/>
      <c r="AG466" s="16"/>
      <c r="AH466" s="16"/>
      <c r="AI466" s="16"/>
      <c r="AJ466" s="16"/>
      <c r="AK466" s="16"/>
      <c r="AL466" s="16"/>
      <c r="AM466" s="16"/>
      <c r="AN466" s="16"/>
      <c r="AO466" s="16"/>
      <c r="AP466" s="16"/>
      <c r="AQ466" s="16"/>
      <c r="AR466" s="16"/>
      <c r="AS466" s="16"/>
      <c r="AT466" s="16"/>
      <c r="AU466" s="16"/>
      <c r="AV466" s="16"/>
      <c r="AW466" s="16"/>
      <c r="AX466" s="16"/>
      <c r="AY466" s="16"/>
      <c r="AZ466" s="16"/>
      <c r="BA466" s="16"/>
      <c r="BB466" s="16"/>
      <c r="BC466" s="16"/>
      <c r="BD466" s="16"/>
      <c r="BE466" s="16"/>
      <c r="BF466" s="16"/>
      <c r="BG466" s="16"/>
      <c r="BH466" s="16"/>
      <c r="BI466" s="16"/>
      <c r="BJ466" s="16"/>
      <c r="BK466" s="16"/>
      <c r="BL466" s="16"/>
      <c r="BM466" s="16"/>
      <c r="BN466" s="16"/>
      <c r="BO466" s="16"/>
      <c r="BP466" s="16"/>
      <c r="BQ466" s="16"/>
      <c r="BR466" s="16"/>
      <c r="BS466" s="16"/>
      <c r="BT466" s="16"/>
      <c r="BU466" s="16"/>
      <c r="BV466" s="16"/>
      <c r="BW466" s="16"/>
      <c r="BX466" s="16"/>
      <c r="BY466" s="16"/>
      <c r="BZ466" s="16"/>
      <c r="CA466" s="16"/>
      <c r="CB466" s="16"/>
      <c r="CC466" s="16"/>
      <c r="CD466" s="16"/>
      <c r="CE466" s="16"/>
      <c r="CF466" s="16"/>
      <c r="CG466" s="16"/>
      <c r="CH466" s="16"/>
      <c r="CI466" s="16"/>
      <c r="CJ466" s="16"/>
      <c r="CK466" s="16"/>
      <c r="CL466" s="16"/>
      <c r="CM466" s="16"/>
      <c r="CN466" s="16"/>
      <c r="CO466" s="16"/>
      <c r="CP466" s="16"/>
      <c r="CQ466" s="16"/>
      <c r="CR466" s="16"/>
      <c r="CS466" s="16"/>
      <c r="CT466" s="16"/>
      <c r="CU466" s="16"/>
      <c r="CV466" s="16"/>
      <c r="CW466" s="16"/>
      <c r="CX466" s="16"/>
      <c r="CY466" s="16"/>
      <c r="CZ466" s="16"/>
      <c r="DA466" s="16"/>
      <c r="DB466" s="16"/>
      <c r="DC466" s="16"/>
      <c r="DD466" s="16"/>
      <c r="DE466" s="16"/>
      <c r="DF466" s="16"/>
      <c r="DG466" s="16"/>
      <c r="DH466" s="16"/>
      <c r="DI466" s="16"/>
      <c r="DJ466" s="16"/>
      <c r="DK466" s="16"/>
      <c r="DL466" s="16"/>
      <c r="DM466" s="16"/>
      <c r="DN466" s="16"/>
      <c r="DO466" s="16"/>
      <c r="DP466" s="16"/>
      <c r="DQ466" s="16"/>
      <c r="DR466" s="16"/>
      <c r="DS466" s="16"/>
      <c r="DT466" s="16"/>
      <c r="DU466" s="16"/>
      <c r="DV466" s="16"/>
      <c r="DW466" s="16"/>
      <c r="DX466" s="16"/>
      <c r="DY466" s="16"/>
      <c r="DZ466" s="16"/>
      <c r="EA466" s="16"/>
      <c r="EB466" s="16"/>
      <c r="EC466" s="16"/>
      <c r="ED466" s="16"/>
      <c r="EE466" s="16"/>
      <c r="EF466" s="16"/>
      <c r="EG466" s="16"/>
      <c r="EH466" s="16"/>
      <c r="EI466" s="16"/>
      <c r="EJ466" s="16"/>
      <c r="EK466" s="16"/>
      <c r="EL466" s="16"/>
      <c r="EM466" s="16"/>
      <c r="EN466" s="16"/>
      <c r="EO466" s="16"/>
      <c r="EP466" s="16"/>
      <c r="EQ466" s="16"/>
      <c r="ER466" s="16"/>
      <c r="ES466" s="16"/>
      <c r="ET466" s="16"/>
      <c r="EU466" s="16"/>
      <c r="EV466" s="16"/>
      <c r="EW466" s="16"/>
      <c r="EX466" s="16"/>
      <c r="EY466" s="16"/>
      <c r="EZ466" s="16"/>
      <c r="FA466" s="16"/>
      <c r="FB466" s="16"/>
      <c r="FC466" s="16"/>
      <c r="FD466" s="16"/>
      <c r="FE466" s="16"/>
      <c r="FF466" s="16"/>
      <c r="FG466" s="16"/>
      <c r="FH466" s="16"/>
      <c r="FI466" s="16"/>
      <c r="FJ466" s="16"/>
      <c r="FK466" s="16"/>
      <c r="FL466" s="16"/>
      <c r="FM466" s="16"/>
      <c r="FN466" s="16"/>
      <c r="FO466" s="16"/>
      <c r="FP466" s="16"/>
      <c r="FQ466" s="16"/>
      <c r="FR466" s="16"/>
      <c r="FS466" s="16"/>
      <c r="FT466" s="16"/>
      <c r="FU466" s="16"/>
      <c r="FV466" s="16"/>
      <c r="FW466" s="16"/>
      <c r="FX466" s="16"/>
      <c r="FY466" s="16"/>
      <c r="FZ466" s="16"/>
      <c r="GA466" s="16"/>
      <c r="GB466" s="16"/>
      <c r="GC466" s="16"/>
      <c r="GE466" s="37">
        <v>461</v>
      </c>
      <c r="GF466" s="12">
        <v>3630</v>
      </c>
      <c r="GG466" s="16">
        <v>263.83499999999998</v>
      </c>
      <c r="GH466" s="16">
        <v>243.24</v>
      </c>
      <c r="GI466" s="16">
        <v>100.23</v>
      </c>
      <c r="GJ466" s="16">
        <v>158.22</v>
      </c>
      <c r="GK466" s="16">
        <v>48.94</v>
      </c>
      <c r="GL466" s="16">
        <v>158.58500000000001</v>
      </c>
      <c r="GM466" s="16">
        <v>276.60500000000002</v>
      </c>
      <c r="GN466" s="16">
        <v>147.375</v>
      </c>
      <c r="GO466" s="16">
        <v>182.49700000000001</v>
      </c>
      <c r="GP466" s="16">
        <v>457.78</v>
      </c>
      <c r="GQ466" s="16">
        <v>272.70999999999998</v>
      </c>
      <c r="GR466" s="16">
        <v>222.12</v>
      </c>
      <c r="GS466" s="16">
        <v>331.03</v>
      </c>
      <c r="GT466" s="16">
        <v>147.09</v>
      </c>
      <c r="GU466" s="16">
        <v>188.32</v>
      </c>
      <c r="GV466" s="16">
        <v>35001.736000000019</v>
      </c>
      <c r="GW466" s="16"/>
      <c r="GX466" s="16"/>
      <c r="GY466" s="16"/>
      <c r="GZ466" s="16"/>
      <c r="HA466" s="16"/>
    </row>
    <row r="467" spans="1:209" x14ac:dyDescent="0.35">
      <c r="A467" s="37"/>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c r="AA467" s="16"/>
      <c r="AB467" s="16"/>
      <c r="AC467" s="16"/>
      <c r="AD467" s="16"/>
      <c r="AE467" s="16"/>
      <c r="AF467" s="16"/>
      <c r="AG467" s="16"/>
      <c r="AH467" s="16"/>
      <c r="AI467" s="16"/>
      <c r="AJ467" s="16"/>
      <c r="AK467" s="16"/>
      <c r="AL467" s="16"/>
      <c r="AM467" s="16"/>
      <c r="AN467" s="16"/>
      <c r="AO467" s="16"/>
      <c r="AP467" s="16"/>
      <c r="AQ467" s="16"/>
      <c r="AR467" s="16"/>
      <c r="AS467" s="16"/>
      <c r="AT467" s="16"/>
      <c r="AU467" s="16"/>
      <c r="AV467" s="16"/>
      <c r="AW467" s="16"/>
      <c r="AX467" s="16"/>
      <c r="AY467" s="16"/>
      <c r="AZ467" s="16"/>
      <c r="BA467" s="16"/>
      <c r="BB467" s="16"/>
      <c r="BC467" s="16"/>
      <c r="BD467" s="16"/>
      <c r="BE467" s="16"/>
      <c r="BF467" s="16"/>
      <c r="BG467" s="16"/>
      <c r="BH467" s="16"/>
      <c r="BI467" s="16"/>
      <c r="BJ467" s="16"/>
      <c r="BK467" s="16"/>
      <c r="BL467" s="16"/>
      <c r="BM467" s="16"/>
      <c r="BN467" s="16"/>
      <c r="BO467" s="16"/>
      <c r="BP467" s="16"/>
      <c r="BQ467" s="16"/>
      <c r="BR467" s="16"/>
      <c r="BS467" s="16"/>
      <c r="BT467" s="16"/>
      <c r="BU467" s="16"/>
      <c r="BV467" s="16"/>
      <c r="BW467" s="16"/>
      <c r="BX467" s="16"/>
      <c r="BY467" s="16"/>
      <c r="BZ467" s="16"/>
      <c r="CA467" s="16"/>
      <c r="CB467" s="16"/>
      <c r="CC467" s="16"/>
      <c r="CD467" s="16"/>
      <c r="CE467" s="16"/>
      <c r="CF467" s="16"/>
      <c r="CG467" s="16"/>
      <c r="CH467" s="16"/>
      <c r="CI467" s="16"/>
      <c r="CJ467" s="16"/>
      <c r="CK467" s="16"/>
      <c r="CL467" s="16"/>
      <c r="CM467" s="16"/>
      <c r="CN467" s="16"/>
      <c r="CO467" s="16"/>
      <c r="CP467" s="16"/>
      <c r="CQ467" s="16"/>
      <c r="CR467" s="16"/>
      <c r="CS467" s="16"/>
      <c r="CT467" s="16"/>
      <c r="CU467" s="16"/>
      <c r="CV467" s="16"/>
      <c r="CW467" s="16"/>
      <c r="CX467" s="16"/>
      <c r="CY467" s="16"/>
      <c r="CZ467" s="16"/>
      <c r="DA467" s="16"/>
      <c r="DB467" s="16"/>
      <c r="DC467" s="16"/>
      <c r="DD467" s="16"/>
      <c r="DE467" s="16"/>
      <c r="DF467" s="16"/>
      <c r="DG467" s="16"/>
      <c r="DH467" s="16"/>
      <c r="DI467" s="16"/>
      <c r="DJ467" s="16"/>
      <c r="DK467" s="16"/>
      <c r="DL467" s="16"/>
      <c r="DM467" s="16"/>
      <c r="DN467" s="16"/>
      <c r="DO467" s="16"/>
      <c r="DP467" s="16"/>
      <c r="DQ467" s="16"/>
      <c r="DR467" s="16"/>
      <c r="DS467" s="16"/>
      <c r="DT467" s="16"/>
      <c r="DU467" s="16"/>
      <c r="DV467" s="16"/>
      <c r="DW467" s="16"/>
      <c r="DX467" s="16"/>
      <c r="DY467" s="16"/>
      <c r="DZ467" s="16"/>
      <c r="EA467" s="16"/>
      <c r="EB467" s="16"/>
      <c r="EC467" s="16"/>
      <c r="ED467" s="16"/>
      <c r="EE467" s="16"/>
      <c r="EF467" s="16"/>
      <c r="EG467" s="16"/>
      <c r="EH467" s="16"/>
      <c r="EI467" s="16"/>
      <c r="EJ467" s="16"/>
      <c r="EK467" s="16"/>
      <c r="EL467" s="16"/>
      <c r="EM467" s="16"/>
      <c r="EN467" s="16"/>
      <c r="EO467" s="16"/>
      <c r="EP467" s="16"/>
      <c r="EQ467" s="16"/>
      <c r="ER467" s="16"/>
      <c r="ES467" s="16"/>
      <c r="ET467" s="16"/>
      <c r="EU467" s="16"/>
      <c r="EV467" s="16"/>
      <c r="EW467" s="16"/>
      <c r="EX467" s="16"/>
      <c r="EY467" s="16"/>
      <c r="EZ467" s="16"/>
      <c r="FA467" s="16"/>
      <c r="FB467" s="16"/>
      <c r="FC467" s="16"/>
      <c r="FD467" s="16"/>
      <c r="FE467" s="16"/>
      <c r="FF467" s="16"/>
      <c r="FG467" s="16"/>
      <c r="FH467" s="16"/>
      <c r="FI467" s="16"/>
      <c r="FJ467" s="16"/>
      <c r="FK467" s="16"/>
      <c r="FL467" s="16"/>
      <c r="FM467" s="16"/>
      <c r="FN467" s="16"/>
      <c r="FO467" s="16"/>
      <c r="FP467" s="16"/>
      <c r="FQ467" s="16"/>
      <c r="FR467" s="16"/>
      <c r="FS467" s="16"/>
      <c r="FT467" s="16"/>
      <c r="FU467" s="16"/>
      <c r="FV467" s="16"/>
      <c r="FW467" s="16"/>
      <c r="FX467" s="16"/>
      <c r="FY467" s="16"/>
      <c r="FZ467" s="16"/>
      <c r="GA467" s="16"/>
      <c r="GB467" s="16"/>
      <c r="GC467" s="16"/>
      <c r="GE467" s="37">
        <v>462</v>
      </c>
      <c r="GF467" s="12">
        <v>3631</v>
      </c>
      <c r="GG467" s="16">
        <v>146.14500000000001</v>
      </c>
      <c r="GH467" s="16">
        <v>209.04499999999999</v>
      </c>
      <c r="GI467" s="16">
        <v>45.39</v>
      </c>
      <c r="GJ467" s="16">
        <v>28.97</v>
      </c>
      <c r="GK467" s="16">
        <v>57</v>
      </c>
      <c r="GL467" s="16">
        <v>137.60499999999999</v>
      </c>
      <c r="GM467" s="16">
        <v>109.31</v>
      </c>
      <c r="GN467" s="16">
        <v>180.85499999999999</v>
      </c>
      <c r="GO467" s="16">
        <v>131.58000000000001</v>
      </c>
      <c r="GP467" s="16">
        <v>296.32</v>
      </c>
      <c r="GQ467" s="16">
        <v>357.63</v>
      </c>
      <c r="GR467" s="16">
        <v>211.63</v>
      </c>
      <c r="GS467" s="16">
        <v>143.505</v>
      </c>
      <c r="GT467" s="16">
        <v>183.94</v>
      </c>
      <c r="GU467" s="16">
        <v>174.13</v>
      </c>
      <c r="GV467" s="16">
        <v>26355.132999999991</v>
      </c>
      <c r="GW467" s="16"/>
      <c r="GX467" s="16"/>
      <c r="GY467" s="16"/>
      <c r="GZ467" s="16"/>
      <c r="HA467" s="16"/>
    </row>
    <row r="468" spans="1:209" x14ac:dyDescent="0.35">
      <c r="A468" s="37"/>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c r="AA468" s="16"/>
      <c r="AB468" s="16"/>
      <c r="AC468" s="16"/>
      <c r="AD468" s="16"/>
      <c r="AE468" s="16"/>
      <c r="AF468" s="16"/>
      <c r="AG468" s="16"/>
      <c r="AH468" s="16"/>
      <c r="AI468" s="16"/>
      <c r="AJ468" s="16"/>
      <c r="AK468" s="16"/>
      <c r="AL468" s="16"/>
      <c r="AM468" s="16"/>
      <c r="AN468" s="16"/>
      <c r="AO468" s="16"/>
      <c r="AP468" s="16"/>
      <c r="AQ468" s="16"/>
      <c r="AR468" s="16"/>
      <c r="AS468" s="16"/>
      <c r="AT468" s="16"/>
      <c r="AU468" s="16"/>
      <c r="AV468" s="16"/>
      <c r="AW468" s="16"/>
      <c r="AX468" s="16"/>
      <c r="AY468" s="16"/>
      <c r="AZ468" s="16"/>
      <c r="BA468" s="16"/>
      <c r="BB468" s="16"/>
      <c r="BC468" s="16"/>
      <c r="BD468" s="16"/>
      <c r="BE468" s="16"/>
      <c r="BF468" s="16"/>
      <c r="BG468" s="16"/>
      <c r="BH468" s="16"/>
      <c r="BI468" s="16"/>
      <c r="BJ468" s="16"/>
      <c r="BK468" s="16"/>
      <c r="BL468" s="16"/>
      <c r="BM468" s="16"/>
      <c r="BN468" s="16"/>
      <c r="BO468" s="16"/>
      <c r="BP468" s="16"/>
      <c r="BQ468" s="16"/>
      <c r="BR468" s="16"/>
      <c r="BS468" s="16"/>
      <c r="BT468" s="16"/>
      <c r="BU468" s="16"/>
      <c r="BV468" s="16"/>
      <c r="BW468" s="16"/>
      <c r="BX468" s="16"/>
      <c r="BY468" s="16"/>
      <c r="BZ468" s="16"/>
      <c r="CA468" s="16"/>
      <c r="CB468" s="16"/>
      <c r="CC468" s="16"/>
      <c r="CD468" s="16"/>
      <c r="CE468" s="16"/>
      <c r="CF468" s="16"/>
      <c r="CG468" s="16"/>
      <c r="CH468" s="16"/>
      <c r="CI468" s="16"/>
      <c r="CJ468" s="16"/>
      <c r="CK468" s="16"/>
      <c r="CL468" s="16"/>
      <c r="CM468" s="16"/>
      <c r="CN468" s="16"/>
      <c r="CO468" s="16"/>
      <c r="CP468" s="16"/>
      <c r="CQ468" s="16"/>
      <c r="CR468" s="16"/>
      <c r="CS468" s="16"/>
      <c r="CT468" s="16"/>
      <c r="CU468" s="16"/>
      <c r="CV468" s="16"/>
      <c r="CW468" s="16"/>
      <c r="CX468" s="16"/>
      <c r="CY468" s="16"/>
      <c r="CZ468" s="16"/>
      <c r="DA468" s="16"/>
      <c r="DB468" s="16"/>
      <c r="DC468" s="16"/>
      <c r="DD468" s="16"/>
      <c r="DE468" s="16"/>
      <c r="DF468" s="16"/>
      <c r="DG468" s="16"/>
      <c r="DH468" s="16"/>
      <c r="DI468" s="16"/>
      <c r="DJ468" s="16"/>
      <c r="DK468" s="16"/>
      <c r="DL468" s="16"/>
      <c r="DM468" s="16"/>
      <c r="DN468" s="16"/>
      <c r="DO468" s="16"/>
      <c r="DP468" s="16"/>
      <c r="DQ468" s="16"/>
      <c r="DR468" s="16"/>
      <c r="DS468" s="16"/>
      <c r="DT468" s="16"/>
      <c r="DU468" s="16"/>
      <c r="DV468" s="16"/>
      <c r="DW468" s="16"/>
      <c r="DX468" s="16"/>
      <c r="DY468" s="16"/>
      <c r="DZ468" s="16"/>
      <c r="EA468" s="16"/>
      <c r="EB468" s="16"/>
      <c r="EC468" s="16"/>
      <c r="ED468" s="16"/>
      <c r="EE468" s="16"/>
      <c r="EF468" s="16"/>
      <c r="EG468" s="16"/>
      <c r="EH468" s="16"/>
      <c r="EI468" s="16"/>
      <c r="EJ468" s="16"/>
      <c r="EK468" s="16"/>
      <c r="EL468" s="16"/>
      <c r="EM468" s="16"/>
      <c r="EN468" s="16"/>
      <c r="EO468" s="16"/>
      <c r="EP468" s="16"/>
      <c r="EQ468" s="16"/>
      <c r="ER468" s="16"/>
      <c r="ES468" s="16"/>
      <c r="ET468" s="16"/>
      <c r="EU468" s="16"/>
      <c r="EV468" s="16"/>
      <c r="EW468" s="16"/>
      <c r="EX468" s="16"/>
      <c r="EY468" s="16"/>
      <c r="EZ468" s="16"/>
      <c r="FA468" s="16"/>
      <c r="FB468" s="16"/>
      <c r="FC468" s="16"/>
      <c r="FD468" s="16"/>
      <c r="FE468" s="16"/>
      <c r="FF468" s="16"/>
      <c r="FG468" s="16"/>
      <c r="FH468" s="16"/>
      <c r="FI468" s="16"/>
      <c r="FJ468" s="16"/>
      <c r="FK468" s="16"/>
      <c r="FL468" s="16"/>
      <c r="FM468" s="16"/>
      <c r="FN468" s="16"/>
      <c r="FO468" s="16"/>
      <c r="FP468" s="16"/>
      <c r="FQ468" s="16"/>
      <c r="FR468" s="16"/>
      <c r="FS468" s="16"/>
      <c r="FT468" s="16"/>
      <c r="FU468" s="16"/>
      <c r="FV468" s="16"/>
      <c r="FW468" s="16"/>
      <c r="FX468" s="16"/>
      <c r="FY468" s="16"/>
      <c r="FZ468" s="16"/>
      <c r="GA468" s="16"/>
      <c r="GB468" s="16"/>
      <c r="GC468" s="16"/>
      <c r="GE468" s="37">
        <v>463</v>
      </c>
      <c r="GF468" s="12">
        <v>3632</v>
      </c>
      <c r="GG468" s="16">
        <v>0</v>
      </c>
      <c r="GH468" s="16">
        <v>8.74</v>
      </c>
      <c r="GI468" s="16">
        <v>0</v>
      </c>
      <c r="GJ468" s="16">
        <v>0</v>
      </c>
      <c r="GK468" s="16">
        <v>0</v>
      </c>
      <c r="GL468" s="16">
        <v>5.2</v>
      </c>
      <c r="GM468" s="16">
        <v>10</v>
      </c>
      <c r="GN468" s="16">
        <v>0</v>
      </c>
      <c r="GO468" s="16">
        <v>0</v>
      </c>
      <c r="GP468" s="16">
        <v>0</v>
      </c>
      <c r="GQ468" s="16">
        <v>0</v>
      </c>
      <c r="GR468" s="16">
        <v>0</v>
      </c>
      <c r="GS468" s="16">
        <v>0</v>
      </c>
      <c r="GT468" s="16">
        <v>0</v>
      </c>
      <c r="GU468" s="16">
        <v>0</v>
      </c>
      <c r="GV468" s="16">
        <v>623.70500000000004</v>
      </c>
      <c r="GW468" s="16"/>
      <c r="GX468" s="16"/>
      <c r="GY468" s="16"/>
      <c r="GZ468" s="16"/>
      <c r="HA468" s="16"/>
    </row>
    <row r="469" spans="1:209" x14ac:dyDescent="0.35">
      <c r="A469" s="37"/>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c r="AA469" s="16"/>
      <c r="AB469" s="16"/>
      <c r="AC469" s="16"/>
      <c r="AD469" s="16"/>
      <c r="AE469" s="16"/>
      <c r="AF469" s="16"/>
      <c r="AG469" s="16"/>
      <c r="AH469" s="16"/>
      <c r="AI469" s="16"/>
      <c r="AJ469" s="16"/>
      <c r="AK469" s="16"/>
      <c r="AL469" s="16"/>
      <c r="AM469" s="16"/>
      <c r="AN469" s="16"/>
      <c r="AO469" s="16"/>
      <c r="AP469" s="16"/>
      <c r="AQ469" s="16"/>
      <c r="AR469" s="16"/>
      <c r="AS469" s="16"/>
      <c r="AT469" s="16"/>
      <c r="AU469" s="16"/>
      <c r="AV469" s="16"/>
      <c r="AW469" s="16"/>
      <c r="AX469" s="16"/>
      <c r="AY469" s="16"/>
      <c r="AZ469" s="16"/>
      <c r="BA469" s="16"/>
      <c r="BB469" s="16"/>
      <c r="BC469" s="16"/>
      <c r="BD469" s="16"/>
      <c r="BE469" s="16"/>
      <c r="BF469" s="16"/>
      <c r="BG469" s="16"/>
      <c r="BH469" s="16"/>
      <c r="BI469" s="16"/>
      <c r="BJ469" s="16"/>
      <c r="BK469" s="16"/>
      <c r="BL469" s="16"/>
      <c r="BM469" s="16"/>
      <c r="BN469" s="16"/>
      <c r="BO469" s="16"/>
      <c r="BP469" s="16"/>
      <c r="BQ469" s="16"/>
      <c r="BR469" s="16"/>
      <c r="BS469" s="16"/>
      <c r="BT469" s="16"/>
      <c r="BU469" s="16"/>
      <c r="BV469" s="16"/>
      <c r="BW469" s="16"/>
      <c r="BX469" s="16"/>
      <c r="BY469" s="16"/>
      <c r="BZ469" s="16"/>
      <c r="CA469" s="16"/>
      <c r="CB469" s="16"/>
      <c r="CC469" s="16"/>
      <c r="CD469" s="16"/>
      <c r="CE469" s="16"/>
      <c r="CF469" s="16"/>
      <c r="CG469" s="16"/>
      <c r="CH469" s="16"/>
      <c r="CI469" s="16"/>
      <c r="CJ469" s="16"/>
      <c r="CK469" s="16"/>
      <c r="CL469" s="16"/>
      <c r="CM469" s="16"/>
      <c r="CN469" s="16"/>
      <c r="CO469" s="16"/>
      <c r="CP469" s="16"/>
      <c r="CQ469" s="16"/>
      <c r="CR469" s="16"/>
      <c r="CS469" s="16"/>
      <c r="CT469" s="16"/>
      <c r="CU469" s="16"/>
      <c r="CV469" s="16"/>
      <c r="CW469" s="16"/>
      <c r="CX469" s="16"/>
      <c r="CY469" s="16"/>
      <c r="CZ469" s="16"/>
      <c r="DA469" s="16"/>
      <c r="DB469" s="16"/>
      <c r="DC469" s="16"/>
      <c r="DD469" s="16"/>
      <c r="DE469" s="16"/>
      <c r="DF469" s="16"/>
      <c r="DG469" s="16"/>
      <c r="DH469" s="16"/>
      <c r="DI469" s="16"/>
      <c r="DJ469" s="16"/>
      <c r="DK469" s="16"/>
      <c r="DL469" s="16"/>
      <c r="DM469" s="16"/>
      <c r="DN469" s="16"/>
      <c r="DO469" s="16"/>
      <c r="DP469" s="16"/>
      <c r="DQ469" s="16"/>
      <c r="DR469" s="16"/>
      <c r="DS469" s="16"/>
      <c r="DT469" s="16"/>
      <c r="DU469" s="16"/>
      <c r="DV469" s="16"/>
      <c r="DW469" s="16"/>
      <c r="DX469" s="16"/>
      <c r="DY469" s="16"/>
      <c r="DZ469" s="16"/>
      <c r="EA469" s="16"/>
      <c r="EB469" s="16"/>
      <c r="EC469" s="16"/>
      <c r="ED469" s="16"/>
      <c r="EE469" s="16"/>
      <c r="EF469" s="16"/>
      <c r="EG469" s="16"/>
      <c r="EH469" s="16"/>
      <c r="EI469" s="16"/>
      <c r="EJ469" s="16"/>
      <c r="EK469" s="16"/>
      <c r="EL469" s="16"/>
      <c r="EM469" s="16"/>
      <c r="EN469" s="16"/>
      <c r="EO469" s="16"/>
      <c r="EP469" s="16"/>
      <c r="EQ469" s="16"/>
      <c r="ER469" s="16"/>
      <c r="ES469" s="16"/>
      <c r="ET469" s="16"/>
      <c r="EU469" s="16"/>
      <c r="EV469" s="16"/>
      <c r="EW469" s="16"/>
      <c r="EX469" s="16"/>
      <c r="EY469" s="16"/>
      <c r="EZ469" s="16"/>
      <c r="FA469" s="16"/>
      <c r="FB469" s="16"/>
      <c r="FC469" s="16"/>
      <c r="FD469" s="16"/>
      <c r="FE469" s="16"/>
      <c r="FF469" s="16"/>
      <c r="FG469" s="16"/>
      <c r="FH469" s="16"/>
      <c r="FI469" s="16"/>
      <c r="FJ469" s="16"/>
      <c r="FK469" s="16"/>
      <c r="FL469" s="16"/>
      <c r="FM469" s="16"/>
      <c r="FN469" s="16"/>
      <c r="FO469" s="16"/>
      <c r="FP469" s="16"/>
      <c r="FQ469" s="16"/>
      <c r="FR469" s="16"/>
      <c r="FS469" s="16"/>
      <c r="FT469" s="16"/>
      <c r="FU469" s="16"/>
      <c r="FV469" s="16"/>
      <c r="FW469" s="16"/>
      <c r="FX469" s="16"/>
      <c r="FY469" s="16"/>
      <c r="FZ469" s="16"/>
      <c r="GA469" s="16"/>
      <c r="GB469" s="16"/>
      <c r="GC469" s="16"/>
      <c r="GE469" s="37">
        <v>464</v>
      </c>
      <c r="GF469" s="12">
        <v>3633</v>
      </c>
      <c r="GG469" s="16">
        <v>14.43</v>
      </c>
      <c r="GH469" s="16">
        <v>12.93</v>
      </c>
      <c r="GI469" s="16">
        <v>5.4</v>
      </c>
      <c r="GJ469" s="16">
        <v>32.25</v>
      </c>
      <c r="GK469" s="16">
        <v>0</v>
      </c>
      <c r="GL469" s="16">
        <v>0</v>
      </c>
      <c r="GM469" s="16">
        <v>15.44</v>
      </c>
      <c r="GN469" s="16">
        <v>0</v>
      </c>
      <c r="GO469" s="16">
        <v>0</v>
      </c>
      <c r="GP469" s="16">
        <v>0</v>
      </c>
      <c r="GQ469" s="16">
        <v>0</v>
      </c>
      <c r="GR469" s="16">
        <v>0</v>
      </c>
      <c r="GS469" s="16">
        <v>0</v>
      </c>
      <c r="GT469" s="16">
        <v>0</v>
      </c>
      <c r="GU469" s="16">
        <v>13.2</v>
      </c>
      <c r="GV469" s="16">
        <v>915.2</v>
      </c>
      <c r="GW469" s="16"/>
      <c r="GX469" s="16"/>
      <c r="GY469" s="16"/>
      <c r="GZ469" s="16"/>
      <c r="HA469" s="16"/>
    </row>
    <row r="470" spans="1:209" x14ac:dyDescent="0.35">
      <c r="A470" s="37"/>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c r="AA470" s="16"/>
      <c r="AB470" s="16"/>
      <c r="AC470" s="16"/>
      <c r="AD470" s="16"/>
      <c r="AE470" s="16"/>
      <c r="AF470" s="16"/>
      <c r="AG470" s="16"/>
      <c r="AH470" s="16"/>
      <c r="AI470" s="16"/>
      <c r="AJ470" s="16"/>
      <c r="AK470" s="16"/>
      <c r="AL470" s="16"/>
      <c r="AM470" s="16"/>
      <c r="AN470" s="16"/>
      <c r="AO470" s="16"/>
      <c r="AP470" s="16"/>
      <c r="AQ470" s="16"/>
      <c r="AR470" s="16"/>
      <c r="AS470" s="16"/>
      <c r="AT470" s="16"/>
      <c r="AU470" s="16"/>
      <c r="AV470" s="16"/>
      <c r="AW470" s="16"/>
      <c r="AX470" s="16"/>
      <c r="AY470" s="16"/>
      <c r="AZ470" s="16"/>
      <c r="BA470" s="16"/>
      <c r="BB470" s="16"/>
      <c r="BC470" s="16"/>
      <c r="BD470" s="16"/>
      <c r="BE470" s="16"/>
      <c r="BF470" s="16"/>
      <c r="BG470" s="16"/>
      <c r="BH470" s="16"/>
      <c r="BI470" s="16"/>
      <c r="BJ470" s="16"/>
      <c r="BK470" s="16"/>
      <c r="BL470" s="16"/>
      <c r="BM470" s="16"/>
      <c r="BN470" s="16"/>
      <c r="BO470" s="16"/>
      <c r="BP470" s="16"/>
      <c r="BQ470" s="16"/>
      <c r="BR470" s="16"/>
      <c r="BS470" s="16"/>
      <c r="BT470" s="16"/>
      <c r="BU470" s="16"/>
      <c r="BV470" s="16"/>
      <c r="BW470" s="16"/>
      <c r="BX470" s="16"/>
      <c r="BY470" s="16"/>
      <c r="BZ470" s="16"/>
      <c r="CA470" s="16"/>
      <c r="CB470" s="16"/>
      <c r="CC470" s="16"/>
      <c r="CD470" s="16"/>
      <c r="CE470" s="16"/>
      <c r="CF470" s="16"/>
      <c r="CG470" s="16"/>
      <c r="CH470" s="16"/>
      <c r="CI470" s="16"/>
      <c r="CJ470" s="16"/>
      <c r="CK470" s="16"/>
      <c r="CL470" s="16"/>
      <c r="CM470" s="16"/>
      <c r="CN470" s="16"/>
      <c r="CO470" s="16"/>
      <c r="CP470" s="16"/>
      <c r="CQ470" s="16"/>
      <c r="CR470" s="16"/>
      <c r="CS470" s="16"/>
      <c r="CT470" s="16"/>
      <c r="CU470" s="16"/>
      <c r="CV470" s="16"/>
      <c r="CW470" s="16"/>
      <c r="CX470" s="16"/>
      <c r="CY470" s="16"/>
      <c r="CZ470" s="16"/>
      <c r="DA470" s="16"/>
      <c r="DB470" s="16"/>
      <c r="DC470" s="16"/>
      <c r="DD470" s="16"/>
      <c r="DE470" s="16"/>
      <c r="DF470" s="16"/>
      <c r="DG470" s="16"/>
      <c r="DH470" s="16"/>
      <c r="DI470" s="16"/>
      <c r="DJ470" s="16"/>
      <c r="DK470" s="16"/>
      <c r="DL470" s="16"/>
      <c r="DM470" s="16"/>
      <c r="DN470" s="16"/>
      <c r="DO470" s="16"/>
      <c r="DP470" s="16"/>
      <c r="DQ470" s="16"/>
      <c r="DR470" s="16"/>
      <c r="DS470" s="16"/>
      <c r="DT470" s="16"/>
      <c r="DU470" s="16"/>
      <c r="DV470" s="16"/>
      <c r="DW470" s="16"/>
      <c r="DX470" s="16"/>
      <c r="DY470" s="16"/>
      <c r="DZ470" s="16"/>
      <c r="EA470" s="16"/>
      <c r="EB470" s="16"/>
      <c r="EC470" s="16"/>
      <c r="ED470" s="16"/>
      <c r="EE470" s="16"/>
      <c r="EF470" s="16"/>
      <c r="EG470" s="16"/>
      <c r="EH470" s="16"/>
      <c r="EI470" s="16"/>
      <c r="EJ470" s="16"/>
      <c r="EK470" s="16"/>
      <c r="EL470" s="16"/>
      <c r="EM470" s="16"/>
      <c r="EN470" s="16"/>
      <c r="EO470" s="16"/>
      <c r="EP470" s="16"/>
      <c r="EQ470" s="16"/>
      <c r="ER470" s="16"/>
      <c r="ES470" s="16"/>
      <c r="ET470" s="16"/>
      <c r="EU470" s="16"/>
      <c r="EV470" s="16"/>
      <c r="EW470" s="16"/>
      <c r="EX470" s="16"/>
      <c r="EY470" s="16"/>
      <c r="EZ470" s="16"/>
      <c r="FA470" s="16"/>
      <c r="FB470" s="16"/>
      <c r="FC470" s="16"/>
      <c r="FD470" s="16"/>
      <c r="FE470" s="16"/>
      <c r="FF470" s="16"/>
      <c r="FG470" s="16"/>
      <c r="FH470" s="16"/>
      <c r="FI470" s="16"/>
      <c r="FJ470" s="16"/>
      <c r="FK470" s="16"/>
      <c r="FL470" s="16"/>
      <c r="FM470" s="16"/>
      <c r="FN470" s="16"/>
      <c r="FO470" s="16"/>
      <c r="FP470" s="16"/>
      <c r="FQ470" s="16"/>
      <c r="FR470" s="16"/>
      <c r="FS470" s="16"/>
      <c r="FT470" s="16"/>
      <c r="FU470" s="16"/>
      <c r="FV470" s="16"/>
      <c r="FW470" s="16"/>
      <c r="FX470" s="16"/>
      <c r="FY470" s="16"/>
      <c r="FZ470" s="16"/>
      <c r="GA470" s="16"/>
      <c r="GB470" s="16"/>
      <c r="GC470" s="16"/>
      <c r="GE470" s="37">
        <v>465</v>
      </c>
      <c r="GF470" s="12">
        <v>3634</v>
      </c>
      <c r="GG470" s="16">
        <v>37.369999999999997</v>
      </c>
      <c r="GH470" s="16">
        <v>23.92</v>
      </c>
      <c r="GI470" s="16">
        <v>16</v>
      </c>
      <c r="GJ470" s="16">
        <v>0</v>
      </c>
      <c r="GK470" s="16">
        <v>5.5</v>
      </c>
      <c r="GL470" s="16">
        <v>32</v>
      </c>
      <c r="GM470" s="16">
        <v>9.1199999999999992</v>
      </c>
      <c r="GN470" s="16">
        <v>38.61</v>
      </c>
      <c r="GO470" s="16">
        <v>18.655000000000001</v>
      </c>
      <c r="GP470" s="16">
        <v>24.63</v>
      </c>
      <c r="GQ470" s="16">
        <v>78.22</v>
      </c>
      <c r="GR470" s="16">
        <v>34.619999999999997</v>
      </c>
      <c r="GS470" s="16">
        <v>39.424999999999997</v>
      </c>
      <c r="GT470" s="16">
        <v>17.149999999999999</v>
      </c>
      <c r="GU470" s="16">
        <v>70.2</v>
      </c>
      <c r="GV470" s="16">
        <v>3306.476999999999</v>
      </c>
      <c r="GW470" s="16"/>
      <c r="GX470" s="16"/>
      <c r="GY470" s="16"/>
      <c r="GZ470" s="16"/>
      <c r="HA470" s="16"/>
    </row>
    <row r="471" spans="1:209" x14ac:dyDescent="0.35">
      <c r="A471" s="37"/>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c r="AA471" s="16"/>
      <c r="AB471" s="16"/>
      <c r="AC471" s="16"/>
      <c r="AD471" s="16"/>
      <c r="AE471" s="16"/>
      <c r="AF471" s="16"/>
      <c r="AG471" s="16"/>
      <c r="AH471" s="16"/>
      <c r="AI471" s="16"/>
      <c r="AJ471" s="16"/>
      <c r="AK471" s="16"/>
      <c r="AL471" s="16"/>
      <c r="AM471" s="16"/>
      <c r="AN471" s="16"/>
      <c r="AO471" s="16"/>
      <c r="AP471" s="16"/>
      <c r="AQ471" s="16"/>
      <c r="AR471" s="16"/>
      <c r="AS471" s="16"/>
      <c r="AT471" s="16"/>
      <c r="AU471" s="16"/>
      <c r="AV471" s="16"/>
      <c r="AW471" s="16"/>
      <c r="AX471" s="16"/>
      <c r="AY471" s="16"/>
      <c r="AZ471" s="16"/>
      <c r="BA471" s="16"/>
      <c r="BB471" s="16"/>
      <c r="BC471" s="16"/>
      <c r="BD471" s="16"/>
      <c r="BE471" s="16"/>
      <c r="BF471" s="16"/>
      <c r="BG471" s="16"/>
      <c r="BH471" s="16"/>
      <c r="BI471" s="16"/>
      <c r="BJ471" s="16"/>
      <c r="BK471" s="16"/>
      <c r="BL471" s="16"/>
      <c r="BM471" s="16"/>
      <c r="BN471" s="16"/>
      <c r="BO471" s="16"/>
      <c r="BP471" s="16"/>
      <c r="BQ471" s="16"/>
      <c r="BR471" s="16"/>
      <c r="BS471" s="16"/>
      <c r="BT471" s="16"/>
      <c r="BU471" s="16"/>
      <c r="BV471" s="16"/>
      <c r="BW471" s="16"/>
      <c r="BX471" s="16"/>
      <c r="BY471" s="16"/>
      <c r="BZ471" s="16"/>
      <c r="CA471" s="16"/>
      <c r="CB471" s="16"/>
      <c r="CC471" s="16"/>
      <c r="CD471" s="16"/>
      <c r="CE471" s="16"/>
      <c r="CF471" s="16"/>
      <c r="CG471" s="16"/>
      <c r="CH471" s="16"/>
      <c r="CI471" s="16"/>
      <c r="CJ471" s="16"/>
      <c r="CK471" s="16"/>
      <c r="CL471" s="16"/>
      <c r="CM471" s="16"/>
      <c r="CN471" s="16"/>
      <c r="CO471" s="16"/>
      <c r="CP471" s="16"/>
      <c r="CQ471" s="16"/>
      <c r="CR471" s="16"/>
      <c r="CS471" s="16"/>
      <c r="CT471" s="16"/>
      <c r="CU471" s="16"/>
      <c r="CV471" s="16"/>
      <c r="CW471" s="16"/>
      <c r="CX471" s="16"/>
      <c r="CY471" s="16"/>
      <c r="CZ471" s="16"/>
      <c r="DA471" s="16"/>
      <c r="DB471" s="16"/>
      <c r="DC471" s="16"/>
      <c r="DD471" s="16"/>
      <c r="DE471" s="16"/>
      <c r="DF471" s="16"/>
      <c r="DG471" s="16"/>
      <c r="DH471" s="16"/>
      <c r="DI471" s="16"/>
      <c r="DJ471" s="16"/>
      <c r="DK471" s="16"/>
      <c r="DL471" s="16"/>
      <c r="DM471" s="16"/>
      <c r="DN471" s="16"/>
      <c r="DO471" s="16"/>
      <c r="DP471" s="16"/>
      <c r="DQ471" s="16"/>
      <c r="DR471" s="16"/>
      <c r="DS471" s="16"/>
      <c r="DT471" s="16"/>
      <c r="DU471" s="16"/>
      <c r="DV471" s="16"/>
      <c r="DW471" s="16"/>
      <c r="DX471" s="16"/>
      <c r="DY471" s="16"/>
      <c r="DZ471" s="16"/>
      <c r="EA471" s="16"/>
      <c r="EB471" s="16"/>
      <c r="EC471" s="16"/>
      <c r="ED471" s="16"/>
      <c r="EE471" s="16"/>
      <c r="EF471" s="16"/>
      <c r="EG471" s="16"/>
      <c r="EH471" s="16"/>
      <c r="EI471" s="16"/>
      <c r="EJ471" s="16"/>
      <c r="EK471" s="16"/>
      <c r="EL471" s="16"/>
      <c r="EM471" s="16"/>
      <c r="EN471" s="16"/>
      <c r="EO471" s="16"/>
      <c r="EP471" s="16"/>
      <c r="EQ471" s="16"/>
      <c r="ER471" s="16"/>
      <c r="ES471" s="16"/>
      <c r="ET471" s="16"/>
      <c r="EU471" s="16"/>
      <c r="EV471" s="16"/>
      <c r="EW471" s="16"/>
      <c r="EX471" s="16"/>
      <c r="EY471" s="16"/>
      <c r="EZ471" s="16"/>
      <c r="FA471" s="16"/>
      <c r="FB471" s="16"/>
      <c r="FC471" s="16"/>
      <c r="FD471" s="16"/>
      <c r="FE471" s="16"/>
      <c r="FF471" s="16"/>
      <c r="FG471" s="16"/>
      <c r="FH471" s="16"/>
      <c r="FI471" s="16"/>
      <c r="FJ471" s="16"/>
      <c r="FK471" s="16"/>
      <c r="FL471" s="16"/>
      <c r="FM471" s="16"/>
      <c r="FN471" s="16"/>
      <c r="FO471" s="16"/>
      <c r="FP471" s="16"/>
      <c r="FQ471" s="16"/>
      <c r="FR471" s="16"/>
      <c r="FS471" s="16"/>
      <c r="FT471" s="16"/>
      <c r="FU471" s="16"/>
      <c r="FV471" s="16"/>
      <c r="FW471" s="16"/>
      <c r="FX471" s="16"/>
      <c r="FY471" s="16"/>
      <c r="FZ471" s="16"/>
      <c r="GA471" s="16"/>
      <c r="GB471" s="16"/>
      <c r="GC471" s="16"/>
      <c r="GE471" s="37">
        <v>466</v>
      </c>
      <c r="GF471" s="12">
        <v>3635</v>
      </c>
      <c r="GG471" s="16">
        <v>1.48</v>
      </c>
      <c r="GH471" s="16">
        <v>14.84</v>
      </c>
      <c r="GI471" s="16">
        <v>3.12</v>
      </c>
      <c r="GJ471" s="16">
        <v>9.17</v>
      </c>
      <c r="GK471" s="16">
        <v>4</v>
      </c>
      <c r="GL471" s="16">
        <v>0</v>
      </c>
      <c r="GM471" s="16">
        <v>2</v>
      </c>
      <c r="GN471" s="16">
        <v>2.97</v>
      </c>
      <c r="GO471" s="16">
        <v>58.204999999999998</v>
      </c>
      <c r="GP471" s="16">
        <v>0</v>
      </c>
      <c r="GQ471" s="16">
        <v>13.26</v>
      </c>
      <c r="GR471" s="16">
        <v>0</v>
      </c>
      <c r="GS471" s="16">
        <v>0</v>
      </c>
      <c r="GT471" s="16">
        <v>16.72</v>
      </c>
      <c r="GU471" s="16">
        <v>0</v>
      </c>
      <c r="GV471" s="16">
        <v>1192.8849999999998</v>
      </c>
      <c r="GW471" s="16"/>
      <c r="GX471" s="16"/>
      <c r="GY471" s="16"/>
      <c r="GZ471" s="16"/>
      <c r="HA471" s="16"/>
    </row>
    <row r="472" spans="1:209" x14ac:dyDescent="0.35">
      <c r="A472" s="37"/>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c r="AA472" s="16"/>
      <c r="AB472" s="16"/>
      <c r="AC472" s="16"/>
      <c r="AD472" s="16"/>
      <c r="AE472" s="16"/>
      <c r="AF472" s="16"/>
      <c r="AG472" s="16"/>
      <c r="AH472" s="16"/>
      <c r="AI472" s="16"/>
      <c r="AJ472" s="16"/>
      <c r="AK472" s="16"/>
      <c r="AL472" s="16"/>
      <c r="AM472" s="16"/>
      <c r="AN472" s="16"/>
      <c r="AO472" s="16"/>
      <c r="AP472" s="16"/>
      <c r="AQ472" s="16"/>
      <c r="AR472" s="16"/>
      <c r="AS472" s="16"/>
      <c r="AT472" s="16"/>
      <c r="AU472" s="16"/>
      <c r="AV472" s="16"/>
      <c r="AW472" s="16"/>
      <c r="AX472" s="16"/>
      <c r="AY472" s="16"/>
      <c r="AZ472" s="16"/>
      <c r="BA472" s="16"/>
      <c r="BB472" s="16"/>
      <c r="BC472" s="16"/>
      <c r="BD472" s="16"/>
      <c r="BE472" s="16"/>
      <c r="BF472" s="16"/>
      <c r="BG472" s="16"/>
      <c r="BH472" s="16"/>
      <c r="BI472" s="16"/>
      <c r="BJ472" s="16"/>
      <c r="BK472" s="16"/>
      <c r="BL472" s="16"/>
      <c r="BM472" s="16"/>
      <c r="BN472" s="16"/>
      <c r="BO472" s="16"/>
      <c r="BP472" s="16"/>
      <c r="BQ472" s="16"/>
      <c r="BR472" s="16"/>
      <c r="BS472" s="16"/>
      <c r="BT472" s="16"/>
      <c r="BU472" s="16"/>
      <c r="BV472" s="16"/>
      <c r="BW472" s="16"/>
      <c r="BX472" s="16"/>
      <c r="BY472" s="16"/>
      <c r="BZ472" s="16"/>
      <c r="CA472" s="16"/>
      <c r="CB472" s="16"/>
      <c r="CC472" s="16"/>
      <c r="CD472" s="16"/>
      <c r="CE472" s="16"/>
      <c r="CF472" s="16"/>
      <c r="CG472" s="16"/>
      <c r="CH472" s="16"/>
      <c r="CI472" s="16"/>
      <c r="CJ472" s="16"/>
      <c r="CK472" s="16"/>
      <c r="CL472" s="16"/>
      <c r="CM472" s="16"/>
      <c r="CN472" s="16"/>
      <c r="CO472" s="16"/>
      <c r="CP472" s="16"/>
      <c r="CQ472" s="16"/>
      <c r="CR472" s="16"/>
      <c r="CS472" s="16"/>
      <c r="CT472" s="16"/>
      <c r="CU472" s="16"/>
      <c r="CV472" s="16"/>
      <c r="CW472" s="16"/>
      <c r="CX472" s="16"/>
      <c r="CY472" s="16"/>
      <c r="CZ472" s="16"/>
      <c r="DA472" s="16"/>
      <c r="DB472" s="16"/>
      <c r="DC472" s="16"/>
      <c r="DD472" s="16"/>
      <c r="DE472" s="16"/>
      <c r="DF472" s="16"/>
      <c r="DG472" s="16"/>
      <c r="DH472" s="16"/>
      <c r="DI472" s="16"/>
      <c r="DJ472" s="16"/>
      <c r="DK472" s="16"/>
      <c r="DL472" s="16"/>
      <c r="DM472" s="16"/>
      <c r="DN472" s="16"/>
      <c r="DO472" s="16"/>
      <c r="DP472" s="16"/>
      <c r="DQ472" s="16"/>
      <c r="DR472" s="16"/>
      <c r="DS472" s="16"/>
      <c r="DT472" s="16"/>
      <c r="DU472" s="16"/>
      <c r="DV472" s="16"/>
      <c r="DW472" s="16"/>
      <c r="DX472" s="16"/>
      <c r="DY472" s="16"/>
      <c r="DZ472" s="16"/>
      <c r="EA472" s="16"/>
      <c r="EB472" s="16"/>
      <c r="EC472" s="16"/>
      <c r="ED472" s="16"/>
      <c r="EE472" s="16"/>
      <c r="EF472" s="16"/>
      <c r="EG472" s="16"/>
      <c r="EH472" s="16"/>
      <c r="EI472" s="16"/>
      <c r="EJ472" s="16"/>
      <c r="EK472" s="16"/>
      <c r="EL472" s="16"/>
      <c r="EM472" s="16"/>
      <c r="EN472" s="16"/>
      <c r="EO472" s="16"/>
      <c r="EP472" s="16"/>
      <c r="EQ472" s="16"/>
      <c r="ER472" s="16"/>
      <c r="ES472" s="16"/>
      <c r="ET472" s="16"/>
      <c r="EU472" s="16"/>
      <c r="EV472" s="16"/>
      <c r="EW472" s="16"/>
      <c r="EX472" s="16"/>
      <c r="EY472" s="16"/>
      <c r="EZ472" s="16"/>
      <c r="FA472" s="16"/>
      <c r="FB472" s="16"/>
      <c r="FC472" s="16"/>
      <c r="FD472" s="16"/>
      <c r="FE472" s="16"/>
      <c r="FF472" s="16"/>
      <c r="FG472" s="16"/>
      <c r="FH472" s="16"/>
      <c r="FI472" s="16"/>
      <c r="FJ472" s="16"/>
      <c r="FK472" s="16"/>
      <c r="FL472" s="16"/>
      <c r="FM472" s="16"/>
      <c r="FN472" s="16"/>
      <c r="FO472" s="16"/>
      <c r="FP472" s="16"/>
      <c r="FQ472" s="16"/>
      <c r="FR472" s="16"/>
      <c r="FS472" s="16"/>
      <c r="FT472" s="16"/>
      <c r="FU472" s="16"/>
      <c r="FV472" s="16"/>
      <c r="FW472" s="16"/>
      <c r="FX472" s="16"/>
      <c r="FY472" s="16"/>
      <c r="FZ472" s="16"/>
      <c r="GA472" s="16"/>
      <c r="GB472" s="16"/>
      <c r="GC472" s="16"/>
      <c r="GE472" s="37">
        <v>467</v>
      </c>
      <c r="GF472" s="12">
        <v>3636</v>
      </c>
      <c r="GG472" s="16">
        <v>44.015000000000001</v>
      </c>
      <c r="GH472" s="16">
        <v>70.86</v>
      </c>
      <c r="GI472" s="16">
        <v>40.5</v>
      </c>
      <c r="GJ472" s="16">
        <v>28.06</v>
      </c>
      <c r="GK472" s="16">
        <v>13</v>
      </c>
      <c r="GL472" s="16">
        <v>15.7</v>
      </c>
      <c r="GM472" s="16">
        <v>160.01</v>
      </c>
      <c r="GN472" s="16">
        <v>44.954999999999998</v>
      </c>
      <c r="GO472" s="16">
        <v>24.934999999999999</v>
      </c>
      <c r="GP472" s="16">
        <v>102.455</v>
      </c>
      <c r="GQ472" s="16">
        <v>75.855000000000004</v>
      </c>
      <c r="GR472" s="16">
        <v>15.54</v>
      </c>
      <c r="GS472" s="16">
        <v>85.72</v>
      </c>
      <c r="GT472" s="16">
        <v>48.26</v>
      </c>
      <c r="GU472" s="16">
        <v>25.31</v>
      </c>
      <c r="GV472" s="16">
        <v>8346.0349999999962</v>
      </c>
      <c r="GW472" s="16"/>
      <c r="GX472" s="16"/>
      <c r="GY472" s="16"/>
      <c r="GZ472" s="16"/>
      <c r="HA472" s="16"/>
    </row>
    <row r="473" spans="1:209" x14ac:dyDescent="0.35">
      <c r="A473" s="37"/>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c r="AC473" s="16"/>
      <c r="AD473" s="16"/>
      <c r="AE473" s="16"/>
      <c r="AF473" s="16"/>
      <c r="AG473" s="16"/>
      <c r="AH473" s="16"/>
      <c r="AI473" s="16"/>
      <c r="AJ473" s="16"/>
      <c r="AK473" s="16"/>
      <c r="AL473" s="16"/>
      <c r="AM473" s="16"/>
      <c r="AN473" s="16"/>
      <c r="AO473" s="16"/>
      <c r="AP473" s="16"/>
      <c r="AQ473" s="16"/>
      <c r="AR473" s="16"/>
      <c r="AS473" s="16"/>
      <c r="AT473" s="16"/>
      <c r="AU473" s="16"/>
      <c r="AV473" s="16"/>
      <c r="AW473" s="16"/>
      <c r="AX473" s="16"/>
      <c r="AY473" s="16"/>
      <c r="AZ473" s="16"/>
      <c r="BA473" s="16"/>
      <c r="BB473" s="16"/>
      <c r="BC473" s="16"/>
      <c r="BD473" s="16"/>
      <c r="BE473" s="16"/>
      <c r="BF473" s="16"/>
      <c r="BG473" s="16"/>
      <c r="BH473" s="16"/>
      <c r="BI473" s="16"/>
      <c r="BJ473" s="16"/>
      <c r="BK473" s="16"/>
      <c r="BL473" s="16"/>
      <c r="BM473" s="16"/>
      <c r="BN473" s="16"/>
      <c r="BO473" s="16"/>
      <c r="BP473" s="16"/>
      <c r="BQ473" s="16"/>
      <c r="BR473" s="16"/>
      <c r="BS473" s="16"/>
      <c r="BT473" s="16"/>
      <c r="BU473" s="16"/>
      <c r="BV473" s="16"/>
      <c r="BW473" s="16"/>
      <c r="BX473" s="16"/>
      <c r="BY473" s="16"/>
      <c r="BZ473" s="16"/>
      <c r="CA473" s="16"/>
      <c r="CB473" s="16"/>
      <c r="CC473" s="16"/>
      <c r="CD473" s="16"/>
      <c r="CE473" s="16"/>
      <c r="CF473" s="16"/>
      <c r="CG473" s="16"/>
      <c r="CH473" s="16"/>
      <c r="CI473" s="16"/>
      <c r="CJ473" s="16"/>
      <c r="CK473" s="16"/>
      <c r="CL473" s="16"/>
      <c r="CM473" s="16"/>
      <c r="CN473" s="16"/>
      <c r="CO473" s="16"/>
      <c r="CP473" s="16"/>
      <c r="CQ473" s="16"/>
      <c r="CR473" s="16"/>
      <c r="CS473" s="16"/>
      <c r="CT473" s="16"/>
      <c r="CU473" s="16"/>
      <c r="CV473" s="16"/>
      <c r="CW473" s="16"/>
      <c r="CX473" s="16"/>
      <c r="CY473" s="16"/>
      <c r="CZ473" s="16"/>
      <c r="DA473" s="16"/>
      <c r="DB473" s="16"/>
      <c r="DC473" s="16"/>
      <c r="DD473" s="16"/>
      <c r="DE473" s="16"/>
      <c r="DF473" s="16"/>
      <c r="DG473" s="16"/>
      <c r="DH473" s="16"/>
      <c r="DI473" s="16"/>
      <c r="DJ473" s="16"/>
      <c r="DK473" s="16"/>
      <c r="DL473" s="16"/>
      <c r="DM473" s="16"/>
      <c r="DN473" s="16"/>
      <c r="DO473" s="16"/>
      <c r="DP473" s="16"/>
      <c r="DQ473" s="16"/>
      <c r="DR473" s="16"/>
      <c r="DS473" s="16"/>
      <c r="DT473" s="16"/>
      <c r="DU473" s="16"/>
      <c r="DV473" s="16"/>
      <c r="DW473" s="16"/>
      <c r="DX473" s="16"/>
      <c r="DY473" s="16"/>
      <c r="DZ473" s="16"/>
      <c r="EA473" s="16"/>
      <c r="EB473" s="16"/>
      <c r="EC473" s="16"/>
      <c r="ED473" s="16"/>
      <c r="EE473" s="16"/>
      <c r="EF473" s="16"/>
      <c r="EG473" s="16"/>
      <c r="EH473" s="16"/>
      <c r="EI473" s="16"/>
      <c r="EJ473" s="16"/>
      <c r="EK473" s="16"/>
      <c r="EL473" s="16"/>
      <c r="EM473" s="16"/>
      <c r="EN473" s="16"/>
      <c r="EO473" s="16"/>
      <c r="EP473" s="16"/>
      <c r="EQ473" s="16"/>
      <c r="ER473" s="16"/>
      <c r="ES473" s="16"/>
      <c r="ET473" s="16"/>
      <c r="EU473" s="16"/>
      <c r="EV473" s="16"/>
      <c r="EW473" s="16"/>
      <c r="EX473" s="16"/>
      <c r="EY473" s="16"/>
      <c r="EZ473" s="16"/>
      <c r="FA473" s="16"/>
      <c r="FB473" s="16"/>
      <c r="FC473" s="16"/>
      <c r="FD473" s="16"/>
      <c r="FE473" s="16"/>
      <c r="FF473" s="16"/>
      <c r="FG473" s="16"/>
      <c r="FH473" s="16"/>
      <c r="FI473" s="16"/>
      <c r="FJ473" s="16"/>
      <c r="FK473" s="16"/>
      <c r="FL473" s="16"/>
      <c r="FM473" s="16"/>
      <c r="FN473" s="16"/>
      <c r="FO473" s="16"/>
      <c r="FP473" s="16"/>
      <c r="FQ473" s="16"/>
      <c r="FR473" s="16"/>
      <c r="FS473" s="16"/>
      <c r="FT473" s="16"/>
      <c r="FU473" s="16"/>
      <c r="FV473" s="16"/>
      <c r="FW473" s="16"/>
      <c r="FX473" s="16"/>
      <c r="FY473" s="16"/>
      <c r="FZ473" s="16"/>
      <c r="GA473" s="16"/>
      <c r="GB473" s="16"/>
      <c r="GC473" s="16"/>
      <c r="GE473" s="37">
        <v>468</v>
      </c>
      <c r="GF473" s="12">
        <v>3637</v>
      </c>
      <c r="GG473" s="16">
        <v>9.875</v>
      </c>
      <c r="GH473" s="16">
        <v>8.3699999999999992</v>
      </c>
      <c r="GI473" s="16">
        <v>0</v>
      </c>
      <c r="GJ473" s="16">
        <v>0</v>
      </c>
      <c r="GK473" s="16">
        <v>0</v>
      </c>
      <c r="GL473" s="16">
        <v>0</v>
      </c>
      <c r="GM473" s="16">
        <v>0</v>
      </c>
      <c r="GN473" s="16">
        <v>0</v>
      </c>
      <c r="GO473" s="16">
        <v>0</v>
      </c>
      <c r="GP473" s="16">
        <v>0</v>
      </c>
      <c r="GQ473" s="16">
        <v>19.8</v>
      </c>
      <c r="GR473" s="16">
        <v>11.205</v>
      </c>
      <c r="GS473" s="16">
        <v>0</v>
      </c>
      <c r="GT473" s="16">
        <v>15.98</v>
      </c>
      <c r="GU473" s="16">
        <v>8.8000000000000007</v>
      </c>
      <c r="GV473" s="16">
        <v>1465.8419999999999</v>
      </c>
      <c r="GW473" s="16"/>
      <c r="GX473" s="16"/>
      <c r="GY473" s="16"/>
      <c r="GZ473" s="16"/>
      <c r="HA473" s="16"/>
    </row>
    <row r="474" spans="1:209" x14ac:dyDescent="0.35">
      <c r="A474" s="37"/>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c r="AC474" s="16"/>
      <c r="AD474" s="16"/>
      <c r="AE474" s="16"/>
      <c r="AF474" s="16"/>
      <c r="AG474" s="16"/>
      <c r="AH474" s="16"/>
      <c r="AI474" s="16"/>
      <c r="AJ474" s="16"/>
      <c r="AK474" s="16"/>
      <c r="AL474" s="16"/>
      <c r="AM474" s="16"/>
      <c r="AN474" s="16"/>
      <c r="AO474" s="16"/>
      <c r="AP474" s="16"/>
      <c r="AQ474" s="16"/>
      <c r="AR474" s="16"/>
      <c r="AS474" s="16"/>
      <c r="AT474" s="16"/>
      <c r="AU474" s="16"/>
      <c r="AV474" s="16"/>
      <c r="AW474" s="16"/>
      <c r="AX474" s="16"/>
      <c r="AY474" s="16"/>
      <c r="AZ474" s="16"/>
      <c r="BA474" s="16"/>
      <c r="BB474" s="16"/>
      <c r="BC474" s="16"/>
      <c r="BD474" s="16"/>
      <c r="BE474" s="16"/>
      <c r="BF474" s="16"/>
      <c r="BG474" s="16"/>
      <c r="BH474" s="16"/>
      <c r="BI474" s="16"/>
      <c r="BJ474" s="16"/>
      <c r="BK474" s="16"/>
      <c r="BL474" s="16"/>
      <c r="BM474" s="16"/>
      <c r="BN474" s="16"/>
      <c r="BO474" s="16"/>
      <c r="BP474" s="16"/>
      <c r="BQ474" s="16"/>
      <c r="BR474" s="16"/>
      <c r="BS474" s="16"/>
      <c r="BT474" s="16"/>
      <c r="BU474" s="16"/>
      <c r="BV474" s="16"/>
      <c r="BW474" s="16"/>
      <c r="BX474" s="16"/>
      <c r="BY474" s="16"/>
      <c r="BZ474" s="16"/>
      <c r="CA474" s="16"/>
      <c r="CB474" s="16"/>
      <c r="CC474" s="16"/>
      <c r="CD474" s="16"/>
      <c r="CE474" s="16"/>
      <c r="CF474" s="16"/>
      <c r="CG474" s="16"/>
      <c r="CH474" s="16"/>
      <c r="CI474" s="16"/>
      <c r="CJ474" s="16"/>
      <c r="CK474" s="16"/>
      <c r="CL474" s="16"/>
      <c r="CM474" s="16"/>
      <c r="CN474" s="16"/>
      <c r="CO474" s="16"/>
      <c r="CP474" s="16"/>
      <c r="CQ474" s="16"/>
      <c r="CR474" s="16"/>
      <c r="CS474" s="16"/>
      <c r="CT474" s="16"/>
      <c r="CU474" s="16"/>
      <c r="CV474" s="16"/>
      <c r="CW474" s="16"/>
      <c r="CX474" s="16"/>
      <c r="CY474" s="16"/>
      <c r="CZ474" s="16"/>
      <c r="DA474" s="16"/>
      <c r="DB474" s="16"/>
      <c r="DC474" s="16"/>
      <c r="DD474" s="16"/>
      <c r="DE474" s="16"/>
      <c r="DF474" s="16"/>
      <c r="DG474" s="16"/>
      <c r="DH474" s="16"/>
      <c r="DI474" s="16"/>
      <c r="DJ474" s="16"/>
      <c r="DK474" s="16"/>
      <c r="DL474" s="16"/>
      <c r="DM474" s="16"/>
      <c r="DN474" s="16"/>
      <c r="DO474" s="16"/>
      <c r="DP474" s="16"/>
      <c r="DQ474" s="16"/>
      <c r="DR474" s="16"/>
      <c r="DS474" s="16"/>
      <c r="DT474" s="16"/>
      <c r="DU474" s="16"/>
      <c r="DV474" s="16"/>
      <c r="DW474" s="16"/>
      <c r="DX474" s="16"/>
      <c r="DY474" s="16"/>
      <c r="DZ474" s="16"/>
      <c r="EA474" s="16"/>
      <c r="EB474" s="16"/>
      <c r="EC474" s="16"/>
      <c r="ED474" s="16"/>
      <c r="EE474" s="16"/>
      <c r="EF474" s="16"/>
      <c r="EG474" s="16"/>
      <c r="EH474" s="16"/>
      <c r="EI474" s="16"/>
      <c r="EJ474" s="16"/>
      <c r="EK474" s="16"/>
      <c r="EL474" s="16"/>
      <c r="EM474" s="16"/>
      <c r="EN474" s="16"/>
      <c r="EO474" s="16"/>
      <c r="EP474" s="16"/>
      <c r="EQ474" s="16"/>
      <c r="ER474" s="16"/>
      <c r="ES474" s="16"/>
      <c r="ET474" s="16"/>
      <c r="EU474" s="16"/>
      <c r="EV474" s="16"/>
      <c r="EW474" s="16"/>
      <c r="EX474" s="16"/>
      <c r="EY474" s="16"/>
      <c r="EZ474" s="16"/>
      <c r="FA474" s="16"/>
      <c r="FB474" s="16"/>
      <c r="FC474" s="16"/>
      <c r="FD474" s="16"/>
      <c r="FE474" s="16"/>
      <c r="FF474" s="16"/>
      <c r="FG474" s="16"/>
      <c r="FH474" s="16"/>
      <c r="FI474" s="16"/>
      <c r="FJ474" s="16"/>
      <c r="FK474" s="16"/>
      <c r="FL474" s="16"/>
      <c r="FM474" s="16"/>
      <c r="FN474" s="16"/>
      <c r="FO474" s="16"/>
      <c r="FP474" s="16"/>
      <c r="FQ474" s="16"/>
      <c r="FR474" s="16"/>
      <c r="FS474" s="16"/>
      <c r="FT474" s="16"/>
      <c r="FU474" s="16"/>
      <c r="FV474" s="16"/>
      <c r="FW474" s="16"/>
      <c r="FX474" s="16"/>
      <c r="FY474" s="16"/>
      <c r="FZ474" s="16"/>
      <c r="GA474" s="16"/>
      <c r="GB474" s="16"/>
      <c r="GC474" s="16"/>
      <c r="GE474" s="37">
        <v>469</v>
      </c>
      <c r="GF474" s="12">
        <v>3638</v>
      </c>
      <c r="GG474" s="16">
        <v>20.67</v>
      </c>
      <c r="GH474" s="16">
        <v>7.28</v>
      </c>
      <c r="GI474" s="16">
        <v>28</v>
      </c>
      <c r="GJ474" s="16">
        <v>10</v>
      </c>
      <c r="GK474" s="16">
        <v>5</v>
      </c>
      <c r="GL474" s="16">
        <v>28.68</v>
      </c>
      <c r="GM474" s="16">
        <v>27.32</v>
      </c>
      <c r="GN474" s="16">
        <v>31.08</v>
      </c>
      <c r="GO474" s="16">
        <v>29.524999999999999</v>
      </c>
      <c r="GP474" s="16">
        <v>24.42</v>
      </c>
      <c r="GQ474" s="16">
        <v>39.06</v>
      </c>
      <c r="GR474" s="16">
        <v>54.08</v>
      </c>
      <c r="GS474" s="16">
        <v>9.1300000000000008</v>
      </c>
      <c r="GT474" s="16">
        <v>17.05</v>
      </c>
      <c r="GU474" s="16">
        <v>220.94</v>
      </c>
      <c r="GV474" s="16">
        <v>4210.7249999999976</v>
      </c>
      <c r="GW474" s="16"/>
      <c r="GX474" s="16"/>
      <c r="GY474" s="16"/>
      <c r="GZ474" s="16"/>
      <c r="HA474" s="16"/>
    </row>
    <row r="475" spans="1:209" x14ac:dyDescent="0.35">
      <c r="A475" s="37"/>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c r="AA475" s="16"/>
      <c r="AB475" s="16"/>
      <c r="AC475" s="16"/>
      <c r="AD475" s="16"/>
      <c r="AE475" s="16"/>
      <c r="AF475" s="16"/>
      <c r="AG475" s="16"/>
      <c r="AH475" s="16"/>
      <c r="AI475" s="16"/>
      <c r="AJ475" s="16"/>
      <c r="AK475" s="16"/>
      <c r="AL475" s="16"/>
      <c r="AM475" s="16"/>
      <c r="AN475" s="16"/>
      <c r="AO475" s="16"/>
      <c r="AP475" s="16"/>
      <c r="AQ475" s="16"/>
      <c r="AR475" s="16"/>
      <c r="AS475" s="16"/>
      <c r="AT475" s="16"/>
      <c r="AU475" s="16"/>
      <c r="AV475" s="16"/>
      <c r="AW475" s="16"/>
      <c r="AX475" s="16"/>
      <c r="AY475" s="16"/>
      <c r="AZ475" s="16"/>
      <c r="BA475" s="16"/>
      <c r="BB475" s="16"/>
      <c r="BC475" s="16"/>
      <c r="BD475" s="16"/>
      <c r="BE475" s="16"/>
      <c r="BF475" s="16"/>
      <c r="BG475" s="16"/>
      <c r="BH475" s="16"/>
      <c r="BI475" s="16"/>
      <c r="BJ475" s="16"/>
      <c r="BK475" s="16"/>
      <c r="BL475" s="16"/>
      <c r="BM475" s="16"/>
      <c r="BN475" s="16"/>
      <c r="BO475" s="16"/>
      <c r="BP475" s="16"/>
      <c r="BQ475" s="16"/>
      <c r="BR475" s="16"/>
      <c r="BS475" s="16"/>
      <c r="BT475" s="16"/>
      <c r="BU475" s="16"/>
      <c r="BV475" s="16"/>
      <c r="BW475" s="16"/>
      <c r="BX475" s="16"/>
      <c r="BY475" s="16"/>
      <c r="BZ475" s="16"/>
      <c r="CA475" s="16"/>
      <c r="CB475" s="16"/>
      <c r="CC475" s="16"/>
      <c r="CD475" s="16"/>
      <c r="CE475" s="16"/>
      <c r="CF475" s="16"/>
      <c r="CG475" s="16"/>
      <c r="CH475" s="16"/>
      <c r="CI475" s="16"/>
      <c r="CJ475" s="16"/>
      <c r="CK475" s="16"/>
      <c r="CL475" s="16"/>
      <c r="CM475" s="16"/>
      <c r="CN475" s="16"/>
      <c r="CO475" s="16"/>
      <c r="CP475" s="16"/>
      <c r="CQ475" s="16"/>
      <c r="CR475" s="16"/>
      <c r="CS475" s="16"/>
      <c r="CT475" s="16"/>
      <c r="CU475" s="16"/>
      <c r="CV475" s="16"/>
      <c r="CW475" s="16"/>
      <c r="CX475" s="16"/>
      <c r="CY475" s="16"/>
      <c r="CZ475" s="16"/>
      <c r="DA475" s="16"/>
      <c r="DB475" s="16"/>
      <c r="DC475" s="16"/>
      <c r="DD475" s="16"/>
      <c r="DE475" s="16"/>
      <c r="DF475" s="16"/>
      <c r="DG475" s="16"/>
      <c r="DH475" s="16"/>
      <c r="DI475" s="16"/>
      <c r="DJ475" s="16"/>
      <c r="DK475" s="16"/>
      <c r="DL475" s="16"/>
      <c r="DM475" s="16"/>
      <c r="DN475" s="16"/>
      <c r="DO475" s="16"/>
      <c r="DP475" s="16"/>
      <c r="DQ475" s="16"/>
      <c r="DR475" s="16"/>
      <c r="DS475" s="16"/>
      <c r="DT475" s="16"/>
      <c r="DU475" s="16"/>
      <c r="DV475" s="16"/>
      <c r="DW475" s="16"/>
      <c r="DX475" s="16"/>
      <c r="DY475" s="16"/>
      <c r="DZ475" s="16"/>
      <c r="EA475" s="16"/>
      <c r="EB475" s="16"/>
      <c r="EC475" s="16"/>
      <c r="ED475" s="16"/>
      <c r="EE475" s="16"/>
      <c r="EF475" s="16"/>
      <c r="EG475" s="16"/>
      <c r="EH475" s="16"/>
      <c r="EI475" s="16"/>
      <c r="EJ475" s="16"/>
      <c r="EK475" s="16"/>
      <c r="EL475" s="16"/>
      <c r="EM475" s="16"/>
      <c r="EN475" s="16"/>
      <c r="EO475" s="16"/>
      <c r="EP475" s="16"/>
      <c r="EQ475" s="16"/>
      <c r="ER475" s="16"/>
      <c r="ES475" s="16"/>
      <c r="ET475" s="16"/>
      <c r="EU475" s="16"/>
      <c r="EV475" s="16"/>
      <c r="EW475" s="16"/>
      <c r="EX475" s="16"/>
      <c r="EY475" s="16"/>
      <c r="EZ475" s="16"/>
      <c r="FA475" s="16"/>
      <c r="FB475" s="16"/>
      <c r="FC475" s="16"/>
      <c r="FD475" s="16"/>
      <c r="FE475" s="16"/>
      <c r="FF475" s="16"/>
      <c r="FG475" s="16"/>
      <c r="FH475" s="16"/>
      <c r="FI475" s="16"/>
      <c r="FJ475" s="16"/>
      <c r="FK475" s="16"/>
      <c r="FL475" s="16"/>
      <c r="FM475" s="16"/>
      <c r="FN475" s="16"/>
      <c r="FO475" s="16"/>
      <c r="FP475" s="16"/>
      <c r="FQ475" s="16"/>
      <c r="FR475" s="16"/>
      <c r="FS475" s="16"/>
      <c r="FT475" s="16"/>
      <c r="FU475" s="16"/>
      <c r="FV475" s="16"/>
      <c r="FW475" s="16"/>
      <c r="FX475" s="16"/>
      <c r="FY475" s="16"/>
      <c r="FZ475" s="16"/>
      <c r="GA475" s="16"/>
      <c r="GB475" s="16"/>
      <c r="GC475" s="16"/>
      <c r="GE475" s="37">
        <v>470</v>
      </c>
      <c r="GF475" s="12">
        <v>3639</v>
      </c>
      <c r="GG475" s="16">
        <v>6.46</v>
      </c>
      <c r="GH475" s="16">
        <v>5</v>
      </c>
      <c r="GI475" s="16">
        <v>2</v>
      </c>
      <c r="GJ475" s="16">
        <v>0</v>
      </c>
      <c r="GK475" s="16">
        <v>0</v>
      </c>
      <c r="GL475" s="16">
        <v>0</v>
      </c>
      <c r="GM475" s="16">
        <v>0</v>
      </c>
      <c r="GN475" s="16">
        <v>21.6</v>
      </c>
      <c r="GO475" s="16">
        <v>6.3250000000000002</v>
      </c>
      <c r="GP475" s="16">
        <v>3.96</v>
      </c>
      <c r="GQ475" s="16">
        <v>35.89</v>
      </c>
      <c r="GR475" s="16">
        <v>109.57</v>
      </c>
      <c r="GS475" s="16">
        <v>0</v>
      </c>
      <c r="GT475" s="16">
        <v>0</v>
      </c>
      <c r="GU475" s="16">
        <v>0</v>
      </c>
      <c r="GV475" s="16">
        <v>1362.7730000000006</v>
      </c>
      <c r="GW475" s="16"/>
      <c r="GX475" s="16"/>
      <c r="GY475" s="16"/>
      <c r="GZ475" s="16"/>
      <c r="HA475" s="16"/>
    </row>
    <row r="476" spans="1:209" x14ac:dyDescent="0.35">
      <c r="A476" s="37"/>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c r="AA476" s="16"/>
      <c r="AB476" s="16"/>
      <c r="AC476" s="16"/>
      <c r="AD476" s="16"/>
      <c r="AE476" s="16"/>
      <c r="AF476" s="16"/>
      <c r="AG476" s="16"/>
      <c r="AH476" s="16"/>
      <c r="AI476" s="16"/>
      <c r="AJ476" s="16"/>
      <c r="AK476" s="16"/>
      <c r="AL476" s="16"/>
      <c r="AM476" s="16"/>
      <c r="AN476" s="16"/>
      <c r="AO476" s="16"/>
      <c r="AP476" s="16"/>
      <c r="AQ476" s="16"/>
      <c r="AR476" s="16"/>
      <c r="AS476" s="16"/>
      <c r="AT476" s="16"/>
      <c r="AU476" s="16"/>
      <c r="AV476" s="16"/>
      <c r="AW476" s="16"/>
      <c r="AX476" s="16"/>
      <c r="AY476" s="16"/>
      <c r="AZ476" s="16"/>
      <c r="BA476" s="16"/>
      <c r="BB476" s="16"/>
      <c r="BC476" s="16"/>
      <c r="BD476" s="16"/>
      <c r="BE476" s="16"/>
      <c r="BF476" s="16"/>
      <c r="BG476" s="16"/>
      <c r="BH476" s="16"/>
      <c r="BI476" s="16"/>
      <c r="BJ476" s="16"/>
      <c r="BK476" s="16"/>
      <c r="BL476" s="16"/>
      <c r="BM476" s="16"/>
      <c r="BN476" s="16"/>
      <c r="BO476" s="16"/>
      <c r="BP476" s="16"/>
      <c r="BQ476" s="16"/>
      <c r="BR476" s="16"/>
      <c r="BS476" s="16"/>
      <c r="BT476" s="16"/>
      <c r="BU476" s="16"/>
      <c r="BV476" s="16"/>
      <c r="BW476" s="16"/>
      <c r="BX476" s="16"/>
      <c r="BY476" s="16"/>
      <c r="BZ476" s="16"/>
      <c r="CA476" s="16"/>
      <c r="CB476" s="16"/>
      <c r="CC476" s="16"/>
      <c r="CD476" s="16"/>
      <c r="CE476" s="16"/>
      <c r="CF476" s="16"/>
      <c r="CG476" s="16"/>
      <c r="CH476" s="16"/>
      <c r="CI476" s="16"/>
      <c r="CJ476" s="16"/>
      <c r="CK476" s="16"/>
      <c r="CL476" s="16"/>
      <c r="CM476" s="16"/>
      <c r="CN476" s="16"/>
      <c r="CO476" s="16"/>
      <c r="CP476" s="16"/>
      <c r="CQ476" s="16"/>
      <c r="CR476" s="16"/>
      <c r="CS476" s="16"/>
      <c r="CT476" s="16"/>
      <c r="CU476" s="16"/>
      <c r="CV476" s="16"/>
      <c r="CW476" s="16"/>
      <c r="CX476" s="16"/>
      <c r="CY476" s="16"/>
      <c r="CZ476" s="16"/>
      <c r="DA476" s="16"/>
      <c r="DB476" s="16"/>
      <c r="DC476" s="16"/>
      <c r="DD476" s="16"/>
      <c r="DE476" s="16"/>
      <c r="DF476" s="16"/>
      <c r="DG476" s="16"/>
      <c r="DH476" s="16"/>
      <c r="DI476" s="16"/>
      <c r="DJ476" s="16"/>
      <c r="DK476" s="16"/>
      <c r="DL476" s="16"/>
      <c r="DM476" s="16"/>
      <c r="DN476" s="16"/>
      <c r="DO476" s="16"/>
      <c r="DP476" s="16"/>
      <c r="DQ476" s="16"/>
      <c r="DR476" s="16"/>
      <c r="DS476" s="16"/>
      <c r="DT476" s="16"/>
      <c r="DU476" s="16"/>
      <c r="DV476" s="16"/>
      <c r="DW476" s="16"/>
      <c r="DX476" s="16"/>
      <c r="DY476" s="16"/>
      <c r="DZ476" s="16"/>
      <c r="EA476" s="16"/>
      <c r="EB476" s="16"/>
      <c r="EC476" s="16"/>
      <c r="ED476" s="16"/>
      <c r="EE476" s="16"/>
      <c r="EF476" s="16"/>
      <c r="EG476" s="16"/>
      <c r="EH476" s="16"/>
      <c r="EI476" s="16"/>
      <c r="EJ476" s="16"/>
      <c r="EK476" s="16"/>
      <c r="EL476" s="16"/>
      <c r="EM476" s="16"/>
      <c r="EN476" s="16"/>
      <c r="EO476" s="16"/>
      <c r="EP476" s="16"/>
      <c r="EQ476" s="16"/>
      <c r="ER476" s="16"/>
      <c r="ES476" s="16"/>
      <c r="ET476" s="16"/>
      <c r="EU476" s="16"/>
      <c r="EV476" s="16"/>
      <c r="EW476" s="16"/>
      <c r="EX476" s="16"/>
      <c r="EY476" s="16"/>
      <c r="EZ476" s="16"/>
      <c r="FA476" s="16"/>
      <c r="FB476" s="16"/>
      <c r="FC476" s="16"/>
      <c r="FD476" s="16"/>
      <c r="FE476" s="16"/>
      <c r="FF476" s="16"/>
      <c r="FG476" s="16"/>
      <c r="FH476" s="16"/>
      <c r="FI476" s="16"/>
      <c r="FJ476" s="16"/>
      <c r="FK476" s="16"/>
      <c r="FL476" s="16"/>
      <c r="FM476" s="16"/>
      <c r="FN476" s="16"/>
      <c r="FO476" s="16"/>
      <c r="FP476" s="16"/>
      <c r="FQ476" s="16"/>
      <c r="FR476" s="16"/>
      <c r="FS476" s="16"/>
      <c r="FT476" s="16"/>
      <c r="FU476" s="16"/>
      <c r="FV476" s="16"/>
      <c r="FW476" s="16"/>
      <c r="FX476" s="16"/>
      <c r="FY476" s="16"/>
      <c r="FZ476" s="16"/>
      <c r="GA476" s="16"/>
      <c r="GB476" s="16"/>
      <c r="GC476" s="16"/>
      <c r="GE476" s="37">
        <v>471</v>
      </c>
      <c r="GF476" s="12">
        <v>3640</v>
      </c>
      <c r="GG476" s="16">
        <v>9.4350000000000005</v>
      </c>
      <c r="GH476" s="16">
        <v>20.02</v>
      </c>
      <c r="GI476" s="16">
        <v>0</v>
      </c>
      <c r="GJ476" s="16">
        <v>11.72</v>
      </c>
      <c r="GK476" s="16">
        <v>0</v>
      </c>
      <c r="GL476" s="16">
        <v>12</v>
      </c>
      <c r="GM476" s="16">
        <v>85.64</v>
      </c>
      <c r="GN476" s="16">
        <v>29.9</v>
      </c>
      <c r="GO476" s="16">
        <v>19.059999999999999</v>
      </c>
      <c r="GP476" s="16">
        <v>6.6</v>
      </c>
      <c r="GQ476" s="16">
        <v>32.58</v>
      </c>
      <c r="GR476" s="16">
        <v>35.229999999999997</v>
      </c>
      <c r="GS476" s="16">
        <v>0</v>
      </c>
      <c r="GT476" s="16">
        <v>13.2</v>
      </c>
      <c r="GU476" s="16">
        <v>13.2</v>
      </c>
      <c r="GV476" s="16">
        <v>3448.3999999999983</v>
      </c>
      <c r="GW476" s="16"/>
      <c r="GX476" s="16"/>
      <c r="GY476" s="16"/>
      <c r="GZ476" s="16"/>
      <c r="HA476" s="16"/>
    </row>
    <row r="477" spans="1:209" x14ac:dyDescent="0.35">
      <c r="A477" s="37"/>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c r="AA477" s="16"/>
      <c r="AB477" s="16"/>
      <c r="AC477" s="16"/>
      <c r="AD477" s="16"/>
      <c r="AE477" s="16"/>
      <c r="AF477" s="16"/>
      <c r="AG477" s="16"/>
      <c r="AH477" s="16"/>
      <c r="AI477" s="16"/>
      <c r="AJ477" s="16"/>
      <c r="AK477" s="16"/>
      <c r="AL477" s="16"/>
      <c r="AM477" s="16"/>
      <c r="AN477" s="16"/>
      <c r="AO477" s="16"/>
      <c r="AP477" s="16"/>
      <c r="AQ477" s="16"/>
      <c r="AR477" s="16"/>
      <c r="AS477" s="16"/>
      <c r="AT477" s="16"/>
      <c r="AU477" s="16"/>
      <c r="AV477" s="16"/>
      <c r="AW477" s="16"/>
      <c r="AX477" s="16"/>
      <c r="AY477" s="16"/>
      <c r="AZ477" s="16"/>
      <c r="BA477" s="16"/>
      <c r="BB477" s="16"/>
      <c r="BC477" s="16"/>
      <c r="BD477" s="16"/>
      <c r="BE477" s="16"/>
      <c r="BF477" s="16"/>
      <c r="BG477" s="16"/>
      <c r="BH477" s="16"/>
      <c r="BI477" s="16"/>
      <c r="BJ477" s="16"/>
      <c r="BK477" s="16"/>
      <c r="BL477" s="16"/>
      <c r="BM477" s="16"/>
      <c r="BN477" s="16"/>
      <c r="BO477" s="16"/>
      <c r="BP477" s="16"/>
      <c r="BQ477" s="16"/>
      <c r="BR477" s="16"/>
      <c r="BS477" s="16"/>
      <c r="BT477" s="16"/>
      <c r="BU477" s="16"/>
      <c r="BV477" s="16"/>
      <c r="BW477" s="16"/>
      <c r="BX477" s="16"/>
      <c r="BY477" s="16"/>
      <c r="BZ477" s="16"/>
      <c r="CA477" s="16"/>
      <c r="CB477" s="16"/>
      <c r="CC477" s="16"/>
      <c r="CD477" s="16"/>
      <c r="CE477" s="16"/>
      <c r="CF477" s="16"/>
      <c r="CG477" s="16"/>
      <c r="CH477" s="16"/>
      <c r="CI477" s="16"/>
      <c r="CJ477" s="16"/>
      <c r="CK477" s="16"/>
      <c r="CL477" s="16"/>
      <c r="CM477" s="16"/>
      <c r="CN477" s="16"/>
      <c r="CO477" s="16"/>
      <c r="CP477" s="16"/>
      <c r="CQ477" s="16"/>
      <c r="CR477" s="16"/>
      <c r="CS477" s="16"/>
      <c r="CT477" s="16"/>
      <c r="CU477" s="16"/>
      <c r="CV477" s="16"/>
      <c r="CW477" s="16"/>
      <c r="CX477" s="16"/>
      <c r="CY477" s="16"/>
      <c r="CZ477" s="16"/>
      <c r="DA477" s="16"/>
      <c r="DB477" s="16"/>
      <c r="DC477" s="16"/>
      <c r="DD477" s="16"/>
      <c r="DE477" s="16"/>
      <c r="DF477" s="16"/>
      <c r="DG477" s="16"/>
      <c r="DH477" s="16"/>
      <c r="DI477" s="16"/>
      <c r="DJ477" s="16"/>
      <c r="DK477" s="16"/>
      <c r="DL477" s="16"/>
      <c r="DM477" s="16"/>
      <c r="DN477" s="16"/>
      <c r="DO477" s="16"/>
      <c r="DP477" s="16"/>
      <c r="DQ477" s="16"/>
      <c r="DR477" s="16"/>
      <c r="DS477" s="16"/>
      <c r="DT477" s="16"/>
      <c r="DU477" s="16"/>
      <c r="DV477" s="16"/>
      <c r="DW477" s="16"/>
      <c r="DX477" s="16"/>
      <c r="DY477" s="16"/>
      <c r="DZ477" s="16"/>
      <c r="EA477" s="16"/>
      <c r="EB477" s="16"/>
      <c r="EC477" s="16"/>
      <c r="ED477" s="16"/>
      <c r="EE477" s="16"/>
      <c r="EF477" s="16"/>
      <c r="EG477" s="16"/>
      <c r="EH477" s="16"/>
      <c r="EI477" s="16"/>
      <c r="EJ477" s="16"/>
      <c r="EK477" s="16"/>
      <c r="EL477" s="16"/>
      <c r="EM477" s="16"/>
      <c r="EN477" s="16"/>
      <c r="EO477" s="16"/>
      <c r="EP477" s="16"/>
      <c r="EQ477" s="16"/>
      <c r="ER477" s="16"/>
      <c r="ES477" s="16"/>
      <c r="ET477" s="16"/>
      <c r="EU477" s="16"/>
      <c r="EV477" s="16"/>
      <c r="EW477" s="16"/>
      <c r="EX477" s="16"/>
      <c r="EY477" s="16"/>
      <c r="EZ477" s="16"/>
      <c r="FA477" s="16"/>
      <c r="FB477" s="16"/>
      <c r="FC477" s="16"/>
      <c r="FD477" s="16"/>
      <c r="FE477" s="16"/>
      <c r="FF477" s="16"/>
      <c r="FG477" s="16"/>
      <c r="FH477" s="16"/>
      <c r="FI477" s="16"/>
      <c r="FJ477" s="16"/>
      <c r="FK477" s="16"/>
      <c r="FL477" s="16"/>
      <c r="FM477" s="16"/>
      <c r="FN477" s="16"/>
      <c r="FO477" s="16"/>
      <c r="FP477" s="16"/>
      <c r="FQ477" s="16"/>
      <c r="FR477" s="16"/>
      <c r="FS477" s="16"/>
      <c r="FT477" s="16"/>
      <c r="FU477" s="16"/>
      <c r="FV477" s="16"/>
      <c r="FW477" s="16"/>
      <c r="FX477" s="16"/>
      <c r="FY477" s="16"/>
      <c r="FZ477" s="16"/>
      <c r="GA477" s="16"/>
      <c r="GB477" s="16"/>
      <c r="GC477" s="16"/>
      <c r="GE477" s="37">
        <v>472</v>
      </c>
      <c r="GF477" s="12">
        <v>3641</v>
      </c>
      <c r="GG477" s="16">
        <v>24.24</v>
      </c>
      <c r="GH477" s="16">
        <v>26.6</v>
      </c>
      <c r="GI477" s="16">
        <v>15.72</v>
      </c>
      <c r="GJ477" s="16">
        <v>23.04</v>
      </c>
      <c r="GK477" s="16">
        <v>47.8</v>
      </c>
      <c r="GL477" s="16">
        <v>0</v>
      </c>
      <c r="GM477" s="16">
        <v>2.12</v>
      </c>
      <c r="GN477" s="16">
        <v>0</v>
      </c>
      <c r="GO477" s="16">
        <v>0</v>
      </c>
      <c r="GP477" s="16">
        <v>33.015000000000001</v>
      </c>
      <c r="GQ477" s="16">
        <v>0</v>
      </c>
      <c r="GR477" s="16">
        <v>13.32</v>
      </c>
      <c r="GS477" s="16">
        <v>6.64</v>
      </c>
      <c r="GT477" s="16">
        <v>6.6</v>
      </c>
      <c r="GU477" s="16">
        <v>0</v>
      </c>
      <c r="GV477" s="16">
        <v>2440.6049999999991</v>
      </c>
      <c r="GW477" s="16"/>
      <c r="GX477" s="16"/>
      <c r="GY477" s="16"/>
      <c r="GZ477" s="16"/>
      <c r="HA477" s="16"/>
    </row>
    <row r="478" spans="1:209" x14ac:dyDescent="0.35">
      <c r="A478" s="37"/>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c r="AA478" s="16"/>
      <c r="AB478" s="16"/>
      <c r="AC478" s="16"/>
      <c r="AD478" s="16"/>
      <c r="AE478" s="16"/>
      <c r="AF478" s="16"/>
      <c r="AG478" s="16"/>
      <c r="AH478" s="16"/>
      <c r="AI478" s="16"/>
      <c r="AJ478" s="16"/>
      <c r="AK478" s="16"/>
      <c r="AL478" s="16"/>
      <c r="AM478" s="16"/>
      <c r="AN478" s="16"/>
      <c r="AO478" s="16"/>
      <c r="AP478" s="16"/>
      <c r="AQ478" s="16"/>
      <c r="AR478" s="16"/>
      <c r="AS478" s="16"/>
      <c r="AT478" s="16"/>
      <c r="AU478" s="16"/>
      <c r="AV478" s="16"/>
      <c r="AW478" s="16"/>
      <c r="AX478" s="16"/>
      <c r="AY478" s="16"/>
      <c r="AZ478" s="16"/>
      <c r="BA478" s="16"/>
      <c r="BB478" s="16"/>
      <c r="BC478" s="16"/>
      <c r="BD478" s="16"/>
      <c r="BE478" s="16"/>
      <c r="BF478" s="16"/>
      <c r="BG478" s="16"/>
      <c r="BH478" s="16"/>
      <c r="BI478" s="16"/>
      <c r="BJ478" s="16"/>
      <c r="BK478" s="16"/>
      <c r="BL478" s="16"/>
      <c r="BM478" s="16"/>
      <c r="BN478" s="16"/>
      <c r="BO478" s="16"/>
      <c r="BP478" s="16"/>
      <c r="BQ478" s="16"/>
      <c r="BR478" s="16"/>
      <c r="BS478" s="16"/>
      <c r="BT478" s="16"/>
      <c r="BU478" s="16"/>
      <c r="BV478" s="16"/>
      <c r="BW478" s="16"/>
      <c r="BX478" s="16"/>
      <c r="BY478" s="16"/>
      <c r="BZ478" s="16"/>
      <c r="CA478" s="16"/>
      <c r="CB478" s="16"/>
      <c r="CC478" s="16"/>
      <c r="CD478" s="16"/>
      <c r="CE478" s="16"/>
      <c r="CF478" s="16"/>
      <c r="CG478" s="16"/>
      <c r="CH478" s="16"/>
      <c r="CI478" s="16"/>
      <c r="CJ478" s="16"/>
      <c r="CK478" s="16"/>
      <c r="CL478" s="16"/>
      <c r="CM478" s="16"/>
      <c r="CN478" s="16"/>
      <c r="CO478" s="16"/>
      <c r="CP478" s="16"/>
      <c r="CQ478" s="16"/>
      <c r="CR478" s="16"/>
      <c r="CS478" s="16"/>
      <c r="CT478" s="16"/>
      <c r="CU478" s="16"/>
      <c r="CV478" s="16"/>
      <c r="CW478" s="16"/>
      <c r="CX478" s="16"/>
      <c r="CY478" s="16"/>
      <c r="CZ478" s="16"/>
      <c r="DA478" s="16"/>
      <c r="DB478" s="16"/>
      <c r="DC478" s="16"/>
      <c r="DD478" s="16"/>
      <c r="DE478" s="16"/>
      <c r="DF478" s="16"/>
      <c r="DG478" s="16"/>
      <c r="DH478" s="16"/>
      <c r="DI478" s="16"/>
      <c r="DJ478" s="16"/>
      <c r="DK478" s="16"/>
      <c r="DL478" s="16"/>
      <c r="DM478" s="16"/>
      <c r="DN478" s="16"/>
      <c r="DO478" s="16"/>
      <c r="DP478" s="16"/>
      <c r="DQ478" s="16"/>
      <c r="DR478" s="16"/>
      <c r="DS478" s="16"/>
      <c r="DT478" s="16"/>
      <c r="DU478" s="16"/>
      <c r="DV478" s="16"/>
      <c r="DW478" s="16"/>
      <c r="DX478" s="16"/>
      <c r="DY478" s="16"/>
      <c r="DZ478" s="16"/>
      <c r="EA478" s="16"/>
      <c r="EB478" s="16"/>
      <c r="EC478" s="16"/>
      <c r="ED478" s="16"/>
      <c r="EE478" s="16"/>
      <c r="EF478" s="16"/>
      <c r="EG478" s="16"/>
      <c r="EH478" s="16"/>
      <c r="EI478" s="16"/>
      <c r="EJ478" s="16"/>
      <c r="EK478" s="16"/>
      <c r="EL478" s="16"/>
      <c r="EM478" s="16"/>
      <c r="EN478" s="16"/>
      <c r="EO478" s="16"/>
      <c r="EP478" s="16"/>
      <c r="EQ478" s="16"/>
      <c r="ER478" s="16"/>
      <c r="ES478" s="16"/>
      <c r="ET478" s="16"/>
      <c r="EU478" s="16"/>
      <c r="EV478" s="16"/>
      <c r="EW478" s="16"/>
      <c r="EX478" s="16"/>
      <c r="EY478" s="16"/>
      <c r="EZ478" s="16"/>
      <c r="FA478" s="16"/>
      <c r="FB478" s="16"/>
      <c r="FC478" s="16"/>
      <c r="FD478" s="16"/>
      <c r="FE478" s="16"/>
      <c r="FF478" s="16"/>
      <c r="FG478" s="16"/>
      <c r="FH478" s="16"/>
      <c r="FI478" s="16"/>
      <c r="FJ478" s="16"/>
      <c r="FK478" s="16"/>
      <c r="FL478" s="16"/>
      <c r="FM478" s="16"/>
      <c r="FN478" s="16"/>
      <c r="FO478" s="16"/>
      <c r="FP478" s="16"/>
      <c r="FQ478" s="16"/>
      <c r="FR478" s="16"/>
      <c r="FS478" s="16"/>
      <c r="FT478" s="16"/>
      <c r="FU478" s="16"/>
      <c r="FV478" s="16"/>
      <c r="FW478" s="16"/>
      <c r="FX478" s="16"/>
      <c r="FY478" s="16"/>
      <c r="FZ478" s="16"/>
      <c r="GA478" s="16"/>
      <c r="GB478" s="16"/>
      <c r="GC478" s="16"/>
      <c r="GE478" s="37">
        <v>473</v>
      </c>
      <c r="GF478" s="12">
        <v>3643</v>
      </c>
      <c r="GG478" s="16">
        <v>2.2799999999999998</v>
      </c>
      <c r="GH478" s="16">
        <v>0</v>
      </c>
      <c r="GI478" s="16">
        <v>0</v>
      </c>
      <c r="GJ478" s="16">
        <v>0</v>
      </c>
      <c r="GK478" s="16">
        <v>0</v>
      </c>
      <c r="GL478" s="16">
        <v>39</v>
      </c>
      <c r="GM478" s="16">
        <v>5</v>
      </c>
      <c r="GN478" s="16">
        <v>0</v>
      </c>
      <c r="GO478" s="16">
        <v>0</v>
      </c>
      <c r="GP478" s="16">
        <v>0</v>
      </c>
      <c r="GQ478" s="16">
        <v>0</v>
      </c>
      <c r="GR478" s="16">
        <v>0</v>
      </c>
      <c r="GS478" s="16">
        <v>6.64</v>
      </c>
      <c r="GT478" s="16">
        <v>0</v>
      </c>
      <c r="GU478" s="16">
        <v>13.2</v>
      </c>
      <c r="GV478" s="16">
        <v>364.61</v>
      </c>
      <c r="GW478" s="16"/>
      <c r="GX478" s="16"/>
      <c r="GY478" s="16"/>
      <c r="GZ478" s="16"/>
      <c r="HA478" s="16"/>
    </row>
    <row r="479" spans="1:209" x14ac:dyDescent="0.35">
      <c r="A479" s="37"/>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c r="AA479" s="16"/>
      <c r="AB479" s="16"/>
      <c r="AC479" s="16"/>
      <c r="AD479" s="16"/>
      <c r="AE479" s="16"/>
      <c r="AF479" s="16"/>
      <c r="AG479" s="16"/>
      <c r="AH479" s="16"/>
      <c r="AI479" s="16"/>
      <c r="AJ479" s="16"/>
      <c r="AK479" s="16"/>
      <c r="AL479" s="16"/>
      <c r="AM479" s="16"/>
      <c r="AN479" s="16"/>
      <c r="AO479" s="16"/>
      <c r="AP479" s="16"/>
      <c r="AQ479" s="16"/>
      <c r="AR479" s="16"/>
      <c r="AS479" s="16"/>
      <c r="AT479" s="16"/>
      <c r="AU479" s="16"/>
      <c r="AV479" s="16"/>
      <c r="AW479" s="16"/>
      <c r="AX479" s="16"/>
      <c r="AY479" s="16"/>
      <c r="AZ479" s="16"/>
      <c r="BA479" s="16"/>
      <c r="BB479" s="16"/>
      <c r="BC479" s="16"/>
      <c r="BD479" s="16"/>
      <c r="BE479" s="16"/>
      <c r="BF479" s="16"/>
      <c r="BG479" s="16"/>
      <c r="BH479" s="16"/>
      <c r="BI479" s="16"/>
      <c r="BJ479" s="16"/>
      <c r="BK479" s="16"/>
      <c r="BL479" s="16"/>
      <c r="BM479" s="16"/>
      <c r="BN479" s="16"/>
      <c r="BO479" s="16"/>
      <c r="BP479" s="16"/>
      <c r="BQ479" s="16"/>
      <c r="BR479" s="16"/>
      <c r="BS479" s="16"/>
      <c r="BT479" s="16"/>
      <c r="BU479" s="16"/>
      <c r="BV479" s="16"/>
      <c r="BW479" s="16"/>
      <c r="BX479" s="16"/>
      <c r="BY479" s="16"/>
      <c r="BZ479" s="16"/>
      <c r="CA479" s="16"/>
      <c r="CB479" s="16"/>
      <c r="CC479" s="16"/>
      <c r="CD479" s="16"/>
      <c r="CE479" s="16"/>
      <c r="CF479" s="16"/>
      <c r="CG479" s="16"/>
      <c r="CH479" s="16"/>
      <c r="CI479" s="16"/>
      <c r="CJ479" s="16"/>
      <c r="CK479" s="16"/>
      <c r="CL479" s="16"/>
      <c r="CM479" s="16"/>
      <c r="CN479" s="16"/>
      <c r="CO479" s="16"/>
      <c r="CP479" s="16"/>
      <c r="CQ479" s="16"/>
      <c r="CR479" s="16"/>
      <c r="CS479" s="16"/>
      <c r="CT479" s="16"/>
      <c r="CU479" s="16"/>
      <c r="CV479" s="16"/>
      <c r="CW479" s="16"/>
      <c r="CX479" s="16"/>
      <c r="CY479" s="16"/>
      <c r="CZ479" s="16"/>
      <c r="DA479" s="16"/>
      <c r="DB479" s="16"/>
      <c r="DC479" s="16"/>
      <c r="DD479" s="16"/>
      <c r="DE479" s="16"/>
      <c r="DF479" s="16"/>
      <c r="DG479" s="16"/>
      <c r="DH479" s="16"/>
      <c r="DI479" s="16"/>
      <c r="DJ479" s="16"/>
      <c r="DK479" s="16"/>
      <c r="DL479" s="16"/>
      <c r="DM479" s="16"/>
      <c r="DN479" s="16"/>
      <c r="DO479" s="16"/>
      <c r="DP479" s="16"/>
      <c r="DQ479" s="16"/>
      <c r="DR479" s="16"/>
      <c r="DS479" s="16"/>
      <c r="DT479" s="16"/>
      <c r="DU479" s="16"/>
      <c r="DV479" s="16"/>
      <c r="DW479" s="16"/>
      <c r="DX479" s="16"/>
      <c r="DY479" s="16"/>
      <c r="DZ479" s="16"/>
      <c r="EA479" s="16"/>
      <c r="EB479" s="16"/>
      <c r="EC479" s="16"/>
      <c r="ED479" s="16"/>
      <c r="EE479" s="16"/>
      <c r="EF479" s="16"/>
      <c r="EG479" s="16"/>
      <c r="EH479" s="16"/>
      <c r="EI479" s="16"/>
      <c r="EJ479" s="16"/>
      <c r="EK479" s="16"/>
      <c r="EL479" s="16"/>
      <c r="EM479" s="16"/>
      <c r="EN479" s="16"/>
      <c r="EO479" s="16"/>
      <c r="EP479" s="16"/>
      <c r="EQ479" s="16"/>
      <c r="ER479" s="16"/>
      <c r="ES479" s="16"/>
      <c r="ET479" s="16"/>
      <c r="EU479" s="16"/>
      <c r="EV479" s="16"/>
      <c r="EW479" s="16"/>
      <c r="EX479" s="16"/>
      <c r="EY479" s="16"/>
      <c r="EZ479" s="16"/>
      <c r="FA479" s="16"/>
      <c r="FB479" s="16"/>
      <c r="FC479" s="16"/>
      <c r="FD479" s="16"/>
      <c r="FE479" s="16"/>
      <c r="FF479" s="16"/>
      <c r="FG479" s="16"/>
      <c r="FH479" s="16"/>
      <c r="FI479" s="16"/>
      <c r="FJ479" s="16"/>
      <c r="FK479" s="16"/>
      <c r="FL479" s="16"/>
      <c r="FM479" s="16"/>
      <c r="FN479" s="16"/>
      <c r="FO479" s="16"/>
      <c r="FP479" s="16"/>
      <c r="FQ479" s="16"/>
      <c r="FR479" s="16"/>
      <c r="FS479" s="16"/>
      <c r="FT479" s="16"/>
      <c r="FU479" s="16"/>
      <c r="FV479" s="16"/>
      <c r="FW479" s="16"/>
      <c r="FX479" s="16"/>
      <c r="FY479" s="16"/>
      <c r="FZ479" s="16"/>
      <c r="GA479" s="16"/>
      <c r="GB479" s="16"/>
      <c r="GC479" s="16"/>
      <c r="GE479" s="37">
        <v>474</v>
      </c>
      <c r="GF479" s="12">
        <v>3644</v>
      </c>
      <c r="GG479" s="16">
        <v>99.765000000000001</v>
      </c>
      <c r="GH479" s="16">
        <v>147.965</v>
      </c>
      <c r="GI479" s="16">
        <v>76.75</v>
      </c>
      <c r="GJ479" s="16">
        <v>70.400000000000006</v>
      </c>
      <c r="GK479" s="16">
        <v>40.99</v>
      </c>
      <c r="GL479" s="16">
        <v>53.37</v>
      </c>
      <c r="GM479" s="16">
        <v>17.32</v>
      </c>
      <c r="GN479" s="16">
        <v>67.02</v>
      </c>
      <c r="GO479" s="16">
        <v>97.61</v>
      </c>
      <c r="GP479" s="16">
        <v>202.14</v>
      </c>
      <c r="GQ479" s="16">
        <v>371.15499999999997</v>
      </c>
      <c r="GR479" s="16">
        <v>210.13</v>
      </c>
      <c r="GS479" s="16">
        <v>56.325000000000003</v>
      </c>
      <c r="GT479" s="16">
        <v>87.72</v>
      </c>
      <c r="GU479" s="16">
        <v>112.825</v>
      </c>
      <c r="GV479" s="16">
        <v>18879.337000000003</v>
      </c>
      <c r="GW479" s="16"/>
      <c r="GX479" s="16"/>
      <c r="GY479" s="16"/>
      <c r="GZ479" s="16"/>
      <c r="HA479" s="16"/>
    </row>
    <row r="480" spans="1:209" x14ac:dyDescent="0.35">
      <c r="A480" s="37"/>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c r="AA480" s="16"/>
      <c r="AB480" s="16"/>
      <c r="AC480" s="16"/>
      <c r="AD480" s="16"/>
      <c r="AE480" s="16"/>
      <c r="AF480" s="16"/>
      <c r="AG480" s="16"/>
      <c r="AH480" s="16"/>
      <c r="AI480" s="16"/>
      <c r="AJ480" s="16"/>
      <c r="AK480" s="16"/>
      <c r="AL480" s="16"/>
      <c r="AM480" s="16"/>
      <c r="AN480" s="16"/>
      <c r="AO480" s="16"/>
      <c r="AP480" s="16"/>
      <c r="AQ480" s="16"/>
      <c r="AR480" s="16"/>
      <c r="AS480" s="16"/>
      <c r="AT480" s="16"/>
      <c r="AU480" s="16"/>
      <c r="AV480" s="16"/>
      <c r="AW480" s="16"/>
      <c r="AX480" s="16"/>
      <c r="AY480" s="16"/>
      <c r="AZ480" s="16"/>
      <c r="BA480" s="16"/>
      <c r="BB480" s="16"/>
      <c r="BC480" s="16"/>
      <c r="BD480" s="16"/>
      <c r="BE480" s="16"/>
      <c r="BF480" s="16"/>
      <c r="BG480" s="16"/>
      <c r="BH480" s="16"/>
      <c r="BI480" s="16"/>
      <c r="BJ480" s="16"/>
      <c r="BK480" s="16"/>
      <c r="BL480" s="16"/>
      <c r="BM480" s="16"/>
      <c r="BN480" s="16"/>
      <c r="BO480" s="16"/>
      <c r="BP480" s="16"/>
      <c r="BQ480" s="16"/>
      <c r="BR480" s="16"/>
      <c r="BS480" s="16"/>
      <c r="BT480" s="16"/>
      <c r="BU480" s="16"/>
      <c r="BV480" s="16"/>
      <c r="BW480" s="16"/>
      <c r="BX480" s="16"/>
      <c r="BY480" s="16"/>
      <c r="BZ480" s="16"/>
      <c r="CA480" s="16"/>
      <c r="CB480" s="16"/>
      <c r="CC480" s="16"/>
      <c r="CD480" s="16"/>
      <c r="CE480" s="16"/>
      <c r="CF480" s="16"/>
      <c r="CG480" s="16"/>
      <c r="CH480" s="16"/>
      <c r="CI480" s="16"/>
      <c r="CJ480" s="16"/>
      <c r="CK480" s="16"/>
      <c r="CL480" s="16"/>
      <c r="CM480" s="16"/>
      <c r="CN480" s="16"/>
      <c r="CO480" s="16"/>
      <c r="CP480" s="16"/>
      <c r="CQ480" s="16"/>
      <c r="CR480" s="16"/>
      <c r="CS480" s="16"/>
      <c r="CT480" s="16"/>
      <c r="CU480" s="16"/>
      <c r="CV480" s="16"/>
      <c r="CW480" s="16"/>
      <c r="CX480" s="16"/>
      <c r="CY480" s="16"/>
      <c r="CZ480" s="16"/>
      <c r="DA480" s="16"/>
      <c r="DB480" s="16"/>
      <c r="DC480" s="16"/>
      <c r="DD480" s="16"/>
      <c r="DE480" s="16"/>
      <c r="DF480" s="16"/>
      <c r="DG480" s="16"/>
      <c r="DH480" s="16"/>
      <c r="DI480" s="16"/>
      <c r="DJ480" s="16"/>
      <c r="DK480" s="16"/>
      <c r="DL480" s="16"/>
      <c r="DM480" s="16"/>
      <c r="DN480" s="16"/>
      <c r="DO480" s="16"/>
      <c r="DP480" s="16"/>
      <c r="DQ480" s="16"/>
      <c r="DR480" s="16"/>
      <c r="DS480" s="16"/>
      <c r="DT480" s="16"/>
      <c r="DU480" s="16"/>
      <c r="DV480" s="16"/>
      <c r="DW480" s="16"/>
      <c r="DX480" s="16"/>
      <c r="DY480" s="16"/>
      <c r="DZ480" s="16"/>
      <c r="EA480" s="16"/>
      <c r="EB480" s="16"/>
      <c r="EC480" s="16"/>
      <c r="ED480" s="16"/>
      <c r="EE480" s="16"/>
      <c r="EF480" s="16"/>
      <c r="EG480" s="16"/>
      <c r="EH480" s="16"/>
      <c r="EI480" s="16"/>
      <c r="EJ480" s="16"/>
      <c r="EK480" s="16"/>
      <c r="EL480" s="16"/>
      <c r="EM480" s="16"/>
      <c r="EN480" s="16"/>
      <c r="EO480" s="16"/>
      <c r="EP480" s="16"/>
      <c r="EQ480" s="16"/>
      <c r="ER480" s="16"/>
      <c r="ES480" s="16"/>
      <c r="ET480" s="16"/>
      <c r="EU480" s="16"/>
      <c r="EV480" s="16"/>
      <c r="EW480" s="16"/>
      <c r="EX480" s="16"/>
      <c r="EY480" s="16"/>
      <c r="EZ480" s="16"/>
      <c r="FA480" s="16"/>
      <c r="FB480" s="16"/>
      <c r="FC480" s="16"/>
      <c r="FD480" s="16"/>
      <c r="FE480" s="16"/>
      <c r="FF480" s="16"/>
      <c r="FG480" s="16"/>
      <c r="FH480" s="16"/>
      <c r="FI480" s="16"/>
      <c r="FJ480" s="16"/>
      <c r="FK480" s="16"/>
      <c r="FL480" s="16"/>
      <c r="FM480" s="16"/>
      <c r="FN480" s="16"/>
      <c r="FO480" s="16"/>
      <c r="FP480" s="16"/>
      <c r="FQ480" s="16"/>
      <c r="FR480" s="16"/>
      <c r="FS480" s="16"/>
      <c r="FT480" s="16"/>
      <c r="FU480" s="16"/>
      <c r="FV480" s="16"/>
      <c r="FW480" s="16"/>
      <c r="FX480" s="16"/>
      <c r="FY480" s="16"/>
      <c r="FZ480" s="16"/>
      <c r="GA480" s="16"/>
      <c r="GB480" s="16"/>
      <c r="GC480" s="16"/>
      <c r="GE480" s="37">
        <v>475</v>
      </c>
      <c r="GF480" s="12">
        <v>3646</v>
      </c>
      <c r="GG480" s="16">
        <v>9.6</v>
      </c>
      <c r="GH480" s="16">
        <v>19.399999999999999</v>
      </c>
      <c r="GI480" s="16">
        <v>0</v>
      </c>
      <c r="GJ480" s="16">
        <v>3.12</v>
      </c>
      <c r="GK480" s="16">
        <v>0</v>
      </c>
      <c r="GL480" s="16">
        <v>0</v>
      </c>
      <c r="GM480" s="16">
        <v>5.5</v>
      </c>
      <c r="GN480" s="16">
        <v>0</v>
      </c>
      <c r="GO480" s="16">
        <v>0</v>
      </c>
      <c r="GP480" s="16">
        <v>26.4</v>
      </c>
      <c r="GQ480" s="16">
        <v>0</v>
      </c>
      <c r="GR480" s="16">
        <v>6.64</v>
      </c>
      <c r="GS480" s="16">
        <v>31.71</v>
      </c>
      <c r="GT480" s="16">
        <v>0</v>
      </c>
      <c r="GU480" s="16">
        <v>0</v>
      </c>
      <c r="GV480" s="16">
        <v>935.60000000000014</v>
      </c>
      <c r="GW480" s="16"/>
      <c r="GX480" s="16"/>
      <c r="GY480" s="16"/>
      <c r="GZ480" s="16"/>
      <c r="HA480" s="16"/>
    </row>
    <row r="481" spans="1:209" x14ac:dyDescent="0.35">
      <c r="A481" s="37"/>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c r="AU481" s="16"/>
      <c r="AV481" s="16"/>
      <c r="AW481" s="16"/>
      <c r="AX481" s="16"/>
      <c r="AY481" s="16"/>
      <c r="AZ481" s="16"/>
      <c r="BA481" s="16"/>
      <c r="BB481" s="16"/>
      <c r="BC481" s="16"/>
      <c r="BD481" s="16"/>
      <c r="BE481" s="16"/>
      <c r="BF481" s="16"/>
      <c r="BG481" s="16"/>
      <c r="BH481" s="16"/>
      <c r="BI481" s="16"/>
      <c r="BJ481" s="16"/>
      <c r="BK481" s="16"/>
      <c r="BL481" s="16"/>
      <c r="BM481" s="16"/>
      <c r="BN481" s="16"/>
      <c r="BO481" s="16"/>
      <c r="BP481" s="16"/>
      <c r="BQ481" s="16"/>
      <c r="BR481" s="16"/>
      <c r="BS481" s="16"/>
      <c r="BT481" s="16"/>
      <c r="BU481" s="16"/>
      <c r="BV481" s="16"/>
      <c r="BW481" s="16"/>
      <c r="BX481" s="16"/>
      <c r="BY481" s="16"/>
      <c r="BZ481" s="16"/>
      <c r="CA481" s="16"/>
      <c r="CB481" s="16"/>
      <c r="CC481" s="16"/>
      <c r="CD481" s="16"/>
      <c r="CE481" s="16"/>
      <c r="CF481" s="16"/>
      <c r="CG481" s="16"/>
      <c r="CH481" s="16"/>
      <c r="CI481" s="16"/>
      <c r="CJ481" s="16"/>
      <c r="CK481" s="16"/>
      <c r="CL481" s="16"/>
      <c r="CM481" s="16"/>
      <c r="CN481" s="16"/>
      <c r="CO481" s="16"/>
      <c r="CP481" s="16"/>
      <c r="CQ481" s="16"/>
      <c r="CR481" s="16"/>
      <c r="CS481" s="16"/>
      <c r="CT481" s="16"/>
      <c r="CU481" s="16"/>
      <c r="CV481" s="16"/>
      <c r="CW481" s="16"/>
      <c r="CX481" s="16"/>
      <c r="CY481" s="16"/>
      <c r="CZ481" s="16"/>
      <c r="DA481" s="16"/>
      <c r="DB481" s="16"/>
      <c r="DC481" s="16"/>
      <c r="DD481" s="16"/>
      <c r="DE481" s="16"/>
      <c r="DF481" s="16"/>
      <c r="DG481" s="16"/>
      <c r="DH481" s="16"/>
      <c r="DI481" s="16"/>
      <c r="DJ481" s="16"/>
      <c r="DK481" s="16"/>
      <c r="DL481" s="16"/>
      <c r="DM481" s="16"/>
      <c r="DN481" s="16"/>
      <c r="DO481" s="16"/>
      <c r="DP481" s="16"/>
      <c r="DQ481" s="16"/>
      <c r="DR481" s="16"/>
      <c r="DS481" s="16"/>
      <c r="DT481" s="16"/>
      <c r="DU481" s="16"/>
      <c r="DV481" s="16"/>
      <c r="DW481" s="16"/>
      <c r="DX481" s="16"/>
      <c r="DY481" s="16"/>
      <c r="DZ481" s="16"/>
      <c r="EA481" s="16"/>
      <c r="EB481" s="16"/>
      <c r="EC481" s="16"/>
      <c r="ED481" s="16"/>
      <c r="EE481" s="16"/>
      <c r="EF481" s="16"/>
      <c r="EG481" s="16"/>
      <c r="EH481" s="16"/>
      <c r="EI481" s="16"/>
      <c r="EJ481" s="16"/>
      <c r="EK481" s="16"/>
      <c r="EL481" s="16"/>
      <c r="EM481" s="16"/>
      <c r="EN481" s="16"/>
      <c r="EO481" s="16"/>
      <c r="EP481" s="16"/>
      <c r="EQ481" s="16"/>
      <c r="ER481" s="16"/>
      <c r="ES481" s="16"/>
      <c r="ET481" s="16"/>
      <c r="EU481" s="16"/>
      <c r="EV481" s="16"/>
      <c r="EW481" s="16"/>
      <c r="EX481" s="16"/>
      <c r="EY481" s="16"/>
      <c r="EZ481" s="16"/>
      <c r="FA481" s="16"/>
      <c r="FB481" s="16"/>
      <c r="FC481" s="16"/>
      <c r="FD481" s="16"/>
      <c r="FE481" s="16"/>
      <c r="FF481" s="16"/>
      <c r="FG481" s="16"/>
      <c r="FH481" s="16"/>
      <c r="FI481" s="16"/>
      <c r="FJ481" s="16"/>
      <c r="FK481" s="16"/>
      <c r="FL481" s="16"/>
      <c r="FM481" s="16"/>
      <c r="FN481" s="16"/>
      <c r="FO481" s="16"/>
      <c r="FP481" s="16"/>
      <c r="FQ481" s="16"/>
      <c r="FR481" s="16"/>
      <c r="FS481" s="16"/>
      <c r="FT481" s="16"/>
      <c r="FU481" s="16"/>
      <c r="FV481" s="16"/>
      <c r="FW481" s="16"/>
      <c r="FX481" s="16"/>
      <c r="FY481" s="16"/>
      <c r="FZ481" s="16"/>
      <c r="GA481" s="16"/>
      <c r="GB481" s="16"/>
      <c r="GC481" s="16"/>
      <c r="GE481" s="37">
        <v>476</v>
      </c>
      <c r="GF481" s="12">
        <v>3647</v>
      </c>
      <c r="GG481" s="16">
        <v>0</v>
      </c>
      <c r="GH481" s="16">
        <v>0</v>
      </c>
      <c r="GI481" s="16">
        <v>0</v>
      </c>
      <c r="GJ481" s="16">
        <v>0</v>
      </c>
      <c r="GK481" s="16">
        <v>0</v>
      </c>
      <c r="GL481" s="16">
        <v>0</v>
      </c>
      <c r="GM481" s="16">
        <v>0</v>
      </c>
      <c r="GN481" s="16">
        <v>0</v>
      </c>
      <c r="GO481" s="16">
        <v>0</v>
      </c>
      <c r="GP481" s="16">
        <v>0</v>
      </c>
      <c r="GQ481" s="16">
        <v>0</v>
      </c>
      <c r="GR481" s="16">
        <v>0</v>
      </c>
      <c r="GS481" s="16">
        <v>0</v>
      </c>
      <c r="GT481" s="16">
        <v>0</v>
      </c>
      <c r="GU481" s="16">
        <v>0</v>
      </c>
      <c r="GV481" s="16">
        <v>66.275000000000006</v>
      </c>
      <c r="GW481" s="16"/>
      <c r="GX481" s="16"/>
      <c r="GY481" s="16"/>
      <c r="GZ481" s="16"/>
      <c r="HA481" s="16"/>
    </row>
    <row r="482" spans="1:209" x14ac:dyDescent="0.35">
      <c r="A482" s="37"/>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c r="AA482" s="16"/>
      <c r="AB482" s="16"/>
      <c r="AC482" s="16"/>
      <c r="AD482" s="16"/>
      <c r="AE482" s="16"/>
      <c r="AF482" s="16"/>
      <c r="AG482" s="16"/>
      <c r="AH482" s="16"/>
      <c r="AI482" s="16"/>
      <c r="AJ482" s="16"/>
      <c r="AK482" s="16"/>
      <c r="AL482" s="16"/>
      <c r="AM482" s="16"/>
      <c r="AN482" s="16"/>
      <c r="AO482" s="16"/>
      <c r="AP482" s="16"/>
      <c r="AQ482" s="16"/>
      <c r="AR482" s="16"/>
      <c r="AS482" s="16"/>
      <c r="AT482" s="16"/>
      <c r="AU482" s="16"/>
      <c r="AV482" s="16"/>
      <c r="AW482" s="16"/>
      <c r="AX482" s="16"/>
      <c r="AY482" s="16"/>
      <c r="AZ482" s="16"/>
      <c r="BA482" s="16"/>
      <c r="BB482" s="16"/>
      <c r="BC482" s="16"/>
      <c r="BD482" s="16"/>
      <c r="BE482" s="16"/>
      <c r="BF482" s="16"/>
      <c r="BG482" s="16"/>
      <c r="BH482" s="16"/>
      <c r="BI482" s="16"/>
      <c r="BJ482" s="16"/>
      <c r="BK482" s="16"/>
      <c r="BL482" s="16"/>
      <c r="BM482" s="16"/>
      <c r="BN482" s="16"/>
      <c r="BO482" s="16"/>
      <c r="BP482" s="16"/>
      <c r="BQ482" s="16"/>
      <c r="BR482" s="16"/>
      <c r="BS482" s="16"/>
      <c r="BT482" s="16"/>
      <c r="BU482" s="16"/>
      <c r="BV482" s="16"/>
      <c r="BW482" s="16"/>
      <c r="BX482" s="16"/>
      <c r="BY482" s="16"/>
      <c r="BZ482" s="16"/>
      <c r="CA482" s="16"/>
      <c r="CB482" s="16"/>
      <c r="CC482" s="16"/>
      <c r="CD482" s="16"/>
      <c r="CE482" s="16"/>
      <c r="CF482" s="16"/>
      <c r="CG482" s="16"/>
      <c r="CH482" s="16"/>
      <c r="CI482" s="16"/>
      <c r="CJ482" s="16"/>
      <c r="CK482" s="16"/>
      <c r="CL482" s="16"/>
      <c r="CM482" s="16"/>
      <c r="CN482" s="16"/>
      <c r="CO482" s="16"/>
      <c r="CP482" s="16"/>
      <c r="CQ482" s="16"/>
      <c r="CR482" s="16"/>
      <c r="CS482" s="16"/>
      <c r="CT482" s="16"/>
      <c r="CU482" s="16"/>
      <c r="CV482" s="16"/>
      <c r="CW482" s="16"/>
      <c r="CX482" s="16"/>
      <c r="CY482" s="16"/>
      <c r="CZ482" s="16"/>
      <c r="DA482" s="16"/>
      <c r="DB482" s="16"/>
      <c r="DC482" s="16"/>
      <c r="DD482" s="16"/>
      <c r="DE482" s="16"/>
      <c r="DF482" s="16"/>
      <c r="DG482" s="16"/>
      <c r="DH482" s="16"/>
      <c r="DI482" s="16"/>
      <c r="DJ482" s="16"/>
      <c r="DK482" s="16"/>
      <c r="DL482" s="16"/>
      <c r="DM482" s="16"/>
      <c r="DN482" s="16"/>
      <c r="DO482" s="16"/>
      <c r="DP482" s="16"/>
      <c r="DQ482" s="16"/>
      <c r="DR482" s="16"/>
      <c r="DS482" s="16"/>
      <c r="DT482" s="16"/>
      <c r="DU482" s="16"/>
      <c r="DV482" s="16"/>
      <c r="DW482" s="16"/>
      <c r="DX482" s="16"/>
      <c r="DY482" s="16"/>
      <c r="DZ482" s="16"/>
      <c r="EA482" s="16"/>
      <c r="EB482" s="16"/>
      <c r="EC482" s="16"/>
      <c r="ED482" s="16"/>
      <c r="EE482" s="16"/>
      <c r="EF482" s="16"/>
      <c r="EG482" s="16"/>
      <c r="EH482" s="16"/>
      <c r="EI482" s="16"/>
      <c r="EJ482" s="16"/>
      <c r="EK482" s="16"/>
      <c r="EL482" s="16"/>
      <c r="EM482" s="16"/>
      <c r="EN482" s="16"/>
      <c r="EO482" s="16"/>
      <c r="EP482" s="16"/>
      <c r="EQ482" s="16"/>
      <c r="ER482" s="16"/>
      <c r="ES482" s="16"/>
      <c r="ET482" s="16"/>
      <c r="EU482" s="16"/>
      <c r="EV482" s="16"/>
      <c r="EW482" s="16"/>
      <c r="EX482" s="16"/>
      <c r="EY482" s="16"/>
      <c r="EZ482" s="16"/>
      <c r="FA482" s="16"/>
      <c r="FB482" s="16"/>
      <c r="FC482" s="16"/>
      <c r="FD482" s="16"/>
      <c r="FE482" s="16"/>
      <c r="FF482" s="16"/>
      <c r="FG482" s="16"/>
      <c r="FH482" s="16"/>
      <c r="FI482" s="16"/>
      <c r="FJ482" s="16"/>
      <c r="FK482" s="16"/>
      <c r="FL482" s="16"/>
      <c r="FM482" s="16"/>
      <c r="FN482" s="16"/>
      <c r="FO482" s="16"/>
      <c r="FP482" s="16"/>
      <c r="FQ482" s="16"/>
      <c r="FR482" s="16"/>
      <c r="FS482" s="16"/>
      <c r="FT482" s="16"/>
      <c r="FU482" s="16"/>
      <c r="FV482" s="16"/>
      <c r="FW482" s="16"/>
      <c r="FX482" s="16"/>
      <c r="FY482" s="16"/>
      <c r="FZ482" s="16"/>
      <c r="GA482" s="16"/>
      <c r="GB482" s="16"/>
      <c r="GC482" s="16"/>
      <c r="GE482" s="37">
        <v>477</v>
      </c>
      <c r="GF482" s="12">
        <v>3649</v>
      </c>
      <c r="GG482" s="16">
        <v>2.09</v>
      </c>
      <c r="GH482" s="16">
        <v>0</v>
      </c>
      <c r="GI482" s="16">
        <v>0</v>
      </c>
      <c r="GJ482" s="16">
        <v>0</v>
      </c>
      <c r="GK482" s="16">
        <v>0</v>
      </c>
      <c r="GL482" s="16">
        <v>0</v>
      </c>
      <c r="GM482" s="16">
        <v>33.36</v>
      </c>
      <c r="GN482" s="16">
        <v>6.48</v>
      </c>
      <c r="GO482" s="16">
        <v>22.63</v>
      </c>
      <c r="GP482" s="16">
        <v>0</v>
      </c>
      <c r="GQ482" s="16">
        <v>0</v>
      </c>
      <c r="GR482" s="16">
        <v>0</v>
      </c>
      <c r="GS482" s="16">
        <v>23.52</v>
      </c>
      <c r="GT482" s="16">
        <v>0</v>
      </c>
      <c r="GU482" s="16">
        <v>0</v>
      </c>
      <c r="GV482" s="16">
        <v>705.69500000000005</v>
      </c>
      <c r="GW482" s="16"/>
      <c r="GX482" s="16"/>
      <c r="GY482" s="16"/>
      <c r="GZ482" s="16"/>
      <c r="HA482" s="16"/>
    </row>
    <row r="483" spans="1:209" x14ac:dyDescent="0.35">
      <c r="A483" s="37"/>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c r="AA483" s="16"/>
      <c r="AB483" s="16"/>
      <c r="AC483" s="16"/>
      <c r="AD483" s="16"/>
      <c r="AE483" s="16"/>
      <c r="AF483" s="16"/>
      <c r="AG483" s="16"/>
      <c r="AH483" s="16"/>
      <c r="AI483" s="16"/>
      <c r="AJ483" s="16"/>
      <c r="AK483" s="16"/>
      <c r="AL483" s="16"/>
      <c r="AM483" s="16"/>
      <c r="AN483" s="16"/>
      <c r="AO483" s="16"/>
      <c r="AP483" s="16"/>
      <c r="AQ483" s="16"/>
      <c r="AR483" s="16"/>
      <c r="AS483" s="16"/>
      <c r="AT483" s="16"/>
      <c r="AU483" s="16"/>
      <c r="AV483" s="16"/>
      <c r="AW483" s="16"/>
      <c r="AX483" s="16"/>
      <c r="AY483" s="16"/>
      <c r="AZ483" s="16"/>
      <c r="BA483" s="16"/>
      <c r="BB483" s="16"/>
      <c r="BC483" s="16"/>
      <c r="BD483" s="16"/>
      <c r="BE483" s="16"/>
      <c r="BF483" s="16"/>
      <c r="BG483" s="16"/>
      <c r="BH483" s="16"/>
      <c r="BI483" s="16"/>
      <c r="BJ483" s="16"/>
      <c r="BK483" s="16"/>
      <c r="BL483" s="16"/>
      <c r="BM483" s="16"/>
      <c r="BN483" s="16"/>
      <c r="BO483" s="16"/>
      <c r="BP483" s="16"/>
      <c r="BQ483" s="16"/>
      <c r="BR483" s="16"/>
      <c r="BS483" s="16"/>
      <c r="BT483" s="16"/>
      <c r="BU483" s="16"/>
      <c r="BV483" s="16"/>
      <c r="BW483" s="16"/>
      <c r="BX483" s="16"/>
      <c r="BY483" s="16"/>
      <c r="BZ483" s="16"/>
      <c r="CA483" s="16"/>
      <c r="CB483" s="16"/>
      <c r="CC483" s="16"/>
      <c r="CD483" s="16"/>
      <c r="CE483" s="16"/>
      <c r="CF483" s="16"/>
      <c r="CG483" s="16"/>
      <c r="CH483" s="16"/>
      <c r="CI483" s="16"/>
      <c r="CJ483" s="16"/>
      <c r="CK483" s="16"/>
      <c r="CL483" s="16"/>
      <c r="CM483" s="16"/>
      <c r="CN483" s="16"/>
      <c r="CO483" s="16"/>
      <c r="CP483" s="16"/>
      <c r="CQ483" s="16"/>
      <c r="CR483" s="16"/>
      <c r="CS483" s="16"/>
      <c r="CT483" s="16"/>
      <c r="CU483" s="16"/>
      <c r="CV483" s="16"/>
      <c r="CW483" s="16"/>
      <c r="CX483" s="16"/>
      <c r="CY483" s="16"/>
      <c r="CZ483" s="16"/>
      <c r="DA483" s="16"/>
      <c r="DB483" s="16"/>
      <c r="DC483" s="16"/>
      <c r="DD483" s="16"/>
      <c r="DE483" s="16"/>
      <c r="DF483" s="16"/>
      <c r="DG483" s="16"/>
      <c r="DH483" s="16"/>
      <c r="DI483" s="16"/>
      <c r="DJ483" s="16"/>
      <c r="DK483" s="16"/>
      <c r="DL483" s="16"/>
      <c r="DM483" s="16"/>
      <c r="DN483" s="16"/>
      <c r="DO483" s="16"/>
      <c r="DP483" s="16"/>
      <c r="DQ483" s="16"/>
      <c r="DR483" s="16"/>
      <c r="DS483" s="16"/>
      <c r="DT483" s="16"/>
      <c r="DU483" s="16"/>
      <c r="DV483" s="16"/>
      <c r="DW483" s="16"/>
      <c r="DX483" s="16"/>
      <c r="DY483" s="16"/>
      <c r="DZ483" s="16"/>
      <c r="EA483" s="16"/>
      <c r="EB483" s="16"/>
      <c r="EC483" s="16"/>
      <c r="ED483" s="16"/>
      <c r="EE483" s="16"/>
      <c r="EF483" s="16"/>
      <c r="EG483" s="16"/>
      <c r="EH483" s="16"/>
      <c r="EI483" s="16"/>
      <c r="EJ483" s="16"/>
      <c r="EK483" s="16"/>
      <c r="EL483" s="16"/>
      <c r="EM483" s="16"/>
      <c r="EN483" s="16"/>
      <c r="EO483" s="16"/>
      <c r="EP483" s="16"/>
      <c r="EQ483" s="16"/>
      <c r="ER483" s="16"/>
      <c r="ES483" s="16"/>
      <c r="ET483" s="16"/>
      <c r="EU483" s="16"/>
      <c r="EV483" s="16"/>
      <c r="EW483" s="16"/>
      <c r="EX483" s="16"/>
      <c r="EY483" s="16"/>
      <c r="EZ483" s="16"/>
      <c r="FA483" s="16"/>
      <c r="FB483" s="16"/>
      <c r="FC483" s="16"/>
      <c r="FD483" s="16"/>
      <c r="FE483" s="16"/>
      <c r="FF483" s="16"/>
      <c r="FG483" s="16"/>
      <c r="FH483" s="16"/>
      <c r="FI483" s="16"/>
      <c r="FJ483" s="16"/>
      <c r="FK483" s="16"/>
      <c r="FL483" s="16"/>
      <c r="FM483" s="16"/>
      <c r="FN483" s="16"/>
      <c r="FO483" s="16"/>
      <c r="FP483" s="16"/>
      <c r="FQ483" s="16"/>
      <c r="FR483" s="16"/>
      <c r="FS483" s="16"/>
      <c r="FT483" s="16"/>
      <c r="FU483" s="16"/>
      <c r="FV483" s="16"/>
      <c r="FW483" s="16"/>
      <c r="FX483" s="16"/>
      <c r="FY483" s="16"/>
      <c r="FZ483" s="16"/>
      <c r="GA483" s="16"/>
      <c r="GB483" s="16"/>
      <c r="GC483" s="16"/>
      <c r="GE483" s="37">
        <v>478</v>
      </c>
      <c r="GF483" s="12">
        <v>3658</v>
      </c>
      <c r="GG483" s="16">
        <v>77.341999999999999</v>
      </c>
      <c r="GH483" s="16">
        <v>77.150999999999996</v>
      </c>
      <c r="GI483" s="16">
        <v>10.54</v>
      </c>
      <c r="GJ483" s="16">
        <v>22.82</v>
      </c>
      <c r="GK483" s="16">
        <v>26</v>
      </c>
      <c r="GL483" s="16">
        <v>20.65</v>
      </c>
      <c r="GM483" s="16">
        <v>4.6900000000000004</v>
      </c>
      <c r="GN483" s="16">
        <v>34.67</v>
      </c>
      <c r="GO483" s="16">
        <v>0</v>
      </c>
      <c r="GP483" s="16">
        <v>55.03</v>
      </c>
      <c r="GQ483" s="16">
        <v>36.18</v>
      </c>
      <c r="GR483" s="16">
        <v>119.55</v>
      </c>
      <c r="GS483" s="16">
        <v>50.325000000000003</v>
      </c>
      <c r="GT483" s="16">
        <v>84.62</v>
      </c>
      <c r="GU483" s="16">
        <v>29.04</v>
      </c>
      <c r="GV483" s="16">
        <v>8538.9119999999984</v>
      </c>
      <c r="GW483" s="16"/>
      <c r="GX483" s="16"/>
      <c r="GY483" s="16"/>
      <c r="GZ483" s="16"/>
      <c r="HA483" s="16"/>
    </row>
    <row r="484" spans="1:209" x14ac:dyDescent="0.35">
      <c r="A484" s="37"/>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c r="AA484" s="16"/>
      <c r="AB484" s="16"/>
      <c r="AC484" s="16"/>
      <c r="AD484" s="16"/>
      <c r="AE484" s="16"/>
      <c r="AF484" s="16"/>
      <c r="AG484" s="16"/>
      <c r="AH484" s="16"/>
      <c r="AI484" s="16"/>
      <c r="AJ484" s="16"/>
      <c r="AK484" s="16"/>
      <c r="AL484" s="16"/>
      <c r="AM484" s="16"/>
      <c r="AN484" s="16"/>
      <c r="AO484" s="16"/>
      <c r="AP484" s="16"/>
      <c r="AQ484" s="16"/>
      <c r="AR484" s="16"/>
      <c r="AS484" s="16"/>
      <c r="AT484" s="16"/>
      <c r="AU484" s="16"/>
      <c r="AV484" s="16"/>
      <c r="AW484" s="16"/>
      <c r="AX484" s="16"/>
      <c r="AY484" s="16"/>
      <c r="AZ484" s="16"/>
      <c r="BA484" s="16"/>
      <c r="BB484" s="16"/>
      <c r="BC484" s="16"/>
      <c r="BD484" s="16"/>
      <c r="BE484" s="16"/>
      <c r="BF484" s="16"/>
      <c r="BG484" s="16"/>
      <c r="BH484" s="16"/>
      <c r="BI484" s="16"/>
      <c r="BJ484" s="16"/>
      <c r="BK484" s="16"/>
      <c r="BL484" s="16"/>
      <c r="BM484" s="16"/>
      <c r="BN484" s="16"/>
      <c r="BO484" s="16"/>
      <c r="BP484" s="16"/>
      <c r="BQ484" s="16"/>
      <c r="BR484" s="16"/>
      <c r="BS484" s="16"/>
      <c r="BT484" s="16"/>
      <c r="BU484" s="16"/>
      <c r="BV484" s="16"/>
      <c r="BW484" s="16"/>
      <c r="BX484" s="16"/>
      <c r="BY484" s="16"/>
      <c r="BZ484" s="16"/>
      <c r="CA484" s="16"/>
      <c r="CB484" s="16"/>
      <c r="CC484" s="16"/>
      <c r="CD484" s="16"/>
      <c r="CE484" s="16"/>
      <c r="CF484" s="16"/>
      <c r="CG484" s="16"/>
      <c r="CH484" s="16"/>
      <c r="CI484" s="16"/>
      <c r="CJ484" s="16"/>
      <c r="CK484" s="16"/>
      <c r="CL484" s="16"/>
      <c r="CM484" s="16"/>
      <c r="CN484" s="16"/>
      <c r="CO484" s="16"/>
      <c r="CP484" s="16"/>
      <c r="CQ484" s="16"/>
      <c r="CR484" s="16"/>
      <c r="CS484" s="16"/>
      <c r="CT484" s="16"/>
      <c r="CU484" s="16"/>
      <c r="CV484" s="16"/>
      <c r="CW484" s="16"/>
      <c r="CX484" s="16"/>
      <c r="CY484" s="16"/>
      <c r="CZ484" s="16"/>
      <c r="DA484" s="16"/>
      <c r="DB484" s="16"/>
      <c r="DC484" s="16"/>
      <c r="DD484" s="16"/>
      <c r="DE484" s="16"/>
      <c r="DF484" s="16"/>
      <c r="DG484" s="16"/>
      <c r="DH484" s="16"/>
      <c r="DI484" s="16"/>
      <c r="DJ484" s="16"/>
      <c r="DK484" s="16"/>
      <c r="DL484" s="16"/>
      <c r="DM484" s="16"/>
      <c r="DN484" s="16"/>
      <c r="DO484" s="16"/>
      <c r="DP484" s="16"/>
      <c r="DQ484" s="16"/>
      <c r="DR484" s="16"/>
      <c r="DS484" s="16"/>
      <c r="DT484" s="16"/>
      <c r="DU484" s="16"/>
      <c r="DV484" s="16"/>
      <c r="DW484" s="16"/>
      <c r="DX484" s="16"/>
      <c r="DY484" s="16"/>
      <c r="DZ484" s="16"/>
      <c r="EA484" s="16"/>
      <c r="EB484" s="16"/>
      <c r="EC484" s="16"/>
      <c r="ED484" s="16"/>
      <c r="EE484" s="16"/>
      <c r="EF484" s="16"/>
      <c r="EG484" s="16"/>
      <c r="EH484" s="16"/>
      <c r="EI484" s="16"/>
      <c r="EJ484" s="16"/>
      <c r="EK484" s="16"/>
      <c r="EL484" s="16"/>
      <c r="EM484" s="16"/>
      <c r="EN484" s="16"/>
      <c r="EO484" s="16"/>
      <c r="EP484" s="16"/>
      <c r="EQ484" s="16"/>
      <c r="ER484" s="16"/>
      <c r="ES484" s="16"/>
      <c r="ET484" s="16"/>
      <c r="EU484" s="16"/>
      <c r="EV484" s="16"/>
      <c r="EW484" s="16"/>
      <c r="EX484" s="16"/>
      <c r="EY484" s="16"/>
      <c r="EZ484" s="16"/>
      <c r="FA484" s="16"/>
      <c r="FB484" s="16"/>
      <c r="FC484" s="16"/>
      <c r="FD484" s="16"/>
      <c r="FE484" s="16"/>
      <c r="FF484" s="16"/>
      <c r="FG484" s="16"/>
      <c r="FH484" s="16"/>
      <c r="FI484" s="16"/>
      <c r="FJ484" s="16"/>
      <c r="FK484" s="16"/>
      <c r="FL484" s="16"/>
      <c r="FM484" s="16"/>
      <c r="FN484" s="16"/>
      <c r="FO484" s="16"/>
      <c r="FP484" s="16"/>
      <c r="FQ484" s="16"/>
      <c r="FR484" s="16"/>
      <c r="FS484" s="16"/>
      <c r="FT484" s="16"/>
      <c r="FU484" s="16"/>
      <c r="FV484" s="16"/>
      <c r="FW484" s="16"/>
      <c r="FX484" s="16"/>
      <c r="FY484" s="16"/>
      <c r="FZ484" s="16"/>
      <c r="GA484" s="16"/>
      <c r="GB484" s="16"/>
      <c r="GC484" s="16"/>
      <c r="GE484" s="37">
        <v>479</v>
      </c>
      <c r="GF484" s="12">
        <v>3659</v>
      </c>
      <c r="GG484" s="16">
        <v>28.24</v>
      </c>
      <c r="GH484" s="16">
        <v>18.760000000000002</v>
      </c>
      <c r="GI484" s="16">
        <v>4.42</v>
      </c>
      <c r="GJ484" s="16">
        <v>0</v>
      </c>
      <c r="GK484" s="16">
        <v>0</v>
      </c>
      <c r="GL484" s="16">
        <v>13.25</v>
      </c>
      <c r="GM484" s="16">
        <v>4.5449999999999999</v>
      </c>
      <c r="GN484" s="16">
        <v>22.92</v>
      </c>
      <c r="GO484" s="16">
        <v>0</v>
      </c>
      <c r="GP484" s="16">
        <v>6</v>
      </c>
      <c r="GQ484" s="16">
        <v>6.66</v>
      </c>
      <c r="GR484" s="16">
        <v>9.36</v>
      </c>
      <c r="GS484" s="16">
        <v>6.66</v>
      </c>
      <c r="GT484" s="16">
        <v>6.6</v>
      </c>
      <c r="GU484" s="16">
        <v>0</v>
      </c>
      <c r="GV484" s="16">
        <v>1339.1</v>
      </c>
      <c r="GW484" s="16"/>
      <c r="GX484" s="16"/>
      <c r="GY484" s="16"/>
      <c r="GZ484" s="16"/>
      <c r="HA484" s="16"/>
    </row>
    <row r="485" spans="1:209" x14ac:dyDescent="0.35">
      <c r="A485" s="37"/>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c r="AA485" s="16"/>
      <c r="AB485" s="16"/>
      <c r="AC485" s="16"/>
      <c r="AD485" s="16"/>
      <c r="AE485" s="16"/>
      <c r="AF485" s="16"/>
      <c r="AG485" s="16"/>
      <c r="AH485" s="16"/>
      <c r="AI485" s="16"/>
      <c r="AJ485" s="16"/>
      <c r="AK485" s="16"/>
      <c r="AL485" s="16"/>
      <c r="AM485" s="16"/>
      <c r="AN485" s="16"/>
      <c r="AO485" s="16"/>
      <c r="AP485" s="16"/>
      <c r="AQ485" s="16"/>
      <c r="AR485" s="16"/>
      <c r="AS485" s="16"/>
      <c r="AT485" s="16"/>
      <c r="AU485" s="16"/>
      <c r="AV485" s="16"/>
      <c r="AW485" s="16"/>
      <c r="AX485" s="16"/>
      <c r="AY485" s="16"/>
      <c r="AZ485" s="16"/>
      <c r="BA485" s="16"/>
      <c r="BB485" s="16"/>
      <c r="BC485" s="16"/>
      <c r="BD485" s="16"/>
      <c r="BE485" s="16"/>
      <c r="BF485" s="16"/>
      <c r="BG485" s="16"/>
      <c r="BH485" s="16"/>
      <c r="BI485" s="16"/>
      <c r="BJ485" s="16"/>
      <c r="BK485" s="16"/>
      <c r="BL485" s="16"/>
      <c r="BM485" s="16"/>
      <c r="BN485" s="16"/>
      <c r="BO485" s="16"/>
      <c r="BP485" s="16"/>
      <c r="BQ485" s="16"/>
      <c r="BR485" s="16"/>
      <c r="BS485" s="16"/>
      <c r="BT485" s="16"/>
      <c r="BU485" s="16"/>
      <c r="BV485" s="16"/>
      <c r="BW485" s="16"/>
      <c r="BX485" s="16"/>
      <c r="BY485" s="16"/>
      <c r="BZ485" s="16"/>
      <c r="CA485" s="16"/>
      <c r="CB485" s="16"/>
      <c r="CC485" s="16"/>
      <c r="CD485" s="16"/>
      <c r="CE485" s="16"/>
      <c r="CF485" s="16"/>
      <c r="CG485" s="16"/>
      <c r="CH485" s="16"/>
      <c r="CI485" s="16"/>
      <c r="CJ485" s="16"/>
      <c r="CK485" s="16"/>
      <c r="CL485" s="16"/>
      <c r="CM485" s="16"/>
      <c r="CN485" s="16"/>
      <c r="CO485" s="16"/>
      <c r="CP485" s="16"/>
      <c r="CQ485" s="16"/>
      <c r="CR485" s="16"/>
      <c r="CS485" s="16"/>
      <c r="CT485" s="16"/>
      <c r="CU485" s="16"/>
      <c r="CV485" s="16"/>
      <c r="CW485" s="16"/>
      <c r="CX485" s="16"/>
      <c r="CY485" s="16"/>
      <c r="CZ485" s="16"/>
      <c r="DA485" s="16"/>
      <c r="DB485" s="16"/>
      <c r="DC485" s="16"/>
      <c r="DD485" s="16"/>
      <c r="DE485" s="16"/>
      <c r="DF485" s="16"/>
      <c r="DG485" s="16"/>
      <c r="DH485" s="16"/>
      <c r="DI485" s="16"/>
      <c r="DJ485" s="16"/>
      <c r="DK485" s="16"/>
      <c r="DL485" s="16"/>
      <c r="DM485" s="16"/>
      <c r="DN485" s="16"/>
      <c r="DO485" s="16"/>
      <c r="DP485" s="16"/>
      <c r="DQ485" s="16"/>
      <c r="DR485" s="16"/>
      <c r="DS485" s="16"/>
      <c r="DT485" s="16"/>
      <c r="DU485" s="16"/>
      <c r="DV485" s="16"/>
      <c r="DW485" s="16"/>
      <c r="DX485" s="16"/>
      <c r="DY485" s="16"/>
      <c r="DZ485" s="16"/>
      <c r="EA485" s="16"/>
      <c r="EB485" s="16"/>
      <c r="EC485" s="16"/>
      <c r="ED485" s="16"/>
      <c r="EE485" s="16"/>
      <c r="EF485" s="16"/>
      <c r="EG485" s="16"/>
      <c r="EH485" s="16"/>
      <c r="EI485" s="16"/>
      <c r="EJ485" s="16"/>
      <c r="EK485" s="16"/>
      <c r="EL485" s="16"/>
      <c r="EM485" s="16"/>
      <c r="EN485" s="16"/>
      <c r="EO485" s="16"/>
      <c r="EP485" s="16"/>
      <c r="EQ485" s="16"/>
      <c r="ER485" s="16"/>
      <c r="ES485" s="16"/>
      <c r="ET485" s="16"/>
      <c r="EU485" s="16"/>
      <c r="EV485" s="16"/>
      <c r="EW485" s="16"/>
      <c r="EX485" s="16"/>
      <c r="EY485" s="16"/>
      <c r="EZ485" s="16"/>
      <c r="FA485" s="16"/>
      <c r="FB485" s="16"/>
      <c r="FC485" s="16"/>
      <c r="FD485" s="16"/>
      <c r="FE485" s="16"/>
      <c r="FF485" s="16"/>
      <c r="FG485" s="16"/>
      <c r="FH485" s="16"/>
      <c r="FI485" s="16"/>
      <c r="FJ485" s="16"/>
      <c r="FK485" s="16"/>
      <c r="FL485" s="16"/>
      <c r="FM485" s="16"/>
      <c r="FN485" s="16"/>
      <c r="FO485" s="16"/>
      <c r="FP485" s="16"/>
      <c r="FQ485" s="16"/>
      <c r="FR485" s="16"/>
      <c r="FS485" s="16"/>
      <c r="FT485" s="16"/>
      <c r="FU485" s="16"/>
      <c r="FV485" s="16"/>
      <c r="FW485" s="16"/>
      <c r="FX485" s="16"/>
      <c r="FY485" s="16"/>
      <c r="FZ485" s="16"/>
      <c r="GA485" s="16"/>
      <c r="GB485" s="16"/>
      <c r="GC485" s="16"/>
      <c r="GE485" s="37">
        <v>480</v>
      </c>
      <c r="GF485" s="12">
        <v>3660</v>
      </c>
      <c r="GG485" s="16">
        <v>107.973</v>
      </c>
      <c r="GH485" s="16">
        <v>79.92</v>
      </c>
      <c r="GI485" s="16">
        <v>28.92</v>
      </c>
      <c r="GJ485" s="16">
        <v>9</v>
      </c>
      <c r="GK485" s="16">
        <v>42.56</v>
      </c>
      <c r="GL485" s="16">
        <v>29.99</v>
      </c>
      <c r="GM485" s="16">
        <v>31.26</v>
      </c>
      <c r="GN485" s="16">
        <v>59.015000000000001</v>
      </c>
      <c r="GO485" s="16">
        <v>5.4</v>
      </c>
      <c r="GP485" s="16">
        <v>84.715000000000003</v>
      </c>
      <c r="GQ485" s="16">
        <v>42.21</v>
      </c>
      <c r="GR485" s="16">
        <v>55.48</v>
      </c>
      <c r="GS485" s="16">
        <v>73.795000000000002</v>
      </c>
      <c r="GT485" s="16">
        <v>79.81</v>
      </c>
      <c r="GU485" s="16">
        <v>43.56</v>
      </c>
      <c r="GV485" s="16">
        <v>9663.8209999999926</v>
      </c>
      <c r="GW485" s="16"/>
      <c r="GX485" s="16"/>
      <c r="GY485" s="16"/>
      <c r="GZ485" s="16"/>
      <c r="HA485" s="16"/>
    </row>
    <row r="486" spans="1:209" x14ac:dyDescent="0.35">
      <c r="A486" s="37"/>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c r="AA486" s="16"/>
      <c r="AB486" s="16"/>
      <c r="AC486" s="16"/>
      <c r="AD486" s="16"/>
      <c r="AE486" s="16"/>
      <c r="AF486" s="16"/>
      <c r="AG486" s="16"/>
      <c r="AH486" s="16"/>
      <c r="AI486" s="16"/>
      <c r="AJ486" s="16"/>
      <c r="AK486" s="16"/>
      <c r="AL486" s="16"/>
      <c r="AM486" s="16"/>
      <c r="AN486" s="16"/>
      <c r="AO486" s="16"/>
      <c r="AP486" s="16"/>
      <c r="AQ486" s="16"/>
      <c r="AR486" s="16"/>
      <c r="AS486" s="16"/>
      <c r="AT486" s="16"/>
      <c r="AU486" s="16"/>
      <c r="AV486" s="16"/>
      <c r="AW486" s="16"/>
      <c r="AX486" s="16"/>
      <c r="AY486" s="16"/>
      <c r="AZ486" s="16"/>
      <c r="BA486" s="16"/>
      <c r="BB486" s="16"/>
      <c r="BC486" s="16"/>
      <c r="BD486" s="16"/>
      <c r="BE486" s="16"/>
      <c r="BF486" s="16"/>
      <c r="BG486" s="16"/>
      <c r="BH486" s="16"/>
      <c r="BI486" s="16"/>
      <c r="BJ486" s="16"/>
      <c r="BK486" s="16"/>
      <c r="BL486" s="16"/>
      <c r="BM486" s="16"/>
      <c r="BN486" s="16"/>
      <c r="BO486" s="16"/>
      <c r="BP486" s="16"/>
      <c r="BQ486" s="16"/>
      <c r="BR486" s="16"/>
      <c r="BS486" s="16"/>
      <c r="BT486" s="16"/>
      <c r="BU486" s="16"/>
      <c r="BV486" s="16"/>
      <c r="BW486" s="16"/>
      <c r="BX486" s="16"/>
      <c r="BY486" s="16"/>
      <c r="BZ486" s="16"/>
      <c r="CA486" s="16"/>
      <c r="CB486" s="16"/>
      <c r="CC486" s="16"/>
      <c r="CD486" s="16"/>
      <c r="CE486" s="16"/>
      <c r="CF486" s="16"/>
      <c r="CG486" s="16"/>
      <c r="CH486" s="16"/>
      <c r="CI486" s="16"/>
      <c r="CJ486" s="16"/>
      <c r="CK486" s="16"/>
      <c r="CL486" s="16"/>
      <c r="CM486" s="16"/>
      <c r="CN486" s="16"/>
      <c r="CO486" s="16"/>
      <c r="CP486" s="16"/>
      <c r="CQ486" s="16"/>
      <c r="CR486" s="16"/>
      <c r="CS486" s="16"/>
      <c r="CT486" s="16"/>
      <c r="CU486" s="16"/>
      <c r="CV486" s="16"/>
      <c r="CW486" s="16"/>
      <c r="CX486" s="16"/>
      <c r="CY486" s="16"/>
      <c r="CZ486" s="16"/>
      <c r="DA486" s="16"/>
      <c r="DB486" s="16"/>
      <c r="DC486" s="16"/>
      <c r="DD486" s="16"/>
      <c r="DE486" s="16"/>
      <c r="DF486" s="16"/>
      <c r="DG486" s="16"/>
      <c r="DH486" s="16"/>
      <c r="DI486" s="16"/>
      <c r="DJ486" s="16"/>
      <c r="DK486" s="16"/>
      <c r="DL486" s="16"/>
      <c r="DM486" s="16"/>
      <c r="DN486" s="16"/>
      <c r="DO486" s="16"/>
      <c r="DP486" s="16"/>
      <c r="DQ486" s="16"/>
      <c r="DR486" s="16"/>
      <c r="DS486" s="16"/>
      <c r="DT486" s="16"/>
      <c r="DU486" s="16"/>
      <c r="DV486" s="16"/>
      <c r="DW486" s="16"/>
      <c r="DX486" s="16"/>
      <c r="DY486" s="16"/>
      <c r="DZ486" s="16"/>
      <c r="EA486" s="16"/>
      <c r="EB486" s="16"/>
      <c r="EC486" s="16"/>
      <c r="ED486" s="16"/>
      <c r="EE486" s="16"/>
      <c r="EF486" s="16"/>
      <c r="EG486" s="16"/>
      <c r="EH486" s="16"/>
      <c r="EI486" s="16"/>
      <c r="EJ486" s="16"/>
      <c r="EK486" s="16"/>
      <c r="EL486" s="16"/>
      <c r="EM486" s="16"/>
      <c r="EN486" s="16"/>
      <c r="EO486" s="16"/>
      <c r="EP486" s="16"/>
      <c r="EQ486" s="16"/>
      <c r="ER486" s="16"/>
      <c r="ES486" s="16"/>
      <c r="ET486" s="16"/>
      <c r="EU486" s="16"/>
      <c r="EV486" s="16"/>
      <c r="EW486" s="16"/>
      <c r="EX486" s="16"/>
      <c r="EY486" s="16"/>
      <c r="EZ486" s="16"/>
      <c r="FA486" s="16"/>
      <c r="FB486" s="16"/>
      <c r="FC486" s="16"/>
      <c r="FD486" s="16"/>
      <c r="FE486" s="16"/>
      <c r="FF486" s="16"/>
      <c r="FG486" s="16"/>
      <c r="FH486" s="16"/>
      <c r="FI486" s="16"/>
      <c r="FJ486" s="16"/>
      <c r="FK486" s="16"/>
      <c r="FL486" s="16"/>
      <c r="FM486" s="16"/>
      <c r="FN486" s="16"/>
      <c r="FO486" s="16"/>
      <c r="FP486" s="16"/>
      <c r="FQ486" s="16"/>
      <c r="FR486" s="16"/>
      <c r="FS486" s="16"/>
      <c r="FT486" s="16"/>
      <c r="FU486" s="16"/>
      <c r="FV486" s="16"/>
      <c r="FW486" s="16"/>
      <c r="FX486" s="16"/>
      <c r="FY486" s="16"/>
      <c r="FZ486" s="16"/>
      <c r="GA486" s="16"/>
      <c r="GB486" s="16"/>
      <c r="GC486" s="16"/>
      <c r="GE486" s="37">
        <v>481</v>
      </c>
      <c r="GF486" s="12">
        <v>3661</v>
      </c>
      <c r="GG486" s="16">
        <v>3.19</v>
      </c>
      <c r="GH486" s="16">
        <v>10.26</v>
      </c>
      <c r="GI486" s="16">
        <v>0</v>
      </c>
      <c r="GJ486" s="16">
        <v>0</v>
      </c>
      <c r="GK486" s="16">
        <v>3</v>
      </c>
      <c r="GL486" s="16">
        <v>17.420000000000002</v>
      </c>
      <c r="GM486" s="16">
        <v>4.59</v>
      </c>
      <c r="GN486" s="16">
        <v>0</v>
      </c>
      <c r="GO486" s="16">
        <v>0</v>
      </c>
      <c r="GP486" s="16">
        <v>0</v>
      </c>
      <c r="GQ486" s="16">
        <v>0</v>
      </c>
      <c r="GR486" s="16">
        <v>0</v>
      </c>
      <c r="GS486" s="16">
        <v>0</v>
      </c>
      <c r="GT486" s="16">
        <v>0</v>
      </c>
      <c r="GU486" s="16">
        <v>0</v>
      </c>
      <c r="GV486" s="16">
        <v>114.304</v>
      </c>
      <c r="GW486" s="16"/>
      <c r="GX486" s="16"/>
      <c r="GY486" s="16"/>
      <c r="GZ486" s="16"/>
      <c r="HA486" s="16"/>
    </row>
    <row r="487" spans="1:209" x14ac:dyDescent="0.35">
      <c r="A487" s="37"/>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c r="AA487" s="16"/>
      <c r="AB487" s="16"/>
      <c r="AC487" s="16"/>
      <c r="AD487" s="16"/>
      <c r="AE487" s="16"/>
      <c r="AF487" s="16"/>
      <c r="AG487" s="16"/>
      <c r="AH487" s="16"/>
      <c r="AI487" s="16"/>
      <c r="AJ487" s="16"/>
      <c r="AK487" s="16"/>
      <c r="AL487" s="16"/>
      <c r="AM487" s="16"/>
      <c r="AN487" s="16"/>
      <c r="AO487" s="16"/>
      <c r="AP487" s="16"/>
      <c r="AQ487" s="16"/>
      <c r="AR487" s="16"/>
      <c r="AS487" s="16"/>
      <c r="AT487" s="16"/>
      <c r="AU487" s="16"/>
      <c r="AV487" s="16"/>
      <c r="AW487" s="16"/>
      <c r="AX487" s="16"/>
      <c r="AY487" s="16"/>
      <c r="AZ487" s="16"/>
      <c r="BA487" s="16"/>
      <c r="BB487" s="16"/>
      <c r="BC487" s="16"/>
      <c r="BD487" s="16"/>
      <c r="BE487" s="16"/>
      <c r="BF487" s="16"/>
      <c r="BG487" s="16"/>
      <c r="BH487" s="16"/>
      <c r="BI487" s="16"/>
      <c r="BJ487" s="16"/>
      <c r="BK487" s="16"/>
      <c r="BL487" s="16"/>
      <c r="BM487" s="16"/>
      <c r="BN487" s="16"/>
      <c r="BO487" s="16"/>
      <c r="BP487" s="16"/>
      <c r="BQ487" s="16"/>
      <c r="BR487" s="16"/>
      <c r="BS487" s="16"/>
      <c r="BT487" s="16"/>
      <c r="BU487" s="16"/>
      <c r="BV487" s="16"/>
      <c r="BW487" s="16"/>
      <c r="BX487" s="16"/>
      <c r="BY487" s="16"/>
      <c r="BZ487" s="16"/>
      <c r="CA487" s="16"/>
      <c r="CB487" s="16"/>
      <c r="CC487" s="16"/>
      <c r="CD487" s="16"/>
      <c r="CE487" s="16"/>
      <c r="CF487" s="16"/>
      <c r="CG487" s="16"/>
      <c r="CH487" s="16"/>
      <c r="CI487" s="16"/>
      <c r="CJ487" s="16"/>
      <c r="CK487" s="16"/>
      <c r="CL487" s="16"/>
      <c r="CM487" s="16"/>
      <c r="CN487" s="16"/>
      <c r="CO487" s="16"/>
      <c r="CP487" s="16"/>
      <c r="CQ487" s="16"/>
      <c r="CR487" s="16"/>
      <c r="CS487" s="16"/>
      <c r="CT487" s="16"/>
      <c r="CU487" s="16"/>
      <c r="CV487" s="16"/>
      <c r="CW487" s="16"/>
      <c r="CX487" s="16"/>
      <c r="CY487" s="16"/>
      <c r="CZ487" s="16"/>
      <c r="DA487" s="16"/>
      <c r="DB487" s="16"/>
      <c r="DC487" s="16"/>
      <c r="DD487" s="16"/>
      <c r="DE487" s="16"/>
      <c r="DF487" s="16"/>
      <c r="DG487" s="16"/>
      <c r="DH487" s="16"/>
      <c r="DI487" s="16"/>
      <c r="DJ487" s="16"/>
      <c r="DK487" s="16"/>
      <c r="DL487" s="16"/>
      <c r="DM487" s="16"/>
      <c r="DN487" s="16"/>
      <c r="DO487" s="16"/>
      <c r="DP487" s="16"/>
      <c r="DQ487" s="16"/>
      <c r="DR487" s="16"/>
      <c r="DS487" s="16"/>
      <c r="DT487" s="16"/>
      <c r="DU487" s="16"/>
      <c r="DV487" s="16"/>
      <c r="DW487" s="16"/>
      <c r="DX487" s="16"/>
      <c r="DY487" s="16"/>
      <c r="DZ487" s="16"/>
      <c r="EA487" s="16"/>
      <c r="EB487" s="16"/>
      <c r="EC487" s="16"/>
      <c r="ED487" s="16"/>
      <c r="EE487" s="16"/>
      <c r="EF487" s="16"/>
      <c r="EG487" s="16"/>
      <c r="EH487" s="16"/>
      <c r="EI487" s="16"/>
      <c r="EJ487" s="16"/>
      <c r="EK487" s="16"/>
      <c r="EL487" s="16"/>
      <c r="EM487" s="16"/>
      <c r="EN487" s="16"/>
      <c r="EO487" s="16"/>
      <c r="EP487" s="16"/>
      <c r="EQ487" s="16"/>
      <c r="ER487" s="16"/>
      <c r="ES487" s="16"/>
      <c r="ET487" s="16"/>
      <c r="EU487" s="16"/>
      <c r="EV487" s="16"/>
      <c r="EW487" s="16"/>
      <c r="EX487" s="16"/>
      <c r="EY487" s="16"/>
      <c r="EZ487" s="16"/>
      <c r="FA487" s="16"/>
      <c r="FB487" s="16"/>
      <c r="FC487" s="16"/>
      <c r="FD487" s="16"/>
      <c r="FE487" s="16"/>
      <c r="FF487" s="16"/>
      <c r="FG487" s="16"/>
      <c r="FH487" s="16"/>
      <c r="FI487" s="16"/>
      <c r="FJ487" s="16"/>
      <c r="FK487" s="16"/>
      <c r="FL487" s="16"/>
      <c r="FM487" s="16"/>
      <c r="FN487" s="16"/>
      <c r="FO487" s="16"/>
      <c r="FP487" s="16"/>
      <c r="FQ487" s="16"/>
      <c r="FR487" s="16"/>
      <c r="FS487" s="16"/>
      <c r="FT487" s="16"/>
      <c r="FU487" s="16"/>
      <c r="FV487" s="16"/>
      <c r="FW487" s="16"/>
      <c r="FX487" s="16"/>
      <c r="FY487" s="16"/>
      <c r="FZ487" s="16"/>
      <c r="GA487" s="16"/>
      <c r="GB487" s="16"/>
      <c r="GC487" s="16"/>
      <c r="GE487" s="37">
        <v>482</v>
      </c>
      <c r="GF487" s="12">
        <v>3662</v>
      </c>
      <c r="GG487" s="16">
        <v>0</v>
      </c>
      <c r="GH487" s="16">
        <v>12.22</v>
      </c>
      <c r="GI487" s="16">
        <v>0</v>
      </c>
      <c r="GJ487" s="16">
        <v>0</v>
      </c>
      <c r="GK487" s="16">
        <v>0</v>
      </c>
      <c r="GL487" s="16">
        <v>0</v>
      </c>
      <c r="GM487" s="16">
        <v>0</v>
      </c>
      <c r="GN487" s="16">
        <v>4.3499999999999996</v>
      </c>
      <c r="GO487" s="16">
        <v>0</v>
      </c>
      <c r="GP487" s="16">
        <v>0</v>
      </c>
      <c r="GQ487" s="16">
        <v>0</v>
      </c>
      <c r="GR487" s="16">
        <v>0</v>
      </c>
      <c r="GS487" s="16">
        <v>0</v>
      </c>
      <c r="GT487" s="16">
        <v>0</v>
      </c>
      <c r="GU487" s="16">
        <v>0</v>
      </c>
      <c r="GV487" s="16">
        <v>188.85000000000002</v>
      </c>
      <c r="GW487" s="16"/>
      <c r="GX487" s="16"/>
      <c r="GY487" s="16"/>
      <c r="GZ487" s="16"/>
      <c r="HA487" s="16"/>
    </row>
    <row r="488" spans="1:209" x14ac:dyDescent="0.35">
      <c r="A488" s="37"/>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c r="AA488" s="16"/>
      <c r="AB488" s="16"/>
      <c r="AC488" s="16"/>
      <c r="AD488" s="16"/>
      <c r="AE488" s="16"/>
      <c r="AF488" s="16"/>
      <c r="AG488" s="16"/>
      <c r="AH488" s="16"/>
      <c r="AI488" s="16"/>
      <c r="AJ488" s="16"/>
      <c r="AK488" s="16"/>
      <c r="AL488" s="16"/>
      <c r="AM488" s="16"/>
      <c r="AN488" s="16"/>
      <c r="AO488" s="16"/>
      <c r="AP488" s="16"/>
      <c r="AQ488" s="16"/>
      <c r="AR488" s="16"/>
      <c r="AS488" s="16"/>
      <c r="AT488" s="16"/>
      <c r="AU488" s="16"/>
      <c r="AV488" s="16"/>
      <c r="AW488" s="16"/>
      <c r="AX488" s="16"/>
      <c r="AY488" s="16"/>
      <c r="AZ488" s="16"/>
      <c r="BA488" s="16"/>
      <c r="BB488" s="16"/>
      <c r="BC488" s="16"/>
      <c r="BD488" s="16"/>
      <c r="BE488" s="16"/>
      <c r="BF488" s="16"/>
      <c r="BG488" s="16"/>
      <c r="BH488" s="16"/>
      <c r="BI488" s="16"/>
      <c r="BJ488" s="16"/>
      <c r="BK488" s="16"/>
      <c r="BL488" s="16"/>
      <c r="BM488" s="16"/>
      <c r="BN488" s="16"/>
      <c r="BO488" s="16"/>
      <c r="BP488" s="16"/>
      <c r="BQ488" s="16"/>
      <c r="BR488" s="16"/>
      <c r="BS488" s="16"/>
      <c r="BT488" s="16"/>
      <c r="BU488" s="16"/>
      <c r="BV488" s="16"/>
      <c r="BW488" s="16"/>
      <c r="BX488" s="16"/>
      <c r="BY488" s="16"/>
      <c r="BZ488" s="16"/>
      <c r="CA488" s="16"/>
      <c r="CB488" s="16"/>
      <c r="CC488" s="16"/>
      <c r="CD488" s="16"/>
      <c r="CE488" s="16"/>
      <c r="CF488" s="16"/>
      <c r="CG488" s="16"/>
      <c r="CH488" s="16"/>
      <c r="CI488" s="16"/>
      <c r="CJ488" s="16"/>
      <c r="CK488" s="16"/>
      <c r="CL488" s="16"/>
      <c r="CM488" s="16"/>
      <c r="CN488" s="16"/>
      <c r="CO488" s="16"/>
      <c r="CP488" s="16"/>
      <c r="CQ488" s="16"/>
      <c r="CR488" s="16"/>
      <c r="CS488" s="16"/>
      <c r="CT488" s="16"/>
      <c r="CU488" s="16"/>
      <c r="CV488" s="16"/>
      <c r="CW488" s="16"/>
      <c r="CX488" s="16"/>
      <c r="CY488" s="16"/>
      <c r="CZ488" s="16"/>
      <c r="DA488" s="16"/>
      <c r="DB488" s="16"/>
      <c r="DC488" s="16"/>
      <c r="DD488" s="16"/>
      <c r="DE488" s="16"/>
      <c r="DF488" s="16"/>
      <c r="DG488" s="16"/>
      <c r="DH488" s="16"/>
      <c r="DI488" s="16"/>
      <c r="DJ488" s="16"/>
      <c r="DK488" s="16"/>
      <c r="DL488" s="16"/>
      <c r="DM488" s="16"/>
      <c r="DN488" s="16"/>
      <c r="DO488" s="16"/>
      <c r="DP488" s="16"/>
      <c r="DQ488" s="16"/>
      <c r="DR488" s="16"/>
      <c r="DS488" s="16"/>
      <c r="DT488" s="16"/>
      <c r="DU488" s="16"/>
      <c r="DV488" s="16"/>
      <c r="DW488" s="16"/>
      <c r="DX488" s="16"/>
      <c r="DY488" s="16"/>
      <c r="DZ488" s="16"/>
      <c r="EA488" s="16"/>
      <c r="EB488" s="16"/>
      <c r="EC488" s="16"/>
      <c r="ED488" s="16"/>
      <c r="EE488" s="16"/>
      <c r="EF488" s="16"/>
      <c r="EG488" s="16"/>
      <c r="EH488" s="16"/>
      <c r="EI488" s="16"/>
      <c r="EJ488" s="16"/>
      <c r="EK488" s="16"/>
      <c r="EL488" s="16"/>
      <c r="EM488" s="16"/>
      <c r="EN488" s="16"/>
      <c r="EO488" s="16"/>
      <c r="EP488" s="16"/>
      <c r="EQ488" s="16"/>
      <c r="ER488" s="16"/>
      <c r="ES488" s="16"/>
      <c r="ET488" s="16"/>
      <c r="EU488" s="16"/>
      <c r="EV488" s="16"/>
      <c r="EW488" s="16"/>
      <c r="EX488" s="16"/>
      <c r="EY488" s="16"/>
      <c r="EZ488" s="16"/>
      <c r="FA488" s="16"/>
      <c r="FB488" s="16"/>
      <c r="FC488" s="16"/>
      <c r="FD488" s="16"/>
      <c r="FE488" s="16"/>
      <c r="FF488" s="16"/>
      <c r="FG488" s="16"/>
      <c r="FH488" s="16"/>
      <c r="FI488" s="16"/>
      <c r="FJ488" s="16"/>
      <c r="FK488" s="16"/>
      <c r="FL488" s="16"/>
      <c r="FM488" s="16"/>
      <c r="FN488" s="16"/>
      <c r="FO488" s="16"/>
      <c r="FP488" s="16"/>
      <c r="FQ488" s="16"/>
      <c r="FR488" s="16"/>
      <c r="FS488" s="16"/>
      <c r="FT488" s="16"/>
      <c r="FU488" s="16"/>
      <c r="FV488" s="16"/>
      <c r="FW488" s="16"/>
      <c r="FX488" s="16"/>
      <c r="FY488" s="16"/>
      <c r="FZ488" s="16"/>
      <c r="GA488" s="16"/>
      <c r="GB488" s="16"/>
      <c r="GC488" s="16"/>
      <c r="GE488" s="37">
        <v>483</v>
      </c>
      <c r="GF488" s="12">
        <v>3663</v>
      </c>
      <c r="GG488" s="16">
        <v>5.32</v>
      </c>
      <c r="GH488" s="16">
        <v>4.2300000000000004</v>
      </c>
      <c r="GI488" s="16">
        <v>0</v>
      </c>
      <c r="GJ488" s="16">
        <v>0</v>
      </c>
      <c r="GK488" s="16">
        <v>0</v>
      </c>
      <c r="GL488" s="16">
        <v>8.32</v>
      </c>
      <c r="GM488" s="16">
        <v>0</v>
      </c>
      <c r="GN488" s="16">
        <v>27.98</v>
      </c>
      <c r="GO488" s="16">
        <v>0</v>
      </c>
      <c r="GP488" s="16">
        <v>0</v>
      </c>
      <c r="GQ488" s="16">
        <v>0</v>
      </c>
      <c r="GR488" s="16">
        <v>0</v>
      </c>
      <c r="GS488" s="16">
        <v>60</v>
      </c>
      <c r="GT488" s="16">
        <v>0</v>
      </c>
      <c r="GU488" s="16">
        <v>0</v>
      </c>
      <c r="GV488" s="16">
        <v>512.94200000000012</v>
      </c>
      <c r="GW488" s="16"/>
      <c r="GX488" s="16"/>
      <c r="GY488" s="16"/>
      <c r="GZ488" s="16"/>
      <c r="HA488" s="16"/>
    </row>
    <row r="489" spans="1:209" x14ac:dyDescent="0.35">
      <c r="A489" s="37"/>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c r="AA489" s="16"/>
      <c r="AB489" s="16"/>
      <c r="AC489" s="16"/>
      <c r="AD489" s="16"/>
      <c r="AE489" s="16"/>
      <c r="AF489" s="16"/>
      <c r="AG489" s="16"/>
      <c r="AH489" s="16"/>
      <c r="AI489" s="16"/>
      <c r="AJ489" s="16"/>
      <c r="AK489" s="16"/>
      <c r="AL489" s="16"/>
      <c r="AM489" s="16"/>
      <c r="AN489" s="16"/>
      <c r="AO489" s="16"/>
      <c r="AP489" s="16"/>
      <c r="AQ489" s="16"/>
      <c r="AR489" s="16"/>
      <c r="AS489" s="16"/>
      <c r="AT489" s="16"/>
      <c r="AU489" s="16"/>
      <c r="AV489" s="16"/>
      <c r="AW489" s="16"/>
      <c r="AX489" s="16"/>
      <c r="AY489" s="16"/>
      <c r="AZ489" s="16"/>
      <c r="BA489" s="16"/>
      <c r="BB489" s="16"/>
      <c r="BC489" s="16"/>
      <c r="BD489" s="16"/>
      <c r="BE489" s="16"/>
      <c r="BF489" s="16"/>
      <c r="BG489" s="16"/>
      <c r="BH489" s="16"/>
      <c r="BI489" s="16"/>
      <c r="BJ489" s="16"/>
      <c r="BK489" s="16"/>
      <c r="BL489" s="16"/>
      <c r="BM489" s="16"/>
      <c r="BN489" s="16"/>
      <c r="BO489" s="16"/>
      <c r="BP489" s="16"/>
      <c r="BQ489" s="16"/>
      <c r="BR489" s="16"/>
      <c r="BS489" s="16"/>
      <c r="BT489" s="16"/>
      <c r="BU489" s="16"/>
      <c r="BV489" s="16"/>
      <c r="BW489" s="16"/>
      <c r="BX489" s="16"/>
      <c r="BY489" s="16"/>
      <c r="BZ489" s="16"/>
      <c r="CA489" s="16"/>
      <c r="CB489" s="16"/>
      <c r="CC489" s="16"/>
      <c r="CD489" s="16"/>
      <c r="CE489" s="16"/>
      <c r="CF489" s="16"/>
      <c r="CG489" s="16"/>
      <c r="CH489" s="16"/>
      <c r="CI489" s="16"/>
      <c r="CJ489" s="16"/>
      <c r="CK489" s="16"/>
      <c r="CL489" s="16"/>
      <c r="CM489" s="16"/>
      <c r="CN489" s="16"/>
      <c r="CO489" s="16"/>
      <c r="CP489" s="16"/>
      <c r="CQ489" s="16"/>
      <c r="CR489" s="16"/>
      <c r="CS489" s="16"/>
      <c r="CT489" s="16"/>
      <c r="CU489" s="16"/>
      <c r="CV489" s="16"/>
      <c r="CW489" s="16"/>
      <c r="CX489" s="16"/>
      <c r="CY489" s="16"/>
      <c r="CZ489" s="16"/>
      <c r="DA489" s="16"/>
      <c r="DB489" s="16"/>
      <c r="DC489" s="16"/>
      <c r="DD489" s="16"/>
      <c r="DE489" s="16"/>
      <c r="DF489" s="16"/>
      <c r="DG489" s="16"/>
      <c r="DH489" s="16"/>
      <c r="DI489" s="16"/>
      <c r="DJ489" s="16"/>
      <c r="DK489" s="16"/>
      <c r="DL489" s="16"/>
      <c r="DM489" s="16"/>
      <c r="DN489" s="16"/>
      <c r="DO489" s="16"/>
      <c r="DP489" s="16"/>
      <c r="DQ489" s="16"/>
      <c r="DR489" s="16"/>
      <c r="DS489" s="16"/>
      <c r="DT489" s="16"/>
      <c r="DU489" s="16"/>
      <c r="DV489" s="16"/>
      <c r="DW489" s="16"/>
      <c r="DX489" s="16"/>
      <c r="DY489" s="16"/>
      <c r="DZ489" s="16"/>
      <c r="EA489" s="16"/>
      <c r="EB489" s="16"/>
      <c r="EC489" s="16"/>
      <c r="ED489" s="16"/>
      <c r="EE489" s="16"/>
      <c r="EF489" s="16"/>
      <c r="EG489" s="16"/>
      <c r="EH489" s="16"/>
      <c r="EI489" s="16"/>
      <c r="EJ489" s="16"/>
      <c r="EK489" s="16"/>
      <c r="EL489" s="16"/>
      <c r="EM489" s="16"/>
      <c r="EN489" s="16"/>
      <c r="EO489" s="16"/>
      <c r="EP489" s="16"/>
      <c r="EQ489" s="16"/>
      <c r="ER489" s="16"/>
      <c r="ES489" s="16"/>
      <c r="ET489" s="16"/>
      <c r="EU489" s="16"/>
      <c r="EV489" s="16"/>
      <c r="EW489" s="16"/>
      <c r="EX489" s="16"/>
      <c r="EY489" s="16"/>
      <c r="EZ489" s="16"/>
      <c r="FA489" s="16"/>
      <c r="FB489" s="16"/>
      <c r="FC489" s="16"/>
      <c r="FD489" s="16"/>
      <c r="FE489" s="16"/>
      <c r="FF489" s="16"/>
      <c r="FG489" s="16"/>
      <c r="FH489" s="16"/>
      <c r="FI489" s="16"/>
      <c r="FJ489" s="16"/>
      <c r="FK489" s="16"/>
      <c r="FL489" s="16"/>
      <c r="FM489" s="16"/>
      <c r="FN489" s="16"/>
      <c r="FO489" s="16"/>
      <c r="FP489" s="16"/>
      <c r="FQ489" s="16"/>
      <c r="FR489" s="16"/>
      <c r="FS489" s="16"/>
      <c r="FT489" s="16"/>
      <c r="FU489" s="16"/>
      <c r="FV489" s="16"/>
      <c r="FW489" s="16"/>
      <c r="FX489" s="16"/>
      <c r="FY489" s="16"/>
      <c r="FZ489" s="16"/>
      <c r="GA489" s="16"/>
      <c r="GB489" s="16"/>
      <c r="GC489" s="16"/>
      <c r="GE489" s="37">
        <v>484</v>
      </c>
      <c r="GF489" s="12">
        <v>3664</v>
      </c>
      <c r="GG489" s="16">
        <v>1.48</v>
      </c>
      <c r="GH489" s="16">
        <v>16.739999999999998</v>
      </c>
      <c r="GI489" s="16">
        <v>4</v>
      </c>
      <c r="GJ489" s="16">
        <v>3</v>
      </c>
      <c r="GK489" s="16">
        <v>4.5</v>
      </c>
      <c r="GL489" s="16">
        <v>34.4</v>
      </c>
      <c r="GM489" s="16">
        <v>12.62</v>
      </c>
      <c r="GN489" s="16">
        <v>13.46</v>
      </c>
      <c r="GO489" s="16">
        <v>5.9850000000000003</v>
      </c>
      <c r="GP489" s="16">
        <v>17.954999999999998</v>
      </c>
      <c r="GQ489" s="16">
        <v>29.925000000000001</v>
      </c>
      <c r="GR489" s="16">
        <v>46.64</v>
      </c>
      <c r="GS489" s="16">
        <v>18.824999999999999</v>
      </c>
      <c r="GT489" s="16">
        <v>6.65</v>
      </c>
      <c r="GU489" s="16">
        <v>26.4</v>
      </c>
      <c r="GV489" s="16">
        <v>2364.5320000000002</v>
      </c>
      <c r="GW489" s="16"/>
      <c r="GX489" s="16"/>
      <c r="GY489" s="16"/>
      <c r="GZ489" s="16"/>
      <c r="HA489" s="16"/>
    </row>
    <row r="490" spans="1:209" x14ac:dyDescent="0.35">
      <c r="A490" s="37"/>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c r="AA490" s="16"/>
      <c r="AB490" s="16"/>
      <c r="AC490" s="16"/>
      <c r="AD490" s="16"/>
      <c r="AE490" s="16"/>
      <c r="AF490" s="16"/>
      <c r="AG490" s="16"/>
      <c r="AH490" s="16"/>
      <c r="AI490" s="16"/>
      <c r="AJ490" s="16"/>
      <c r="AK490" s="16"/>
      <c r="AL490" s="16"/>
      <c r="AM490" s="16"/>
      <c r="AN490" s="16"/>
      <c r="AO490" s="16"/>
      <c r="AP490" s="16"/>
      <c r="AQ490" s="16"/>
      <c r="AR490" s="16"/>
      <c r="AS490" s="16"/>
      <c r="AT490" s="16"/>
      <c r="AU490" s="16"/>
      <c r="AV490" s="16"/>
      <c r="AW490" s="16"/>
      <c r="AX490" s="16"/>
      <c r="AY490" s="16"/>
      <c r="AZ490" s="16"/>
      <c r="BA490" s="16"/>
      <c r="BB490" s="16"/>
      <c r="BC490" s="16"/>
      <c r="BD490" s="16"/>
      <c r="BE490" s="16"/>
      <c r="BF490" s="16"/>
      <c r="BG490" s="16"/>
      <c r="BH490" s="16"/>
      <c r="BI490" s="16"/>
      <c r="BJ490" s="16"/>
      <c r="BK490" s="16"/>
      <c r="BL490" s="16"/>
      <c r="BM490" s="16"/>
      <c r="BN490" s="16"/>
      <c r="BO490" s="16"/>
      <c r="BP490" s="16"/>
      <c r="BQ490" s="16"/>
      <c r="BR490" s="16"/>
      <c r="BS490" s="16"/>
      <c r="BT490" s="16"/>
      <c r="BU490" s="16"/>
      <c r="BV490" s="16"/>
      <c r="BW490" s="16"/>
      <c r="BX490" s="16"/>
      <c r="BY490" s="16"/>
      <c r="BZ490" s="16"/>
      <c r="CA490" s="16"/>
      <c r="CB490" s="16"/>
      <c r="CC490" s="16"/>
      <c r="CD490" s="16"/>
      <c r="CE490" s="16"/>
      <c r="CF490" s="16"/>
      <c r="CG490" s="16"/>
      <c r="CH490" s="16"/>
      <c r="CI490" s="16"/>
      <c r="CJ490" s="16"/>
      <c r="CK490" s="16"/>
      <c r="CL490" s="16"/>
      <c r="CM490" s="16"/>
      <c r="CN490" s="16"/>
      <c r="CO490" s="16"/>
      <c r="CP490" s="16"/>
      <c r="CQ490" s="16"/>
      <c r="CR490" s="16"/>
      <c r="CS490" s="16"/>
      <c r="CT490" s="16"/>
      <c r="CU490" s="16"/>
      <c r="CV490" s="16"/>
      <c r="CW490" s="16"/>
      <c r="CX490" s="16"/>
      <c r="CY490" s="16"/>
      <c r="CZ490" s="16"/>
      <c r="DA490" s="16"/>
      <c r="DB490" s="16"/>
      <c r="DC490" s="16"/>
      <c r="DD490" s="16"/>
      <c r="DE490" s="16"/>
      <c r="DF490" s="16"/>
      <c r="DG490" s="16"/>
      <c r="DH490" s="16"/>
      <c r="DI490" s="16"/>
      <c r="DJ490" s="16"/>
      <c r="DK490" s="16"/>
      <c r="DL490" s="16"/>
      <c r="DM490" s="16"/>
      <c r="DN490" s="16"/>
      <c r="DO490" s="16"/>
      <c r="DP490" s="16"/>
      <c r="DQ490" s="16"/>
      <c r="DR490" s="16"/>
      <c r="DS490" s="16"/>
      <c r="DT490" s="16"/>
      <c r="DU490" s="16"/>
      <c r="DV490" s="16"/>
      <c r="DW490" s="16"/>
      <c r="DX490" s="16"/>
      <c r="DY490" s="16"/>
      <c r="DZ490" s="16"/>
      <c r="EA490" s="16"/>
      <c r="EB490" s="16"/>
      <c r="EC490" s="16"/>
      <c r="ED490" s="16"/>
      <c r="EE490" s="16"/>
      <c r="EF490" s="16"/>
      <c r="EG490" s="16"/>
      <c r="EH490" s="16"/>
      <c r="EI490" s="16"/>
      <c r="EJ490" s="16"/>
      <c r="EK490" s="16"/>
      <c r="EL490" s="16"/>
      <c r="EM490" s="16"/>
      <c r="EN490" s="16"/>
      <c r="EO490" s="16"/>
      <c r="EP490" s="16"/>
      <c r="EQ490" s="16"/>
      <c r="ER490" s="16"/>
      <c r="ES490" s="16"/>
      <c r="ET490" s="16"/>
      <c r="EU490" s="16"/>
      <c r="EV490" s="16"/>
      <c r="EW490" s="16"/>
      <c r="EX490" s="16"/>
      <c r="EY490" s="16"/>
      <c r="EZ490" s="16"/>
      <c r="FA490" s="16"/>
      <c r="FB490" s="16"/>
      <c r="FC490" s="16"/>
      <c r="FD490" s="16"/>
      <c r="FE490" s="16"/>
      <c r="FF490" s="16"/>
      <c r="FG490" s="16"/>
      <c r="FH490" s="16"/>
      <c r="FI490" s="16"/>
      <c r="FJ490" s="16"/>
      <c r="FK490" s="16"/>
      <c r="FL490" s="16"/>
      <c r="FM490" s="16"/>
      <c r="FN490" s="16"/>
      <c r="FO490" s="16"/>
      <c r="FP490" s="16"/>
      <c r="FQ490" s="16"/>
      <c r="FR490" s="16"/>
      <c r="FS490" s="16"/>
      <c r="FT490" s="16"/>
      <c r="FU490" s="16"/>
      <c r="FV490" s="16"/>
      <c r="FW490" s="16"/>
      <c r="FX490" s="16"/>
      <c r="FY490" s="16"/>
      <c r="FZ490" s="16"/>
      <c r="GA490" s="16"/>
      <c r="GB490" s="16"/>
      <c r="GC490" s="16"/>
      <c r="GE490" s="37">
        <v>485</v>
      </c>
      <c r="GF490" s="12">
        <v>3665</v>
      </c>
      <c r="GG490" s="16">
        <v>5.22</v>
      </c>
      <c r="GH490" s="16">
        <v>5</v>
      </c>
      <c r="GI490" s="16">
        <v>4</v>
      </c>
      <c r="GJ490" s="16">
        <v>0</v>
      </c>
      <c r="GK490" s="16">
        <v>3</v>
      </c>
      <c r="GL490" s="16">
        <v>4.68</v>
      </c>
      <c r="GM490" s="16">
        <v>0</v>
      </c>
      <c r="GN490" s="16">
        <v>0</v>
      </c>
      <c r="GO490" s="16">
        <v>0</v>
      </c>
      <c r="GP490" s="16">
        <v>0</v>
      </c>
      <c r="GQ490" s="16">
        <v>0</v>
      </c>
      <c r="GR490" s="16">
        <v>0</v>
      </c>
      <c r="GS490" s="16">
        <v>6.64</v>
      </c>
      <c r="GT490" s="16">
        <v>0</v>
      </c>
      <c r="GU490" s="16">
        <v>13.2</v>
      </c>
      <c r="GV490" s="16">
        <v>598.35500000000002</v>
      </c>
      <c r="GW490" s="16"/>
      <c r="GX490" s="16"/>
      <c r="GY490" s="16"/>
      <c r="GZ490" s="16"/>
      <c r="HA490" s="16"/>
    </row>
    <row r="491" spans="1:209" x14ac:dyDescent="0.35">
      <c r="A491" s="37"/>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c r="AA491" s="16"/>
      <c r="AB491" s="16"/>
      <c r="AC491" s="16"/>
      <c r="AD491" s="16"/>
      <c r="AE491" s="16"/>
      <c r="AF491" s="16"/>
      <c r="AG491" s="16"/>
      <c r="AH491" s="16"/>
      <c r="AI491" s="16"/>
      <c r="AJ491" s="16"/>
      <c r="AK491" s="16"/>
      <c r="AL491" s="16"/>
      <c r="AM491" s="16"/>
      <c r="AN491" s="16"/>
      <c r="AO491" s="16"/>
      <c r="AP491" s="16"/>
      <c r="AQ491" s="16"/>
      <c r="AR491" s="16"/>
      <c r="AS491" s="16"/>
      <c r="AT491" s="16"/>
      <c r="AU491" s="16"/>
      <c r="AV491" s="16"/>
      <c r="AW491" s="16"/>
      <c r="AX491" s="16"/>
      <c r="AY491" s="16"/>
      <c r="AZ491" s="16"/>
      <c r="BA491" s="16"/>
      <c r="BB491" s="16"/>
      <c r="BC491" s="16"/>
      <c r="BD491" s="16"/>
      <c r="BE491" s="16"/>
      <c r="BF491" s="16"/>
      <c r="BG491" s="16"/>
      <c r="BH491" s="16"/>
      <c r="BI491" s="16"/>
      <c r="BJ491" s="16"/>
      <c r="BK491" s="16"/>
      <c r="BL491" s="16"/>
      <c r="BM491" s="16"/>
      <c r="BN491" s="16"/>
      <c r="BO491" s="16"/>
      <c r="BP491" s="16"/>
      <c r="BQ491" s="16"/>
      <c r="BR491" s="16"/>
      <c r="BS491" s="16"/>
      <c r="BT491" s="16"/>
      <c r="BU491" s="16"/>
      <c r="BV491" s="16"/>
      <c r="BW491" s="16"/>
      <c r="BX491" s="16"/>
      <c r="BY491" s="16"/>
      <c r="BZ491" s="16"/>
      <c r="CA491" s="16"/>
      <c r="CB491" s="16"/>
      <c r="CC491" s="16"/>
      <c r="CD491" s="16"/>
      <c r="CE491" s="16"/>
      <c r="CF491" s="16"/>
      <c r="CG491" s="16"/>
      <c r="CH491" s="16"/>
      <c r="CI491" s="16"/>
      <c r="CJ491" s="16"/>
      <c r="CK491" s="16"/>
      <c r="CL491" s="16"/>
      <c r="CM491" s="16"/>
      <c r="CN491" s="16"/>
      <c r="CO491" s="16"/>
      <c r="CP491" s="16"/>
      <c r="CQ491" s="16"/>
      <c r="CR491" s="16"/>
      <c r="CS491" s="16"/>
      <c r="CT491" s="16"/>
      <c r="CU491" s="16"/>
      <c r="CV491" s="16"/>
      <c r="CW491" s="16"/>
      <c r="CX491" s="16"/>
      <c r="CY491" s="16"/>
      <c r="CZ491" s="16"/>
      <c r="DA491" s="16"/>
      <c r="DB491" s="16"/>
      <c r="DC491" s="16"/>
      <c r="DD491" s="16"/>
      <c r="DE491" s="16"/>
      <c r="DF491" s="16"/>
      <c r="DG491" s="16"/>
      <c r="DH491" s="16"/>
      <c r="DI491" s="16"/>
      <c r="DJ491" s="16"/>
      <c r="DK491" s="16"/>
      <c r="DL491" s="16"/>
      <c r="DM491" s="16"/>
      <c r="DN491" s="16"/>
      <c r="DO491" s="16"/>
      <c r="DP491" s="16"/>
      <c r="DQ491" s="16"/>
      <c r="DR491" s="16"/>
      <c r="DS491" s="16"/>
      <c r="DT491" s="16"/>
      <c r="DU491" s="16"/>
      <c r="DV491" s="16"/>
      <c r="DW491" s="16"/>
      <c r="DX491" s="16"/>
      <c r="DY491" s="16"/>
      <c r="DZ491" s="16"/>
      <c r="EA491" s="16"/>
      <c r="EB491" s="16"/>
      <c r="EC491" s="16"/>
      <c r="ED491" s="16"/>
      <c r="EE491" s="16"/>
      <c r="EF491" s="16"/>
      <c r="EG491" s="16"/>
      <c r="EH491" s="16"/>
      <c r="EI491" s="16"/>
      <c r="EJ491" s="16"/>
      <c r="EK491" s="16"/>
      <c r="EL491" s="16"/>
      <c r="EM491" s="16"/>
      <c r="EN491" s="16"/>
      <c r="EO491" s="16"/>
      <c r="EP491" s="16"/>
      <c r="EQ491" s="16"/>
      <c r="ER491" s="16"/>
      <c r="ES491" s="16"/>
      <c r="ET491" s="16"/>
      <c r="EU491" s="16"/>
      <c r="EV491" s="16"/>
      <c r="EW491" s="16"/>
      <c r="EX491" s="16"/>
      <c r="EY491" s="16"/>
      <c r="EZ491" s="16"/>
      <c r="FA491" s="16"/>
      <c r="FB491" s="16"/>
      <c r="FC491" s="16"/>
      <c r="FD491" s="16"/>
      <c r="FE491" s="16"/>
      <c r="FF491" s="16"/>
      <c r="FG491" s="16"/>
      <c r="FH491" s="16"/>
      <c r="FI491" s="16"/>
      <c r="FJ491" s="16"/>
      <c r="FK491" s="16"/>
      <c r="FL491" s="16"/>
      <c r="FM491" s="16"/>
      <c r="FN491" s="16"/>
      <c r="FO491" s="16"/>
      <c r="FP491" s="16"/>
      <c r="FQ491" s="16"/>
      <c r="FR491" s="16"/>
      <c r="FS491" s="16"/>
      <c r="FT491" s="16"/>
      <c r="FU491" s="16"/>
      <c r="FV491" s="16"/>
      <c r="FW491" s="16"/>
      <c r="FX491" s="16"/>
      <c r="FY491" s="16"/>
      <c r="FZ491" s="16"/>
      <c r="GA491" s="16"/>
      <c r="GB491" s="16"/>
      <c r="GC491" s="16"/>
      <c r="GE491" s="37">
        <v>486</v>
      </c>
      <c r="GF491" s="12">
        <v>3666</v>
      </c>
      <c r="GG491" s="16">
        <v>53.384999999999998</v>
      </c>
      <c r="GH491" s="16">
        <v>78.989999999999995</v>
      </c>
      <c r="GI491" s="16">
        <v>16.25</v>
      </c>
      <c r="GJ491" s="16">
        <v>28.19</v>
      </c>
      <c r="GK491" s="16">
        <v>35.369999999999997</v>
      </c>
      <c r="GL491" s="16">
        <v>9</v>
      </c>
      <c r="GM491" s="16">
        <v>132.34</v>
      </c>
      <c r="GN491" s="16">
        <v>19.03</v>
      </c>
      <c r="GO491" s="16">
        <v>145.63</v>
      </c>
      <c r="GP491" s="16">
        <v>153.745</v>
      </c>
      <c r="GQ491" s="16">
        <v>34.72</v>
      </c>
      <c r="GR491" s="16">
        <v>50.38</v>
      </c>
      <c r="GS491" s="16">
        <v>16.739999999999998</v>
      </c>
      <c r="GT491" s="16">
        <v>38.72</v>
      </c>
      <c r="GU491" s="16">
        <v>34.020000000000003</v>
      </c>
      <c r="GV491" s="16">
        <v>8129.5200000000059</v>
      </c>
      <c r="GW491" s="16"/>
      <c r="GX491" s="16"/>
      <c r="GY491" s="16"/>
      <c r="GZ491" s="16"/>
      <c r="HA491" s="16"/>
    </row>
    <row r="492" spans="1:209" x14ac:dyDescent="0.35">
      <c r="A492" s="37"/>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c r="AD492" s="16"/>
      <c r="AE492" s="16"/>
      <c r="AF492" s="16"/>
      <c r="AG492" s="16"/>
      <c r="AH492" s="16"/>
      <c r="AI492" s="16"/>
      <c r="AJ492" s="16"/>
      <c r="AK492" s="16"/>
      <c r="AL492" s="16"/>
      <c r="AM492" s="16"/>
      <c r="AN492" s="16"/>
      <c r="AO492" s="16"/>
      <c r="AP492" s="16"/>
      <c r="AQ492" s="16"/>
      <c r="AR492" s="16"/>
      <c r="AS492" s="16"/>
      <c r="AT492" s="16"/>
      <c r="AU492" s="16"/>
      <c r="AV492" s="16"/>
      <c r="AW492" s="16"/>
      <c r="AX492" s="16"/>
      <c r="AY492" s="16"/>
      <c r="AZ492" s="16"/>
      <c r="BA492" s="16"/>
      <c r="BB492" s="16"/>
      <c r="BC492" s="16"/>
      <c r="BD492" s="16"/>
      <c r="BE492" s="16"/>
      <c r="BF492" s="16"/>
      <c r="BG492" s="16"/>
      <c r="BH492" s="16"/>
      <c r="BI492" s="16"/>
      <c r="BJ492" s="16"/>
      <c r="BK492" s="16"/>
      <c r="BL492" s="16"/>
      <c r="BM492" s="16"/>
      <c r="BN492" s="16"/>
      <c r="BO492" s="16"/>
      <c r="BP492" s="16"/>
      <c r="BQ492" s="16"/>
      <c r="BR492" s="16"/>
      <c r="BS492" s="16"/>
      <c r="BT492" s="16"/>
      <c r="BU492" s="16"/>
      <c r="BV492" s="16"/>
      <c r="BW492" s="16"/>
      <c r="BX492" s="16"/>
      <c r="BY492" s="16"/>
      <c r="BZ492" s="16"/>
      <c r="CA492" s="16"/>
      <c r="CB492" s="16"/>
      <c r="CC492" s="16"/>
      <c r="CD492" s="16"/>
      <c r="CE492" s="16"/>
      <c r="CF492" s="16"/>
      <c r="CG492" s="16"/>
      <c r="CH492" s="16"/>
      <c r="CI492" s="16"/>
      <c r="CJ492" s="16"/>
      <c r="CK492" s="16"/>
      <c r="CL492" s="16"/>
      <c r="CM492" s="16"/>
      <c r="CN492" s="16"/>
      <c r="CO492" s="16"/>
      <c r="CP492" s="16"/>
      <c r="CQ492" s="16"/>
      <c r="CR492" s="16"/>
      <c r="CS492" s="16"/>
      <c r="CT492" s="16"/>
      <c r="CU492" s="16"/>
      <c r="CV492" s="16"/>
      <c r="CW492" s="16"/>
      <c r="CX492" s="16"/>
      <c r="CY492" s="16"/>
      <c r="CZ492" s="16"/>
      <c r="DA492" s="16"/>
      <c r="DB492" s="16"/>
      <c r="DC492" s="16"/>
      <c r="DD492" s="16"/>
      <c r="DE492" s="16"/>
      <c r="DF492" s="16"/>
      <c r="DG492" s="16"/>
      <c r="DH492" s="16"/>
      <c r="DI492" s="16"/>
      <c r="DJ492" s="16"/>
      <c r="DK492" s="16"/>
      <c r="DL492" s="16"/>
      <c r="DM492" s="16"/>
      <c r="DN492" s="16"/>
      <c r="DO492" s="16"/>
      <c r="DP492" s="16"/>
      <c r="DQ492" s="16"/>
      <c r="DR492" s="16"/>
      <c r="DS492" s="16"/>
      <c r="DT492" s="16"/>
      <c r="DU492" s="16"/>
      <c r="DV492" s="16"/>
      <c r="DW492" s="16"/>
      <c r="DX492" s="16"/>
      <c r="DY492" s="16"/>
      <c r="DZ492" s="16"/>
      <c r="EA492" s="16"/>
      <c r="EB492" s="16"/>
      <c r="EC492" s="16"/>
      <c r="ED492" s="16"/>
      <c r="EE492" s="16"/>
      <c r="EF492" s="16"/>
      <c r="EG492" s="16"/>
      <c r="EH492" s="16"/>
      <c r="EI492" s="16"/>
      <c r="EJ492" s="16"/>
      <c r="EK492" s="16"/>
      <c r="EL492" s="16"/>
      <c r="EM492" s="16"/>
      <c r="EN492" s="16"/>
      <c r="EO492" s="16"/>
      <c r="EP492" s="16"/>
      <c r="EQ492" s="16"/>
      <c r="ER492" s="16"/>
      <c r="ES492" s="16"/>
      <c r="ET492" s="16"/>
      <c r="EU492" s="16"/>
      <c r="EV492" s="16"/>
      <c r="EW492" s="16"/>
      <c r="EX492" s="16"/>
      <c r="EY492" s="16"/>
      <c r="EZ492" s="16"/>
      <c r="FA492" s="16"/>
      <c r="FB492" s="16"/>
      <c r="FC492" s="16"/>
      <c r="FD492" s="16"/>
      <c r="FE492" s="16"/>
      <c r="FF492" s="16"/>
      <c r="FG492" s="16"/>
      <c r="FH492" s="16"/>
      <c r="FI492" s="16"/>
      <c r="FJ492" s="16"/>
      <c r="FK492" s="16"/>
      <c r="FL492" s="16"/>
      <c r="FM492" s="16"/>
      <c r="FN492" s="16"/>
      <c r="FO492" s="16"/>
      <c r="FP492" s="16"/>
      <c r="FQ492" s="16"/>
      <c r="FR492" s="16"/>
      <c r="FS492" s="16"/>
      <c r="FT492" s="16"/>
      <c r="FU492" s="16"/>
      <c r="FV492" s="16"/>
      <c r="FW492" s="16"/>
      <c r="FX492" s="16"/>
      <c r="FY492" s="16"/>
      <c r="FZ492" s="16"/>
      <c r="GA492" s="16"/>
      <c r="GB492" s="16"/>
      <c r="GC492" s="16"/>
      <c r="GE492" s="37">
        <v>487</v>
      </c>
      <c r="GF492" s="12">
        <v>3669</v>
      </c>
      <c r="GG492" s="16">
        <v>15.49</v>
      </c>
      <c r="GH492" s="16">
        <v>14.86</v>
      </c>
      <c r="GI492" s="16">
        <v>0</v>
      </c>
      <c r="GJ492" s="16">
        <v>0</v>
      </c>
      <c r="GK492" s="16">
        <v>0</v>
      </c>
      <c r="GL492" s="16">
        <v>3.57</v>
      </c>
      <c r="GM492" s="16">
        <v>17.058</v>
      </c>
      <c r="GN492" s="16">
        <v>6.48</v>
      </c>
      <c r="GO492" s="16">
        <v>13.71</v>
      </c>
      <c r="GP492" s="16">
        <v>10.94</v>
      </c>
      <c r="GQ492" s="16">
        <v>19.91</v>
      </c>
      <c r="GR492" s="16">
        <v>12.78</v>
      </c>
      <c r="GS492" s="16">
        <v>40.98</v>
      </c>
      <c r="GT492" s="16">
        <v>27.76</v>
      </c>
      <c r="GU492" s="16">
        <v>0</v>
      </c>
      <c r="GV492" s="16">
        <v>2289.0880000000006</v>
      </c>
      <c r="GW492" s="16"/>
      <c r="GX492" s="16"/>
      <c r="GY492" s="16"/>
      <c r="GZ492" s="16"/>
      <c r="HA492" s="16"/>
    </row>
    <row r="493" spans="1:209" x14ac:dyDescent="0.35">
      <c r="A493" s="37"/>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c r="AA493" s="16"/>
      <c r="AB493" s="16"/>
      <c r="AC493" s="16"/>
      <c r="AD493" s="16"/>
      <c r="AE493" s="16"/>
      <c r="AF493" s="16"/>
      <c r="AG493" s="16"/>
      <c r="AH493" s="16"/>
      <c r="AI493" s="16"/>
      <c r="AJ493" s="16"/>
      <c r="AK493" s="16"/>
      <c r="AL493" s="16"/>
      <c r="AM493" s="16"/>
      <c r="AN493" s="16"/>
      <c r="AO493" s="16"/>
      <c r="AP493" s="16"/>
      <c r="AQ493" s="16"/>
      <c r="AR493" s="16"/>
      <c r="AS493" s="16"/>
      <c r="AT493" s="16"/>
      <c r="AU493" s="16"/>
      <c r="AV493" s="16"/>
      <c r="AW493" s="16"/>
      <c r="AX493" s="16"/>
      <c r="AY493" s="16"/>
      <c r="AZ493" s="16"/>
      <c r="BA493" s="16"/>
      <c r="BB493" s="16"/>
      <c r="BC493" s="16"/>
      <c r="BD493" s="16"/>
      <c r="BE493" s="16"/>
      <c r="BF493" s="16"/>
      <c r="BG493" s="16"/>
      <c r="BH493" s="16"/>
      <c r="BI493" s="16"/>
      <c r="BJ493" s="16"/>
      <c r="BK493" s="16"/>
      <c r="BL493" s="16"/>
      <c r="BM493" s="16"/>
      <c r="BN493" s="16"/>
      <c r="BO493" s="16"/>
      <c r="BP493" s="16"/>
      <c r="BQ493" s="16"/>
      <c r="BR493" s="16"/>
      <c r="BS493" s="16"/>
      <c r="BT493" s="16"/>
      <c r="BU493" s="16"/>
      <c r="BV493" s="16"/>
      <c r="BW493" s="16"/>
      <c r="BX493" s="16"/>
      <c r="BY493" s="16"/>
      <c r="BZ493" s="16"/>
      <c r="CA493" s="16"/>
      <c r="CB493" s="16"/>
      <c r="CC493" s="16"/>
      <c r="CD493" s="16"/>
      <c r="CE493" s="16"/>
      <c r="CF493" s="16"/>
      <c r="CG493" s="16"/>
      <c r="CH493" s="16"/>
      <c r="CI493" s="16"/>
      <c r="CJ493" s="16"/>
      <c r="CK493" s="16"/>
      <c r="CL493" s="16"/>
      <c r="CM493" s="16"/>
      <c r="CN493" s="16"/>
      <c r="CO493" s="16"/>
      <c r="CP493" s="16"/>
      <c r="CQ493" s="16"/>
      <c r="CR493" s="16"/>
      <c r="CS493" s="16"/>
      <c r="CT493" s="16"/>
      <c r="CU493" s="16"/>
      <c r="CV493" s="16"/>
      <c r="CW493" s="16"/>
      <c r="CX493" s="16"/>
      <c r="CY493" s="16"/>
      <c r="CZ493" s="16"/>
      <c r="DA493" s="16"/>
      <c r="DB493" s="16"/>
      <c r="DC493" s="16"/>
      <c r="DD493" s="16"/>
      <c r="DE493" s="16"/>
      <c r="DF493" s="16"/>
      <c r="DG493" s="16"/>
      <c r="DH493" s="16"/>
      <c r="DI493" s="16"/>
      <c r="DJ493" s="16"/>
      <c r="DK493" s="16"/>
      <c r="DL493" s="16"/>
      <c r="DM493" s="16"/>
      <c r="DN493" s="16"/>
      <c r="DO493" s="16"/>
      <c r="DP493" s="16"/>
      <c r="DQ493" s="16"/>
      <c r="DR493" s="16"/>
      <c r="DS493" s="16"/>
      <c r="DT493" s="16"/>
      <c r="DU493" s="16"/>
      <c r="DV493" s="16"/>
      <c r="DW493" s="16"/>
      <c r="DX493" s="16"/>
      <c r="DY493" s="16"/>
      <c r="DZ493" s="16"/>
      <c r="EA493" s="16"/>
      <c r="EB493" s="16"/>
      <c r="EC493" s="16"/>
      <c r="ED493" s="16"/>
      <c r="EE493" s="16"/>
      <c r="EF493" s="16"/>
      <c r="EG493" s="16"/>
      <c r="EH493" s="16"/>
      <c r="EI493" s="16"/>
      <c r="EJ493" s="16"/>
      <c r="EK493" s="16"/>
      <c r="EL493" s="16"/>
      <c r="EM493" s="16"/>
      <c r="EN493" s="16"/>
      <c r="EO493" s="16"/>
      <c r="EP493" s="16"/>
      <c r="EQ493" s="16"/>
      <c r="ER493" s="16"/>
      <c r="ES493" s="16"/>
      <c r="ET493" s="16"/>
      <c r="EU493" s="16"/>
      <c r="EV493" s="16"/>
      <c r="EW493" s="16"/>
      <c r="EX493" s="16"/>
      <c r="EY493" s="16"/>
      <c r="EZ493" s="16"/>
      <c r="FA493" s="16"/>
      <c r="FB493" s="16"/>
      <c r="FC493" s="16"/>
      <c r="FD493" s="16"/>
      <c r="FE493" s="16"/>
      <c r="FF493" s="16"/>
      <c r="FG493" s="16"/>
      <c r="FH493" s="16"/>
      <c r="FI493" s="16"/>
      <c r="FJ493" s="16"/>
      <c r="FK493" s="16"/>
      <c r="FL493" s="16"/>
      <c r="FM493" s="16"/>
      <c r="FN493" s="16"/>
      <c r="FO493" s="16"/>
      <c r="FP493" s="16"/>
      <c r="FQ493" s="16"/>
      <c r="FR493" s="16"/>
      <c r="FS493" s="16"/>
      <c r="FT493" s="16"/>
      <c r="FU493" s="16"/>
      <c r="FV493" s="16"/>
      <c r="FW493" s="16"/>
      <c r="FX493" s="16"/>
      <c r="FY493" s="16"/>
      <c r="FZ493" s="16"/>
      <c r="GA493" s="16"/>
      <c r="GB493" s="16"/>
      <c r="GC493" s="16"/>
      <c r="GE493" s="37">
        <v>488</v>
      </c>
      <c r="GF493" s="12">
        <v>3670</v>
      </c>
      <c r="GG493" s="16">
        <v>7.15</v>
      </c>
      <c r="GH493" s="16">
        <v>4.5999999999999996</v>
      </c>
      <c r="GI493" s="16">
        <v>0</v>
      </c>
      <c r="GJ493" s="16">
        <v>0</v>
      </c>
      <c r="GK493" s="16">
        <v>4.42</v>
      </c>
      <c r="GL493" s="16">
        <v>0</v>
      </c>
      <c r="GM493" s="16">
        <v>5.74</v>
      </c>
      <c r="GN493" s="16">
        <v>6.6</v>
      </c>
      <c r="GO493" s="16">
        <v>6.6</v>
      </c>
      <c r="GP493" s="16">
        <v>19.8</v>
      </c>
      <c r="GQ493" s="16">
        <v>8.82</v>
      </c>
      <c r="GR493" s="16">
        <v>0</v>
      </c>
      <c r="GS493" s="16">
        <v>9.9600000000000009</v>
      </c>
      <c r="GT493" s="16">
        <v>6.6</v>
      </c>
      <c r="GU493" s="16">
        <v>13.2</v>
      </c>
      <c r="GV493" s="16">
        <v>1011.2250000000003</v>
      </c>
      <c r="GW493" s="16"/>
      <c r="GX493" s="16"/>
      <c r="GY493" s="16"/>
      <c r="GZ493" s="16"/>
      <c r="HA493" s="16"/>
    </row>
    <row r="494" spans="1:209" x14ac:dyDescent="0.35">
      <c r="A494" s="37"/>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c r="AA494" s="16"/>
      <c r="AB494" s="16"/>
      <c r="AC494" s="16"/>
      <c r="AD494" s="16"/>
      <c r="AE494" s="16"/>
      <c r="AF494" s="16"/>
      <c r="AG494" s="16"/>
      <c r="AH494" s="16"/>
      <c r="AI494" s="16"/>
      <c r="AJ494" s="16"/>
      <c r="AK494" s="16"/>
      <c r="AL494" s="16"/>
      <c r="AM494" s="16"/>
      <c r="AN494" s="16"/>
      <c r="AO494" s="16"/>
      <c r="AP494" s="16"/>
      <c r="AQ494" s="16"/>
      <c r="AR494" s="16"/>
      <c r="AS494" s="16"/>
      <c r="AT494" s="16"/>
      <c r="AU494" s="16"/>
      <c r="AV494" s="16"/>
      <c r="AW494" s="16"/>
      <c r="AX494" s="16"/>
      <c r="AY494" s="16"/>
      <c r="AZ494" s="16"/>
      <c r="BA494" s="16"/>
      <c r="BB494" s="16"/>
      <c r="BC494" s="16"/>
      <c r="BD494" s="16"/>
      <c r="BE494" s="16"/>
      <c r="BF494" s="16"/>
      <c r="BG494" s="16"/>
      <c r="BH494" s="16"/>
      <c r="BI494" s="16"/>
      <c r="BJ494" s="16"/>
      <c r="BK494" s="16"/>
      <c r="BL494" s="16"/>
      <c r="BM494" s="16"/>
      <c r="BN494" s="16"/>
      <c r="BO494" s="16"/>
      <c r="BP494" s="16"/>
      <c r="BQ494" s="16"/>
      <c r="BR494" s="16"/>
      <c r="BS494" s="16"/>
      <c r="BT494" s="16"/>
      <c r="BU494" s="16"/>
      <c r="BV494" s="16"/>
      <c r="BW494" s="16"/>
      <c r="BX494" s="16"/>
      <c r="BY494" s="16"/>
      <c r="BZ494" s="16"/>
      <c r="CA494" s="16"/>
      <c r="CB494" s="16"/>
      <c r="CC494" s="16"/>
      <c r="CD494" s="16"/>
      <c r="CE494" s="16"/>
      <c r="CF494" s="16"/>
      <c r="CG494" s="16"/>
      <c r="CH494" s="16"/>
      <c r="CI494" s="16"/>
      <c r="CJ494" s="16"/>
      <c r="CK494" s="16"/>
      <c r="CL494" s="16"/>
      <c r="CM494" s="16"/>
      <c r="CN494" s="16"/>
      <c r="CO494" s="16"/>
      <c r="CP494" s="16"/>
      <c r="CQ494" s="16"/>
      <c r="CR494" s="16"/>
      <c r="CS494" s="16"/>
      <c r="CT494" s="16"/>
      <c r="CU494" s="16"/>
      <c r="CV494" s="16"/>
      <c r="CW494" s="16"/>
      <c r="CX494" s="16"/>
      <c r="CY494" s="16"/>
      <c r="CZ494" s="16"/>
      <c r="DA494" s="16"/>
      <c r="DB494" s="16"/>
      <c r="DC494" s="16"/>
      <c r="DD494" s="16"/>
      <c r="DE494" s="16"/>
      <c r="DF494" s="16"/>
      <c r="DG494" s="16"/>
      <c r="DH494" s="16"/>
      <c r="DI494" s="16"/>
      <c r="DJ494" s="16"/>
      <c r="DK494" s="16"/>
      <c r="DL494" s="16"/>
      <c r="DM494" s="16"/>
      <c r="DN494" s="16"/>
      <c r="DO494" s="16"/>
      <c r="DP494" s="16"/>
      <c r="DQ494" s="16"/>
      <c r="DR494" s="16"/>
      <c r="DS494" s="16"/>
      <c r="DT494" s="16"/>
      <c r="DU494" s="16"/>
      <c r="DV494" s="16"/>
      <c r="DW494" s="16"/>
      <c r="DX494" s="16"/>
      <c r="DY494" s="16"/>
      <c r="DZ494" s="16"/>
      <c r="EA494" s="16"/>
      <c r="EB494" s="16"/>
      <c r="EC494" s="16"/>
      <c r="ED494" s="16"/>
      <c r="EE494" s="16"/>
      <c r="EF494" s="16"/>
      <c r="EG494" s="16"/>
      <c r="EH494" s="16"/>
      <c r="EI494" s="16"/>
      <c r="EJ494" s="16"/>
      <c r="EK494" s="16"/>
      <c r="EL494" s="16"/>
      <c r="EM494" s="16"/>
      <c r="EN494" s="16"/>
      <c r="EO494" s="16"/>
      <c r="EP494" s="16"/>
      <c r="EQ494" s="16"/>
      <c r="ER494" s="16"/>
      <c r="ES494" s="16"/>
      <c r="ET494" s="16"/>
      <c r="EU494" s="16"/>
      <c r="EV494" s="16"/>
      <c r="EW494" s="16"/>
      <c r="EX494" s="16"/>
      <c r="EY494" s="16"/>
      <c r="EZ494" s="16"/>
      <c r="FA494" s="16"/>
      <c r="FB494" s="16"/>
      <c r="FC494" s="16"/>
      <c r="FD494" s="16"/>
      <c r="FE494" s="16"/>
      <c r="FF494" s="16"/>
      <c r="FG494" s="16"/>
      <c r="FH494" s="16"/>
      <c r="FI494" s="16"/>
      <c r="FJ494" s="16"/>
      <c r="FK494" s="16"/>
      <c r="FL494" s="16"/>
      <c r="FM494" s="16"/>
      <c r="FN494" s="16"/>
      <c r="FO494" s="16"/>
      <c r="FP494" s="16"/>
      <c r="FQ494" s="16"/>
      <c r="FR494" s="16"/>
      <c r="FS494" s="16"/>
      <c r="FT494" s="16"/>
      <c r="FU494" s="16"/>
      <c r="FV494" s="16"/>
      <c r="FW494" s="16"/>
      <c r="FX494" s="16"/>
      <c r="FY494" s="16"/>
      <c r="FZ494" s="16"/>
      <c r="GA494" s="16"/>
      <c r="GB494" s="16"/>
      <c r="GC494" s="16"/>
      <c r="GE494" s="37">
        <v>489</v>
      </c>
      <c r="GF494" s="12">
        <v>3671</v>
      </c>
      <c r="GG494" s="16">
        <v>0</v>
      </c>
      <c r="GH494" s="16">
        <v>9.5</v>
      </c>
      <c r="GI494" s="16">
        <v>10.64</v>
      </c>
      <c r="GJ494" s="16">
        <v>0</v>
      </c>
      <c r="GK494" s="16">
        <v>0</v>
      </c>
      <c r="GL494" s="16">
        <v>0</v>
      </c>
      <c r="GM494" s="16">
        <v>0</v>
      </c>
      <c r="GN494" s="16">
        <v>0</v>
      </c>
      <c r="GO494" s="16">
        <v>0</v>
      </c>
      <c r="GP494" s="16">
        <v>6.6</v>
      </c>
      <c r="GQ494" s="16">
        <v>0</v>
      </c>
      <c r="GR494" s="16">
        <v>8.8800000000000008</v>
      </c>
      <c r="GS494" s="16">
        <v>0</v>
      </c>
      <c r="GT494" s="16">
        <v>0</v>
      </c>
      <c r="GU494" s="16">
        <v>17.600000000000001</v>
      </c>
      <c r="GV494" s="16">
        <v>693.67000000000007</v>
      </c>
      <c r="GW494" s="16"/>
      <c r="GX494" s="16"/>
      <c r="GY494" s="16"/>
      <c r="GZ494" s="16"/>
      <c r="HA494" s="16"/>
    </row>
    <row r="495" spans="1:209" x14ac:dyDescent="0.35">
      <c r="A495" s="37"/>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c r="AA495" s="16"/>
      <c r="AB495" s="16"/>
      <c r="AC495" s="16"/>
      <c r="AD495" s="16"/>
      <c r="AE495" s="16"/>
      <c r="AF495" s="16"/>
      <c r="AG495" s="16"/>
      <c r="AH495" s="16"/>
      <c r="AI495" s="16"/>
      <c r="AJ495" s="16"/>
      <c r="AK495" s="16"/>
      <c r="AL495" s="16"/>
      <c r="AM495" s="16"/>
      <c r="AN495" s="16"/>
      <c r="AO495" s="16"/>
      <c r="AP495" s="16"/>
      <c r="AQ495" s="16"/>
      <c r="AR495" s="16"/>
      <c r="AS495" s="16"/>
      <c r="AT495" s="16"/>
      <c r="AU495" s="16"/>
      <c r="AV495" s="16"/>
      <c r="AW495" s="16"/>
      <c r="AX495" s="16"/>
      <c r="AY495" s="16"/>
      <c r="AZ495" s="16"/>
      <c r="BA495" s="16"/>
      <c r="BB495" s="16"/>
      <c r="BC495" s="16"/>
      <c r="BD495" s="16"/>
      <c r="BE495" s="16"/>
      <c r="BF495" s="16"/>
      <c r="BG495" s="16"/>
      <c r="BH495" s="16"/>
      <c r="BI495" s="16"/>
      <c r="BJ495" s="16"/>
      <c r="BK495" s="16"/>
      <c r="BL495" s="16"/>
      <c r="BM495" s="16"/>
      <c r="BN495" s="16"/>
      <c r="BO495" s="16"/>
      <c r="BP495" s="16"/>
      <c r="BQ495" s="16"/>
      <c r="BR495" s="16"/>
      <c r="BS495" s="16"/>
      <c r="BT495" s="16"/>
      <c r="BU495" s="16"/>
      <c r="BV495" s="16"/>
      <c r="BW495" s="16"/>
      <c r="BX495" s="16"/>
      <c r="BY495" s="16"/>
      <c r="BZ495" s="16"/>
      <c r="CA495" s="16"/>
      <c r="CB495" s="16"/>
      <c r="CC495" s="16"/>
      <c r="CD495" s="16"/>
      <c r="CE495" s="16"/>
      <c r="CF495" s="16"/>
      <c r="CG495" s="16"/>
      <c r="CH495" s="16"/>
      <c r="CI495" s="16"/>
      <c r="CJ495" s="16"/>
      <c r="CK495" s="16"/>
      <c r="CL495" s="16"/>
      <c r="CM495" s="16"/>
      <c r="CN495" s="16"/>
      <c r="CO495" s="16"/>
      <c r="CP495" s="16"/>
      <c r="CQ495" s="16"/>
      <c r="CR495" s="16"/>
      <c r="CS495" s="16"/>
      <c r="CT495" s="16"/>
      <c r="CU495" s="16"/>
      <c r="CV495" s="16"/>
      <c r="CW495" s="16"/>
      <c r="CX495" s="16"/>
      <c r="CY495" s="16"/>
      <c r="CZ495" s="16"/>
      <c r="DA495" s="16"/>
      <c r="DB495" s="16"/>
      <c r="DC495" s="16"/>
      <c r="DD495" s="16"/>
      <c r="DE495" s="16"/>
      <c r="DF495" s="16"/>
      <c r="DG495" s="16"/>
      <c r="DH495" s="16"/>
      <c r="DI495" s="16"/>
      <c r="DJ495" s="16"/>
      <c r="DK495" s="16"/>
      <c r="DL495" s="16"/>
      <c r="DM495" s="16"/>
      <c r="DN495" s="16"/>
      <c r="DO495" s="16"/>
      <c r="DP495" s="16"/>
      <c r="DQ495" s="16"/>
      <c r="DR495" s="16"/>
      <c r="DS495" s="16"/>
      <c r="DT495" s="16"/>
      <c r="DU495" s="16"/>
      <c r="DV495" s="16"/>
      <c r="DW495" s="16"/>
      <c r="DX495" s="16"/>
      <c r="DY495" s="16"/>
      <c r="DZ495" s="16"/>
      <c r="EA495" s="16"/>
      <c r="EB495" s="16"/>
      <c r="EC495" s="16"/>
      <c r="ED495" s="16"/>
      <c r="EE495" s="16"/>
      <c r="EF495" s="16"/>
      <c r="EG495" s="16"/>
      <c r="EH495" s="16"/>
      <c r="EI495" s="16"/>
      <c r="EJ495" s="16"/>
      <c r="EK495" s="16"/>
      <c r="EL495" s="16"/>
      <c r="EM495" s="16"/>
      <c r="EN495" s="16"/>
      <c r="EO495" s="16"/>
      <c r="EP495" s="16"/>
      <c r="EQ495" s="16"/>
      <c r="ER495" s="16"/>
      <c r="ES495" s="16"/>
      <c r="ET495" s="16"/>
      <c r="EU495" s="16"/>
      <c r="EV495" s="16"/>
      <c r="EW495" s="16"/>
      <c r="EX495" s="16"/>
      <c r="EY495" s="16"/>
      <c r="EZ495" s="16"/>
      <c r="FA495" s="16"/>
      <c r="FB495" s="16"/>
      <c r="FC495" s="16"/>
      <c r="FD495" s="16"/>
      <c r="FE495" s="16"/>
      <c r="FF495" s="16"/>
      <c r="FG495" s="16"/>
      <c r="FH495" s="16"/>
      <c r="FI495" s="16"/>
      <c r="FJ495" s="16"/>
      <c r="FK495" s="16"/>
      <c r="FL495" s="16"/>
      <c r="FM495" s="16"/>
      <c r="FN495" s="16"/>
      <c r="FO495" s="16"/>
      <c r="FP495" s="16"/>
      <c r="FQ495" s="16"/>
      <c r="FR495" s="16"/>
      <c r="FS495" s="16"/>
      <c r="FT495" s="16"/>
      <c r="FU495" s="16"/>
      <c r="FV495" s="16"/>
      <c r="FW495" s="16"/>
      <c r="FX495" s="16"/>
      <c r="FY495" s="16"/>
      <c r="FZ495" s="16"/>
      <c r="GA495" s="16"/>
      <c r="GB495" s="16"/>
      <c r="GC495" s="16"/>
      <c r="GE495" s="37">
        <v>490</v>
      </c>
      <c r="GF495" s="12">
        <v>3672</v>
      </c>
      <c r="GG495" s="16">
        <v>113.655</v>
      </c>
      <c r="GH495" s="16">
        <v>73.819999999999993</v>
      </c>
      <c r="GI495" s="16">
        <v>13.04</v>
      </c>
      <c r="GJ495" s="16">
        <v>64.84</v>
      </c>
      <c r="GK495" s="16">
        <v>8.6199999999999992</v>
      </c>
      <c r="GL495" s="16">
        <v>45.38</v>
      </c>
      <c r="GM495" s="16">
        <v>21.28</v>
      </c>
      <c r="GN495" s="16">
        <v>51.47</v>
      </c>
      <c r="GO495" s="16">
        <v>27.54</v>
      </c>
      <c r="GP495" s="16">
        <v>288.58499999999998</v>
      </c>
      <c r="GQ495" s="16">
        <v>126.34</v>
      </c>
      <c r="GR495" s="16">
        <v>92.424999999999997</v>
      </c>
      <c r="GS495" s="16">
        <v>136.185</v>
      </c>
      <c r="GT495" s="16">
        <v>63.024999999999999</v>
      </c>
      <c r="GU495" s="16">
        <v>63.8</v>
      </c>
      <c r="GV495" s="16">
        <v>15127.305000000002</v>
      </c>
      <c r="GW495" s="16"/>
      <c r="GX495" s="16"/>
      <c r="GY495" s="16"/>
      <c r="GZ495" s="16"/>
      <c r="HA495" s="16"/>
    </row>
    <row r="496" spans="1:209" x14ac:dyDescent="0.35">
      <c r="A496" s="37"/>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c r="AA496" s="16"/>
      <c r="AB496" s="16"/>
      <c r="AC496" s="16"/>
      <c r="AD496" s="16"/>
      <c r="AE496" s="16"/>
      <c r="AF496" s="16"/>
      <c r="AG496" s="16"/>
      <c r="AH496" s="16"/>
      <c r="AI496" s="16"/>
      <c r="AJ496" s="16"/>
      <c r="AK496" s="16"/>
      <c r="AL496" s="16"/>
      <c r="AM496" s="16"/>
      <c r="AN496" s="16"/>
      <c r="AO496" s="16"/>
      <c r="AP496" s="16"/>
      <c r="AQ496" s="16"/>
      <c r="AR496" s="16"/>
      <c r="AS496" s="16"/>
      <c r="AT496" s="16"/>
      <c r="AU496" s="16"/>
      <c r="AV496" s="16"/>
      <c r="AW496" s="16"/>
      <c r="AX496" s="16"/>
      <c r="AY496" s="16"/>
      <c r="AZ496" s="16"/>
      <c r="BA496" s="16"/>
      <c r="BB496" s="16"/>
      <c r="BC496" s="16"/>
      <c r="BD496" s="16"/>
      <c r="BE496" s="16"/>
      <c r="BF496" s="16"/>
      <c r="BG496" s="16"/>
      <c r="BH496" s="16"/>
      <c r="BI496" s="16"/>
      <c r="BJ496" s="16"/>
      <c r="BK496" s="16"/>
      <c r="BL496" s="16"/>
      <c r="BM496" s="16"/>
      <c r="BN496" s="16"/>
      <c r="BO496" s="16"/>
      <c r="BP496" s="16"/>
      <c r="BQ496" s="16"/>
      <c r="BR496" s="16"/>
      <c r="BS496" s="16"/>
      <c r="BT496" s="16"/>
      <c r="BU496" s="16"/>
      <c r="BV496" s="16"/>
      <c r="BW496" s="16"/>
      <c r="BX496" s="16"/>
      <c r="BY496" s="16"/>
      <c r="BZ496" s="16"/>
      <c r="CA496" s="16"/>
      <c r="CB496" s="16"/>
      <c r="CC496" s="16"/>
      <c r="CD496" s="16"/>
      <c r="CE496" s="16"/>
      <c r="CF496" s="16"/>
      <c r="CG496" s="16"/>
      <c r="CH496" s="16"/>
      <c r="CI496" s="16"/>
      <c r="CJ496" s="16"/>
      <c r="CK496" s="16"/>
      <c r="CL496" s="16"/>
      <c r="CM496" s="16"/>
      <c r="CN496" s="16"/>
      <c r="CO496" s="16"/>
      <c r="CP496" s="16"/>
      <c r="CQ496" s="16"/>
      <c r="CR496" s="16"/>
      <c r="CS496" s="16"/>
      <c r="CT496" s="16"/>
      <c r="CU496" s="16"/>
      <c r="CV496" s="16"/>
      <c r="CW496" s="16"/>
      <c r="CX496" s="16"/>
      <c r="CY496" s="16"/>
      <c r="CZ496" s="16"/>
      <c r="DA496" s="16"/>
      <c r="DB496" s="16"/>
      <c r="DC496" s="16"/>
      <c r="DD496" s="16"/>
      <c r="DE496" s="16"/>
      <c r="DF496" s="16"/>
      <c r="DG496" s="16"/>
      <c r="DH496" s="16"/>
      <c r="DI496" s="16"/>
      <c r="DJ496" s="16"/>
      <c r="DK496" s="16"/>
      <c r="DL496" s="16"/>
      <c r="DM496" s="16"/>
      <c r="DN496" s="16"/>
      <c r="DO496" s="16"/>
      <c r="DP496" s="16"/>
      <c r="DQ496" s="16"/>
      <c r="DR496" s="16"/>
      <c r="DS496" s="16"/>
      <c r="DT496" s="16"/>
      <c r="DU496" s="16"/>
      <c r="DV496" s="16"/>
      <c r="DW496" s="16"/>
      <c r="DX496" s="16"/>
      <c r="DY496" s="16"/>
      <c r="DZ496" s="16"/>
      <c r="EA496" s="16"/>
      <c r="EB496" s="16"/>
      <c r="EC496" s="16"/>
      <c r="ED496" s="16"/>
      <c r="EE496" s="16"/>
      <c r="EF496" s="16"/>
      <c r="EG496" s="16"/>
      <c r="EH496" s="16"/>
      <c r="EI496" s="16"/>
      <c r="EJ496" s="16"/>
      <c r="EK496" s="16"/>
      <c r="EL496" s="16"/>
      <c r="EM496" s="16"/>
      <c r="EN496" s="16"/>
      <c r="EO496" s="16"/>
      <c r="EP496" s="16"/>
      <c r="EQ496" s="16"/>
      <c r="ER496" s="16"/>
      <c r="ES496" s="16"/>
      <c r="ET496" s="16"/>
      <c r="EU496" s="16"/>
      <c r="EV496" s="16"/>
      <c r="EW496" s="16"/>
      <c r="EX496" s="16"/>
      <c r="EY496" s="16"/>
      <c r="EZ496" s="16"/>
      <c r="FA496" s="16"/>
      <c r="FB496" s="16"/>
      <c r="FC496" s="16"/>
      <c r="FD496" s="16"/>
      <c r="FE496" s="16"/>
      <c r="FF496" s="16"/>
      <c r="FG496" s="16"/>
      <c r="FH496" s="16"/>
      <c r="FI496" s="16"/>
      <c r="FJ496" s="16"/>
      <c r="FK496" s="16"/>
      <c r="FL496" s="16"/>
      <c r="FM496" s="16"/>
      <c r="FN496" s="16"/>
      <c r="FO496" s="16"/>
      <c r="FP496" s="16"/>
      <c r="FQ496" s="16"/>
      <c r="FR496" s="16"/>
      <c r="FS496" s="16"/>
      <c r="FT496" s="16"/>
      <c r="FU496" s="16"/>
      <c r="FV496" s="16"/>
      <c r="FW496" s="16"/>
      <c r="FX496" s="16"/>
      <c r="FY496" s="16"/>
      <c r="FZ496" s="16"/>
      <c r="GA496" s="16"/>
      <c r="GB496" s="16"/>
      <c r="GC496" s="16"/>
      <c r="GE496" s="37">
        <v>491</v>
      </c>
      <c r="GF496" s="12">
        <v>3673</v>
      </c>
      <c r="GG496" s="16">
        <v>38.590000000000003</v>
      </c>
      <c r="GH496" s="16">
        <v>24.46</v>
      </c>
      <c r="GI496" s="16">
        <v>2.94</v>
      </c>
      <c r="GJ496" s="16">
        <v>13.5</v>
      </c>
      <c r="GK496" s="16">
        <v>5.38</v>
      </c>
      <c r="GL496" s="16">
        <v>2.04</v>
      </c>
      <c r="GM496" s="16">
        <v>0</v>
      </c>
      <c r="GN496" s="16">
        <v>6.72</v>
      </c>
      <c r="GO496" s="16">
        <v>18.899999999999999</v>
      </c>
      <c r="GP496" s="16">
        <v>10.89</v>
      </c>
      <c r="GQ496" s="16">
        <v>11.1</v>
      </c>
      <c r="GR496" s="16">
        <v>13.13</v>
      </c>
      <c r="GS496" s="16">
        <v>6.64</v>
      </c>
      <c r="GT496" s="16">
        <v>28.3</v>
      </c>
      <c r="GU496" s="16">
        <v>0</v>
      </c>
      <c r="GV496" s="16">
        <v>3428.6549999999993</v>
      </c>
      <c r="GW496" s="16"/>
      <c r="GX496" s="16"/>
      <c r="GY496" s="16"/>
      <c r="GZ496" s="16"/>
      <c r="HA496" s="16"/>
    </row>
    <row r="497" spans="1:209" x14ac:dyDescent="0.35">
      <c r="A497" s="37"/>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c r="AA497" s="16"/>
      <c r="AB497" s="16"/>
      <c r="AC497" s="16"/>
      <c r="AD497" s="16"/>
      <c r="AE497" s="16"/>
      <c r="AF497" s="16"/>
      <c r="AG497" s="16"/>
      <c r="AH497" s="16"/>
      <c r="AI497" s="16"/>
      <c r="AJ497" s="16"/>
      <c r="AK497" s="16"/>
      <c r="AL497" s="16"/>
      <c r="AM497" s="16"/>
      <c r="AN497" s="16"/>
      <c r="AO497" s="16"/>
      <c r="AP497" s="16"/>
      <c r="AQ497" s="16"/>
      <c r="AR497" s="16"/>
      <c r="AS497" s="16"/>
      <c r="AT497" s="16"/>
      <c r="AU497" s="16"/>
      <c r="AV497" s="16"/>
      <c r="AW497" s="16"/>
      <c r="AX497" s="16"/>
      <c r="AY497" s="16"/>
      <c r="AZ497" s="16"/>
      <c r="BA497" s="16"/>
      <c r="BB497" s="16"/>
      <c r="BC497" s="16"/>
      <c r="BD497" s="16"/>
      <c r="BE497" s="16"/>
      <c r="BF497" s="16"/>
      <c r="BG497" s="16"/>
      <c r="BH497" s="16"/>
      <c r="BI497" s="16"/>
      <c r="BJ497" s="16"/>
      <c r="BK497" s="16"/>
      <c r="BL497" s="16"/>
      <c r="BM497" s="16"/>
      <c r="BN497" s="16"/>
      <c r="BO497" s="16"/>
      <c r="BP497" s="16"/>
      <c r="BQ497" s="16"/>
      <c r="BR497" s="16"/>
      <c r="BS497" s="16"/>
      <c r="BT497" s="16"/>
      <c r="BU497" s="16"/>
      <c r="BV497" s="16"/>
      <c r="BW497" s="16"/>
      <c r="BX497" s="16"/>
      <c r="BY497" s="16"/>
      <c r="BZ497" s="16"/>
      <c r="CA497" s="16"/>
      <c r="CB497" s="16"/>
      <c r="CC497" s="16"/>
      <c r="CD497" s="16"/>
      <c r="CE497" s="16"/>
      <c r="CF497" s="16"/>
      <c r="CG497" s="16"/>
      <c r="CH497" s="16"/>
      <c r="CI497" s="16"/>
      <c r="CJ497" s="16"/>
      <c r="CK497" s="16"/>
      <c r="CL497" s="16"/>
      <c r="CM497" s="16"/>
      <c r="CN497" s="16"/>
      <c r="CO497" s="16"/>
      <c r="CP497" s="16"/>
      <c r="CQ497" s="16"/>
      <c r="CR497" s="16"/>
      <c r="CS497" s="16"/>
      <c r="CT497" s="16"/>
      <c r="CU497" s="16"/>
      <c r="CV497" s="16"/>
      <c r="CW497" s="16"/>
      <c r="CX497" s="16"/>
      <c r="CY497" s="16"/>
      <c r="CZ497" s="16"/>
      <c r="DA497" s="16"/>
      <c r="DB497" s="16"/>
      <c r="DC497" s="16"/>
      <c r="DD497" s="16"/>
      <c r="DE497" s="16"/>
      <c r="DF497" s="16"/>
      <c r="DG497" s="16"/>
      <c r="DH497" s="16"/>
      <c r="DI497" s="16"/>
      <c r="DJ497" s="16"/>
      <c r="DK497" s="16"/>
      <c r="DL497" s="16"/>
      <c r="DM497" s="16"/>
      <c r="DN497" s="16"/>
      <c r="DO497" s="16"/>
      <c r="DP497" s="16"/>
      <c r="DQ497" s="16"/>
      <c r="DR497" s="16"/>
      <c r="DS497" s="16"/>
      <c r="DT497" s="16"/>
      <c r="DU497" s="16"/>
      <c r="DV497" s="16"/>
      <c r="DW497" s="16"/>
      <c r="DX497" s="16"/>
      <c r="DY497" s="16"/>
      <c r="DZ497" s="16"/>
      <c r="EA497" s="16"/>
      <c r="EB497" s="16"/>
      <c r="EC497" s="16"/>
      <c r="ED497" s="16"/>
      <c r="EE497" s="16"/>
      <c r="EF497" s="16"/>
      <c r="EG497" s="16"/>
      <c r="EH497" s="16"/>
      <c r="EI497" s="16"/>
      <c r="EJ497" s="16"/>
      <c r="EK497" s="16"/>
      <c r="EL497" s="16"/>
      <c r="EM497" s="16"/>
      <c r="EN497" s="16"/>
      <c r="EO497" s="16"/>
      <c r="EP497" s="16"/>
      <c r="EQ497" s="16"/>
      <c r="ER497" s="16"/>
      <c r="ES497" s="16"/>
      <c r="ET497" s="16"/>
      <c r="EU497" s="16"/>
      <c r="EV497" s="16"/>
      <c r="EW497" s="16"/>
      <c r="EX497" s="16"/>
      <c r="EY497" s="16"/>
      <c r="EZ497" s="16"/>
      <c r="FA497" s="16"/>
      <c r="FB497" s="16"/>
      <c r="FC497" s="16"/>
      <c r="FD497" s="16"/>
      <c r="FE497" s="16"/>
      <c r="FF497" s="16"/>
      <c r="FG497" s="16"/>
      <c r="FH497" s="16"/>
      <c r="FI497" s="16"/>
      <c r="FJ497" s="16"/>
      <c r="FK497" s="16"/>
      <c r="FL497" s="16"/>
      <c r="FM497" s="16"/>
      <c r="FN497" s="16"/>
      <c r="FO497" s="16"/>
      <c r="FP497" s="16"/>
      <c r="FQ497" s="16"/>
      <c r="FR497" s="16"/>
      <c r="FS497" s="16"/>
      <c r="FT497" s="16"/>
      <c r="FU497" s="16"/>
      <c r="FV497" s="16"/>
      <c r="FW497" s="16"/>
      <c r="FX497" s="16"/>
      <c r="FY497" s="16"/>
      <c r="FZ497" s="16"/>
      <c r="GA497" s="16"/>
      <c r="GB497" s="16"/>
      <c r="GC497" s="16"/>
      <c r="GE497" s="37">
        <v>492</v>
      </c>
      <c r="GF497" s="12">
        <v>3675</v>
      </c>
      <c r="GG497" s="16">
        <v>40.78</v>
      </c>
      <c r="GH497" s="16">
        <v>43.58</v>
      </c>
      <c r="GI497" s="16">
        <v>21.9</v>
      </c>
      <c r="GJ497" s="16">
        <v>4.5</v>
      </c>
      <c r="GK497" s="16">
        <v>7.5</v>
      </c>
      <c r="GL497" s="16">
        <v>4.42</v>
      </c>
      <c r="GM497" s="16">
        <v>0</v>
      </c>
      <c r="GN497" s="16">
        <v>0</v>
      </c>
      <c r="GO497" s="16">
        <v>5.4</v>
      </c>
      <c r="GP497" s="16">
        <v>39.840000000000003</v>
      </c>
      <c r="GQ497" s="16">
        <v>17.7</v>
      </c>
      <c r="GR497" s="16">
        <v>20</v>
      </c>
      <c r="GS497" s="16">
        <v>24.645</v>
      </c>
      <c r="GT497" s="16">
        <v>31.914999999999999</v>
      </c>
      <c r="GU497" s="16">
        <v>6.6</v>
      </c>
      <c r="GV497" s="16">
        <v>3467.2799999999993</v>
      </c>
      <c r="GW497" s="16"/>
      <c r="GX497" s="16"/>
      <c r="GY497" s="16"/>
      <c r="GZ497" s="16"/>
      <c r="HA497" s="16"/>
    </row>
    <row r="498" spans="1:209" x14ac:dyDescent="0.35">
      <c r="A498" s="37"/>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c r="AA498" s="16"/>
      <c r="AB498" s="16"/>
      <c r="AC498" s="16"/>
      <c r="AD498" s="16"/>
      <c r="AE498" s="16"/>
      <c r="AF498" s="16"/>
      <c r="AG498" s="16"/>
      <c r="AH498" s="16"/>
      <c r="AI498" s="16"/>
      <c r="AJ498" s="16"/>
      <c r="AK498" s="16"/>
      <c r="AL498" s="16"/>
      <c r="AM498" s="16"/>
      <c r="AN498" s="16"/>
      <c r="AO498" s="16"/>
      <c r="AP498" s="16"/>
      <c r="AQ498" s="16"/>
      <c r="AR498" s="16"/>
      <c r="AS498" s="16"/>
      <c r="AT498" s="16"/>
      <c r="AU498" s="16"/>
      <c r="AV498" s="16"/>
      <c r="AW498" s="16"/>
      <c r="AX498" s="16"/>
      <c r="AY498" s="16"/>
      <c r="AZ498" s="16"/>
      <c r="BA498" s="16"/>
      <c r="BB498" s="16"/>
      <c r="BC498" s="16"/>
      <c r="BD498" s="16"/>
      <c r="BE498" s="16"/>
      <c r="BF498" s="16"/>
      <c r="BG498" s="16"/>
      <c r="BH498" s="16"/>
      <c r="BI498" s="16"/>
      <c r="BJ498" s="16"/>
      <c r="BK498" s="16"/>
      <c r="BL498" s="16"/>
      <c r="BM498" s="16"/>
      <c r="BN498" s="16"/>
      <c r="BO498" s="16"/>
      <c r="BP498" s="16"/>
      <c r="BQ498" s="16"/>
      <c r="BR498" s="16"/>
      <c r="BS498" s="16"/>
      <c r="BT498" s="16"/>
      <c r="BU498" s="16"/>
      <c r="BV498" s="16"/>
      <c r="BW498" s="16"/>
      <c r="BX498" s="16"/>
      <c r="BY498" s="16"/>
      <c r="BZ498" s="16"/>
      <c r="CA498" s="16"/>
      <c r="CB498" s="16"/>
      <c r="CC498" s="16"/>
      <c r="CD498" s="16"/>
      <c r="CE498" s="16"/>
      <c r="CF498" s="16"/>
      <c r="CG498" s="16"/>
      <c r="CH498" s="16"/>
      <c r="CI498" s="16"/>
      <c r="CJ498" s="16"/>
      <c r="CK498" s="16"/>
      <c r="CL498" s="16"/>
      <c r="CM498" s="16"/>
      <c r="CN498" s="16"/>
      <c r="CO498" s="16"/>
      <c r="CP498" s="16"/>
      <c r="CQ498" s="16"/>
      <c r="CR498" s="16"/>
      <c r="CS498" s="16"/>
      <c r="CT498" s="16"/>
      <c r="CU498" s="16"/>
      <c r="CV498" s="16"/>
      <c r="CW498" s="16"/>
      <c r="CX498" s="16"/>
      <c r="CY498" s="16"/>
      <c r="CZ498" s="16"/>
      <c r="DA498" s="16"/>
      <c r="DB498" s="16"/>
      <c r="DC498" s="16"/>
      <c r="DD498" s="16"/>
      <c r="DE498" s="16"/>
      <c r="DF498" s="16"/>
      <c r="DG498" s="16"/>
      <c r="DH498" s="16"/>
      <c r="DI498" s="16"/>
      <c r="DJ498" s="16"/>
      <c r="DK498" s="16"/>
      <c r="DL498" s="16"/>
      <c r="DM498" s="16"/>
      <c r="DN498" s="16"/>
      <c r="DO498" s="16"/>
      <c r="DP498" s="16"/>
      <c r="DQ498" s="16"/>
      <c r="DR498" s="16"/>
      <c r="DS498" s="16"/>
      <c r="DT498" s="16"/>
      <c r="DU498" s="16"/>
      <c r="DV498" s="16"/>
      <c r="DW498" s="16"/>
      <c r="DX498" s="16"/>
      <c r="DY498" s="16"/>
      <c r="DZ498" s="16"/>
      <c r="EA498" s="16"/>
      <c r="EB498" s="16"/>
      <c r="EC498" s="16"/>
      <c r="ED498" s="16"/>
      <c r="EE498" s="16"/>
      <c r="EF498" s="16"/>
      <c r="EG498" s="16"/>
      <c r="EH498" s="16"/>
      <c r="EI498" s="16"/>
      <c r="EJ498" s="16"/>
      <c r="EK498" s="16"/>
      <c r="EL498" s="16"/>
      <c r="EM498" s="16"/>
      <c r="EN498" s="16"/>
      <c r="EO498" s="16"/>
      <c r="EP498" s="16"/>
      <c r="EQ498" s="16"/>
      <c r="ER498" s="16"/>
      <c r="ES498" s="16"/>
      <c r="ET498" s="16"/>
      <c r="EU498" s="16"/>
      <c r="EV498" s="16"/>
      <c r="EW498" s="16"/>
      <c r="EX498" s="16"/>
      <c r="EY498" s="16"/>
      <c r="EZ498" s="16"/>
      <c r="FA498" s="16"/>
      <c r="FB498" s="16"/>
      <c r="FC498" s="16"/>
      <c r="FD498" s="16"/>
      <c r="FE498" s="16"/>
      <c r="FF498" s="16"/>
      <c r="FG498" s="16"/>
      <c r="FH498" s="16"/>
      <c r="FI498" s="16"/>
      <c r="FJ498" s="16"/>
      <c r="FK498" s="16"/>
      <c r="FL498" s="16"/>
      <c r="FM498" s="16"/>
      <c r="FN498" s="16"/>
      <c r="FO498" s="16"/>
      <c r="FP498" s="16"/>
      <c r="FQ498" s="16"/>
      <c r="FR498" s="16"/>
      <c r="FS498" s="16"/>
      <c r="FT498" s="16"/>
      <c r="FU498" s="16"/>
      <c r="FV498" s="16"/>
      <c r="FW498" s="16"/>
      <c r="FX498" s="16"/>
      <c r="FY498" s="16"/>
      <c r="FZ498" s="16"/>
      <c r="GA498" s="16"/>
      <c r="GB498" s="16"/>
      <c r="GC498" s="16"/>
      <c r="GE498" s="37">
        <v>493</v>
      </c>
      <c r="GF498" s="12">
        <v>3676</v>
      </c>
      <c r="GG498" s="16">
        <v>16.510000000000002</v>
      </c>
      <c r="GH498" s="16">
        <v>12.46</v>
      </c>
      <c r="GI498" s="16">
        <v>0</v>
      </c>
      <c r="GJ498" s="16">
        <v>6</v>
      </c>
      <c r="GK498" s="16">
        <v>0</v>
      </c>
      <c r="GL498" s="16">
        <v>0</v>
      </c>
      <c r="GM498" s="16">
        <v>29.74</v>
      </c>
      <c r="GN498" s="16">
        <v>0</v>
      </c>
      <c r="GO498" s="16">
        <v>0</v>
      </c>
      <c r="GP498" s="16">
        <v>0</v>
      </c>
      <c r="GQ498" s="16">
        <v>5.4</v>
      </c>
      <c r="GR498" s="16">
        <v>0</v>
      </c>
      <c r="GS498" s="16">
        <v>0</v>
      </c>
      <c r="GT498" s="16">
        <v>0</v>
      </c>
      <c r="GU498" s="16">
        <v>0</v>
      </c>
      <c r="GV498" s="16">
        <v>647.9</v>
      </c>
      <c r="GW498" s="16"/>
      <c r="GX498" s="16"/>
      <c r="GY498" s="16"/>
      <c r="GZ498" s="16"/>
      <c r="HA498" s="16"/>
    </row>
    <row r="499" spans="1:209" x14ac:dyDescent="0.35">
      <c r="A499" s="37"/>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c r="AA499" s="16"/>
      <c r="AB499" s="16"/>
      <c r="AC499" s="16"/>
      <c r="AD499" s="16"/>
      <c r="AE499" s="16"/>
      <c r="AF499" s="16"/>
      <c r="AG499" s="16"/>
      <c r="AH499" s="16"/>
      <c r="AI499" s="16"/>
      <c r="AJ499" s="16"/>
      <c r="AK499" s="16"/>
      <c r="AL499" s="16"/>
      <c r="AM499" s="16"/>
      <c r="AN499" s="16"/>
      <c r="AO499" s="16"/>
      <c r="AP499" s="16"/>
      <c r="AQ499" s="16"/>
      <c r="AR499" s="16"/>
      <c r="AS499" s="16"/>
      <c r="AT499" s="16"/>
      <c r="AU499" s="16"/>
      <c r="AV499" s="16"/>
      <c r="AW499" s="16"/>
      <c r="AX499" s="16"/>
      <c r="AY499" s="16"/>
      <c r="AZ499" s="16"/>
      <c r="BA499" s="16"/>
      <c r="BB499" s="16"/>
      <c r="BC499" s="16"/>
      <c r="BD499" s="16"/>
      <c r="BE499" s="16"/>
      <c r="BF499" s="16"/>
      <c r="BG499" s="16"/>
      <c r="BH499" s="16"/>
      <c r="BI499" s="16"/>
      <c r="BJ499" s="16"/>
      <c r="BK499" s="16"/>
      <c r="BL499" s="16"/>
      <c r="BM499" s="16"/>
      <c r="BN499" s="16"/>
      <c r="BO499" s="16"/>
      <c r="BP499" s="16"/>
      <c r="BQ499" s="16"/>
      <c r="BR499" s="16"/>
      <c r="BS499" s="16"/>
      <c r="BT499" s="16"/>
      <c r="BU499" s="16"/>
      <c r="BV499" s="16"/>
      <c r="BW499" s="16"/>
      <c r="BX499" s="16"/>
      <c r="BY499" s="16"/>
      <c r="BZ499" s="16"/>
      <c r="CA499" s="16"/>
      <c r="CB499" s="16"/>
      <c r="CC499" s="16"/>
      <c r="CD499" s="16"/>
      <c r="CE499" s="16"/>
      <c r="CF499" s="16"/>
      <c r="CG499" s="16"/>
      <c r="CH499" s="16"/>
      <c r="CI499" s="16"/>
      <c r="CJ499" s="16"/>
      <c r="CK499" s="16"/>
      <c r="CL499" s="16"/>
      <c r="CM499" s="16"/>
      <c r="CN499" s="16"/>
      <c r="CO499" s="16"/>
      <c r="CP499" s="16"/>
      <c r="CQ499" s="16"/>
      <c r="CR499" s="16"/>
      <c r="CS499" s="16"/>
      <c r="CT499" s="16"/>
      <c r="CU499" s="16"/>
      <c r="CV499" s="16"/>
      <c r="CW499" s="16"/>
      <c r="CX499" s="16"/>
      <c r="CY499" s="16"/>
      <c r="CZ499" s="16"/>
      <c r="DA499" s="16"/>
      <c r="DB499" s="16"/>
      <c r="DC499" s="16"/>
      <c r="DD499" s="16"/>
      <c r="DE499" s="16"/>
      <c r="DF499" s="16"/>
      <c r="DG499" s="16"/>
      <c r="DH499" s="16"/>
      <c r="DI499" s="16"/>
      <c r="DJ499" s="16"/>
      <c r="DK499" s="16"/>
      <c r="DL499" s="16"/>
      <c r="DM499" s="16"/>
      <c r="DN499" s="16"/>
      <c r="DO499" s="16"/>
      <c r="DP499" s="16"/>
      <c r="DQ499" s="16"/>
      <c r="DR499" s="16"/>
      <c r="DS499" s="16"/>
      <c r="DT499" s="16"/>
      <c r="DU499" s="16"/>
      <c r="DV499" s="16"/>
      <c r="DW499" s="16"/>
      <c r="DX499" s="16"/>
      <c r="DY499" s="16"/>
      <c r="DZ499" s="16"/>
      <c r="EA499" s="16"/>
      <c r="EB499" s="16"/>
      <c r="EC499" s="16"/>
      <c r="ED499" s="16"/>
      <c r="EE499" s="16"/>
      <c r="EF499" s="16"/>
      <c r="EG499" s="16"/>
      <c r="EH499" s="16"/>
      <c r="EI499" s="16"/>
      <c r="EJ499" s="16"/>
      <c r="EK499" s="16"/>
      <c r="EL499" s="16"/>
      <c r="EM499" s="16"/>
      <c r="EN499" s="16"/>
      <c r="EO499" s="16"/>
      <c r="EP499" s="16"/>
      <c r="EQ499" s="16"/>
      <c r="ER499" s="16"/>
      <c r="ES499" s="16"/>
      <c r="ET499" s="16"/>
      <c r="EU499" s="16"/>
      <c r="EV499" s="16"/>
      <c r="EW499" s="16"/>
      <c r="EX499" s="16"/>
      <c r="EY499" s="16"/>
      <c r="EZ499" s="16"/>
      <c r="FA499" s="16"/>
      <c r="FB499" s="16"/>
      <c r="FC499" s="16"/>
      <c r="FD499" s="16"/>
      <c r="FE499" s="16"/>
      <c r="FF499" s="16"/>
      <c r="FG499" s="16"/>
      <c r="FH499" s="16"/>
      <c r="FI499" s="16"/>
      <c r="FJ499" s="16"/>
      <c r="FK499" s="16"/>
      <c r="FL499" s="16"/>
      <c r="FM499" s="16"/>
      <c r="FN499" s="16"/>
      <c r="FO499" s="16"/>
      <c r="FP499" s="16"/>
      <c r="FQ499" s="16"/>
      <c r="FR499" s="16"/>
      <c r="FS499" s="16"/>
      <c r="FT499" s="16"/>
      <c r="FU499" s="16"/>
      <c r="FV499" s="16"/>
      <c r="FW499" s="16"/>
      <c r="FX499" s="16"/>
      <c r="FY499" s="16"/>
      <c r="FZ499" s="16"/>
      <c r="GA499" s="16"/>
      <c r="GB499" s="16"/>
      <c r="GC499" s="16"/>
      <c r="GE499" s="37">
        <v>494</v>
      </c>
      <c r="GF499" s="12">
        <v>3677</v>
      </c>
      <c r="GG499" s="16">
        <v>214.7</v>
      </c>
      <c r="GH499" s="16">
        <v>201.61</v>
      </c>
      <c r="GI499" s="16">
        <v>83.64</v>
      </c>
      <c r="GJ499" s="16">
        <v>93.48</v>
      </c>
      <c r="GK499" s="16">
        <v>58.45</v>
      </c>
      <c r="GL499" s="16">
        <v>62.2</v>
      </c>
      <c r="GM499" s="16">
        <v>13.26</v>
      </c>
      <c r="GN499" s="16">
        <v>113.35</v>
      </c>
      <c r="GO499" s="16">
        <v>42.515000000000001</v>
      </c>
      <c r="GP499" s="16">
        <v>149.535</v>
      </c>
      <c r="GQ499" s="16">
        <v>268.58999999999997</v>
      </c>
      <c r="GR499" s="16">
        <v>137.99</v>
      </c>
      <c r="GS499" s="16">
        <v>197.66499999999999</v>
      </c>
      <c r="GT499" s="16">
        <v>178.8</v>
      </c>
      <c r="GU499" s="16">
        <v>277.04000000000002</v>
      </c>
      <c r="GV499" s="16">
        <v>24471.127999999993</v>
      </c>
      <c r="GW499" s="16"/>
      <c r="GX499" s="16"/>
      <c r="GY499" s="16"/>
      <c r="GZ499" s="16"/>
      <c r="HA499" s="16"/>
    </row>
    <row r="500" spans="1:209" x14ac:dyDescent="0.35">
      <c r="A500" s="37"/>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c r="AA500" s="16"/>
      <c r="AB500" s="16"/>
      <c r="AC500" s="16"/>
      <c r="AD500" s="16"/>
      <c r="AE500" s="16"/>
      <c r="AF500" s="16"/>
      <c r="AG500" s="16"/>
      <c r="AH500" s="16"/>
      <c r="AI500" s="16"/>
      <c r="AJ500" s="16"/>
      <c r="AK500" s="16"/>
      <c r="AL500" s="16"/>
      <c r="AM500" s="16"/>
      <c r="AN500" s="16"/>
      <c r="AO500" s="16"/>
      <c r="AP500" s="16"/>
      <c r="AQ500" s="16"/>
      <c r="AR500" s="16"/>
      <c r="AS500" s="16"/>
      <c r="AT500" s="16"/>
      <c r="AU500" s="16"/>
      <c r="AV500" s="16"/>
      <c r="AW500" s="16"/>
      <c r="AX500" s="16"/>
      <c r="AY500" s="16"/>
      <c r="AZ500" s="16"/>
      <c r="BA500" s="16"/>
      <c r="BB500" s="16"/>
      <c r="BC500" s="16"/>
      <c r="BD500" s="16"/>
      <c r="BE500" s="16"/>
      <c r="BF500" s="16"/>
      <c r="BG500" s="16"/>
      <c r="BH500" s="16"/>
      <c r="BI500" s="16"/>
      <c r="BJ500" s="16"/>
      <c r="BK500" s="16"/>
      <c r="BL500" s="16"/>
      <c r="BM500" s="16"/>
      <c r="BN500" s="16"/>
      <c r="BO500" s="16"/>
      <c r="BP500" s="16"/>
      <c r="BQ500" s="16"/>
      <c r="BR500" s="16"/>
      <c r="BS500" s="16"/>
      <c r="BT500" s="16"/>
      <c r="BU500" s="16"/>
      <c r="BV500" s="16"/>
      <c r="BW500" s="16"/>
      <c r="BX500" s="16"/>
      <c r="BY500" s="16"/>
      <c r="BZ500" s="16"/>
      <c r="CA500" s="16"/>
      <c r="CB500" s="16"/>
      <c r="CC500" s="16"/>
      <c r="CD500" s="16"/>
      <c r="CE500" s="16"/>
      <c r="CF500" s="16"/>
      <c r="CG500" s="16"/>
      <c r="CH500" s="16"/>
      <c r="CI500" s="16"/>
      <c r="CJ500" s="16"/>
      <c r="CK500" s="16"/>
      <c r="CL500" s="16"/>
      <c r="CM500" s="16"/>
      <c r="CN500" s="16"/>
      <c r="CO500" s="16"/>
      <c r="CP500" s="16"/>
      <c r="CQ500" s="16"/>
      <c r="CR500" s="16"/>
      <c r="CS500" s="16"/>
      <c r="CT500" s="16"/>
      <c r="CU500" s="16"/>
      <c r="CV500" s="16"/>
      <c r="CW500" s="16"/>
      <c r="CX500" s="16"/>
      <c r="CY500" s="16"/>
      <c r="CZ500" s="16"/>
      <c r="DA500" s="16"/>
      <c r="DB500" s="16"/>
      <c r="DC500" s="16"/>
      <c r="DD500" s="16"/>
      <c r="DE500" s="16"/>
      <c r="DF500" s="16"/>
      <c r="DG500" s="16"/>
      <c r="DH500" s="16"/>
      <c r="DI500" s="16"/>
      <c r="DJ500" s="16"/>
      <c r="DK500" s="16"/>
      <c r="DL500" s="16"/>
      <c r="DM500" s="16"/>
      <c r="DN500" s="16"/>
      <c r="DO500" s="16"/>
      <c r="DP500" s="16"/>
      <c r="DQ500" s="16"/>
      <c r="DR500" s="16"/>
      <c r="DS500" s="16"/>
      <c r="DT500" s="16"/>
      <c r="DU500" s="16"/>
      <c r="DV500" s="16"/>
      <c r="DW500" s="16"/>
      <c r="DX500" s="16"/>
      <c r="DY500" s="16"/>
      <c r="DZ500" s="16"/>
      <c r="EA500" s="16"/>
      <c r="EB500" s="16"/>
      <c r="EC500" s="16"/>
      <c r="ED500" s="16"/>
      <c r="EE500" s="16"/>
      <c r="EF500" s="16"/>
      <c r="EG500" s="16"/>
      <c r="EH500" s="16"/>
      <c r="EI500" s="16"/>
      <c r="EJ500" s="16"/>
      <c r="EK500" s="16"/>
      <c r="EL500" s="16"/>
      <c r="EM500" s="16"/>
      <c r="EN500" s="16"/>
      <c r="EO500" s="16"/>
      <c r="EP500" s="16"/>
      <c r="EQ500" s="16"/>
      <c r="ER500" s="16"/>
      <c r="ES500" s="16"/>
      <c r="ET500" s="16"/>
      <c r="EU500" s="16"/>
      <c r="EV500" s="16"/>
      <c r="EW500" s="16"/>
      <c r="EX500" s="16"/>
      <c r="EY500" s="16"/>
      <c r="EZ500" s="16"/>
      <c r="FA500" s="16"/>
      <c r="FB500" s="16"/>
      <c r="FC500" s="16"/>
      <c r="FD500" s="16"/>
      <c r="FE500" s="16"/>
      <c r="FF500" s="16"/>
      <c r="FG500" s="16"/>
      <c r="FH500" s="16"/>
      <c r="FI500" s="16"/>
      <c r="FJ500" s="16"/>
      <c r="FK500" s="16"/>
      <c r="FL500" s="16"/>
      <c r="FM500" s="16"/>
      <c r="FN500" s="16"/>
      <c r="FO500" s="16"/>
      <c r="FP500" s="16"/>
      <c r="FQ500" s="16"/>
      <c r="FR500" s="16"/>
      <c r="FS500" s="16"/>
      <c r="FT500" s="16"/>
      <c r="FU500" s="16"/>
      <c r="FV500" s="16"/>
      <c r="FW500" s="16"/>
      <c r="FX500" s="16"/>
      <c r="FY500" s="16"/>
      <c r="FZ500" s="16"/>
      <c r="GA500" s="16"/>
      <c r="GB500" s="16"/>
      <c r="GC500" s="16"/>
      <c r="GE500" s="37">
        <v>495</v>
      </c>
      <c r="GF500" s="12">
        <v>3678</v>
      </c>
      <c r="GG500" s="16">
        <v>86.63</v>
      </c>
      <c r="GH500" s="16">
        <v>148.393</v>
      </c>
      <c r="GI500" s="16">
        <v>50.3</v>
      </c>
      <c r="GJ500" s="16">
        <v>39.08</v>
      </c>
      <c r="GK500" s="16">
        <v>28.5</v>
      </c>
      <c r="GL500" s="16">
        <v>13.64</v>
      </c>
      <c r="GM500" s="16">
        <v>57.05</v>
      </c>
      <c r="GN500" s="16">
        <v>10.48</v>
      </c>
      <c r="GO500" s="16">
        <v>33.270000000000003</v>
      </c>
      <c r="GP500" s="16">
        <v>144.21</v>
      </c>
      <c r="GQ500" s="16">
        <v>94.344999999999999</v>
      </c>
      <c r="GR500" s="16">
        <v>129.80500000000001</v>
      </c>
      <c r="GS500" s="16">
        <v>63.61</v>
      </c>
      <c r="GT500" s="16">
        <v>132.49</v>
      </c>
      <c r="GU500" s="16">
        <v>41.95</v>
      </c>
      <c r="GV500" s="16">
        <v>14278.954000000002</v>
      </c>
      <c r="GW500" s="16"/>
      <c r="GX500" s="16"/>
      <c r="GY500" s="16"/>
      <c r="GZ500" s="16"/>
      <c r="HA500" s="16"/>
    </row>
    <row r="501" spans="1:209" x14ac:dyDescent="0.35">
      <c r="A501" s="37"/>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c r="AA501" s="16"/>
      <c r="AB501" s="16"/>
      <c r="AC501" s="16"/>
      <c r="AD501" s="16"/>
      <c r="AE501" s="16"/>
      <c r="AF501" s="16"/>
      <c r="AG501" s="16"/>
      <c r="AH501" s="16"/>
      <c r="AI501" s="16"/>
      <c r="AJ501" s="16"/>
      <c r="AK501" s="16"/>
      <c r="AL501" s="16"/>
      <c r="AM501" s="16"/>
      <c r="AN501" s="16"/>
      <c r="AO501" s="16"/>
      <c r="AP501" s="16"/>
      <c r="AQ501" s="16"/>
      <c r="AR501" s="16"/>
      <c r="AS501" s="16"/>
      <c r="AT501" s="16"/>
      <c r="AU501" s="16"/>
      <c r="AV501" s="16"/>
      <c r="AW501" s="16"/>
      <c r="AX501" s="16"/>
      <c r="AY501" s="16"/>
      <c r="AZ501" s="16"/>
      <c r="BA501" s="16"/>
      <c r="BB501" s="16"/>
      <c r="BC501" s="16"/>
      <c r="BD501" s="16"/>
      <c r="BE501" s="16"/>
      <c r="BF501" s="16"/>
      <c r="BG501" s="16"/>
      <c r="BH501" s="16"/>
      <c r="BI501" s="16"/>
      <c r="BJ501" s="16"/>
      <c r="BK501" s="16"/>
      <c r="BL501" s="16"/>
      <c r="BM501" s="16"/>
      <c r="BN501" s="16"/>
      <c r="BO501" s="16"/>
      <c r="BP501" s="16"/>
      <c r="BQ501" s="16"/>
      <c r="BR501" s="16"/>
      <c r="BS501" s="16"/>
      <c r="BT501" s="16"/>
      <c r="BU501" s="16"/>
      <c r="BV501" s="16"/>
      <c r="BW501" s="16"/>
      <c r="BX501" s="16"/>
      <c r="BY501" s="16"/>
      <c r="BZ501" s="16"/>
      <c r="CA501" s="16"/>
      <c r="CB501" s="16"/>
      <c r="CC501" s="16"/>
      <c r="CD501" s="16"/>
      <c r="CE501" s="16"/>
      <c r="CF501" s="16"/>
      <c r="CG501" s="16"/>
      <c r="CH501" s="16"/>
      <c r="CI501" s="16"/>
      <c r="CJ501" s="16"/>
      <c r="CK501" s="16"/>
      <c r="CL501" s="16"/>
      <c r="CM501" s="16"/>
      <c r="CN501" s="16"/>
      <c r="CO501" s="16"/>
      <c r="CP501" s="16"/>
      <c r="CQ501" s="16"/>
      <c r="CR501" s="16"/>
      <c r="CS501" s="16"/>
      <c r="CT501" s="16"/>
      <c r="CU501" s="16"/>
      <c r="CV501" s="16"/>
      <c r="CW501" s="16"/>
      <c r="CX501" s="16"/>
      <c r="CY501" s="16"/>
      <c r="CZ501" s="16"/>
      <c r="DA501" s="16"/>
      <c r="DB501" s="16"/>
      <c r="DC501" s="16"/>
      <c r="DD501" s="16"/>
      <c r="DE501" s="16"/>
      <c r="DF501" s="16"/>
      <c r="DG501" s="16"/>
      <c r="DH501" s="16"/>
      <c r="DI501" s="16"/>
      <c r="DJ501" s="16"/>
      <c r="DK501" s="16"/>
      <c r="DL501" s="16"/>
      <c r="DM501" s="16"/>
      <c r="DN501" s="16"/>
      <c r="DO501" s="16"/>
      <c r="DP501" s="16"/>
      <c r="DQ501" s="16"/>
      <c r="DR501" s="16"/>
      <c r="DS501" s="16"/>
      <c r="DT501" s="16"/>
      <c r="DU501" s="16"/>
      <c r="DV501" s="16"/>
      <c r="DW501" s="16"/>
      <c r="DX501" s="16"/>
      <c r="DY501" s="16"/>
      <c r="DZ501" s="16"/>
      <c r="EA501" s="16"/>
      <c r="EB501" s="16"/>
      <c r="EC501" s="16"/>
      <c r="ED501" s="16"/>
      <c r="EE501" s="16"/>
      <c r="EF501" s="16"/>
      <c r="EG501" s="16"/>
      <c r="EH501" s="16"/>
      <c r="EI501" s="16"/>
      <c r="EJ501" s="16"/>
      <c r="EK501" s="16"/>
      <c r="EL501" s="16"/>
      <c r="EM501" s="16"/>
      <c r="EN501" s="16"/>
      <c r="EO501" s="16"/>
      <c r="EP501" s="16"/>
      <c r="EQ501" s="16"/>
      <c r="ER501" s="16"/>
      <c r="ES501" s="16"/>
      <c r="ET501" s="16"/>
      <c r="EU501" s="16"/>
      <c r="EV501" s="16"/>
      <c r="EW501" s="16"/>
      <c r="EX501" s="16"/>
      <c r="EY501" s="16"/>
      <c r="EZ501" s="16"/>
      <c r="FA501" s="16"/>
      <c r="FB501" s="16"/>
      <c r="FC501" s="16"/>
      <c r="FD501" s="16"/>
      <c r="FE501" s="16"/>
      <c r="FF501" s="16"/>
      <c r="FG501" s="16"/>
      <c r="FH501" s="16"/>
      <c r="FI501" s="16"/>
      <c r="FJ501" s="16"/>
      <c r="FK501" s="16"/>
      <c r="FL501" s="16"/>
      <c r="FM501" s="16"/>
      <c r="FN501" s="16"/>
      <c r="FO501" s="16"/>
      <c r="FP501" s="16"/>
      <c r="FQ501" s="16"/>
      <c r="FR501" s="16"/>
      <c r="FS501" s="16"/>
      <c r="FT501" s="16"/>
      <c r="FU501" s="16"/>
      <c r="FV501" s="16"/>
      <c r="FW501" s="16"/>
      <c r="FX501" s="16"/>
      <c r="FY501" s="16"/>
      <c r="FZ501" s="16"/>
      <c r="GA501" s="16"/>
      <c r="GB501" s="16"/>
      <c r="GC501" s="16"/>
      <c r="GE501" s="37">
        <v>496</v>
      </c>
      <c r="GF501" s="12">
        <v>3682</v>
      </c>
      <c r="GG501" s="16">
        <v>8.7200000000000006</v>
      </c>
      <c r="GH501" s="16">
        <v>22.34</v>
      </c>
      <c r="GI501" s="16">
        <v>3.5</v>
      </c>
      <c r="GJ501" s="16">
        <v>2</v>
      </c>
      <c r="GK501" s="16">
        <v>0</v>
      </c>
      <c r="GL501" s="16">
        <v>0</v>
      </c>
      <c r="GM501" s="16">
        <v>6.16</v>
      </c>
      <c r="GN501" s="16">
        <v>0</v>
      </c>
      <c r="GO501" s="16">
        <v>0</v>
      </c>
      <c r="GP501" s="16">
        <v>30.36</v>
      </c>
      <c r="GQ501" s="16">
        <v>0</v>
      </c>
      <c r="GR501" s="16">
        <v>12.52</v>
      </c>
      <c r="GS501" s="16">
        <v>0</v>
      </c>
      <c r="GT501" s="16">
        <v>0</v>
      </c>
      <c r="GU501" s="16">
        <v>0</v>
      </c>
      <c r="GV501" s="16">
        <v>1405.1210000000001</v>
      </c>
      <c r="GW501" s="16"/>
      <c r="GX501" s="16"/>
      <c r="GY501" s="16"/>
      <c r="GZ501" s="16"/>
      <c r="HA501" s="16"/>
    </row>
    <row r="502" spans="1:209" x14ac:dyDescent="0.35">
      <c r="A502" s="37"/>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c r="AA502" s="16"/>
      <c r="AB502" s="16"/>
      <c r="AC502" s="16"/>
      <c r="AD502" s="16"/>
      <c r="AE502" s="16"/>
      <c r="AF502" s="16"/>
      <c r="AG502" s="16"/>
      <c r="AH502" s="16"/>
      <c r="AI502" s="16"/>
      <c r="AJ502" s="16"/>
      <c r="AK502" s="16"/>
      <c r="AL502" s="16"/>
      <c r="AM502" s="16"/>
      <c r="AN502" s="16"/>
      <c r="AO502" s="16"/>
      <c r="AP502" s="16"/>
      <c r="AQ502" s="16"/>
      <c r="AR502" s="16"/>
      <c r="AS502" s="16"/>
      <c r="AT502" s="16"/>
      <c r="AU502" s="16"/>
      <c r="AV502" s="16"/>
      <c r="AW502" s="16"/>
      <c r="AX502" s="16"/>
      <c r="AY502" s="16"/>
      <c r="AZ502" s="16"/>
      <c r="BA502" s="16"/>
      <c r="BB502" s="16"/>
      <c r="BC502" s="16"/>
      <c r="BD502" s="16"/>
      <c r="BE502" s="16"/>
      <c r="BF502" s="16"/>
      <c r="BG502" s="16"/>
      <c r="BH502" s="16"/>
      <c r="BI502" s="16"/>
      <c r="BJ502" s="16"/>
      <c r="BK502" s="16"/>
      <c r="BL502" s="16"/>
      <c r="BM502" s="16"/>
      <c r="BN502" s="16"/>
      <c r="BO502" s="16"/>
      <c r="BP502" s="16"/>
      <c r="BQ502" s="16"/>
      <c r="BR502" s="16"/>
      <c r="BS502" s="16"/>
      <c r="BT502" s="16"/>
      <c r="BU502" s="16"/>
      <c r="BV502" s="16"/>
      <c r="BW502" s="16"/>
      <c r="BX502" s="16"/>
      <c r="BY502" s="16"/>
      <c r="BZ502" s="16"/>
      <c r="CA502" s="16"/>
      <c r="CB502" s="16"/>
      <c r="CC502" s="16"/>
      <c r="CD502" s="16"/>
      <c r="CE502" s="16"/>
      <c r="CF502" s="16"/>
      <c r="CG502" s="16"/>
      <c r="CH502" s="16"/>
      <c r="CI502" s="16"/>
      <c r="CJ502" s="16"/>
      <c r="CK502" s="16"/>
      <c r="CL502" s="16"/>
      <c r="CM502" s="16"/>
      <c r="CN502" s="16"/>
      <c r="CO502" s="16"/>
      <c r="CP502" s="16"/>
      <c r="CQ502" s="16"/>
      <c r="CR502" s="16"/>
      <c r="CS502" s="16"/>
      <c r="CT502" s="16"/>
      <c r="CU502" s="16"/>
      <c r="CV502" s="16"/>
      <c r="CW502" s="16"/>
      <c r="CX502" s="16"/>
      <c r="CY502" s="16"/>
      <c r="CZ502" s="16"/>
      <c r="DA502" s="16"/>
      <c r="DB502" s="16"/>
      <c r="DC502" s="16"/>
      <c r="DD502" s="16"/>
      <c r="DE502" s="16"/>
      <c r="DF502" s="16"/>
      <c r="DG502" s="16"/>
      <c r="DH502" s="16"/>
      <c r="DI502" s="16"/>
      <c r="DJ502" s="16"/>
      <c r="DK502" s="16"/>
      <c r="DL502" s="16"/>
      <c r="DM502" s="16"/>
      <c r="DN502" s="16"/>
      <c r="DO502" s="16"/>
      <c r="DP502" s="16"/>
      <c r="DQ502" s="16"/>
      <c r="DR502" s="16"/>
      <c r="DS502" s="16"/>
      <c r="DT502" s="16"/>
      <c r="DU502" s="16"/>
      <c r="DV502" s="16"/>
      <c r="DW502" s="16"/>
      <c r="DX502" s="16"/>
      <c r="DY502" s="16"/>
      <c r="DZ502" s="16"/>
      <c r="EA502" s="16"/>
      <c r="EB502" s="16"/>
      <c r="EC502" s="16"/>
      <c r="ED502" s="16"/>
      <c r="EE502" s="16"/>
      <c r="EF502" s="16"/>
      <c r="EG502" s="16"/>
      <c r="EH502" s="16"/>
      <c r="EI502" s="16"/>
      <c r="EJ502" s="16"/>
      <c r="EK502" s="16"/>
      <c r="EL502" s="16"/>
      <c r="EM502" s="16"/>
      <c r="EN502" s="16"/>
      <c r="EO502" s="16"/>
      <c r="EP502" s="16"/>
      <c r="EQ502" s="16"/>
      <c r="ER502" s="16"/>
      <c r="ES502" s="16"/>
      <c r="ET502" s="16"/>
      <c r="EU502" s="16"/>
      <c r="EV502" s="16"/>
      <c r="EW502" s="16"/>
      <c r="EX502" s="16"/>
      <c r="EY502" s="16"/>
      <c r="EZ502" s="16"/>
      <c r="FA502" s="16"/>
      <c r="FB502" s="16"/>
      <c r="FC502" s="16"/>
      <c r="FD502" s="16"/>
      <c r="FE502" s="16"/>
      <c r="FF502" s="16"/>
      <c r="FG502" s="16"/>
      <c r="FH502" s="16"/>
      <c r="FI502" s="16"/>
      <c r="FJ502" s="16"/>
      <c r="FK502" s="16"/>
      <c r="FL502" s="16"/>
      <c r="FM502" s="16"/>
      <c r="FN502" s="16"/>
      <c r="FO502" s="16"/>
      <c r="FP502" s="16"/>
      <c r="FQ502" s="16"/>
      <c r="FR502" s="16"/>
      <c r="FS502" s="16"/>
      <c r="FT502" s="16"/>
      <c r="FU502" s="16"/>
      <c r="FV502" s="16"/>
      <c r="FW502" s="16"/>
      <c r="FX502" s="16"/>
      <c r="FY502" s="16"/>
      <c r="FZ502" s="16"/>
      <c r="GA502" s="16"/>
      <c r="GB502" s="16"/>
      <c r="GC502" s="16"/>
      <c r="GE502" s="37">
        <v>497</v>
      </c>
      <c r="GF502" s="12">
        <v>3683</v>
      </c>
      <c r="GG502" s="16">
        <v>22.553000000000001</v>
      </c>
      <c r="GH502" s="16">
        <v>22.88</v>
      </c>
      <c r="GI502" s="16">
        <v>12.23</v>
      </c>
      <c r="GJ502" s="16">
        <v>7.16</v>
      </c>
      <c r="GK502" s="16">
        <v>3.12</v>
      </c>
      <c r="GL502" s="16">
        <v>0</v>
      </c>
      <c r="GM502" s="16">
        <v>4.5</v>
      </c>
      <c r="GN502" s="16">
        <v>6.48</v>
      </c>
      <c r="GO502" s="16">
        <v>0</v>
      </c>
      <c r="GP502" s="16">
        <v>15.53</v>
      </c>
      <c r="GQ502" s="16">
        <v>19.96</v>
      </c>
      <c r="GR502" s="16">
        <v>41.23</v>
      </c>
      <c r="GS502" s="16">
        <v>0</v>
      </c>
      <c r="GT502" s="16">
        <v>19.64</v>
      </c>
      <c r="GU502" s="16">
        <v>16.28</v>
      </c>
      <c r="GV502" s="16">
        <v>2644.0750000000007</v>
      </c>
      <c r="GW502" s="16"/>
      <c r="GX502" s="16"/>
      <c r="GY502" s="16"/>
      <c r="GZ502" s="16"/>
      <c r="HA502" s="16"/>
    </row>
    <row r="503" spans="1:209" x14ac:dyDescent="0.35">
      <c r="A503" s="37"/>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c r="AA503" s="16"/>
      <c r="AB503" s="16"/>
      <c r="AC503" s="16"/>
      <c r="AD503" s="16"/>
      <c r="AE503" s="16"/>
      <c r="AF503" s="16"/>
      <c r="AG503" s="16"/>
      <c r="AH503" s="16"/>
      <c r="AI503" s="16"/>
      <c r="AJ503" s="16"/>
      <c r="AK503" s="16"/>
      <c r="AL503" s="16"/>
      <c r="AM503" s="16"/>
      <c r="AN503" s="16"/>
      <c r="AO503" s="16"/>
      <c r="AP503" s="16"/>
      <c r="AQ503" s="16"/>
      <c r="AR503" s="16"/>
      <c r="AS503" s="16"/>
      <c r="AT503" s="16"/>
      <c r="AU503" s="16"/>
      <c r="AV503" s="16"/>
      <c r="AW503" s="16"/>
      <c r="AX503" s="16"/>
      <c r="AY503" s="16"/>
      <c r="AZ503" s="16"/>
      <c r="BA503" s="16"/>
      <c r="BB503" s="16"/>
      <c r="BC503" s="16"/>
      <c r="BD503" s="16"/>
      <c r="BE503" s="16"/>
      <c r="BF503" s="16"/>
      <c r="BG503" s="16"/>
      <c r="BH503" s="16"/>
      <c r="BI503" s="16"/>
      <c r="BJ503" s="16"/>
      <c r="BK503" s="16"/>
      <c r="BL503" s="16"/>
      <c r="BM503" s="16"/>
      <c r="BN503" s="16"/>
      <c r="BO503" s="16"/>
      <c r="BP503" s="16"/>
      <c r="BQ503" s="16"/>
      <c r="BR503" s="16"/>
      <c r="BS503" s="16"/>
      <c r="BT503" s="16"/>
      <c r="BU503" s="16"/>
      <c r="BV503" s="16"/>
      <c r="BW503" s="16"/>
      <c r="BX503" s="16"/>
      <c r="BY503" s="16"/>
      <c r="BZ503" s="16"/>
      <c r="CA503" s="16"/>
      <c r="CB503" s="16"/>
      <c r="CC503" s="16"/>
      <c r="CD503" s="16"/>
      <c r="CE503" s="16"/>
      <c r="CF503" s="16"/>
      <c r="CG503" s="16"/>
      <c r="CH503" s="16"/>
      <c r="CI503" s="16"/>
      <c r="CJ503" s="16"/>
      <c r="CK503" s="16"/>
      <c r="CL503" s="16"/>
      <c r="CM503" s="16"/>
      <c r="CN503" s="16"/>
      <c r="CO503" s="16"/>
      <c r="CP503" s="16"/>
      <c r="CQ503" s="16"/>
      <c r="CR503" s="16"/>
      <c r="CS503" s="16"/>
      <c r="CT503" s="16"/>
      <c r="CU503" s="16"/>
      <c r="CV503" s="16"/>
      <c r="CW503" s="16"/>
      <c r="CX503" s="16"/>
      <c r="CY503" s="16"/>
      <c r="CZ503" s="16"/>
      <c r="DA503" s="16"/>
      <c r="DB503" s="16"/>
      <c r="DC503" s="16"/>
      <c r="DD503" s="16"/>
      <c r="DE503" s="16"/>
      <c r="DF503" s="16"/>
      <c r="DG503" s="16"/>
      <c r="DH503" s="16"/>
      <c r="DI503" s="16"/>
      <c r="DJ503" s="16"/>
      <c r="DK503" s="16"/>
      <c r="DL503" s="16"/>
      <c r="DM503" s="16"/>
      <c r="DN503" s="16"/>
      <c r="DO503" s="16"/>
      <c r="DP503" s="16"/>
      <c r="DQ503" s="16"/>
      <c r="DR503" s="16"/>
      <c r="DS503" s="16"/>
      <c r="DT503" s="16"/>
      <c r="DU503" s="16"/>
      <c r="DV503" s="16"/>
      <c r="DW503" s="16"/>
      <c r="DX503" s="16"/>
      <c r="DY503" s="16"/>
      <c r="DZ503" s="16"/>
      <c r="EA503" s="16"/>
      <c r="EB503" s="16"/>
      <c r="EC503" s="16"/>
      <c r="ED503" s="16"/>
      <c r="EE503" s="16"/>
      <c r="EF503" s="16"/>
      <c r="EG503" s="16"/>
      <c r="EH503" s="16"/>
      <c r="EI503" s="16"/>
      <c r="EJ503" s="16"/>
      <c r="EK503" s="16"/>
      <c r="EL503" s="16"/>
      <c r="EM503" s="16"/>
      <c r="EN503" s="16"/>
      <c r="EO503" s="16"/>
      <c r="EP503" s="16"/>
      <c r="EQ503" s="16"/>
      <c r="ER503" s="16"/>
      <c r="ES503" s="16"/>
      <c r="ET503" s="16"/>
      <c r="EU503" s="16"/>
      <c r="EV503" s="16"/>
      <c r="EW503" s="16"/>
      <c r="EX503" s="16"/>
      <c r="EY503" s="16"/>
      <c r="EZ503" s="16"/>
      <c r="FA503" s="16"/>
      <c r="FB503" s="16"/>
      <c r="FC503" s="16"/>
      <c r="FD503" s="16"/>
      <c r="FE503" s="16"/>
      <c r="FF503" s="16"/>
      <c r="FG503" s="16"/>
      <c r="FH503" s="16"/>
      <c r="FI503" s="16"/>
      <c r="FJ503" s="16"/>
      <c r="FK503" s="16"/>
      <c r="FL503" s="16"/>
      <c r="FM503" s="16"/>
      <c r="FN503" s="16"/>
      <c r="FO503" s="16"/>
      <c r="FP503" s="16"/>
      <c r="FQ503" s="16"/>
      <c r="FR503" s="16"/>
      <c r="FS503" s="16"/>
      <c r="FT503" s="16"/>
      <c r="FU503" s="16"/>
      <c r="FV503" s="16"/>
      <c r="FW503" s="16"/>
      <c r="FX503" s="16"/>
      <c r="FY503" s="16"/>
      <c r="FZ503" s="16"/>
      <c r="GA503" s="16"/>
      <c r="GB503" s="16"/>
      <c r="GC503" s="16"/>
      <c r="GE503" s="37">
        <v>498</v>
      </c>
      <c r="GF503" s="12">
        <v>3685</v>
      </c>
      <c r="GG503" s="16">
        <v>60.356999999999999</v>
      </c>
      <c r="GH503" s="16">
        <v>61.835000000000001</v>
      </c>
      <c r="GI503" s="16">
        <v>99.7</v>
      </c>
      <c r="GJ503" s="16">
        <v>5.5</v>
      </c>
      <c r="GK503" s="16">
        <v>9.5</v>
      </c>
      <c r="GL503" s="16">
        <v>4.59</v>
      </c>
      <c r="GM503" s="16">
        <v>8.8000000000000007</v>
      </c>
      <c r="GN503" s="16">
        <v>13.52</v>
      </c>
      <c r="GO503" s="16">
        <v>0</v>
      </c>
      <c r="GP503" s="16">
        <v>34.11</v>
      </c>
      <c r="GQ503" s="16">
        <v>12.89</v>
      </c>
      <c r="GR503" s="16">
        <v>23.18</v>
      </c>
      <c r="GS503" s="16">
        <v>52.23</v>
      </c>
      <c r="GT503" s="16">
        <v>25.75</v>
      </c>
      <c r="GU503" s="16">
        <v>29.04</v>
      </c>
      <c r="GV503" s="16">
        <v>6161.8459999999959</v>
      </c>
      <c r="GW503" s="16"/>
      <c r="GX503" s="16"/>
      <c r="GY503" s="16"/>
      <c r="GZ503" s="16"/>
      <c r="HA503" s="16"/>
    </row>
    <row r="504" spans="1:209" x14ac:dyDescent="0.35">
      <c r="A504" s="37"/>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c r="AA504" s="16"/>
      <c r="AB504" s="16"/>
      <c r="AC504" s="16"/>
      <c r="AD504" s="16"/>
      <c r="AE504" s="16"/>
      <c r="AF504" s="16"/>
      <c r="AG504" s="16"/>
      <c r="AH504" s="16"/>
      <c r="AI504" s="16"/>
      <c r="AJ504" s="16"/>
      <c r="AK504" s="16"/>
      <c r="AL504" s="16"/>
      <c r="AM504" s="16"/>
      <c r="AN504" s="16"/>
      <c r="AO504" s="16"/>
      <c r="AP504" s="16"/>
      <c r="AQ504" s="16"/>
      <c r="AR504" s="16"/>
      <c r="AS504" s="16"/>
      <c r="AT504" s="16"/>
      <c r="AU504" s="16"/>
      <c r="AV504" s="16"/>
      <c r="AW504" s="16"/>
      <c r="AX504" s="16"/>
      <c r="AY504" s="16"/>
      <c r="AZ504" s="16"/>
      <c r="BA504" s="16"/>
      <c r="BB504" s="16"/>
      <c r="BC504" s="16"/>
      <c r="BD504" s="16"/>
      <c r="BE504" s="16"/>
      <c r="BF504" s="16"/>
      <c r="BG504" s="16"/>
      <c r="BH504" s="16"/>
      <c r="BI504" s="16"/>
      <c r="BJ504" s="16"/>
      <c r="BK504" s="16"/>
      <c r="BL504" s="16"/>
      <c r="BM504" s="16"/>
      <c r="BN504" s="16"/>
      <c r="BO504" s="16"/>
      <c r="BP504" s="16"/>
      <c r="BQ504" s="16"/>
      <c r="BR504" s="16"/>
      <c r="BS504" s="16"/>
      <c r="BT504" s="16"/>
      <c r="BU504" s="16"/>
      <c r="BV504" s="16"/>
      <c r="BW504" s="16"/>
      <c r="BX504" s="16"/>
      <c r="BY504" s="16"/>
      <c r="BZ504" s="16"/>
      <c r="CA504" s="16"/>
      <c r="CB504" s="16"/>
      <c r="CC504" s="16"/>
      <c r="CD504" s="16"/>
      <c r="CE504" s="16"/>
      <c r="CF504" s="16"/>
      <c r="CG504" s="16"/>
      <c r="CH504" s="16"/>
      <c r="CI504" s="16"/>
      <c r="CJ504" s="16"/>
      <c r="CK504" s="16"/>
      <c r="CL504" s="16"/>
      <c r="CM504" s="16"/>
      <c r="CN504" s="16"/>
      <c r="CO504" s="16"/>
      <c r="CP504" s="16"/>
      <c r="CQ504" s="16"/>
      <c r="CR504" s="16"/>
      <c r="CS504" s="16"/>
      <c r="CT504" s="16"/>
      <c r="CU504" s="16"/>
      <c r="CV504" s="16"/>
      <c r="CW504" s="16"/>
      <c r="CX504" s="16"/>
      <c r="CY504" s="16"/>
      <c r="CZ504" s="16"/>
      <c r="DA504" s="16"/>
      <c r="DB504" s="16"/>
      <c r="DC504" s="16"/>
      <c r="DD504" s="16"/>
      <c r="DE504" s="16"/>
      <c r="DF504" s="16"/>
      <c r="DG504" s="16"/>
      <c r="DH504" s="16"/>
      <c r="DI504" s="16"/>
      <c r="DJ504" s="16"/>
      <c r="DK504" s="16"/>
      <c r="DL504" s="16"/>
      <c r="DM504" s="16"/>
      <c r="DN504" s="16"/>
      <c r="DO504" s="16"/>
      <c r="DP504" s="16"/>
      <c r="DQ504" s="16"/>
      <c r="DR504" s="16"/>
      <c r="DS504" s="16"/>
      <c r="DT504" s="16"/>
      <c r="DU504" s="16"/>
      <c r="DV504" s="16"/>
      <c r="DW504" s="16"/>
      <c r="DX504" s="16"/>
      <c r="DY504" s="16"/>
      <c r="DZ504" s="16"/>
      <c r="EA504" s="16"/>
      <c r="EB504" s="16"/>
      <c r="EC504" s="16"/>
      <c r="ED504" s="16"/>
      <c r="EE504" s="16"/>
      <c r="EF504" s="16"/>
      <c r="EG504" s="16"/>
      <c r="EH504" s="16"/>
      <c r="EI504" s="16"/>
      <c r="EJ504" s="16"/>
      <c r="EK504" s="16"/>
      <c r="EL504" s="16"/>
      <c r="EM504" s="16"/>
      <c r="EN504" s="16"/>
      <c r="EO504" s="16"/>
      <c r="EP504" s="16"/>
      <c r="EQ504" s="16"/>
      <c r="ER504" s="16"/>
      <c r="ES504" s="16"/>
      <c r="ET504" s="16"/>
      <c r="EU504" s="16"/>
      <c r="EV504" s="16"/>
      <c r="EW504" s="16"/>
      <c r="EX504" s="16"/>
      <c r="EY504" s="16"/>
      <c r="EZ504" s="16"/>
      <c r="FA504" s="16"/>
      <c r="FB504" s="16"/>
      <c r="FC504" s="16"/>
      <c r="FD504" s="16"/>
      <c r="FE504" s="16"/>
      <c r="FF504" s="16"/>
      <c r="FG504" s="16"/>
      <c r="FH504" s="16"/>
      <c r="FI504" s="16"/>
      <c r="FJ504" s="16"/>
      <c r="FK504" s="16"/>
      <c r="FL504" s="16"/>
      <c r="FM504" s="16"/>
      <c r="FN504" s="16"/>
      <c r="FO504" s="16"/>
      <c r="FP504" s="16"/>
      <c r="FQ504" s="16"/>
      <c r="FR504" s="16"/>
      <c r="FS504" s="16"/>
      <c r="FT504" s="16"/>
      <c r="FU504" s="16"/>
      <c r="FV504" s="16"/>
      <c r="FW504" s="16"/>
      <c r="FX504" s="16"/>
      <c r="FY504" s="16"/>
      <c r="FZ504" s="16"/>
      <c r="GA504" s="16"/>
      <c r="GB504" s="16"/>
      <c r="GC504" s="16"/>
      <c r="GE504" s="37">
        <v>499</v>
      </c>
      <c r="GF504" s="12">
        <v>3687</v>
      </c>
      <c r="GG504" s="16">
        <v>8.8000000000000007</v>
      </c>
      <c r="GH504" s="16">
        <v>39.08</v>
      </c>
      <c r="GI504" s="16">
        <v>6</v>
      </c>
      <c r="GJ504" s="16">
        <v>0</v>
      </c>
      <c r="GK504" s="16">
        <v>0</v>
      </c>
      <c r="GL504" s="16">
        <v>0</v>
      </c>
      <c r="GM504" s="16">
        <v>0</v>
      </c>
      <c r="GN504" s="16">
        <v>0</v>
      </c>
      <c r="GO504" s="16">
        <v>11.16</v>
      </c>
      <c r="GP504" s="16">
        <v>0</v>
      </c>
      <c r="GQ504" s="16">
        <v>23.62</v>
      </c>
      <c r="GR504" s="16">
        <v>6.64</v>
      </c>
      <c r="GS504" s="16">
        <v>0</v>
      </c>
      <c r="GT504" s="16">
        <v>14.96</v>
      </c>
      <c r="GU504" s="16">
        <v>21.12</v>
      </c>
      <c r="GV504" s="16">
        <v>1679.5960000000005</v>
      </c>
      <c r="GW504" s="16"/>
      <c r="GX504" s="16"/>
      <c r="GY504" s="16"/>
      <c r="GZ504" s="16"/>
      <c r="HA504" s="16"/>
    </row>
    <row r="505" spans="1:209" x14ac:dyDescent="0.35">
      <c r="A505" s="37"/>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c r="AA505" s="16"/>
      <c r="AB505" s="16"/>
      <c r="AC505" s="16"/>
      <c r="AD505" s="16"/>
      <c r="AE505" s="16"/>
      <c r="AF505" s="16"/>
      <c r="AG505" s="16"/>
      <c r="AH505" s="16"/>
      <c r="AI505" s="16"/>
      <c r="AJ505" s="16"/>
      <c r="AK505" s="16"/>
      <c r="AL505" s="16"/>
      <c r="AM505" s="16"/>
      <c r="AN505" s="16"/>
      <c r="AO505" s="16"/>
      <c r="AP505" s="16"/>
      <c r="AQ505" s="16"/>
      <c r="AR505" s="16"/>
      <c r="AS505" s="16"/>
      <c r="AT505" s="16"/>
      <c r="AU505" s="16"/>
      <c r="AV505" s="16"/>
      <c r="AW505" s="16"/>
      <c r="AX505" s="16"/>
      <c r="AY505" s="16"/>
      <c r="AZ505" s="16"/>
      <c r="BA505" s="16"/>
      <c r="BB505" s="16"/>
      <c r="BC505" s="16"/>
      <c r="BD505" s="16"/>
      <c r="BE505" s="16"/>
      <c r="BF505" s="16"/>
      <c r="BG505" s="16"/>
      <c r="BH505" s="16"/>
      <c r="BI505" s="16"/>
      <c r="BJ505" s="16"/>
      <c r="BK505" s="16"/>
      <c r="BL505" s="16"/>
      <c r="BM505" s="16"/>
      <c r="BN505" s="16"/>
      <c r="BO505" s="16"/>
      <c r="BP505" s="16"/>
      <c r="BQ505" s="16"/>
      <c r="BR505" s="16"/>
      <c r="BS505" s="16"/>
      <c r="BT505" s="16"/>
      <c r="BU505" s="16"/>
      <c r="BV505" s="16"/>
      <c r="BW505" s="16"/>
      <c r="BX505" s="16"/>
      <c r="BY505" s="16"/>
      <c r="BZ505" s="16"/>
      <c r="CA505" s="16"/>
      <c r="CB505" s="16"/>
      <c r="CC505" s="16"/>
      <c r="CD505" s="16"/>
      <c r="CE505" s="16"/>
      <c r="CF505" s="16"/>
      <c r="CG505" s="16"/>
      <c r="CH505" s="16"/>
      <c r="CI505" s="16"/>
      <c r="CJ505" s="16"/>
      <c r="CK505" s="16"/>
      <c r="CL505" s="16"/>
      <c r="CM505" s="16"/>
      <c r="CN505" s="16"/>
      <c r="CO505" s="16"/>
      <c r="CP505" s="16"/>
      <c r="CQ505" s="16"/>
      <c r="CR505" s="16"/>
      <c r="CS505" s="16"/>
      <c r="CT505" s="16"/>
      <c r="CU505" s="16"/>
      <c r="CV505" s="16"/>
      <c r="CW505" s="16"/>
      <c r="CX505" s="16"/>
      <c r="CY505" s="16"/>
      <c r="CZ505" s="16"/>
      <c r="DA505" s="16"/>
      <c r="DB505" s="16"/>
      <c r="DC505" s="16"/>
      <c r="DD505" s="16"/>
      <c r="DE505" s="16"/>
      <c r="DF505" s="16"/>
      <c r="DG505" s="16"/>
      <c r="DH505" s="16"/>
      <c r="DI505" s="16"/>
      <c r="DJ505" s="16"/>
      <c r="DK505" s="16"/>
      <c r="DL505" s="16"/>
      <c r="DM505" s="16"/>
      <c r="DN505" s="16"/>
      <c r="DO505" s="16"/>
      <c r="DP505" s="16"/>
      <c r="DQ505" s="16"/>
      <c r="DR505" s="16"/>
      <c r="DS505" s="16"/>
      <c r="DT505" s="16"/>
      <c r="DU505" s="16"/>
      <c r="DV505" s="16"/>
      <c r="DW505" s="16"/>
      <c r="DX505" s="16"/>
      <c r="DY505" s="16"/>
      <c r="DZ505" s="16"/>
      <c r="EA505" s="16"/>
      <c r="EB505" s="16"/>
      <c r="EC505" s="16"/>
      <c r="ED505" s="16"/>
      <c r="EE505" s="16"/>
      <c r="EF505" s="16"/>
      <c r="EG505" s="16"/>
      <c r="EH505" s="16"/>
      <c r="EI505" s="16"/>
      <c r="EJ505" s="16"/>
      <c r="EK505" s="16"/>
      <c r="EL505" s="16"/>
      <c r="EM505" s="16"/>
      <c r="EN505" s="16"/>
      <c r="EO505" s="16"/>
      <c r="EP505" s="16"/>
      <c r="EQ505" s="16"/>
      <c r="ER505" s="16"/>
      <c r="ES505" s="16"/>
      <c r="ET505" s="16"/>
      <c r="EU505" s="16"/>
      <c r="EV505" s="16"/>
      <c r="EW505" s="16"/>
      <c r="EX505" s="16"/>
      <c r="EY505" s="16"/>
      <c r="EZ505" s="16"/>
      <c r="FA505" s="16"/>
      <c r="FB505" s="16"/>
      <c r="FC505" s="16"/>
      <c r="FD505" s="16"/>
      <c r="FE505" s="16"/>
      <c r="FF505" s="16"/>
      <c r="FG505" s="16"/>
      <c r="FH505" s="16"/>
      <c r="FI505" s="16"/>
      <c r="FJ505" s="16"/>
      <c r="FK505" s="16"/>
      <c r="FL505" s="16"/>
      <c r="FM505" s="16"/>
      <c r="FN505" s="16"/>
      <c r="FO505" s="16"/>
      <c r="FP505" s="16"/>
      <c r="FQ505" s="16"/>
      <c r="FR505" s="16"/>
      <c r="FS505" s="16"/>
      <c r="FT505" s="16"/>
      <c r="FU505" s="16"/>
      <c r="FV505" s="16"/>
      <c r="FW505" s="16"/>
      <c r="FX505" s="16"/>
      <c r="FY505" s="16"/>
      <c r="FZ505" s="16"/>
      <c r="GA505" s="16"/>
      <c r="GB505" s="16"/>
      <c r="GC505" s="16"/>
      <c r="GE505" s="37">
        <v>500</v>
      </c>
      <c r="GF505" s="12">
        <v>3688</v>
      </c>
      <c r="GG505" s="16">
        <v>24.05</v>
      </c>
      <c r="GH505" s="16">
        <v>43.615000000000002</v>
      </c>
      <c r="GI505" s="16">
        <v>35.554000000000002</v>
      </c>
      <c r="GJ505" s="16">
        <v>5</v>
      </c>
      <c r="GK505" s="16">
        <v>1.56</v>
      </c>
      <c r="GL505" s="16">
        <v>0</v>
      </c>
      <c r="GM505" s="16">
        <v>8.64</v>
      </c>
      <c r="GN505" s="16">
        <v>16.62</v>
      </c>
      <c r="GO505" s="16">
        <v>0</v>
      </c>
      <c r="GP505" s="16">
        <v>0</v>
      </c>
      <c r="GQ505" s="16">
        <v>34.340000000000003</v>
      </c>
      <c r="GR505" s="16">
        <v>24.33</v>
      </c>
      <c r="GS505" s="16">
        <v>0</v>
      </c>
      <c r="GT505" s="16">
        <v>10.56</v>
      </c>
      <c r="GU505" s="16">
        <v>9.68</v>
      </c>
      <c r="GV505" s="16">
        <v>2436.1609999999987</v>
      </c>
      <c r="GW505" s="16"/>
      <c r="GX505" s="16"/>
      <c r="GY505" s="16"/>
      <c r="GZ505" s="16"/>
      <c r="HA505" s="16"/>
    </row>
    <row r="506" spans="1:209" x14ac:dyDescent="0.35">
      <c r="A506" s="37"/>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c r="AA506" s="16"/>
      <c r="AB506" s="16"/>
      <c r="AC506" s="16"/>
      <c r="AD506" s="16"/>
      <c r="AE506" s="16"/>
      <c r="AF506" s="16"/>
      <c r="AG506" s="16"/>
      <c r="AH506" s="16"/>
      <c r="AI506" s="16"/>
      <c r="AJ506" s="16"/>
      <c r="AK506" s="16"/>
      <c r="AL506" s="16"/>
      <c r="AM506" s="16"/>
      <c r="AN506" s="16"/>
      <c r="AO506" s="16"/>
      <c r="AP506" s="16"/>
      <c r="AQ506" s="16"/>
      <c r="AR506" s="16"/>
      <c r="AS506" s="16"/>
      <c r="AT506" s="16"/>
      <c r="AU506" s="16"/>
      <c r="AV506" s="16"/>
      <c r="AW506" s="16"/>
      <c r="AX506" s="16"/>
      <c r="AY506" s="16"/>
      <c r="AZ506" s="16"/>
      <c r="BA506" s="16"/>
      <c r="BB506" s="16"/>
      <c r="BC506" s="16"/>
      <c r="BD506" s="16"/>
      <c r="BE506" s="16"/>
      <c r="BF506" s="16"/>
      <c r="BG506" s="16"/>
      <c r="BH506" s="16"/>
      <c r="BI506" s="16"/>
      <c r="BJ506" s="16"/>
      <c r="BK506" s="16"/>
      <c r="BL506" s="16"/>
      <c r="BM506" s="16"/>
      <c r="BN506" s="16"/>
      <c r="BO506" s="16"/>
      <c r="BP506" s="16"/>
      <c r="BQ506" s="16"/>
      <c r="BR506" s="16"/>
      <c r="BS506" s="16"/>
      <c r="BT506" s="16"/>
      <c r="BU506" s="16"/>
      <c r="BV506" s="16"/>
      <c r="BW506" s="16"/>
      <c r="BX506" s="16"/>
      <c r="BY506" s="16"/>
      <c r="BZ506" s="16"/>
      <c r="CA506" s="16"/>
      <c r="CB506" s="16"/>
      <c r="CC506" s="16"/>
      <c r="CD506" s="16"/>
      <c r="CE506" s="16"/>
      <c r="CF506" s="16"/>
      <c r="CG506" s="16"/>
      <c r="CH506" s="16"/>
      <c r="CI506" s="16"/>
      <c r="CJ506" s="16"/>
      <c r="CK506" s="16"/>
      <c r="CL506" s="16"/>
      <c r="CM506" s="16"/>
      <c r="CN506" s="16"/>
      <c r="CO506" s="16"/>
      <c r="CP506" s="16"/>
      <c r="CQ506" s="16"/>
      <c r="CR506" s="16"/>
      <c r="CS506" s="16"/>
      <c r="CT506" s="16"/>
      <c r="CU506" s="16"/>
      <c r="CV506" s="16"/>
      <c r="CW506" s="16"/>
      <c r="CX506" s="16"/>
      <c r="CY506" s="16"/>
      <c r="CZ506" s="16"/>
      <c r="DA506" s="16"/>
      <c r="DB506" s="16"/>
      <c r="DC506" s="16"/>
      <c r="DD506" s="16"/>
      <c r="DE506" s="16"/>
      <c r="DF506" s="16"/>
      <c r="DG506" s="16"/>
      <c r="DH506" s="16"/>
      <c r="DI506" s="16"/>
      <c r="DJ506" s="16"/>
      <c r="DK506" s="16"/>
      <c r="DL506" s="16"/>
      <c r="DM506" s="16"/>
      <c r="DN506" s="16"/>
      <c r="DO506" s="16"/>
      <c r="DP506" s="16"/>
      <c r="DQ506" s="16"/>
      <c r="DR506" s="16"/>
      <c r="DS506" s="16"/>
      <c r="DT506" s="16"/>
      <c r="DU506" s="16"/>
      <c r="DV506" s="16"/>
      <c r="DW506" s="16"/>
      <c r="DX506" s="16"/>
      <c r="DY506" s="16"/>
      <c r="DZ506" s="16"/>
      <c r="EA506" s="16"/>
      <c r="EB506" s="16"/>
      <c r="EC506" s="16"/>
      <c r="ED506" s="16"/>
      <c r="EE506" s="16"/>
      <c r="EF506" s="16"/>
      <c r="EG506" s="16"/>
      <c r="EH506" s="16"/>
      <c r="EI506" s="16"/>
      <c r="EJ506" s="16"/>
      <c r="EK506" s="16"/>
      <c r="EL506" s="16"/>
      <c r="EM506" s="16"/>
      <c r="EN506" s="16"/>
      <c r="EO506" s="16"/>
      <c r="EP506" s="16"/>
      <c r="EQ506" s="16"/>
      <c r="ER506" s="16"/>
      <c r="ES506" s="16"/>
      <c r="ET506" s="16"/>
      <c r="EU506" s="16"/>
      <c r="EV506" s="16"/>
      <c r="EW506" s="16"/>
      <c r="EX506" s="16"/>
      <c r="EY506" s="16"/>
      <c r="EZ506" s="16"/>
      <c r="FA506" s="16"/>
      <c r="FB506" s="16"/>
      <c r="FC506" s="16"/>
      <c r="FD506" s="16"/>
      <c r="FE506" s="16"/>
      <c r="FF506" s="16"/>
      <c r="FG506" s="16"/>
      <c r="FH506" s="16"/>
      <c r="FI506" s="16"/>
      <c r="FJ506" s="16"/>
      <c r="FK506" s="16"/>
      <c r="FL506" s="16"/>
      <c r="FM506" s="16"/>
      <c r="FN506" s="16"/>
      <c r="FO506" s="16"/>
      <c r="FP506" s="16"/>
      <c r="FQ506" s="16"/>
      <c r="FR506" s="16"/>
      <c r="FS506" s="16"/>
      <c r="FT506" s="16"/>
      <c r="FU506" s="16"/>
      <c r="FV506" s="16"/>
      <c r="FW506" s="16"/>
      <c r="FX506" s="16"/>
      <c r="FY506" s="16"/>
      <c r="FZ506" s="16"/>
      <c r="GA506" s="16"/>
      <c r="GB506" s="16"/>
      <c r="GC506" s="16"/>
      <c r="GE506" s="37">
        <v>501</v>
      </c>
      <c r="GF506" s="12">
        <v>3689</v>
      </c>
      <c r="GG506" s="16">
        <v>4.5659999999999998</v>
      </c>
      <c r="GH506" s="16">
        <v>14.24</v>
      </c>
      <c r="GI506" s="16">
        <v>0</v>
      </c>
      <c r="GJ506" s="16">
        <v>0</v>
      </c>
      <c r="GK506" s="16">
        <v>0</v>
      </c>
      <c r="GL506" s="16">
        <v>9.5</v>
      </c>
      <c r="GM506" s="16">
        <v>28.035</v>
      </c>
      <c r="GN506" s="16">
        <v>0</v>
      </c>
      <c r="GO506" s="16">
        <v>0</v>
      </c>
      <c r="GP506" s="16">
        <v>0</v>
      </c>
      <c r="GQ506" s="16">
        <v>0</v>
      </c>
      <c r="GR506" s="16">
        <v>0</v>
      </c>
      <c r="GS506" s="16">
        <v>0</v>
      </c>
      <c r="GT506" s="16">
        <v>0</v>
      </c>
      <c r="GU506" s="16">
        <v>0</v>
      </c>
      <c r="GV506" s="16">
        <v>441.096</v>
      </c>
      <c r="GW506" s="16"/>
      <c r="GX506" s="16"/>
      <c r="GY506" s="16"/>
      <c r="GZ506" s="16"/>
      <c r="HA506" s="16"/>
    </row>
    <row r="507" spans="1:209" x14ac:dyDescent="0.35">
      <c r="A507" s="37"/>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c r="AA507" s="16"/>
      <c r="AB507" s="16"/>
      <c r="AC507" s="16"/>
      <c r="AD507" s="16"/>
      <c r="AE507" s="16"/>
      <c r="AF507" s="16"/>
      <c r="AG507" s="16"/>
      <c r="AH507" s="16"/>
      <c r="AI507" s="16"/>
      <c r="AJ507" s="16"/>
      <c r="AK507" s="16"/>
      <c r="AL507" s="16"/>
      <c r="AM507" s="16"/>
      <c r="AN507" s="16"/>
      <c r="AO507" s="16"/>
      <c r="AP507" s="16"/>
      <c r="AQ507" s="16"/>
      <c r="AR507" s="16"/>
      <c r="AS507" s="16"/>
      <c r="AT507" s="16"/>
      <c r="AU507" s="16"/>
      <c r="AV507" s="16"/>
      <c r="AW507" s="16"/>
      <c r="AX507" s="16"/>
      <c r="AY507" s="16"/>
      <c r="AZ507" s="16"/>
      <c r="BA507" s="16"/>
      <c r="BB507" s="16"/>
      <c r="BC507" s="16"/>
      <c r="BD507" s="16"/>
      <c r="BE507" s="16"/>
      <c r="BF507" s="16"/>
      <c r="BG507" s="16"/>
      <c r="BH507" s="16"/>
      <c r="BI507" s="16"/>
      <c r="BJ507" s="16"/>
      <c r="BK507" s="16"/>
      <c r="BL507" s="16"/>
      <c r="BM507" s="16"/>
      <c r="BN507" s="16"/>
      <c r="BO507" s="16"/>
      <c r="BP507" s="16"/>
      <c r="BQ507" s="16"/>
      <c r="BR507" s="16"/>
      <c r="BS507" s="16"/>
      <c r="BT507" s="16"/>
      <c r="BU507" s="16"/>
      <c r="BV507" s="16"/>
      <c r="BW507" s="16"/>
      <c r="BX507" s="16"/>
      <c r="BY507" s="16"/>
      <c r="BZ507" s="16"/>
      <c r="CA507" s="16"/>
      <c r="CB507" s="16"/>
      <c r="CC507" s="16"/>
      <c r="CD507" s="16"/>
      <c r="CE507" s="16"/>
      <c r="CF507" s="16"/>
      <c r="CG507" s="16"/>
      <c r="CH507" s="16"/>
      <c r="CI507" s="16"/>
      <c r="CJ507" s="16"/>
      <c r="CK507" s="16"/>
      <c r="CL507" s="16"/>
      <c r="CM507" s="16"/>
      <c r="CN507" s="16"/>
      <c r="CO507" s="16"/>
      <c r="CP507" s="16"/>
      <c r="CQ507" s="16"/>
      <c r="CR507" s="16"/>
      <c r="CS507" s="16"/>
      <c r="CT507" s="16"/>
      <c r="CU507" s="16"/>
      <c r="CV507" s="16"/>
      <c r="CW507" s="16"/>
      <c r="CX507" s="16"/>
      <c r="CY507" s="16"/>
      <c r="CZ507" s="16"/>
      <c r="DA507" s="16"/>
      <c r="DB507" s="16"/>
      <c r="DC507" s="16"/>
      <c r="DD507" s="16"/>
      <c r="DE507" s="16"/>
      <c r="DF507" s="16"/>
      <c r="DG507" s="16"/>
      <c r="DH507" s="16"/>
      <c r="DI507" s="16"/>
      <c r="DJ507" s="16"/>
      <c r="DK507" s="16"/>
      <c r="DL507" s="16"/>
      <c r="DM507" s="16"/>
      <c r="DN507" s="16"/>
      <c r="DO507" s="16"/>
      <c r="DP507" s="16"/>
      <c r="DQ507" s="16"/>
      <c r="DR507" s="16"/>
      <c r="DS507" s="16"/>
      <c r="DT507" s="16"/>
      <c r="DU507" s="16"/>
      <c r="DV507" s="16"/>
      <c r="DW507" s="16"/>
      <c r="DX507" s="16"/>
      <c r="DY507" s="16"/>
      <c r="DZ507" s="16"/>
      <c r="EA507" s="16"/>
      <c r="EB507" s="16"/>
      <c r="EC507" s="16"/>
      <c r="ED507" s="16"/>
      <c r="EE507" s="16"/>
      <c r="EF507" s="16"/>
      <c r="EG507" s="16"/>
      <c r="EH507" s="16"/>
      <c r="EI507" s="16"/>
      <c r="EJ507" s="16"/>
      <c r="EK507" s="16"/>
      <c r="EL507" s="16"/>
      <c r="EM507" s="16"/>
      <c r="EN507" s="16"/>
      <c r="EO507" s="16"/>
      <c r="EP507" s="16"/>
      <c r="EQ507" s="16"/>
      <c r="ER507" s="16"/>
      <c r="ES507" s="16"/>
      <c r="ET507" s="16"/>
      <c r="EU507" s="16"/>
      <c r="EV507" s="16"/>
      <c r="EW507" s="16"/>
      <c r="EX507" s="16"/>
      <c r="EY507" s="16"/>
      <c r="EZ507" s="16"/>
      <c r="FA507" s="16"/>
      <c r="FB507" s="16"/>
      <c r="FC507" s="16"/>
      <c r="FD507" s="16"/>
      <c r="FE507" s="16"/>
      <c r="FF507" s="16"/>
      <c r="FG507" s="16"/>
      <c r="FH507" s="16"/>
      <c r="FI507" s="16"/>
      <c r="FJ507" s="16"/>
      <c r="FK507" s="16"/>
      <c r="FL507" s="16"/>
      <c r="FM507" s="16"/>
      <c r="FN507" s="16"/>
      <c r="FO507" s="16"/>
      <c r="FP507" s="16"/>
      <c r="FQ507" s="16"/>
      <c r="FR507" s="16"/>
      <c r="FS507" s="16"/>
      <c r="FT507" s="16"/>
      <c r="FU507" s="16"/>
      <c r="FV507" s="16"/>
      <c r="FW507" s="16"/>
      <c r="FX507" s="16"/>
      <c r="FY507" s="16"/>
      <c r="FZ507" s="16"/>
      <c r="GA507" s="16"/>
      <c r="GB507" s="16"/>
      <c r="GC507" s="16"/>
      <c r="GE507" s="37">
        <v>502</v>
      </c>
      <c r="GF507" s="12">
        <v>3690</v>
      </c>
      <c r="GG507" s="16">
        <v>324.12400000000002</v>
      </c>
      <c r="GH507" s="16">
        <v>239.37</v>
      </c>
      <c r="GI507" s="16">
        <v>123.273</v>
      </c>
      <c r="GJ507" s="16">
        <v>116.495</v>
      </c>
      <c r="GK507" s="16">
        <v>67.819999999999993</v>
      </c>
      <c r="GL507" s="16">
        <v>51.18</v>
      </c>
      <c r="GM507" s="16">
        <v>100.605</v>
      </c>
      <c r="GN507" s="16">
        <v>289.91699999999997</v>
      </c>
      <c r="GO507" s="16">
        <v>133.47</v>
      </c>
      <c r="GP507" s="16">
        <v>567.49</v>
      </c>
      <c r="GQ507" s="16">
        <v>409.84</v>
      </c>
      <c r="GR507" s="16">
        <v>465.04500000000002</v>
      </c>
      <c r="GS507" s="16">
        <v>384.33499999999998</v>
      </c>
      <c r="GT507" s="16">
        <v>477.83499999999998</v>
      </c>
      <c r="GU507" s="16">
        <v>232.43</v>
      </c>
      <c r="GV507" s="16">
        <v>44081.542000000001</v>
      </c>
      <c r="GW507" s="16"/>
      <c r="GX507" s="16"/>
      <c r="GY507" s="16"/>
      <c r="GZ507" s="16"/>
      <c r="HA507" s="16"/>
    </row>
    <row r="508" spans="1:209" x14ac:dyDescent="0.35">
      <c r="A508" s="37"/>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c r="AA508" s="16"/>
      <c r="AB508" s="16"/>
      <c r="AC508" s="16"/>
      <c r="AD508" s="16"/>
      <c r="AE508" s="16"/>
      <c r="AF508" s="16"/>
      <c r="AG508" s="16"/>
      <c r="AH508" s="16"/>
      <c r="AI508" s="16"/>
      <c r="AJ508" s="16"/>
      <c r="AK508" s="16"/>
      <c r="AL508" s="16"/>
      <c r="AM508" s="16"/>
      <c r="AN508" s="16"/>
      <c r="AO508" s="16"/>
      <c r="AP508" s="16"/>
      <c r="AQ508" s="16"/>
      <c r="AR508" s="16"/>
      <c r="AS508" s="16"/>
      <c r="AT508" s="16"/>
      <c r="AU508" s="16"/>
      <c r="AV508" s="16"/>
      <c r="AW508" s="16"/>
      <c r="AX508" s="16"/>
      <c r="AY508" s="16"/>
      <c r="AZ508" s="16"/>
      <c r="BA508" s="16"/>
      <c r="BB508" s="16"/>
      <c r="BC508" s="16"/>
      <c r="BD508" s="16"/>
      <c r="BE508" s="16"/>
      <c r="BF508" s="16"/>
      <c r="BG508" s="16"/>
      <c r="BH508" s="16"/>
      <c r="BI508" s="16"/>
      <c r="BJ508" s="16"/>
      <c r="BK508" s="16"/>
      <c r="BL508" s="16"/>
      <c r="BM508" s="16"/>
      <c r="BN508" s="16"/>
      <c r="BO508" s="16"/>
      <c r="BP508" s="16"/>
      <c r="BQ508" s="16"/>
      <c r="BR508" s="16"/>
      <c r="BS508" s="16"/>
      <c r="BT508" s="16"/>
      <c r="BU508" s="16"/>
      <c r="BV508" s="16"/>
      <c r="BW508" s="16"/>
      <c r="BX508" s="16"/>
      <c r="BY508" s="16"/>
      <c r="BZ508" s="16"/>
      <c r="CA508" s="16"/>
      <c r="CB508" s="16"/>
      <c r="CC508" s="16"/>
      <c r="CD508" s="16"/>
      <c r="CE508" s="16"/>
      <c r="CF508" s="16"/>
      <c r="CG508" s="16"/>
      <c r="CH508" s="16"/>
      <c r="CI508" s="16"/>
      <c r="CJ508" s="16"/>
      <c r="CK508" s="16"/>
      <c r="CL508" s="16"/>
      <c r="CM508" s="16"/>
      <c r="CN508" s="16"/>
      <c r="CO508" s="16"/>
      <c r="CP508" s="16"/>
      <c r="CQ508" s="16"/>
      <c r="CR508" s="16"/>
      <c r="CS508" s="16"/>
      <c r="CT508" s="16"/>
      <c r="CU508" s="16"/>
      <c r="CV508" s="16"/>
      <c r="CW508" s="16"/>
      <c r="CX508" s="16"/>
      <c r="CY508" s="16"/>
      <c r="CZ508" s="16"/>
      <c r="DA508" s="16"/>
      <c r="DB508" s="16"/>
      <c r="DC508" s="16"/>
      <c r="DD508" s="16"/>
      <c r="DE508" s="16"/>
      <c r="DF508" s="16"/>
      <c r="DG508" s="16"/>
      <c r="DH508" s="16"/>
      <c r="DI508" s="16"/>
      <c r="DJ508" s="16"/>
      <c r="DK508" s="16"/>
      <c r="DL508" s="16"/>
      <c r="DM508" s="16"/>
      <c r="DN508" s="16"/>
      <c r="DO508" s="16"/>
      <c r="DP508" s="16"/>
      <c r="DQ508" s="16"/>
      <c r="DR508" s="16"/>
      <c r="DS508" s="16"/>
      <c r="DT508" s="16"/>
      <c r="DU508" s="16"/>
      <c r="DV508" s="16"/>
      <c r="DW508" s="16"/>
      <c r="DX508" s="16"/>
      <c r="DY508" s="16"/>
      <c r="DZ508" s="16"/>
      <c r="EA508" s="16"/>
      <c r="EB508" s="16"/>
      <c r="EC508" s="16"/>
      <c r="ED508" s="16"/>
      <c r="EE508" s="16"/>
      <c r="EF508" s="16"/>
      <c r="EG508" s="16"/>
      <c r="EH508" s="16"/>
      <c r="EI508" s="16"/>
      <c r="EJ508" s="16"/>
      <c r="EK508" s="16"/>
      <c r="EL508" s="16"/>
      <c r="EM508" s="16"/>
      <c r="EN508" s="16"/>
      <c r="EO508" s="16"/>
      <c r="EP508" s="16"/>
      <c r="EQ508" s="16"/>
      <c r="ER508" s="16"/>
      <c r="ES508" s="16"/>
      <c r="ET508" s="16"/>
      <c r="EU508" s="16"/>
      <c r="EV508" s="16"/>
      <c r="EW508" s="16"/>
      <c r="EX508" s="16"/>
      <c r="EY508" s="16"/>
      <c r="EZ508" s="16"/>
      <c r="FA508" s="16"/>
      <c r="FB508" s="16"/>
      <c r="FC508" s="16"/>
      <c r="FD508" s="16"/>
      <c r="FE508" s="16"/>
      <c r="FF508" s="16"/>
      <c r="FG508" s="16"/>
      <c r="FH508" s="16"/>
      <c r="FI508" s="16"/>
      <c r="FJ508" s="16"/>
      <c r="FK508" s="16"/>
      <c r="FL508" s="16"/>
      <c r="FM508" s="16"/>
      <c r="FN508" s="16"/>
      <c r="FO508" s="16"/>
      <c r="FP508" s="16"/>
      <c r="FQ508" s="16"/>
      <c r="FR508" s="16"/>
      <c r="FS508" s="16"/>
      <c r="FT508" s="16"/>
      <c r="FU508" s="16"/>
      <c r="FV508" s="16"/>
      <c r="FW508" s="16"/>
      <c r="FX508" s="16"/>
      <c r="FY508" s="16"/>
      <c r="FZ508" s="16"/>
      <c r="GA508" s="16"/>
      <c r="GB508" s="16"/>
      <c r="GC508" s="16"/>
      <c r="GE508" s="37">
        <v>503</v>
      </c>
      <c r="GF508" s="12">
        <v>3691</v>
      </c>
      <c r="GG508" s="16">
        <v>114.724</v>
      </c>
      <c r="GH508" s="16">
        <v>143.37100000000001</v>
      </c>
      <c r="GI508" s="16">
        <v>29.79</v>
      </c>
      <c r="GJ508" s="16">
        <v>34.14</v>
      </c>
      <c r="GK508" s="16">
        <v>33.869999999999997</v>
      </c>
      <c r="GL508" s="16">
        <v>23.5</v>
      </c>
      <c r="GM508" s="16">
        <v>19.824999999999999</v>
      </c>
      <c r="GN508" s="16">
        <v>88.6</v>
      </c>
      <c r="GO508" s="16">
        <v>63.05</v>
      </c>
      <c r="GP508" s="16">
        <v>217.41</v>
      </c>
      <c r="GQ508" s="16">
        <v>268.08999999999997</v>
      </c>
      <c r="GR508" s="16">
        <v>157.46</v>
      </c>
      <c r="GS508" s="16">
        <v>136.61000000000001</v>
      </c>
      <c r="GT508" s="16">
        <v>217.23</v>
      </c>
      <c r="GU508" s="16">
        <v>259.23</v>
      </c>
      <c r="GV508" s="16">
        <v>23967.729999999996</v>
      </c>
      <c r="GW508" s="16"/>
      <c r="GX508" s="16"/>
      <c r="GY508" s="16"/>
      <c r="GZ508" s="16"/>
      <c r="HA508" s="16"/>
    </row>
    <row r="509" spans="1:209" x14ac:dyDescent="0.35">
      <c r="A509" s="37"/>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c r="AA509" s="16"/>
      <c r="AB509" s="16"/>
      <c r="AC509" s="16"/>
      <c r="AD509" s="16"/>
      <c r="AE509" s="16"/>
      <c r="AF509" s="16"/>
      <c r="AG509" s="16"/>
      <c r="AH509" s="16"/>
      <c r="AI509" s="16"/>
      <c r="AJ509" s="16"/>
      <c r="AK509" s="16"/>
      <c r="AL509" s="16"/>
      <c r="AM509" s="16"/>
      <c r="AN509" s="16"/>
      <c r="AO509" s="16"/>
      <c r="AP509" s="16"/>
      <c r="AQ509" s="16"/>
      <c r="AR509" s="16"/>
      <c r="AS509" s="16"/>
      <c r="AT509" s="16"/>
      <c r="AU509" s="16"/>
      <c r="AV509" s="16"/>
      <c r="AW509" s="16"/>
      <c r="AX509" s="16"/>
      <c r="AY509" s="16"/>
      <c r="AZ509" s="16"/>
      <c r="BA509" s="16"/>
      <c r="BB509" s="16"/>
      <c r="BC509" s="16"/>
      <c r="BD509" s="16"/>
      <c r="BE509" s="16"/>
      <c r="BF509" s="16"/>
      <c r="BG509" s="16"/>
      <c r="BH509" s="16"/>
      <c r="BI509" s="16"/>
      <c r="BJ509" s="16"/>
      <c r="BK509" s="16"/>
      <c r="BL509" s="16"/>
      <c r="BM509" s="16"/>
      <c r="BN509" s="16"/>
      <c r="BO509" s="16"/>
      <c r="BP509" s="16"/>
      <c r="BQ509" s="16"/>
      <c r="BR509" s="16"/>
      <c r="BS509" s="16"/>
      <c r="BT509" s="16"/>
      <c r="BU509" s="16"/>
      <c r="BV509" s="16"/>
      <c r="BW509" s="16"/>
      <c r="BX509" s="16"/>
      <c r="BY509" s="16"/>
      <c r="BZ509" s="16"/>
      <c r="CA509" s="16"/>
      <c r="CB509" s="16"/>
      <c r="CC509" s="16"/>
      <c r="CD509" s="16"/>
      <c r="CE509" s="16"/>
      <c r="CF509" s="16"/>
      <c r="CG509" s="16"/>
      <c r="CH509" s="16"/>
      <c r="CI509" s="16"/>
      <c r="CJ509" s="16"/>
      <c r="CK509" s="16"/>
      <c r="CL509" s="16"/>
      <c r="CM509" s="16"/>
      <c r="CN509" s="16"/>
      <c r="CO509" s="16"/>
      <c r="CP509" s="16"/>
      <c r="CQ509" s="16"/>
      <c r="CR509" s="16"/>
      <c r="CS509" s="16"/>
      <c r="CT509" s="16"/>
      <c r="CU509" s="16"/>
      <c r="CV509" s="16"/>
      <c r="CW509" s="16"/>
      <c r="CX509" s="16"/>
      <c r="CY509" s="16"/>
      <c r="CZ509" s="16"/>
      <c r="DA509" s="16"/>
      <c r="DB509" s="16"/>
      <c r="DC509" s="16"/>
      <c r="DD509" s="16"/>
      <c r="DE509" s="16"/>
      <c r="DF509" s="16"/>
      <c r="DG509" s="16"/>
      <c r="DH509" s="16"/>
      <c r="DI509" s="16"/>
      <c r="DJ509" s="16"/>
      <c r="DK509" s="16"/>
      <c r="DL509" s="16"/>
      <c r="DM509" s="16"/>
      <c r="DN509" s="16"/>
      <c r="DO509" s="16"/>
      <c r="DP509" s="16"/>
      <c r="DQ509" s="16"/>
      <c r="DR509" s="16"/>
      <c r="DS509" s="16"/>
      <c r="DT509" s="16"/>
      <c r="DU509" s="16"/>
      <c r="DV509" s="16"/>
      <c r="DW509" s="16"/>
      <c r="DX509" s="16"/>
      <c r="DY509" s="16"/>
      <c r="DZ509" s="16"/>
      <c r="EA509" s="16"/>
      <c r="EB509" s="16"/>
      <c r="EC509" s="16"/>
      <c r="ED509" s="16"/>
      <c r="EE509" s="16"/>
      <c r="EF509" s="16"/>
      <c r="EG509" s="16"/>
      <c r="EH509" s="16"/>
      <c r="EI509" s="16"/>
      <c r="EJ509" s="16"/>
      <c r="EK509" s="16"/>
      <c r="EL509" s="16"/>
      <c r="EM509" s="16"/>
      <c r="EN509" s="16"/>
      <c r="EO509" s="16"/>
      <c r="EP509" s="16"/>
      <c r="EQ509" s="16"/>
      <c r="ER509" s="16"/>
      <c r="ES509" s="16"/>
      <c r="ET509" s="16"/>
      <c r="EU509" s="16"/>
      <c r="EV509" s="16"/>
      <c r="EW509" s="16"/>
      <c r="EX509" s="16"/>
      <c r="EY509" s="16"/>
      <c r="EZ509" s="16"/>
      <c r="FA509" s="16"/>
      <c r="FB509" s="16"/>
      <c r="FC509" s="16"/>
      <c r="FD509" s="16"/>
      <c r="FE509" s="16"/>
      <c r="FF509" s="16"/>
      <c r="FG509" s="16"/>
      <c r="FH509" s="16"/>
      <c r="FI509" s="16"/>
      <c r="FJ509" s="16"/>
      <c r="FK509" s="16"/>
      <c r="FL509" s="16"/>
      <c r="FM509" s="16"/>
      <c r="FN509" s="16"/>
      <c r="FO509" s="16"/>
      <c r="FP509" s="16"/>
      <c r="FQ509" s="16"/>
      <c r="FR509" s="16"/>
      <c r="FS509" s="16"/>
      <c r="FT509" s="16"/>
      <c r="FU509" s="16"/>
      <c r="FV509" s="16"/>
      <c r="FW509" s="16"/>
      <c r="FX509" s="16"/>
      <c r="FY509" s="16"/>
      <c r="FZ509" s="16"/>
      <c r="GA509" s="16"/>
      <c r="GB509" s="16"/>
      <c r="GC509" s="16"/>
      <c r="GE509" s="37">
        <v>504</v>
      </c>
      <c r="GF509" s="12">
        <v>3694</v>
      </c>
      <c r="GG509" s="16">
        <v>4.8639999999999999</v>
      </c>
      <c r="GH509" s="16">
        <v>0</v>
      </c>
      <c r="GI509" s="16">
        <v>0</v>
      </c>
      <c r="GJ509" s="16">
        <v>0</v>
      </c>
      <c r="GK509" s="16">
        <v>0</v>
      </c>
      <c r="GL509" s="16">
        <v>0</v>
      </c>
      <c r="GM509" s="16">
        <v>0</v>
      </c>
      <c r="GN509" s="16">
        <v>0</v>
      </c>
      <c r="GO509" s="16">
        <v>0</v>
      </c>
      <c r="GP509" s="16">
        <v>0</v>
      </c>
      <c r="GQ509" s="16">
        <v>0</v>
      </c>
      <c r="GR509" s="16">
        <v>0</v>
      </c>
      <c r="GS509" s="16">
        <v>0</v>
      </c>
      <c r="GT509" s="16">
        <v>0</v>
      </c>
      <c r="GU509" s="16">
        <v>0</v>
      </c>
      <c r="GV509" s="16">
        <v>97.894000000000005</v>
      </c>
      <c r="GW509" s="16"/>
      <c r="GX509" s="16"/>
      <c r="GY509" s="16"/>
      <c r="GZ509" s="16"/>
      <c r="HA509" s="16"/>
    </row>
    <row r="510" spans="1:209" x14ac:dyDescent="0.35">
      <c r="A510" s="37"/>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c r="AA510" s="16"/>
      <c r="AB510" s="16"/>
      <c r="AC510" s="16"/>
      <c r="AD510" s="16"/>
      <c r="AE510" s="16"/>
      <c r="AF510" s="16"/>
      <c r="AG510" s="16"/>
      <c r="AH510" s="16"/>
      <c r="AI510" s="16"/>
      <c r="AJ510" s="16"/>
      <c r="AK510" s="16"/>
      <c r="AL510" s="16"/>
      <c r="AM510" s="16"/>
      <c r="AN510" s="16"/>
      <c r="AO510" s="16"/>
      <c r="AP510" s="16"/>
      <c r="AQ510" s="16"/>
      <c r="AR510" s="16"/>
      <c r="AS510" s="16"/>
      <c r="AT510" s="16"/>
      <c r="AU510" s="16"/>
      <c r="AV510" s="16"/>
      <c r="AW510" s="16"/>
      <c r="AX510" s="16"/>
      <c r="AY510" s="16"/>
      <c r="AZ510" s="16"/>
      <c r="BA510" s="16"/>
      <c r="BB510" s="16"/>
      <c r="BC510" s="16"/>
      <c r="BD510" s="16"/>
      <c r="BE510" s="16"/>
      <c r="BF510" s="16"/>
      <c r="BG510" s="16"/>
      <c r="BH510" s="16"/>
      <c r="BI510" s="16"/>
      <c r="BJ510" s="16"/>
      <c r="BK510" s="16"/>
      <c r="BL510" s="16"/>
      <c r="BM510" s="16"/>
      <c r="BN510" s="16"/>
      <c r="BO510" s="16"/>
      <c r="BP510" s="16"/>
      <c r="BQ510" s="16"/>
      <c r="BR510" s="16"/>
      <c r="BS510" s="16"/>
      <c r="BT510" s="16"/>
      <c r="BU510" s="16"/>
      <c r="BV510" s="16"/>
      <c r="BW510" s="16"/>
      <c r="BX510" s="16"/>
      <c r="BY510" s="16"/>
      <c r="BZ510" s="16"/>
      <c r="CA510" s="16"/>
      <c r="CB510" s="16"/>
      <c r="CC510" s="16"/>
      <c r="CD510" s="16"/>
      <c r="CE510" s="16"/>
      <c r="CF510" s="16"/>
      <c r="CG510" s="16"/>
      <c r="CH510" s="16"/>
      <c r="CI510" s="16"/>
      <c r="CJ510" s="16"/>
      <c r="CK510" s="16"/>
      <c r="CL510" s="16"/>
      <c r="CM510" s="16"/>
      <c r="CN510" s="16"/>
      <c r="CO510" s="16"/>
      <c r="CP510" s="16"/>
      <c r="CQ510" s="16"/>
      <c r="CR510" s="16"/>
      <c r="CS510" s="16"/>
      <c r="CT510" s="16"/>
      <c r="CU510" s="16"/>
      <c r="CV510" s="16"/>
      <c r="CW510" s="16"/>
      <c r="CX510" s="16"/>
      <c r="CY510" s="16"/>
      <c r="CZ510" s="16"/>
      <c r="DA510" s="16"/>
      <c r="DB510" s="16"/>
      <c r="DC510" s="16"/>
      <c r="DD510" s="16"/>
      <c r="DE510" s="16"/>
      <c r="DF510" s="16"/>
      <c r="DG510" s="16"/>
      <c r="DH510" s="16"/>
      <c r="DI510" s="16"/>
      <c r="DJ510" s="16"/>
      <c r="DK510" s="16"/>
      <c r="DL510" s="16"/>
      <c r="DM510" s="16"/>
      <c r="DN510" s="16"/>
      <c r="DO510" s="16"/>
      <c r="DP510" s="16"/>
      <c r="DQ510" s="16"/>
      <c r="DR510" s="16"/>
      <c r="DS510" s="16"/>
      <c r="DT510" s="16"/>
      <c r="DU510" s="16"/>
      <c r="DV510" s="16"/>
      <c r="DW510" s="16"/>
      <c r="DX510" s="16"/>
      <c r="DY510" s="16"/>
      <c r="DZ510" s="16"/>
      <c r="EA510" s="16"/>
      <c r="EB510" s="16"/>
      <c r="EC510" s="16"/>
      <c r="ED510" s="16"/>
      <c r="EE510" s="16"/>
      <c r="EF510" s="16"/>
      <c r="EG510" s="16"/>
      <c r="EH510" s="16"/>
      <c r="EI510" s="16"/>
      <c r="EJ510" s="16"/>
      <c r="EK510" s="16"/>
      <c r="EL510" s="16"/>
      <c r="EM510" s="16"/>
      <c r="EN510" s="16"/>
      <c r="EO510" s="16"/>
      <c r="EP510" s="16"/>
      <c r="EQ510" s="16"/>
      <c r="ER510" s="16"/>
      <c r="ES510" s="16"/>
      <c r="ET510" s="16"/>
      <c r="EU510" s="16"/>
      <c r="EV510" s="16"/>
      <c r="EW510" s="16"/>
      <c r="EX510" s="16"/>
      <c r="EY510" s="16"/>
      <c r="EZ510" s="16"/>
      <c r="FA510" s="16"/>
      <c r="FB510" s="16"/>
      <c r="FC510" s="16"/>
      <c r="FD510" s="16"/>
      <c r="FE510" s="16"/>
      <c r="FF510" s="16"/>
      <c r="FG510" s="16"/>
      <c r="FH510" s="16"/>
      <c r="FI510" s="16"/>
      <c r="FJ510" s="16"/>
      <c r="FK510" s="16"/>
      <c r="FL510" s="16"/>
      <c r="FM510" s="16"/>
      <c r="FN510" s="16"/>
      <c r="FO510" s="16"/>
      <c r="FP510" s="16"/>
      <c r="FQ510" s="16"/>
      <c r="FR510" s="16"/>
      <c r="FS510" s="16"/>
      <c r="FT510" s="16"/>
      <c r="FU510" s="16"/>
      <c r="FV510" s="16"/>
      <c r="FW510" s="16"/>
      <c r="FX510" s="16"/>
      <c r="FY510" s="16"/>
      <c r="FZ510" s="16"/>
      <c r="GA510" s="16"/>
      <c r="GB510" s="16"/>
      <c r="GC510" s="16"/>
      <c r="GE510" s="37">
        <v>505</v>
      </c>
      <c r="GF510" s="12">
        <v>3695</v>
      </c>
      <c r="GG510" s="16">
        <v>3.04</v>
      </c>
      <c r="GH510" s="16">
        <v>17.561</v>
      </c>
      <c r="GI510" s="16">
        <v>4.5</v>
      </c>
      <c r="GJ510" s="16">
        <v>7</v>
      </c>
      <c r="GK510" s="16">
        <v>9</v>
      </c>
      <c r="GL510" s="16">
        <v>0</v>
      </c>
      <c r="GM510" s="16">
        <v>0</v>
      </c>
      <c r="GN510" s="16">
        <v>0</v>
      </c>
      <c r="GO510" s="16">
        <v>0</v>
      </c>
      <c r="GP510" s="16">
        <v>0</v>
      </c>
      <c r="GQ510" s="16">
        <v>0</v>
      </c>
      <c r="GR510" s="16">
        <v>0</v>
      </c>
      <c r="GS510" s="16">
        <v>0</v>
      </c>
      <c r="GT510" s="16">
        <v>0</v>
      </c>
      <c r="GU510" s="16">
        <v>0</v>
      </c>
      <c r="GV510" s="16">
        <v>796.86799999999994</v>
      </c>
      <c r="GW510" s="16"/>
      <c r="GX510" s="16"/>
      <c r="GY510" s="16"/>
      <c r="GZ510" s="16"/>
      <c r="HA510" s="16"/>
    </row>
    <row r="511" spans="1:209" x14ac:dyDescent="0.35">
      <c r="A511" s="37"/>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c r="AA511" s="16"/>
      <c r="AB511" s="16"/>
      <c r="AC511" s="16"/>
      <c r="AD511" s="16"/>
      <c r="AE511" s="16"/>
      <c r="AF511" s="16"/>
      <c r="AG511" s="16"/>
      <c r="AH511" s="16"/>
      <c r="AI511" s="16"/>
      <c r="AJ511" s="16"/>
      <c r="AK511" s="16"/>
      <c r="AL511" s="16"/>
      <c r="AM511" s="16"/>
      <c r="AN511" s="16"/>
      <c r="AO511" s="16"/>
      <c r="AP511" s="16"/>
      <c r="AQ511" s="16"/>
      <c r="AR511" s="16"/>
      <c r="AS511" s="16"/>
      <c r="AT511" s="16"/>
      <c r="AU511" s="16"/>
      <c r="AV511" s="16"/>
      <c r="AW511" s="16"/>
      <c r="AX511" s="16"/>
      <c r="AY511" s="16"/>
      <c r="AZ511" s="16"/>
      <c r="BA511" s="16"/>
      <c r="BB511" s="16"/>
      <c r="BC511" s="16"/>
      <c r="BD511" s="16"/>
      <c r="BE511" s="16"/>
      <c r="BF511" s="16"/>
      <c r="BG511" s="16"/>
      <c r="BH511" s="16"/>
      <c r="BI511" s="16"/>
      <c r="BJ511" s="16"/>
      <c r="BK511" s="16"/>
      <c r="BL511" s="16"/>
      <c r="BM511" s="16"/>
      <c r="BN511" s="16"/>
      <c r="BO511" s="16"/>
      <c r="BP511" s="16"/>
      <c r="BQ511" s="16"/>
      <c r="BR511" s="16"/>
      <c r="BS511" s="16"/>
      <c r="BT511" s="16"/>
      <c r="BU511" s="16"/>
      <c r="BV511" s="16"/>
      <c r="BW511" s="16"/>
      <c r="BX511" s="16"/>
      <c r="BY511" s="16"/>
      <c r="BZ511" s="16"/>
      <c r="CA511" s="16"/>
      <c r="CB511" s="16"/>
      <c r="CC511" s="16"/>
      <c r="CD511" s="16"/>
      <c r="CE511" s="16"/>
      <c r="CF511" s="16"/>
      <c r="CG511" s="16"/>
      <c r="CH511" s="16"/>
      <c r="CI511" s="16"/>
      <c r="CJ511" s="16"/>
      <c r="CK511" s="16"/>
      <c r="CL511" s="16"/>
      <c r="CM511" s="16"/>
      <c r="CN511" s="16"/>
      <c r="CO511" s="16"/>
      <c r="CP511" s="16"/>
      <c r="CQ511" s="16"/>
      <c r="CR511" s="16"/>
      <c r="CS511" s="16"/>
      <c r="CT511" s="16"/>
      <c r="CU511" s="16"/>
      <c r="CV511" s="16"/>
      <c r="CW511" s="16"/>
      <c r="CX511" s="16"/>
      <c r="CY511" s="16"/>
      <c r="CZ511" s="16"/>
      <c r="DA511" s="16"/>
      <c r="DB511" s="16"/>
      <c r="DC511" s="16"/>
      <c r="DD511" s="16"/>
      <c r="DE511" s="16"/>
      <c r="DF511" s="16"/>
      <c r="DG511" s="16"/>
      <c r="DH511" s="16"/>
      <c r="DI511" s="16"/>
      <c r="DJ511" s="16"/>
      <c r="DK511" s="16"/>
      <c r="DL511" s="16"/>
      <c r="DM511" s="16"/>
      <c r="DN511" s="16"/>
      <c r="DO511" s="16"/>
      <c r="DP511" s="16"/>
      <c r="DQ511" s="16"/>
      <c r="DR511" s="16"/>
      <c r="DS511" s="16"/>
      <c r="DT511" s="16"/>
      <c r="DU511" s="16"/>
      <c r="DV511" s="16"/>
      <c r="DW511" s="16"/>
      <c r="DX511" s="16"/>
      <c r="DY511" s="16"/>
      <c r="DZ511" s="16"/>
      <c r="EA511" s="16"/>
      <c r="EB511" s="16"/>
      <c r="EC511" s="16"/>
      <c r="ED511" s="16"/>
      <c r="EE511" s="16"/>
      <c r="EF511" s="16"/>
      <c r="EG511" s="16"/>
      <c r="EH511" s="16"/>
      <c r="EI511" s="16"/>
      <c r="EJ511" s="16"/>
      <c r="EK511" s="16"/>
      <c r="EL511" s="16"/>
      <c r="EM511" s="16"/>
      <c r="EN511" s="16"/>
      <c r="EO511" s="16"/>
      <c r="EP511" s="16"/>
      <c r="EQ511" s="16"/>
      <c r="ER511" s="16"/>
      <c r="ES511" s="16"/>
      <c r="ET511" s="16"/>
      <c r="EU511" s="16"/>
      <c r="EV511" s="16"/>
      <c r="EW511" s="16"/>
      <c r="EX511" s="16"/>
      <c r="EY511" s="16"/>
      <c r="EZ511" s="16"/>
      <c r="FA511" s="16"/>
      <c r="FB511" s="16"/>
      <c r="FC511" s="16"/>
      <c r="FD511" s="16"/>
      <c r="FE511" s="16"/>
      <c r="FF511" s="16"/>
      <c r="FG511" s="16"/>
      <c r="FH511" s="16"/>
      <c r="FI511" s="16"/>
      <c r="FJ511" s="16"/>
      <c r="FK511" s="16"/>
      <c r="FL511" s="16"/>
      <c r="FM511" s="16"/>
      <c r="FN511" s="16"/>
      <c r="FO511" s="16"/>
      <c r="FP511" s="16"/>
      <c r="FQ511" s="16"/>
      <c r="FR511" s="16"/>
      <c r="FS511" s="16"/>
      <c r="FT511" s="16"/>
      <c r="FU511" s="16"/>
      <c r="FV511" s="16"/>
      <c r="FW511" s="16"/>
      <c r="FX511" s="16"/>
      <c r="FY511" s="16"/>
      <c r="FZ511" s="16"/>
      <c r="GA511" s="16"/>
      <c r="GB511" s="16"/>
      <c r="GC511" s="16"/>
      <c r="GE511" s="37">
        <v>506</v>
      </c>
      <c r="GF511" s="12">
        <v>3697</v>
      </c>
      <c r="GG511" s="16">
        <v>13.13</v>
      </c>
      <c r="GH511" s="16">
        <v>9.9649999999999999</v>
      </c>
      <c r="GI511" s="16">
        <v>0</v>
      </c>
      <c r="GJ511" s="16">
        <v>20</v>
      </c>
      <c r="GK511" s="16">
        <v>8.92</v>
      </c>
      <c r="GL511" s="16">
        <v>0</v>
      </c>
      <c r="GM511" s="16">
        <v>0</v>
      </c>
      <c r="GN511" s="16">
        <v>0</v>
      </c>
      <c r="GO511" s="16">
        <v>16.989999999999998</v>
      </c>
      <c r="GP511" s="16">
        <v>5.94</v>
      </c>
      <c r="GQ511" s="16">
        <v>0</v>
      </c>
      <c r="GR511" s="16">
        <v>0</v>
      </c>
      <c r="GS511" s="16">
        <v>13.05</v>
      </c>
      <c r="GT511" s="16">
        <v>0</v>
      </c>
      <c r="GU511" s="16">
        <v>0</v>
      </c>
      <c r="GV511" s="16">
        <v>1120.1800000000003</v>
      </c>
      <c r="GW511" s="16"/>
      <c r="GX511" s="16"/>
      <c r="GY511" s="16"/>
      <c r="GZ511" s="16"/>
      <c r="HA511" s="16"/>
    </row>
    <row r="512" spans="1:209" x14ac:dyDescent="0.35">
      <c r="A512" s="37"/>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c r="AA512" s="16"/>
      <c r="AB512" s="16"/>
      <c r="AC512" s="16"/>
      <c r="AD512" s="16"/>
      <c r="AE512" s="16"/>
      <c r="AF512" s="16"/>
      <c r="AG512" s="16"/>
      <c r="AH512" s="16"/>
      <c r="AI512" s="16"/>
      <c r="AJ512" s="16"/>
      <c r="AK512" s="16"/>
      <c r="AL512" s="16"/>
      <c r="AM512" s="16"/>
      <c r="AN512" s="16"/>
      <c r="AO512" s="16"/>
      <c r="AP512" s="16"/>
      <c r="AQ512" s="16"/>
      <c r="AR512" s="16"/>
      <c r="AS512" s="16"/>
      <c r="AT512" s="16"/>
      <c r="AU512" s="16"/>
      <c r="AV512" s="16"/>
      <c r="AW512" s="16"/>
      <c r="AX512" s="16"/>
      <c r="AY512" s="16"/>
      <c r="AZ512" s="16"/>
      <c r="BA512" s="16"/>
      <c r="BB512" s="16"/>
      <c r="BC512" s="16"/>
      <c r="BD512" s="16"/>
      <c r="BE512" s="16"/>
      <c r="BF512" s="16"/>
      <c r="BG512" s="16"/>
      <c r="BH512" s="16"/>
      <c r="BI512" s="16"/>
      <c r="BJ512" s="16"/>
      <c r="BK512" s="16"/>
      <c r="BL512" s="16"/>
      <c r="BM512" s="16"/>
      <c r="BN512" s="16"/>
      <c r="BO512" s="16"/>
      <c r="BP512" s="16"/>
      <c r="BQ512" s="16"/>
      <c r="BR512" s="16"/>
      <c r="BS512" s="16"/>
      <c r="BT512" s="16"/>
      <c r="BU512" s="16"/>
      <c r="BV512" s="16"/>
      <c r="BW512" s="16"/>
      <c r="BX512" s="16"/>
      <c r="BY512" s="16"/>
      <c r="BZ512" s="16"/>
      <c r="CA512" s="16"/>
      <c r="CB512" s="16"/>
      <c r="CC512" s="16"/>
      <c r="CD512" s="16"/>
      <c r="CE512" s="16"/>
      <c r="CF512" s="16"/>
      <c r="CG512" s="16"/>
      <c r="CH512" s="16"/>
      <c r="CI512" s="16"/>
      <c r="CJ512" s="16"/>
      <c r="CK512" s="16"/>
      <c r="CL512" s="16"/>
      <c r="CM512" s="16"/>
      <c r="CN512" s="16"/>
      <c r="CO512" s="16"/>
      <c r="CP512" s="16"/>
      <c r="CQ512" s="16"/>
      <c r="CR512" s="16"/>
      <c r="CS512" s="16"/>
      <c r="CT512" s="16"/>
      <c r="CU512" s="16"/>
      <c r="CV512" s="16"/>
      <c r="CW512" s="16"/>
      <c r="CX512" s="16"/>
      <c r="CY512" s="16"/>
      <c r="CZ512" s="16"/>
      <c r="DA512" s="16"/>
      <c r="DB512" s="16"/>
      <c r="DC512" s="16"/>
      <c r="DD512" s="16"/>
      <c r="DE512" s="16"/>
      <c r="DF512" s="16"/>
      <c r="DG512" s="16"/>
      <c r="DH512" s="16"/>
      <c r="DI512" s="16"/>
      <c r="DJ512" s="16"/>
      <c r="DK512" s="16"/>
      <c r="DL512" s="16"/>
      <c r="DM512" s="16"/>
      <c r="DN512" s="16"/>
      <c r="DO512" s="16"/>
      <c r="DP512" s="16"/>
      <c r="DQ512" s="16"/>
      <c r="DR512" s="16"/>
      <c r="DS512" s="16"/>
      <c r="DT512" s="16"/>
      <c r="DU512" s="16"/>
      <c r="DV512" s="16"/>
      <c r="DW512" s="16"/>
      <c r="DX512" s="16"/>
      <c r="DY512" s="16"/>
      <c r="DZ512" s="16"/>
      <c r="EA512" s="16"/>
      <c r="EB512" s="16"/>
      <c r="EC512" s="16"/>
      <c r="ED512" s="16"/>
      <c r="EE512" s="16"/>
      <c r="EF512" s="16"/>
      <c r="EG512" s="16"/>
      <c r="EH512" s="16"/>
      <c r="EI512" s="16"/>
      <c r="EJ512" s="16"/>
      <c r="EK512" s="16"/>
      <c r="EL512" s="16"/>
      <c r="EM512" s="16"/>
      <c r="EN512" s="16"/>
      <c r="EO512" s="16"/>
      <c r="EP512" s="16"/>
      <c r="EQ512" s="16"/>
      <c r="ER512" s="16"/>
      <c r="ES512" s="16"/>
      <c r="ET512" s="16"/>
      <c r="EU512" s="16"/>
      <c r="EV512" s="16"/>
      <c r="EW512" s="16"/>
      <c r="EX512" s="16"/>
      <c r="EY512" s="16"/>
      <c r="EZ512" s="16"/>
      <c r="FA512" s="16"/>
      <c r="FB512" s="16"/>
      <c r="FC512" s="16"/>
      <c r="FD512" s="16"/>
      <c r="FE512" s="16"/>
      <c r="FF512" s="16"/>
      <c r="FG512" s="16"/>
      <c r="FH512" s="16"/>
      <c r="FI512" s="16"/>
      <c r="FJ512" s="16"/>
      <c r="FK512" s="16"/>
      <c r="FL512" s="16"/>
      <c r="FM512" s="16"/>
      <c r="FN512" s="16"/>
      <c r="FO512" s="16"/>
      <c r="FP512" s="16"/>
      <c r="FQ512" s="16"/>
      <c r="FR512" s="16"/>
      <c r="FS512" s="16"/>
      <c r="FT512" s="16"/>
      <c r="FU512" s="16"/>
      <c r="FV512" s="16"/>
      <c r="FW512" s="16"/>
      <c r="FX512" s="16"/>
      <c r="FY512" s="16"/>
      <c r="FZ512" s="16"/>
      <c r="GA512" s="16"/>
      <c r="GB512" s="16"/>
      <c r="GC512" s="16"/>
      <c r="GE512" s="37">
        <v>507</v>
      </c>
      <c r="GF512" s="12">
        <v>3698</v>
      </c>
      <c r="GG512" s="16">
        <v>20.58</v>
      </c>
      <c r="GH512" s="16">
        <v>24.8</v>
      </c>
      <c r="GI512" s="16">
        <v>0</v>
      </c>
      <c r="GJ512" s="16">
        <v>18.25</v>
      </c>
      <c r="GK512" s="16">
        <v>0</v>
      </c>
      <c r="GL512" s="16">
        <v>4.5</v>
      </c>
      <c r="GM512" s="16">
        <v>0</v>
      </c>
      <c r="GN512" s="16">
        <v>0</v>
      </c>
      <c r="GO512" s="16">
        <v>6.3</v>
      </c>
      <c r="GP512" s="16">
        <v>0</v>
      </c>
      <c r="GQ512" s="16">
        <v>27.75</v>
      </c>
      <c r="GR512" s="16">
        <v>21.15</v>
      </c>
      <c r="GS512" s="16">
        <v>71.885000000000005</v>
      </c>
      <c r="GT512" s="16">
        <v>0</v>
      </c>
      <c r="GU512" s="16">
        <v>14.2</v>
      </c>
      <c r="GV512" s="16">
        <v>1944.0609999999999</v>
      </c>
      <c r="GW512" s="16"/>
      <c r="GX512" s="16"/>
      <c r="GY512" s="16"/>
      <c r="GZ512" s="16"/>
      <c r="HA512" s="16"/>
    </row>
    <row r="513" spans="1:209" x14ac:dyDescent="0.35">
      <c r="A513" s="37"/>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c r="AA513" s="16"/>
      <c r="AB513" s="16"/>
      <c r="AC513" s="16"/>
      <c r="AD513" s="16"/>
      <c r="AE513" s="16"/>
      <c r="AF513" s="16"/>
      <c r="AG513" s="16"/>
      <c r="AH513" s="16"/>
      <c r="AI513" s="16"/>
      <c r="AJ513" s="16"/>
      <c r="AK513" s="16"/>
      <c r="AL513" s="16"/>
      <c r="AM513" s="16"/>
      <c r="AN513" s="16"/>
      <c r="AO513" s="16"/>
      <c r="AP513" s="16"/>
      <c r="AQ513" s="16"/>
      <c r="AR513" s="16"/>
      <c r="AS513" s="16"/>
      <c r="AT513" s="16"/>
      <c r="AU513" s="16"/>
      <c r="AV513" s="16"/>
      <c r="AW513" s="16"/>
      <c r="AX513" s="16"/>
      <c r="AY513" s="16"/>
      <c r="AZ513" s="16"/>
      <c r="BA513" s="16"/>
      <c r="BB513" s="16"/>
      <c r="BC513" s="16"/>
      <c r="BD513" s="16"/>
      <c r="BE513" s="16"/>
      <c r="BF513" s="16"/>
      <c r="BG513" s="16"/>
      <c r="BH513" s="16"/>
      <c r="BI513" s="16"/>
      <c r="BJ513" s="16"/>
      <c r="BK513" s="16"/>
      <c r="BL513" s="16"/>
      <c r="BM513" s="16"/>
      <c r="BN513" s="16"/>
      <c r="BO513" s="16"/>
      <c r="BP513" s="16"/>
      <c r="BQ513" s="16"/>
      <c r="BR513" s="16"/>
      <c r="BS513" s="16"/>
      <c r="BT513" s="16"/>
      <c r="BU513" s="16"/>
      <c r="BV513" s="16"/>
      <c r="BW513" s="16"/>
      <c r="BX513" s="16"/>
      <c r="BY513" s="16"/>
      <c r="BZ513" s="16"/>
      <c r="CA513" s="16"/>
      <c r="CB513" s="16"/>
      <c r="CC513" s="16"/>
      <c r="CD513" s="16"/>
      <c r="CE513" s="16"/>
      <c r="CF513" s="16"/>
      <c r="CG513" s="16"/>
      <c r="CH513" s="16"/>
      <c r="CI513" s="16"/>
      <c r="CJ513" s="16"/>
      <c r="CK513" s="16"/>
      <c r="CL513" s="16"/>
      <c r="CM513" s="16"/>
      <c r="CN513" s="16"/>
      <c r="CO513" s="16"/>
      <c r="CP513" s="16"/>
      <c r="CQ513" s="16"/>
      <c r="CR513" s="16"/>
      <c r="CS513" s="16"/>
      <c r="CT513" s="16"/>
      <c r="CU513" s="16"/>
      <c r="CV513" s="16"/>
      <c r="CW513" s="16"/>
      <c r="CX513" s="16"/>
      <c r="CY513" s="16"/>
      <c r="CZ513" s="16"/>
      <c r="DA513" s="16"/>
      <c r="DB513" s="16"/>
      <c r="DC513" s="16"/>
      <c r="DD513" s="16"/>
      <c r="DE513" s="16"/>
      <c r="DF513" s="16"/>
      <c r="DG513" s="16"/>
      <c r="DH513" s="16"/>
      <c r="DI513" s="16"/>
      <c r="DJ513" s="16"/>
      <c r="DK513" s="16"/>
      <c r="DL513" s="16"/>
      <c r="DM513" s="16"/>
      <c r="DN513" s="16"/>
      <c r="DO513" s="16"/>
      <c r="DP513" s="16"/>
      <c r="DQ513" s="16"/>
      <c r="DR513" s="16"/>
      <c r="DS513" s="16"/>
      <c r="DT513" s="16"/>
      <c r="DU513" s="16"/>
      <c r="DV513" s="16"/>
      <c r="DW513" s="16"/>
      <c r="DX513" s="16"/>
      <c r="DY513" s="16"/>
      <c r="DZ513" s="16"/>
      <c r="EA513" s="16"/>
      <c r="EB513" s="16"/>
      <c r="EC513" s="16"/>
      <c r="ED513" s="16"/>
      <c r="EE513" s="16"/>
      <c r="EF513" s="16"/>
      <c r="EG513" s="16"/>
      <c r="EH513" s="16"/>
      <c r="EI513" s="16"/>
      <c r="EJ513" s="16"/>
      <c r="EK513" s="16"/>
      <c r="EL513" s="16"/>
      <c r="EM513" s="16"/>
      <c r="EN513" s="16"/>
      <c r="EO513" s="16"/>
      <c r="EP513" s="16"/>
      <c r="EQ513" s="16"/>
      <c r="ER513" s="16"/>
      <c r="ES513" s="16"/>
      <c r="ET513" s="16"/>
      <c r="EU513" s="16"/>
      <c r="EV513" s="16"/>
      <c r="EW513" s="16"/>
      <c r="EX513" s="16"/>
      <c r="EY513" s="16"/>
      <c r="EZ513" s="16"/>
      <c r="FA513" s="16"/>
      <c r="FB513" s="16"/>
      <c r="FC513" s="16"/>
      <c r="FD513" s="16"/>
      <c r="FE513" s="16"/>
      <c r="FF513" s="16"/>
      <c r="FG513" s="16"/>
      <c r="FH513" s="16"/>
      <c r="FI513" s="16"/>
      <c r="FJ513" s="16"/>
      <c r="FK513" s="16"/>
      <c r="FL513" s="16"/>
      <c r="FM513" s="16"/>
      <c r="FN513" s="16"/>
      <c r="FO513" s="16"/>
      <c r="FP513" s="16"/>
      <c r="FQ513" s="16"/>
      <c r="FR513" s="16"/>
      <c r="FS513" s="16"/>
      <c r="FT513" s="16"/>
      <c r="FU513" s="16"/>
      <c r="FV513" s="16"/>
      <c r="FW513" s="16"/>
      <c r="FX513" s="16"/>
      <c r="FY513" s="16"/>
      <c r="FZ513" s="16"/>
      <c r="GA513" s="16"/>
      <c r="GB513" s="16"/>
      <c r="GC513" s="16"/>
      <c r="GE513" s="37">
        <v>508</v>
      </c>
      <c r="GF513" s="12">
        <v>3699</v>
      </c>
      <c r="GG513" s="16">
        <v>11.78</v>
      </c>
      <c r="GH513" s="16">
        <v>13.44</v>
      </c>
      <c r="GI513" s="16">
        <v>0</v>
      </c>
      <c r="GJ513" s="16">
        <v>12.5</v>
      </c>
      <c r="GK513" s="16">
        <v>4.5</v>
      </c>
      <c r="GL513" s="16">
        <v>0</v>
      </c>
      <c r="GM513" s="16">
        <v>104.23</v>
      </c>
      <c r="GN513" s="16">
        <v>0</v>
      </c>
      <c r="GO513" s="16">
        <v>32.64</v>
      </c>
      <c r="GP513" s="16">
        <v>0</v>
      </c>
      <c r="GQ513" s="16">
        <v>29.65</v>
      </c>
      <c r="GR513" s="16">
        <v>12.885</v>
      </c>
      <c r="GS513" s="16">
        <v>0</v>
      </c>
      <c r="GT513" s="16">
        <v>8.8000000000000007</v>
      </c>
      <c r="GU513" s="16">
        <v>13.2</v>
      </c>
      <c r="GV513" s="16">
        <v>1591.4149999999995</v>
      </c>
      <c r="GW513" s="16"/>
      <c r="GX513" s="16"/>
      <c r="GY513" s="16"/>
      <c r="GZ513" s="16"/>
      <c r="HA513" s="16"/>
    </row>
    <row r="514" spans="1:209" x14ac:dyDescent="0.35">
      <c r="A514" s="37"/>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c r="AA514" s="16"/>
      <c r="AB514" s="16"/>
      <c r="AC514" s="16"/>
      <c r="AD514" s="16"/>
      <c r="AE514" s="16"/>
      <c r="AF514" s="16"/>
      <c r="AG514" s="16"/>
      <c r="AH514" s="16"/>
      <c r="AI514" s="16"/>
      <c r="AJ514" s="16"/>
      <c r="AK514" s="16"/>
      <c r="AL514" s="16"/>
      <c r="AM514" s="16"/>
      <c r="AN514" s="16"/>
      <c r="AO514" s="16"/>
      <c r="AP514" s="16"/>
      <c r="AQ514" s="16"/>
      <c r="AR514" s="16"/>
      <c r="AS514" s="16"/>
      <c r="AT514" s="16"/>
      <c r="AU514" s="16"/>
      <c r="AV514" s="16"/>
      <c r="AW514" s="16"/>
      <c r="AX514" s="16"/>
      <c r="AY514" s="16"/>
      <c r="AZ514" s="16"/>
      <c r="BA514" s="16"/>
      <c r="BB514" s="16"/>
      <c r="BC514" s="16"/>
      <c r="BD514" s="16"/>
      <c r="BE514" s="16"/>
      <c r="BF514" s="16"/>
      <c r="BG514" s="16"/>
      <c r="BH514" s="16"/>
      <c r="BI514" s="16"/>
      <c r="BJ514" s="16"/>
      <c r="BK514" s="16"/>
      <c r="BL514" s="16"/>
      <c r="BM514" s="16"/>
      <c r="BN514" s="16"/>
      <c r="BO514" s="16"/>
      <c r="BP514" s="16"/>
      <c r="BQ514" s="16"/>
      <c r="BR514" s="16"/>
      <c r="BS514" s="16"/>
      <c r="BT514" s="16"/>
      <c r="BU514" s="16"/>
      <c r="BV514" s="16"/>
      <c r="BW514" s="16"/>
      <c r="BX514" s="16"/>
      <c r="BY514" s="16"/>
      <c r="BZ514" s="16"/>
      <c r="CA514" s="16"/>
      <c r="CB514" s="16"/>
      <c r="CC514" s="16"/>
      <c r="CD514" s="16"/>
      <c r="CE514" s="16"/>
      <c r="CF514" s="16"/>
      <c r="CG514" s="16"/>
      <c r="CH514" s="16"/>
      <c r="CI514" s="16"/>
      <c r="CJ514" s="16"/>
      <c r="CK514" s="16"/>
      <c r="CL514" s="16"/>
      <c r="CM514" s="16"/>
      <c r="CN514" s="16"/>
      <c r="CO514" s="16"/>
      <c r="CP514" s="16"/>
      <c r="CQ514" s="16"/>
      <c r="CR514" s="16"/>
      <c r="CS514" s="16"/>
      <c r="CT514" s="16"/>
      <c r="CU514" s="16"/>
      <c r="CV514" s="16"/>
      <c r="CW514" s="16"/>
      <c r="CX514" s="16"/>
      <c r="CY514" s="16"/>
      <c r="CZ514" s="16"/>
      <c r="DA514" s="16"/>
      <c r="DB514" s="16"/>
      <c r="DC514" s="16"/>
      <c r="DD514" s="16"/>
      <c r="DE514" s="16"/>
      <c r="DF514" s="16"/>
      <c r="DG514" s="16"/>
      <c r="DH514" s="16"/>
      <c r="DI514" s="16"/>
      <c r="DJ514" s="16"/>
      <c r="DK514" s="16"/>
      <c r="DL514" s="16"/>
      <c r="DM514" s="16"/>
      <c r="DN514" s="16"/>
      <c r="DO514" s="16"/>
      <c r="DP514" s="16"/>
      <c r="DQ514" s="16"/>
      <c r="DR514" s="16"/>
      <c r="DS514" s="16"/>
      <c r="DT514" s="16"/>
      <c r="DU514" s="16"/>
      <c r="DV514" s="16"/>
      <c r="DW514" s="16"/>
      <c r="DX514" s="16"/>
      <c r="DY514" s="16"/>
      <c r="DZ514" s="16"/>
      <c r="EA514" s="16"/>
      <c r="EB514" s="16"/>
      <c r="EC514" s="16"/>
      <c r="ED514" s="16"/>
      <c r="EE514" s="16"/>
      <c r="EF514" s="16"/>
      <c r="EG514" s="16"/>
      <c r="EH514" s="16"/>
      <c r="EI514" s="16"/>
      <c r="EJ514" s="16"/>
      <c r="EK514" s="16"/>
      <c r="EL514" s="16"/>
      <c r="EM514" s="16"/>
      <c r="EN514" s="16"/>
      <c r="EO514" s="16"/>
      <c r="EP514" s="16"/>
      <c r="EQ514" s="16"/>
      <c r="ER514" s="16"/>
      <c r="ES514" s="16"/>
      <c r="ET514" s="16"/>
      <c r="EU514" s="16"/>
      <c r="EV514" s="16"/>
      <c r="EW514" s="16"/>
      <c r="EX514" s="16"/>
      <c r="EY514" s="16"/>
      <c r="EZ514" s="16"/>
      <c r="FA514" s="16"/>
      <c r="FB514" s="16"/>
      <c r="FC514" s="16"/>
      <c r="FD514" s="16"/>
      <c r="FE514" s="16"/>
      <c r="FF514" s="16"/>
      <c r="FG514" s="16"/>
      <c r="FH514" s="16"/>
      <c r="FI514" s="16"/>
      <c r="FJ514" s="16"/>
      <c r="FK514" s="16"/>
      <c r="FL514" s="16"/>
      <c r="FM514" s="16"/>
      <c r="FN514" s="16"/>
      <c r="FO514" s="16"/>
      <c r="FP514" s="16"/>
      <c r="FQ514" s="16"/>
      <c r="FR514" s="16"/>
      <c r="FS514" s="16"/>
      <c r="FT514" s="16"/>
      <c r="FU514" s="16"/>
      <c r="FV514" s="16"/>
      <c r="FW514" s="16"/>
      <c r="FX514" s="16"/>
      <c r="FY514" s="16"/>
      <c r="FZ514" s="16"/>
      <c r="GA514" s="16"/>
      <c r="GB514" s="16"/>
      <c r="GC514" s="16"/>
      <c r="GE514" s="37">
        <v>509</v>
      </c>
      <c r="GF514" s="12">
        <v>3700</v>
      </c>
      <c r="GG514" s="16">
        <v>10.992000000000001</v>
      </c>
      <c r="GH514" s="16">
        <v>25.31</v>
      </c>
      <c r="GI514" s="16">
        <v>0</v>
      </c>
      <c r="GJ514" s="16">
        <v>8.94</v>
      </c>
      <c r="GK514" s="16">
        <v>4.59</v>
      </c>
      <c r="GL514" s="16">
        <v>0</v>
      </c>
      <c r="GM514" s="16">
        <v>2.16</v>
      </c>
      <c r="GN514" s="16">
        <v>5.6</v>
      </c>
      <c r="GO514" s="16">
        <v>6.6150000000000002</v>
      </c>
      <c r="GP514" s="16">
        <v>6.5250000000000004</v>
      </c>
      <c r="GQ514" s="16">
        <v>23.08</v>
      </c>
      <c r="GR514" s="16">
        <v>0</v>
      </c>
      <c r="GS514" s="16">
        <v>22.535</v>
      </c>
      <c r="GT514" s="16">
        <v>7.92</v>
      </c>
      <c r="GU514" s="16">
        <v>7.04</v>
      </c>
      <c r="GV514" s="16">
        <v>2399.2630000000004</v>
      </c>
      <c r="GW514" s="16"/>
      <c r="GX514" s="16"/>
      <c r="GY514" s="16"/>
      <c r="GZ514" s="16"/>
      <c r="HA514" s="16"/>
    </row>
    <row r="515" spans="1:209" x14ac:dyDescent="0.35">
      <c r="A515" s="37"/>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c r="AA515" s="16"/>
      <c r="AB515" s="16"/>
      <c r="AC515" s="16"/>
      <c r="AD515" s="16"/>
      <c r="AE515" s="16"/>
      <c r="AF515" s="16"/>
      <c r="AG515" s="16"/>
      <c r="AH515" s="16"/>
      <c r="AI515" s="16"/>
      <c r="AJ515" s="16"/>
      <c r="AK515" s="16"/>
      <c r="AL515" s="16"/>
      <c r="AM515" s="16"/>
      <c r="AN515" s="16"/>
      <c r="AO515" s="16"/>
      <c r="AP515" s="16"/>
      <c r="AQ515" s="16"/>
      <c r="AR515" s="16"/>
      <c r="AS515" s="16"/>
      <c r="AT515" s="16"/>
      <c r="AU515" s="16"/>
      <c r="AV515" s="16"/>
      <c r="AW515" s="16"/>
      <c r="AX515" s="16"/>
      <c r="AY515" s="16"/>
      <c r="AZ515" s="16"/>
      <c r="BA515" s="16"/>
      <c r="BB515" s="16"/>
      <c r="BC515" s="16"/>
      <c r="BD515" s="16"/>
      <c r="BE515" s="16"/>
      <c r="BF515" s="16"/>
      <c r="BG515" s="16"/>
      <c r="BH515" s="16"/>
      <c r="BI515" s="16"/>
      <c r="BJ515" s="16"/>
      <c r="BK515" s="16"/>
      <c r="BL515" s="16"/>
      <c r="BM515" s="16"/>
      <c r="BN515" s="16"/>
      <c r="BO515" s="16"/>
      <c r="BP515" s="16"/>
      <c r="BQ515" s="16"/>
      <c r="BR515" s="16"/>
      <c r="BS515" s="16"/>
      <c r="BT515" s="16"/>
      <c r="BU515" s="16"/>
      <c r="BV515" s="16"/>
      <c r="BW515" s="16"/>
      <c r="BX515" s="16"/>
      <c r="BY515" s="16"/>
      <c r="BZ515" s="16"/>
      <c r="CA515" s="16"/>
      <c r="CB515" s="16"/>
      <c r="CC515" s="16"/>
      <c r="CD515" s="16"/>
      <c r="CE515" s="16"/>
      <c r="CF515" s="16"/>
      <c r="CG515" s="16"/>
      <c r="CH515" s="16"/>
      <c r="CI515" s="16"/>
      <c r="CJ515" s="16"/>
      <c r="CK515" s="16"/>
      <c r="CL515" s="16"/>
      <c r="CM515" s="16"/>
      <c r="CN515" s="16"/>
      <c r="CO515" s="16"/>
      <c r="CP515" s="16"/>
      <c r="CQ515" s="16"/>
      <c r="CR515" s="16"/>
      <c r="CS515" s="16"/>
      <c r="CT515" s="16"/>
      <c r="CU515" s="16"/>
      <c r="CV515" s="16"/>
      <c r="CW515" s="16"/>
      <c r="CX515" s="16"/>
      <c r="CY515" s="16"/>
      <c r="CZ515" s="16"/>
      <c r="DA515" s="16"/>
      <c r="DB515" s="16"/>
      <c r="DC515" s="16"/>
      <c r="DD515" s="16"/>
      <c r="DE515" s="16"/>
      <c r="DF515" s="16"/>
      <c r="DG515" s="16"/>
      <c r="DH515" s="16"/>
      <c r="DI515" s="16"/>
      <c r="DJ515" s="16"/>
      <c r="DK515" s="16"/>
      <c r="DL515" s="16"/>
      <c r="DM515" s="16"/>
      <c r="DN515" s="16"/>
      <c r="DO515" s="16"/>
      <c r="DP515" s="16"/>
      <c r="DQ515" s="16"/>
      <c r="DR515" s="16"/>
      <c r="DS515" s="16"/>
      <c r="DT515" s="16"/>
      <c r="DU515" s="16"/>
      <c r="DV515" s="16"/>
      <c r="DW515" s="16"/>
      <c r="DX515" s="16"/>
      <c r="DY515" s="16"/>
      <c r="DZ515" s="16"/>
      <c r="EA515" s="16"/>
      <c r="EB515" s="16"/>
      <c r="EC515" s="16"/>
      <c r="ED515" s="16"/>
      <c r="EE515" s="16"/>
      <c r="EF515" s="16"/>
      <c r="EG515" s="16"/>
      <c r="EH515" s="16"/>
      <c r="EI515" s="16"/>
      <c r="EJ515" s="16"/>
      <c r="EK515" s="16"/>
      <c r="EL515" s="16"/>
      <c r="EM515" s="16"/>
      <c r="EN515" s="16"/>
      <c r="EO515" s="16"/>
      <c r="EP515" s="16"/>
      <c r="EQ515" s="16"/>
      <c r="ER515" s="16"/>
      <c r="ES515" s="16"/>
      <c r="ET515" s="16"/>
      <c r="EU515" s="16"/>
      <c r="EV515" s="16"/>
      <c r="EW515" s="16"/>
      <c r="EX515" s="16"/>
      <c r="EY515" s="16"/>
      <c r="EZ515" s="16"/>
      <c r="FA515" s="16"/>
      <c r="FB515" s="16"/>
      <c r="FC515" s="16"/>
      <c r="FD515" s="16"/>
      <c r="FE515" s="16"/>
      <c r="FF515" s="16"/>
      <c r="FG515" s="16"/>
      <c r="FH515" s="16"/>
      <c r="FI515" s="16"/>
      <c r="FJ515" s="16"/>
      <c r="FK515" s="16"/>
      <c r="FL515" s="16"/>
      <c r="FM515" s="16"/>
      <c r="FN515" s="16"/>
      <c r="FO515" s="16"/>
      <c r="FP515" s="16"/>
      <c r="FQ515" s="16"/>
      <c r="FR515" s="16"/>
      <c r="FS515" s="16"/>
      <c r="FT515" s="16"/>
      <c r="FU515" s="16"/>
      <c r="FV515" s="16"/>
      <c r="FW515" s="16"/>
      <c r="FX515" s="16"/>
      <c r="FY515" s="16"/>
      <c r="FZ515" s="16"/>
      <c r="GA515" s="16"/>
      <c r="GB515" s="16"/>
      <c r="GC515" s="16"/>
      <c r="GE515" s="37">
        <v>510</v>
      </c>
      <c r="GF515" s="12">
        <v>3701</v>
      </c>
      <c r="GG515" s="16">
        <v>14.25</v>
      </c>
      <c r="GH515" s="16">
        <v>8.25</v>
      </c>
      <c r="GI515" s="16">
        <v>19</v>
      </c>
      <c r="GJ515" s="16">
        <v>46.44</v>
      </c>
      <c r="GK515" s="16">
        <v>14.5</v>
      </c>
      <c r="GL515" s="16">
        <v>12.68</v>
      </c>
      <c r="GM515" s="16">
        <v>13.288</v>
      </c>
      <c r="GN515" s="16">
        <v>9.6</v>
      </c>
      <c r="GO515" s="16">
        <v>26.73</v>
      </c>
      <c r="GP515" s="16">
        <v>3.6</v>
      </c>
      <c r="GQ515" s="16">
        <v>6.6</v>
      </c>
      <c r="GR515" s="16">
        <v>29.64</v>
      </c>
      <c r="GS515" s="16">
        <v>30.54</v>
      </c>
      <c r="GT515" s="16">
        <v>15.4</v>
      </c>
      <c r="GU515" s="16">
        <v>0</v>
      </c>
      <c r="GV515" s="16">
        <v>2809.8880000000008</v>
      </c>
      <c r="GW515" s="16"/>
      <c r="GX515" s="16"/>
      <c r="GY515" s="16"/>
      <c r="GZ515" s="16"/>
      <c r="HA515" s="16"/>
    </row>
    <row r="516" spans="1:209" x14ac:dyDescent="0.35">
      <c r="A516" s="37"/>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c r="AA516" s="16"/>
      <c r="AB516" s="16"/>
      <c r="AC516" s="16"/>
      <c r="AD516" s="16"/>
      <c r="AE516" s="16"/>
      <c r="AF516" s="16"/>
      <c r="AG516" s="16"/>
      <c r="AH516" s="16"/>
      <c r="AI516" s="16"/>
      <c r="AJ516" s="16"/>
      <c r="AK516" s="16"/>
      <c r="AL516" s="16"/>
      <c r="AM516" s="16"/>
      <c r="AN516" s="16"/>
      <c r="AO516" s="16"/>
      <c r="AP516" s="16"/>
      <c r="AQ516" s="16"/>
      <c r="AR516" s="16"/>
      <c r="AS516" s="16"/>
      <c r="AT516" s="16"/>
      <c r="AU516" s="16"/>
      <c r="AV516" s="16"/>
      <c r="AW516" s="16"/>
      <c r="AX516" s="16"/>
      <c r="AY516" s="16"/>
      <c r="AZ516" s="16"/>
      <c r="BA516" s="16"/>
      <c r="BB516" s="16"/>
      <c r="BC516" s="16"/>
      <c r="BD516" s="16"/>
      <c r="BE516" s="16"/>
      <c r="BF516" s="16"/>
      <c r="BG516" s="16"/>
      <c r="BH516" s="16"/>
      <c r="BI516" s="16"/>
      <c r="BJ516" s="16"/>
      <c r="BK516" s="16"/>
      <c r="BL516" s="16"/>
      <c r="BM516" s="16"/>
      <c r="BN516" s="16"/>
      <c r="BO516" s="16"/>
      <c r="BP516" s="16"/>
      <c r="BQ516" s="16"/>
      <c r="BR516" s="16"/>
      <c r="BS516" s="16"/>
      <c r="BT516" s="16"/>
      <c r="BU516" s="16"/>
      <c r="BV516" s="16"/>
      <c r="BW516" s="16"/>
      <c r="BX516" s="16"/>
      <c r="BY516" s="16"/>
      <c r="BZ516" s="16"/>
      <c r="CA516" s="16"/>
      <c r="CB516" s="16"/>
      <c r="CC516" s="16"/>
      <c r="CD516" s="16"/>
      <c r="CE516" s="16"/>
      <c r="CF516" s="16"/>
      <c r="CG516" s="16"/>
      <c r="CH516" s="16"/>
      <c r="CI516" s="16"/>
      <c r="CJ516" s="16"/>
      <c r="CK516" s="16"/>
      <c r="CL516" s="16"/>
      <c r="CM516" s="16"/>
      <c r="CN516" s="16"/>
      <c r="CO516" s="16"/>
      <c r="CP516" s="16"/>
      <c r="CQ516" s="16"/>
      <c r="CR516" s="16"/>
      <c r="CS516" s="16"/>
      <c r="CT516" s="16"/>
      <c r="CU516" s="16"/>
      <c r="CV516" s="16"/>
      <c r="CW516" s="16"/>
      <c r="CX516" s="16"/>
      <c r="CY516" s="16"/>
      <c r="CZ516" s="16"/>
      <c r="DA516" s="16"/>
      <c r="DB516" s="16"/>
      <c r="DC516" s="16"/>
      <c r="DD516" s="16"/>
      <c r="DE516" s="16"/>
      <c r="DF516" s="16"/>
      <c r="DG516" s="16"/>
      <c r="DH516" s="16"/>
      <c r="DI516" s="16"/>
      <c r="DJ516" s="16"/>
      <c r="DK516" s="16"/>
      <c r="DL516" s="16"/>
      <c r="DM516" s="16"/>
      <c r="DN516" s="16"/>
      <c r="DO516" s="16"/>
      <c r="DP516" s="16"/>
      <c r="DQ516" s="16"/>
      <c r="DR516" s="16"/>
      <c r="DS516" s="16"/>
      <c r="DT516" s="16"/>
      <c r="DU516" s="16"/>
      <c r="DV516" s="16"/>
      <c r="DW516" s="16"/>
      <c r="DX516" s="16"/>
      <c r="DY516" s="16"/>
      <c r="DZ516" s="16"/>
      <c r="EA516" s="16"/>
      <c r="EB516" s="16"/>
      <c r="EC516" s="16"/>
      <c r="ED516" s="16"/>
      <c r="EE516" s="16"/>
      <c r="EF516" s="16"/>
      <c r="EG516" s="16"/>
      <c r="EH516" s="16"/>
      <c r="EI516" s="16"/>
      <c r="EJ516" s="16"/>
      <c r="EK516" s="16"/>
      <c r="EL516" s="16"/>
      <c r="EM516" s="16"/>
      <c r="EN516" s="16"/>
      <c r="EO516" s="16"/>
      <c r="EP516" s="16"/>
      <c r="EQ516" s="16"/>
      <c r="ER516" s="16"/>
      <c r="ES516" s="16"/>
      <c r="ET516" s="16"/>
      <c r="EU516" s="16"/>
      <c r="EV516" s="16"/>
      <c r="EW516" s="16"/>
      <c r="EX516" s="16"/>
      <c r="EY516" s="16"/>
      <c r="EZ516" s="16"/>
      <c r="FA516" s="16"/>
      <c r="FB516" s="16"/>
      <c r="FC516" s="16"/>
      <c r="FD516" s="16"/>
      <c r="FE516" s="16"/>
      <c r="FF516" s="16"/>
      <c r="FG516" s="16"/>
      <c r="FH516" s="16"/>
      <c r="FI516" s="16"/>
      <c r="FJ516" s="16"/>
      <c r="FK516" s="16"/>
      <c r="FL516" s="16"/>
      <c r="FM516" s="16"/>
      <c r="FN516" s="16"/>
      <c r="FO516" s="16"/>
      <c r="FP516" s="16"/>
      <c r="FQ516" s="16"/>
      <c r="FR516" s="16"/>
      <c r="FS516" s="16"/>
      <c r="FT516" s="16"/>
      <c r="FU516" s="16"/>
      <c r="FV516" s="16"/>
      <c r="FW516" s="16"/>
      <c r="FX516" s="16"/>
      <c r="FY516" s="16"/>
      <c r="FZ516" s="16"/>
      <c r="GA516" s="16"/>
      <c r="GB516" s="16"/>
      <c r="GC516" s="16"/>
      <c r="GE516" s="37">
        <v>511</v>
      </c>
      <c r="GF516" s="12">
        <v>3704</v>
      </c>
      <c r="GG516" s="16">
        <v>0</v>
      </c>
      <c r="GH516" s="16">
        <v>0</v>
      </c>
      <c r="GI516" s="16">
        <v>0</v>
      </c>
      <c r="GJ516" s="16">
        <v>0</v>
      </c>
      <c r="GK516" s="16">
        <v>0</v>
      </c>
      <c r="GL516" s="16">
        <v>0</v>
      </c>
      <c r="GM516" s="16">
        <v>0</v>
      </c>
      <c r="GN516" s="16">
        <v>0</v>
      </c>
      <c r="GO516" s="16">
        <v>0</v>
      </c>
      <c r="GP516" s="16">
        <v>0</v>
      </c>
      <c r="GQ516" s="16">
        <v>0</v>
      </c>
      <c r="GR516" s="16">
        <v>0</v>
      </c>
      <c r="GS516" s="16">
        <v>0</v>
      </c>
      <c r="GT516" s="16">
        <v>0</v>
      </c>
      <c r="GU516" s="16">
        <v>0</v>
      </c>
      <c r="GV516" s="16">
        <v>58.224999999999994</v>
      </c>
      <c r="GW516" s="16"/>
      <c r="GX516" s="16"/>
      <c r="GY516" s="16"/>
      <c r="GZ516" s="16"/>
      <c r="HA516" s="16"/>
    </row>
    <row r="517" spans="1:209" x14ac:dyDescent="0.35">
      <c r="A517" s="37"/>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c r="AA517" s="16"/>
      <c r="AB517" s="16"/>
      <c r="AC517" s="16"/>
      <c r="AD517" s="16"/>
      <c r="AE517" s="16"/>
      <c r="AF517" s="16"/>
      <c r="AG517" s="16"/>
      <c r="AH517" s="16"/>
      <c r="AI517" s="16"/>
      <c r="AJ517" s="16"/>
      <c r="AK517" s="16"/>
      <c r="AL517" s="16"/>
      <c r="AM517" s="16"/>
      <c r="AN517" s="16"/>
      <c r="AO517" s="16"/>
      <c r="AP517" s="16"/>
      <c r="AQ517" s="16"/>
      <c r="AR517" s="16"/>
      <c r="AS517" s="16"/>
      <c r="AT517" s="16"/>
      <c r="AU517" s="16"/>
      <c r="AV517" s="16"/>
      <c r="AW517" s="16"/>
      <c r="AX517" s="16"/>
      <c r="AY517" s="16"/>
      <c r="AZ517" s="16"/>
      <c r="BA517" s="16"/>
      <c r="BB517" s="16"/>
      <c r="BC517" s="16"/>
      <c r="BD517" s="16"/>
      <c r="BE517" s="16"/>
      <c r="BF517" s="16"/>
      <c r="BG517" s="16"/>
      <c r="BH517" s="16"/>
      <c r="BI517" s="16"/>
      <c r="BJ517" s="16"/>
      <c r="BK517" s="16"/>
      <c r="BL517" s="16"/>
      <c r="BM517" s="16"/>
      <c r="BN517" s="16"/>
      <c r="BO517" s="16"/>
      <c r="BP517" s="16"/>
      <c r="BQ517" s="16"/>
      <c r="BR517" s="16"/>
      <c r="BS517" s="16"/>
      <c r="BT517" s="16"/>
      <c r="BU517" s="16"/>
      <c r="BV517" s="16"/>
      <c r="BW517" s="16"/>
      <c r="BX517" s="16"/>
      <c r="BY517" s="16"/>
      <c r="BZ517" s="16"/>
      <c r="CA517" s="16"/>
      <c r="CB517" s="16"/>
      <c r="CC517" s="16"/>
      <c r="CD517" s="16"/>
      <c r="CE517" s="16"/>
      <c r="CF517" s="16"/>
      <c r="CG517" s="16"/>
      <c r="CH517" s="16"/>
      <c r="CI517" s="16"/>
      <c r="CJ517" s="16"/>
      <c r="CK517" s="16"/>
      <c r="CL517" s="16"/>
      <c r="CM517" s="16"/>
      <c r="CN517" s="16"/>
      <c r="CO517" s="16"/>
      <c r="CP517" s="16"/>
      <c r="CQ517" s="16"/>
      <c r="CR517" s="16"/>
      <c r="CS517" s="16"/>
      <c r="CT517" s="16"/>
      <c r="CU517" s="16"/>
      <c r="CV517" s="16"/>
      <c r="CW517" s="16"/>
      <c r="CX517" s="16"/>
      <c r="CY517" s="16"/>
      <c r="CZ517" s="16"/>
      <c r="DA517" s="16"/>
      <c r="DB517" s="16"/>
      <c r="DC517" s="16"/>
      <c r="DD517" s="16"/>
      <c r="DE517" s="16"/>
      <c r="DF517" s="16"/>
      <c r="DG517" s="16"/>
      <c r="DH517" s="16"/>
      <c r="DI517" s="16"/>
      <c r="DJ517" s="16"/>
      <c r="DK517" s="16"/>
      <c r="DL517" s="16"/>
      <c r="DM517" s="16"/>
      <c r="DN517" s="16"/>
      <c r="DO517" s="16"/>
      <c r="DP517" s="16"/>
      <c r="DQ517" s="16"/>
      <c r="DR517" s="16"/>
      <c r="DS517" s="16"/>
      <c r="DT517" s="16"/>
      <c r="DU517" s="16"/>
      <c r="DV517" s="16"/>
      <c r="DW517" s="16"/>
      <c r="DX517" s="16"/>
      <c r="DY517" s="16"/>
      <c r="DZ517" s="16"/>
      <c r="EA517" s="16"/>
      <c r="EB517" s="16"/>
      <c r="EC517" s="16"/>
      <c r="ED517" s="16"/>
      <c r="EE517" s="16"/>
      <c r="EF517" s="16"/>
      <c r="EG517" s="16"/>
      <c r="EH517" s="16"/>
      <c r="EI517" s="16"/>
      <c r="EJ517" s="16"/>
      <c r="EK517" s="16"/>
      <c r="EL517" s="16"/>
      <c r="EM517" s="16"/>
      <c r="EN517" s="16"/>
      <c r="EO517" s="16"/>
      <c r="EP517" s="16"/>
      <c r="EQ517" s="16"/>
      <c r="ER517" s="16"/>
      <c r="ES517" s="16"/>
      <c r="ET517" s="16"/>
      <c r="EU517" s="16"/>
      <c r="EV517" s="16"/>
      <c r="EW517" s="16"/>
      <c r="EX517" s="16"/>
      <c r="EY517" s="16"/>
      <c r="EZ517" s="16"/>
      <c r="FA517" s="16"/>
      <c r="FB517" s="16"/>
      <c r="FC517" s="16"/>
      <c r="FD517" s="16"/>
      <c r="FE517" s="16"/>
      <c r="FF517" s="16"/>
      <c r="FG517" s="16"/>
      <c r="FH517" s="16"/>
      <c r="FI517" s="16"/>
      <c r="FJ517" s="16"/>
      <c r="FK517" s="16"/>
      <c r="FL517" s="16"/>
      <c r="FM517" s="16"/>
      <c r="FN517" s="16"/>
      <c r="FO517" s="16"/>
      <c r="FP517" s="16"/>
      <c r="FQ517" s="16"/>
      <c r="FR517" s="16"/>
      <c r="FS517" s="16"/>
      <c r="FT517" s="16"/>
      <c r="FU517" s="16"/>
      <c r="FV517" s="16"/>
      <c r="FW517" s="16"/>
      <c r="FX517" s="16"/>
      <c r="FY517" s="16"/>
      <c r="FZ517" s="16"/>
      <c r="GA517" s="16"/>
      <c r="GB517" s="16"/>
      <c r="GC517" s="16"/>
      <c r="GE517" s="37">
        <v>512</v>
      </c>
      <c r="GF517" s="12">
        <v>3705</v>
      </c>
      <c r="GG517" s="16">
        <v>6.82</v>
      </c>
      <c r="GH517" s="16">
        <v>0</v>
      </c>
      <c r="GI517" s="16">
        <v>3</v>
      </c>
      <c r="GJ517" s="16">
        <v>0</v>
      </c>
      <c r="GK517" s="16">
        <v>0</v>
      </c>
      <c r="GL517" s="16">
        <v>0</v>
      </c>
      <c r="GM517" s="16">
        <v>0</v>
      </c>
      <c r="GN517" s="16">
        <v>0</v>
      </c>
      <c r="GO517" s="16">
        <v>0</v>
      </c>
      <c r="GP517" s="16">
        <v>3.96</v>
      </c>
      <c r="GQ517" s="16">
        <v>0</v>
      </c>
      <c r="GR517" s="16">
        <v>0</v>
      </c>
      <c r="GS517" s="16">
        <v>0</v>
      </c>
      <c r="GT517" s="16">
        <v>0</v>
      </c>
      <c r="GU517" s="16">
        <v>0</v>
      </c>
      <c r="GV517" s="16">
        <v>534.17800000000011</v>
      </c>
      <c r="GW517" s="16"/>
      <c r="GX517" s="16"/>
      <c r="GY517" s="16"/>
      <c r="GZ517" s="16"/>
      <c r="HA517" s="16"/>
    </row>
    <row r="518" spans="1:209" x14ac:dyDescent="0.35">
      <c r="A518" s="37"/>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c r="AA518" s="16"/>
      <c r="AB518" s="16"/>
      <c r="AC518" s="16"/>
      <c r="AD518" s="16"/>
      <c r="AE518" s="16"/>
      <c r="AF518" s="16"/>
      <c r="AG518" s="16"/>
      <c r="AH518" s="16"/>
      <c r="AI518" s="16"/>
      <c r="AJ518" s="16"/>
      <c r="AK518" s="16"/>
      <c r="AL518" s="16"/>
      <c r="AM518" s="16"/>
      <c r="AN518" s="16"/>
      <c r="AO518" s="16"/>
      <c r="AP518" s="16"/>
      <c r="AQ518" s="16"/>
      <c r="AR518" s="16"/>
      <c r="AS518" s="16"/>
      <c r="AT518" s="16"/>
      <c r="AU518" s="16"/>
      <c r="AV518" s="16"/>
      <c r="AW518" s="16"/>
      <c r="AX518" s="16"/>
      <c r="AY518" s="16"/>
      <c r="AZ518" s="16"/>
      <c r="BA518" s="16"/>
      <c r="BB518" s="16"/>
      <c r="BC518" s="16"/>
      <c r="BD518" s="16"/>
      <c r="BE518" s="16"/>
      <c r="BF518" s="16"/>
      <c r="BG518" s="16"/>
      <c r="BH518" s="16"/>
      <c r="BI518" s="16"/>
      <c r="BJ518" s="16"/>
      <c r="BK518" s="16"/>
      <c r="BL518" s="16"/>
      <c r="BM518" s="16"/>
      <c r="BN518" s="16"/>
      <c r="BO518" s="16"/>
      <c r="BP518" s="16"/>
      <c r="BQ518" s="16"/>
      <c r="BR518" s="16"/>
      <c r="BS518" s="16"/>
      <c r="BT518" s="16"/>
      <c r="BU518" s="16"/>
      <c r="BV518" s="16"/>
      <c r="BW518" s="16"/>
      <c r="BX518" s="16"/>
      <c r="BY518" s="16"/>
      <c r="BZ518" s="16"/>
      <c r="CA518" s="16"/>
      <c r="CB518" s="16"/>
      <c r="CC518" s="16"/>
      <c r="CD518" s="16"/>
      <c r="CE518" s="16"/>
      <c r="CF518" s="16"/>
      <c r="CG518" s="16"/>
      <c r="CH518" s="16"/>
      <c r="CI518" s="16"/>
      <c r="CJ518" s="16"/>
      <c r="CK518" s="16"/>
      <c r="CL518" s="16"/>
      <c r="CM518" s="16"/>
      <c r="CN518" s="16"/>
      <c r="CO518" s="16"/>
      <c r="CP518" s="16"/>
      <c r="CQ518" s="16"/>
      <c r="CR518" s="16"/>
      <c r="CS518" s="16"/>
      <c r="CT518" s="16"/>
      <c r="CU518" s="16"/>
      <c r="CV518" s="16"/>
      <c r="CW518" s="16"/>
      <c r="CX518" s="16"/>
      <c r="CY518" s="16"/>
      <c r="CZ518" s="16"/>
      <c r="DA518" s="16"/>
      <c r="DB518" s="16"/>
      <c r="DC518" s="16"/>
      <c r="DD518" s="16"/>
      <c r="DE518" s="16"/>
      <c r="DF518" s="16"/>
      <c r="DG518" s="16"/>
      <c r="DH518" s="16"/>
      <c r="DI518" s="16"/>
      <c r="DJ518" s="16"/>
      <c r="DK518" s="16"/>
      <c r="DL518" s="16"/>
      <c r="DM518" s="16"/>
      <c r="DN518" s="16"/>
      <c r="DO518" s="16"/>
      <c r="DP518" s="16"/>
      <c r="DQ518" s="16"/>
      <c r="DR518" s="16"/>
      <c r="DS518" s="16"/>
      <c r="DT518" s="16"/>
      <c r="DU518" s="16"/>
      <c r="DV518" s="16"/>
      <c r="DW518" s="16"/>
      <c r="DX518" s="16"/>
      <c r="DY518" s="16"/>
      <c r="DZ518" s="16"/>
      <c r="EA518" s="16"/>
      <c r="EB518" s="16"/>
      <c r="EC518" s="16"/>
      <c r="ED518" s="16"/>
      <c r="EE518" s="16"/>
      <c r="EF518" s="16"/>
      <c r="EG518" s="16"/>
      <c r="EH518" s="16"/>
      <c r="EI518" s="16"/>
      <c r="EJ518" s="16"/>
      <c r="EK518" s="16"/>
      <c r="EL518" s="16"/>
      <c r="EM518" s="16"/>
      <c r="EN518" s="16"/>
      <c r="EO518" s="16"/>
      <c r="EP518" s="16"/>
      <c r="EQ518" s="16"/>
      <c r="ER518" s="16"/>
      <c r="ES518" s="16"/>
      <c r="ET518" s="16"/>
      <c r="EU518" s="16"/>
      <c r="EV518" s="16"/>
      <c r="EW518" s="16"/>
      <c r="EX518" s="16"/>
      <c r="EY518" s="16"/>
      <c r="EZ518" s="16"/>
      <c r="FA518" s="16"/>
      <c r="FB518" s="16"/>
      <c r="FC518" s="16"/>
      <c r="FD518" s="16"/>
      <c r="FE518" s="16"/>
      <c r="FF518" s="16"/>
      <c r="FG518" s="16"/>
      <c r="FH518" s="16"/>
      <c r="FI518" s="16"/>
      <c r="FJ518" s="16"/>
      <c r="FK518" s="16"/>
      <c r="FL518" s="16"/>
      <c r="FM518" s="16"/>
      <c r="FN518" s="16"/>
      <c r="FO518" s="16"/>
      <c r="FP518" s="16"/>
      <c r="FQ518" s="16"/>
      <c r="FR518" s="16"/>
      <c r="FS518" s="16"/>
      <c r="FT518" s="16"/>
      <c r="FU518" s="16"/>
      <c r="FV518" s="16"/>
      <c r="FW518" s="16"/>
      <c r="FX518" s="16"/>
      <c r="FY518" s="16"/>
      <c r="FZ518" s="16"/>
      <c r="GA518" s="16"/>
      <c r="GB518" s="16"/>
      <c r="GC518" s="16"/>
      <c r="GE518" s="37">
        <v>513</v>
      </c>
      <c r="GF518" s="12">
        <v>3707</v>
      </c>
      <c r="GG518" s="16">
        <v>21.66</v>
      </c>
      <c r="GH518" s="16">
        <v>7.98</v>
      </c>
      <c r="GI518" s="16">
        <v>3</v>
      </c>
      <c r="GJ518" s="16">
        <v>1.2</v>
      </c>
      <c r="GK518" s="16">
        <v>9.6999999999999993</v>
      </c>
      <c r="GL518" s="16">
        <v>13.59</v>
      </c>
      <c r="GM518" s="16">
        <v>8.25</v>
      </c>
      <c r="GN518" s="16">
        <v>0</v>
      </c>
      <c r="GO518" s="16">
        <v>83.38</v>
      </c>
      <c r="GP518" s="16">
        <v>5.76</v>
      </c>
      <c r="GQ518" s="16">
        <v>0</v>
      </c>
      <c r="GR518" s="16">
        <v>0</v>
      </c>
      <c r="GS518" s="16">
        <v>46.24</v>
      </c>
      <c r="GT518" s="16">
        <v>63.185000000000002</v>
      </c>
      <c r="GU518" s="16">
        <v>52.8</v>
      </c>
      <c r="GV518" s="16">
        <v>3672.7440000000011</v>
      </c>
      <c r="GW518" s="16"/>
      <c r="GX518" s="16"/>
      <c r="GY518" s="16"/>
      <c r="GZ518" s="16"/>
      <c r="HA518" s="16"/>
    </row>
    <row r="519" spans="1:209" x14ac:dyDescent="0.35">
      <c r="A519" s="37"/>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c r="AA519" s="16"/>
      <c r="AB519" s="16"/>
      <c r="AC519" s="16"/>
      <c r="AD519" s="16"/>
      <c r="AE519" s="16"/>
      <c r="AF519" s="16"/>
      <c r="AG519" s="16"/>
      <c r="AH519" s="16"/>
      <c r="AI519" s="16"/>
      <c r="AJ519" s="16"/>
      <c r="AK519" s="16"/>
      <c r="AL519" s="16"/>
      <c r="AM519" s="16"/>
      <c r="AN519" s="16"/>
      <c r="AO519" s="16"/>
      <c r="AP519" s="16"/>
      <c r="AQ519" s="16"/>
      <c r="AR519" s="16"/>
      <c r="AS519" s="16"/>
      <c r="AT519" s="16"/>
      <c r="AU519" s="16"/>
      <c r="AV519" s="16"/>
      <c r="AW519" s="16"/>
      <c r="AX519" s="16"/>
      <c r="AY519" s="16"/>
      <c r="AZ519" s="16"/>
      <c r="BA519" s="16"/>
      <c r="BB519" s="16"/>
      <c r="BC519" s="16"/>
      <c r="BD519" s="16"/>
      <c r="BE519" s="16"/>
      <c r="BF519" s="16"/>
      <c r="BG519" s="16"/>
      <c r="BH519" s="16"/>
      <c r="BI519" s="16"/>
      <c r="BJ519" s="16"/>
      <c r="BK519" s="16"/>
      <c r="BL519" s="16"/>
      <c r="BM519" s="16"/>
      <c r="BN519" s="16"/>
      <c r="BO519" s="16"/>
      <c r="BP519" s="16"/>
      <c r="BQ519" s="16"/>
      <c r="BR519" s="16"/>
      <c r="BS519" s="16"/>
      <c r="BT519" s="16"/>
      <c r="BU519" s="16"/>
      <c r="BV519" s="16"/>
      <c r="BW519" s="16"/>
      <c r="BX519" s="16"/>
      <c r="BY519" s="16"/>
      <c r="BZ519" s="16"/>
      <c r="CA519" s="16"/>
      <c r="CB519" s="16"/>
      <c r="CC519" s="16"/>
      <c r="CD519" s="16"/>
      <c r="CE519" s="16"/>
      <c r="CF519" s="16"/>
      <c r="CG519" s="16"/>
      <c r="CH519" s="16"/>
      <c r="CI519" s="16"/>
      <c r="CJ519" s="16"/>
      <c r="CK519" s="16"/>
      <c r="CL519" s="16"/>
      <c r="CM519" s="16"/>
      <c r="CN519" s="16"/>
      <c r="CO519" s="16"/>
      <c r="CP519" s="16"/>
      <c r="CQ519" s="16"/>
      <c r="CR519" s="16"/>
      <c r="CS519" s="16"/>
      <c r="CT519" s="16"/>
      <c r="CU519" s="16"/>
      <c r="CV519" s="16"/>
      <c r="CW519" s="16"/>
      <c r="CX519" s="16"/>
      <c r="CY519" s="16"/>
      <c r="CZ519" s="16"/>
      <c r="DA519" s="16"/>
      <c r="DB519" s="16"/>
      <c r="DC519" s="16"/>
      <c r="DD519" s="16"/>
      <c r="DE519" s="16"/>
      <c r="DF519" s="16"/>
      <c r="DG519" s="16"/>
      <c r="DH519" s="16"/>
      <c r="DI519" s="16"/>
      <c r="DJ519" s="16"/>
      <c r="DK519" s="16"/>
      <c r="DL519" s="16"/>
      <c r="DM519" s="16"/>
      <c r="DN519" s="16"/>
      <c r="DO519" s="16"/>
      <c r="DP519" s="16"/>
      <c r="DQ519" s="16"/>
      <c r="DR519" s="16"/>
      <c r="DS519" s="16"/>
      <c r="DT519" s="16"/>
      <c r="DU519" s="16"/>
      <c r="DV519" s="16"/>
      <c r="DW519" s="16"/>
      <c r="DX519" s="16"/>
      <c r="DY519" s="16"/>
      <c r="DZ519" s="16"/>
      <c r="EA519" s="16"/>
      <c r="EB519" s="16"/>
      <c r="EC519" s="16"/>
      <c r="ED519" s="16"/>
      <c r="EE519" s="16"/>
      <c r="EF519" s="16"/>
      <c r="EG519" s="16"/>
      <c r="EH519" s="16"/>
      <c r="EI519" s="16"/>
      <c r="EJ519" s="16"/>
      <c r="EK519" s="16"/>
      <c r="EL519" s="16"/>
      <c r="EM519" s="16"/>
      <c r="EN519" s="16"/>
      <c r="EO519" s="16"/>
      <c r="EP519" s="16"/>
      <c r="EQ519" s="16"/>
      <c r="ER519" s="16"/>
      <c r="ES519" s="16"/>
      <c r="ET519" s="16"/>
      <c r="EU519" s="16"/>
      <c r="EV519" s="16"/>
      <c r="EW519" s="16"/>
      <c r="EX519" s="16"/>
      <c r="EY519" s="16"/>
      <c r="EZ519" s="16"/>
      <c r="FA519" s="16"/>
      <c r="FB519" s="16"/>
      <c r="FC519" s="16"/>
      <c r="FD519" s="16"/>
      <c r="FE519" s="16"/>
      <c r="FF519" s="16"/>
      <c r="FG519" s="16"/>
      <c r="FH519" s="16"/>
      <c r="FI519" s="16"/>
      <c r="FJ519" s="16"/>
      <c r="FK519" s="16"/>
      <c r="FL519" s="16"/>
      <c r="FM519" s="16"/>
      <c r="FN519" s="16"/>
      <c r="FO519" s="16"/>
      <c r="FP519" s="16"/>
      <c r="FQ519" s="16"/>
      <c r="FR519" s="16"/>
      <c r="FS519" s="16"/>
      <c r="FT519" s="16"/>
      <c r="FU519" s="16"/>
      <c r="FV519" s="16"/>
      <c r="FW519" s="16"/>
      <c r="FX519" s="16"/>
      <c r="FY519" s="16"/>
      <c r="FZ519" s="16"/>
      <c r="GA519" s="16"/>
      <c r="GB519" s="16"/>
      <c r="GC519" s="16"/>
      <c r="GE519" s="37">
        <v>514</v>
      </c>
      <c r="GF519" s="12">
        <v>3708</v>
      </c>
      <c r="GG519" s="16">
        <v>0</v>
      </c>
      <c r="GH519" s="16">
        <v>0</v>
      </c>
      <c r="GI519" s="16">
        <v>0</v>
      </c>
      <c r="GJ519" s="16">
        <v>0</v>
      </c>
      <c r="GK519" s="16">
        <v>0</v>
      </c>
      <c r="GL519" s="16">
        <v>0</v>
      </c>
      <c r="GM519" s="16">
        <v>0</v>
      </c>
      <c r="GN519" s="16">
        <v>0</v>
      </c>
      <c r="GO519" s="16">
        <v>0</v>
      </c>
      <c r="GP519" s="16">
        <v>0</v>
      </c>
      <c r="GQ519" s="16">
        <v>0</v>
      </c>
      <c r="GR519" s="16">
        <v>0</v>
      </c>
      <c r="GS519" s="16">
        <v>0</v>
      </c>
      <c r="GT519" s="16">
        <v>0</v>
      </c>
      <c r="GU519" s="16">
        <v>0</v>
      </c>
      <c r="GV519" s="16">
        <v>127.38500000000001</v>
      </c>
      <c r="GW519" s="16"/>
      <c r="GX519" s="16"/>
      <c r="GY519" s="16"/>
      <c r="GZ519" s="16"/>
      <c r="HA519" s="16"/>
    </row>
    <row r="520" spans="1:209" x14ac:dyDescent="0.35">
      <c r="A520" s="37"/>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c r="AA520" s="16"/>
      <c r="AB520" s="16"/>
      <c r="AC520" s="16"/>
      <c r="AD520" s="16"/>
      <c r="AE520" s="16"/>
      <c r="AF520" s="16"/>
      <c r="AG520" s="16"/>
      <c r="AH520" s="16"/>
      <c r="AI520" s="16"/>
      <c r="AJ520" s="16"/>
      <c r="AK520" s="16"/>
      <c r="AL520" s="16"/>
      <c r="AM520" s="16"/>
      <c r="AN520" s="16"/>
      <c r="AO520" s="16"/>
      <c r="AP520" s="16"/>
      <c r="AQ520" s="16"/>
      <c r="AR520" s="16"/>
      <c r="AS520" s="16"/>
      <c r="AT520" s="16"/>
      <c r="AU520" s="16"/>
      <c r="AV520" s="16"/>
      <c r="AW520" s="16"/>
      <c r="AX520" s="16"/>
      <c r="AY520" s="16"/>
      <c r="AZ520" s="16"/>
      <c r="BA520" s="16"/>
      <c r="BB520" s="16"/>
      <c r="BC520" s="16"/>
      <c r="BD520" s="16"/>
      <c r="BE520" s="16"/>
      <c r="BF520" s="16"/>
      <c r="BG520" s="16"/>
      <c r="BH520" s="16"/>
      <c r="BI520" s="16"/>
      <c r="BJ520" s="16"/>
      <c r="BK520" s="16"/>
      <c r="BL520" s="16"/>
      <c r="BM520" s="16"/>
      <c r="BN520" s="16"/>
      <c r="BO520" s="16"/>
      <c r="BP520" s="16"/>
      <c r="BQ520" s="16"/>
      <c r="BR520" s="16"/>
      <c r="BS520" s="16"/>
      <c r="BT520" s="16"/>
      <c r="BU520" s="16"/>
      <c r="BV520" s="16"/>
      <c r="BW520" s="16"/>
      <c r="BX520" s="16"/>
      <c r="BY520" s="16"/>
      <c r="BZ520" s="16"/>
      <c r="CA520" s="16"/>
      <c r="CB520" s="16"/>
      <c r="CC520" s="16"/>
      <c r="CD520" s="16"/>
      <c r="CE520" s="16"/>
      <c r="CF520" s="16"/>
      <c r="CG520" s="16"/>
      <c r="CH520" s="16"/>
      <c r="CI520" s="16"/>
      <c r="CJ520" s="16"/>
      <c r="CK520" s="16"/>
      <c r="CL520" s="16"/>
      <c r="CM520" s="16"/>
      <c r="CN520" s="16"/>
      <c r="CO520" s="16"/>
      <c r="CP520" s="16"/>
      <c r="CQ520" s="16"/>
      <c r="CR520" s="16"/>
      <c r="CS520" s="16"/>
      <c r="CT520" s="16"/>
      <c r="CU520" s="16"/>
      <c r="CV520" s="16"/>
      <c r="CW520" s="16"/>
      <c r="CX520" s="16"/>
      <c r="CY520" s="16"/>
      <c r="CZ520" s="16"/>
      <c r="DA520" s="16"/>
      <c r="DB520" s="16"/>
      <c r="DC520" s="16"/>
      <c r="DD520" s="16"/>
      <c r="DE520" s="16"/>
      <c r="DF520" s="16"/>
      <c r="DG520" s="16"/>
      <c r="DH520" s="16"/>
      <c r="DI520" s="16"/>
      <c r="DJ520" s="16"/>
      <c r="DK520" s="16"/>
      <c r="DL520" s="16"/>
      <c r="DM520" s="16"/>
      <c r="DN520" s="16"/>
      <c r="DO520" s="16"/>
      <c r="DP520" s="16"/>
      <c r="DQ520" s="16"/>
      <c r="DR520" s="16"/>
      <c r="DS520" s="16"/>
      <c r="DT520" s="16"/>
      <c r="DU520" s="16"/>
      <c r="DV520" s="16"/>
      <c r="DW520" s="16"/>
      <c r="DX520" s="16"/>
      <c r="DY520" s="16"/>
      <c r="DZ520" s="16"/>
      <c r="EA520" s="16"/>
      <c r="EB520" s="16"/>
      <c r="EC520" s="16"/>
      <c r="ED520" s="16"/>
      <c r="EE520" s="16"/>
      <c r="EF520" s="16"/>
      <c r="EG520" s="16"/>
      <c r="EH520" s="16"/>
      <c r="EI520" s="16"/>
      <c r="EJ520" s="16"/>
      <c r="EK520" s="16"/>
      <c r="EL520" s="16"/>
      <c r="EM520" s="16"/>
      <c r="EN520" s="16"/>
      <c r="EO520" s="16"/>
      <c r="EP520" s="16"/>
      <c r="EQ520" s="16"/>
      <c r="ER520" s="16"/>
      <c r="ES520" s="16"/>
      <c r="ET520" s="16"/>
      <c r="EU520" s="16"/>
      <c r="EV520" s="16"/>
      <c r="EW520" s="16"/>
      <c r="EX520" s="16"/>
      <c r="EY520" s="16"/>
      <c r="EZ520" s="16"/>
      <c r="FA520" s="16"/>
      <c r="FB520" s="16"/>
      <c r="FC520" s="16"/>
      <c r="FD520" s="16"/>
      <c r="FE520" s="16"/>
      <c r="FF520" s="16"/>
      <c r="FG520" s="16"/>
      <c r="FH520" s="16"/>
      <c r="FI520" s="16"/>
      <c r="FJ520" s="16"/>
      <c r="FK520" s="16"/>
      <c r="FL520" s="16"/>
      <c r="FM520" s="16"/>
      <c r="FN520" s="16"/>
      <c r="FO520" s="16"/>
      <c r="FP520" s="16"/>
      <c r="FQ520" s="16"/>
      <c r="FR520" s="16"/>
      <c r="FS520" s="16"/>
      <c r="FT520" s="16"/>
      <c r="FU520" s="16"/>
      <c r="FV520" s="16"/>
      <c r="FW520" s="16"/>
      <c r="FX520" s="16"/>
      <c r="FY520" s="16"/>
      <c r="FZ520" s="16"/>
      <c r="GA520" s="16"/>
      <c r="GB520" s="16"/>
      <c r="GC520" s="16"/>
      <c r="GE520" s="37">
        <v>515</v>
      </c>
      <c r="GF520" s="12">
        <v>3709</v>
      </c>
      <c r="GG520" s="16">
        <v>2.1</v>
      </c>
      <c r="GH520" s="16">
        <v>0</v>
      </c>
      <c r="GI520" s="16">
        <v>0</v>
      </c>
      <c r="GJ520" s="16">
        <v>15.5</v>
      </c>
      <c r="GK520" s="16">
        <v>0</v>
      </c>
      <c r="GL520" s="16">
        <v>0</v>
      </c>
      <c r="GM520" s="16">
        <v>0</v>
      </c>
      <c r="GN520" s="16">
        <v>5.4</v>
      </c>
      <c r="GO520" s="16">
        <v>6.6</v>
      </c>
      <c r="GP520" s="16">
        <v>15.78</v>
      </c>
      <c r="GQ520" s="16">
        <v>6.5</v>
      </c>
      <c r="GR520" s="16">
        <v>5.6</v>
      </c>
      <c r="GS520" s="16">
        <v>0</v>
      </c>
      <c r="GT520" s="16">
        <v>6.96</v>
      </c>
      <c r="GU520" s="16">
        <v>0</v>
      </c>
      <c r="GV520" s="16">
        <v>714.09800000000007</v>
      </c>
      <c r="GW520" s="16"/>
      <c r="GX520" s="16"/>
      <c r="GY520" s="16"/>
      <c r="GZ520" s="16"/>
      <c r="HA520" s="16"/>
    </row>
    <row r="521" spans="1:209" x14ac:dyDescent="0.35">
      <c r="A521" s="37"/>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c r="AA521" s="16"/>
      <c r="AB521" s="16"/>
      <c r="AC521" s="16"/>
      <c r="AD521" s="16"/>
      <c r="AE521" s="16"/>
      <c r="AF521" s="16"/>
      <c r="AG521" s="16"/>
      <c r="AH521" s="16"/>
      <c r="AI521" s="16"/>
      <c r="AJ521" s="16"/>
      <c r="AK521" s="16"/>
      <c r="AL521" s="16"/>
      <c r="AM521" s="16"/>
      <c r="AN521" s="16"/>
      <c r="AO521" s="16"/>
      <c r="AP521" s="16"/>
      <c r="AQ521" s="16"/>
      <c r="AR521" s="16"/>
      <c r="AS521" s="16"/>
      <c r="AT521" s="16"/>
      <c r="AU521" s="16"/>
      <c r="AV521" s="16"/>
      <c r="AW521" s="16"/>
      <c r="AX521" s="16"/>
      <c r="AY521" s="16"/>
      <c r="AZ521" s="16"/>
      <c r="BA521" s="16"/>
      <c r="BB521" s="16"/>
      <c r="BC521" s="16"/>
      <c r="BD521" s="16"/>
      <c r="BE521" s="16"/>
      <c r="BF521" s="16"/>
      <c r="BG521" s="16"/>
      <c r="BH521" s="16"/>
      <c r="BI521" s="16"/>
      <c r="BJ521" s="16"/>
      <c r="BK521" s="16"/>
      <c r="BL521" s="16"/>
      <c r="BM521" s="16"/>
      <c r="BN521" s="16"/>
      <c r="BO521" s="16"/>
      <c r="BP521" s="16"/>
      <c r="BQ521" s="16"/>
      <c r="BR521" s="16"/>
      <c r="BS521" s="16"/>
      <c r="BT521" s="16"/>
      <c r="BU521" s="16"/>
      <c r="BV521" s="16"/>
      <c r="BW521" s="16"/>
      <c r="BX521" s="16"/>
      <c r="BY521" s="16"/>
      <c r="BZ521" s="16"/>
      <c r="CA521" s="16"/>
      <c r="CB521" s="16"/>
      <c r="CC521" s="16"/>
      <c r="CD521" s="16"/>
      <c r="CE521" s="16"/>
      <c r="CF521" s="16"/>
      <c r="CG521" s="16"/>
      <c r="CH521" s="16"/>
      <c r="CI521" s="16"/>
      <c r="CJ521" s="16"/>
      <c r="CK521" s="16"/>
      <c r="CL521" s="16"/>
      <c r="CM521" s="16"/>
      <c r="CN521" s="16"/>
      <c r="CO521" s="16"/>
      <c r="CP521" s="16"/>
      <c r="CQ521" s="16"/>
      <c r="CR521" s="16"/>
      <c r="CS521" s="16"/>
      <c r="CT521" s="16"/>
      <c r="CU521" s="16"/>
      <c r="CV521" s="16"/>
      <c r="CW521" s="16"/>
      <c r="CX521" s="16"/>
      <c r="CY521" s="16"/>
      <c r="CZ521" s="16"/>
      <c r="DA521" s="16"/>
      <c r="DB521" s="16"/>
      <c r="DC521" s="16"/>
      <c r="DD521" s="16"/>
      <c r="DE521" s="16"/>
      <c r="DF521" s="16"/>
      <c r="DG521" s="16"/>
      <c r="DH521" s="16"/>
      <c r="DI521" s="16"/>
      <c r="DJ521" s="16"/>
      <c r="DK521" s="16"/>
      <c r="DL521" s="16"/>
      <c r="DM521" s="16"/>
      <c r="DN521" s="16"/>
      <c r="DO521" s="16"/>
      <c r="DP521" s="16"/>
      <c r="DQ521" s="16"/>
      <c r="DR521" s="16"/>
      <c r="DS521" s="16"/>
      <c r="DT521" s="16"/>
      <c r="DU521" s="16"/>
      <c r="DV521" s="16"/>
      <c r="DW521" s="16"/>
      <c r="DX521" s="16"/>
      <c r="DY521" s="16"/>
      <c r="DZ521" s="16"/>
      <c r="EA521" s="16"/>
      <c r="EB521" s="16"/>
      <c r="EC521" s="16"/>
      <c r="ED521" s="16"/>
      <c r="EE521" s="16"/>
      <c r="EF521" s="16"/>
      <c r="EG521" s="16"/>
      <c r="EH521" s="16"/>
      <c r="EI521" s="16"/>
      <c r="EJ521" s="16"/>
      <c r="EK521" s="16"/>
      <c r="EL521" s="16"/>
      <c r="EM521" s="16"/>
      <c r="EN521" s="16"/>
      <c r="EO521" s="16"/>
      <c r="EP521" s="16"/>
      <c r="EQ521" s="16"/>
      <c r="ER521" s="16"/>
      <c r="ES521" s="16"/>
      <c r="ET521" s="16"/>
      <c r="EU521" s="16"/>
      <c r="EV521" s="16"/>
      <c r="EW521" s="16"/>
      <c r="EX521" s="16"/>
      <c r="EY521" s="16"/>
      <c r="EZ521" s="16"/>
      <c r="FA521" s="16"/>
      <c r="FB521" s="16"/>
      <c r="FC521" s="16"/>
      <c r="FD521" s="16"/>
      <c r="FE521" s="16"/>
      <c r="FF521" s="16"/>
      <c r="FG521" s="16"/>
      <c r="FH521" s="16"/>
      <c r="FI521" s="16"/>
      <c r="FJ521" s="16"/>
      <c r="FK521" s="16"/>
      <c r="FL521" s="16"/>
      <c r="FM521" s="16"/>
      <c r="FN521" s="16"/>
      <c r="FO521" s="16"/>
      <c r="FP521" s="16"/>
      <c r="FQ521" s="16"/>
      <c r="FR521" s="16"/>
      <c r="FS521" s="16"/>
      <c r="FT521" s="16"/>
      <c r="FU521" s="16"/>
      <c r="FV521" s="16"/>
      <c r="FW521" s="16"/>
      <c r="FX521" s="16"/>
      <c r="FY521" s="16"/>
      <c r="FZ521" s="16"/>
      <c r="GA521" s="16"/>
      <c r="GB521" s="16"/>
      <c r="GC521" s="16"/>
      <c r="GE521" s="37">
        <v>516</v>
      </c>
      <c r="GF521" s="12">
        <v>3711</v>
      </c>
      <c r="GG521" s="16">
        <v>0</v>
      </c>
      <c r="GH521" s="16">
        <v>20.059999999999999</v>
      </c>
      <c r="GI521" s="16">
        <v>0</v>
      </c>
      <c r="GJ521" s="16">
        <v>5</v>
      </c>
      <c r="GK521" s="16">
        <v>0</v>
      </c>
      <c r="GL521" s="16">
        <v>0</v>
      </c>
      <c r="GM521" s="16">
        <v>0</v>
      </c>
      <c r="GN521" s="16">
        <v>8.19</v>
      </c>
      <c r="GO521" s="16">
        <v>5.5</v>
      </c>
      <c r="GP521" s="16">
        <v>0</v>
      </c>
      <c r="GQ521" s="16">
        <v>9.9</v>
      </c>
      <c r="GR521" s="16">
        <v>22.6</v>
      </c>
      <c r="GS521" s="16">
        <v>6.6</v>
      </c>
      <c r="GT521" s="16">
        <v>0</v>
      </c>
      <c r="GU521" s="16">
        <v>7.48</v>
      </c>
      <c r="GV521" s="16">
        <v>1046.5349999999999</v>
      </c>
      <c r="GW521" s="16"/>
      <c r="GX521" s="16"/>
      <c r="GY521" s="16"/>
      <c r="GZ521" s="16"/>
      <c r="HA521" s="16"/>
    </row>
    <row r="522" spans="1:209" x14ac:dyDescent="0.35">
      <c r="A522" s="37"/>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c r="AA522" s="16"/>
      <c r="AB522" s="16"/>
      <c r="AC522" s="16"/>
      <c r="AD522" s="16"/>
      <c r="AE522" s="16"/>
      <c r="AF522" s="16"/>
      <c r="AG522" s="16"/>
      <c r="AH522" s="16"/>
      <c r="AI522" s="16"/>
      <c r="AJ522" s="16"/>
      <c r="AK522" s="16"/>
      <c r="AL522" s="16"/>
      <c r="AM522" s="16"/>
      <c r="AN522" s="16"/>
      <c r="AO522" s="16"/>
      <c r="AP522" s="16"/>
      <c r="AQ522" s="16"/>
      <c r="AR522" s="16"/>
      <c r="AS522" s="16"/>
      <c r="AT522" s="16"/>
      <c r="AU522" s="16"/>
      <c r="AV522" s="16"/>
      <c r="AW522" s="16"/>
      <c r="AX522" s="16"/>
      <c r="AY522" s="16"/>
      <c r="AZ522" s="16"/>
      <c r="BA522" s="16"/>
      <c r="BB522" s="16"/>
      <c r="BC522" s="16"/>
      <c r="BD522" s="16"/>
      <c r="BE522" s="16"/>
      <c r="BF522" s="16"/>
      <c r="BG522" s="16"/>
      <c r="BH522" s="16"/>
      <c r="BI522" s="16"/>
      <c r="BJ522" s="16"/>
      <c r="BK522" s="16"/>
      <c r="BL522" s="16"/>
      <c r="BM522" s="16"/>
      <c r="BN522" s="16"/>
      <c r="BO522" s="16"/>
      <c r="BP522" s="16"/>
      <c r="BQ522" s="16"/>
      <c r="BR522" s="16"/>
      <c r="BS522" s="16"/>
      <c r="BT522" s="16"/>
      <c r="BU522" s="16"/>
      <c r="BV522" s="16"/>
      <c r="BW522" s="16"/>
      <c r="BX522" s="16"/>
      <c r="BY522" s="16"/>
      <c r="BZ522" s="16"/>
      <c r="CA522" s="16"/>
      <c r="CB522" s="16"/>
      <c r="CC522" s="16"/>
      <c r="CD522" s="16"/>
      <c r="CE522" s="16"/>
      <c r="CF522" s="16"/>
      <c r="CG522" s="16"/>
      <c r="CH522" s="16"/>
      <c r="CI522" s="16"/>
      <c r="CJ522" s="16"/>
      <c r="CK522" s="16"/>
      <c r="CL522" s="16"/>
      <c r="CM522" s="16"/>
      <c r="CN522" s="16"/>
      <c r="CO522" s="16"/>
      <c r="CP522" s="16"/>
      <c r="CQ522" s="16"/>
      <c r="CR522" s="16"/>
      <c r="CS522" s="16"/>
      <c r="CT522" s="16"/>
      <c r="CU522" s="16"/>
      <c r="CV522" s="16"/>
      <c r="CW522" s="16"/>
      <c r="CX522" s="16"/>
      <c r="CY522" s="16"/>
      <c r="CZ522" s="16"/>
      <c r="DA522" s="16"/>
      <c r="DB522" s="16"/>
      <c r="DC522" s="16"/>
      <c r="DD522" s="16"/>
      <c r="DE522" s="16"/>
      <c r="DF522" s="16"/>
      <c r="DG522" s="16"/>
      <c r="DH522" s="16"/>
      <c r="DI522" s="16"/>
      <c r="DJ522" s="16"/>
      <c r="DK522" s="16"/>
      <c r="DL522" s="16"/>
      <c r="DM522" s="16"/>
      <c r="DN522" s="16"/>
      <c r="DO522" s="16"/>
      <c r="DP522" s="16"/>
      <c r="DQ522" s="16"/>
      <c r="DR522" s="16"/>
      <c r="DS522" s="16"/>
      <c r="DT522" s="16"/>
      <c r="DU522" s="16"/>
      <c r="DV522" s="16"/>
      <c r="DW522" s="16"/>
      <c r="DX522" s="16"/>
      <c r="DY522" s="16"/>
      <c r="DZ522" s="16"/>
      <c r="EA522" s="16"/>
      <c r="EB522" s="16"/>
      <c r="EC522" s="16"/>
      <c r="ED522" s="16"/>
      <c r="EE522" s="16"/>
      <c r="EF522" s="16"/>
      <c r="EG522" s="16"/>
      <c r="EH522" s="16"/>
      <c r="EI522" s="16"/>
      <c r="EJ522" s="16"/>
      <c r="EK522" s="16"/>
      <c r="EL522" s="16"/>
      <c r="EM522" s="16"/>
      <c r="EN522" s="16"/>
      <c r="EO522" s="16"/>
      <c r="EP522" s="16"/>
      <c r="EQ522" s="16"/>
      <c r="ER522" s="16"/>
      <c r="ES522" s="16"/>
      <c r="ET522" s="16"/>
      <c r="EU522" s="16"/>
      <c r="EV522" s="16"/>
      <c r="EW522" s="16"/>
      <c r="EX522" s="16"/>
      <c r="EY522" s="16"/>
      <c r="EZ522" s="16"/>
      <c r="FA522" s="16"/>
      <c r="FB522" s="16"/>
      <c r="FC522" s="16"/>
      <c r="FD522" s="16"/>
      <c r="FE522" s="16"/>
      <c r="FF522" s="16"/>
      <c r="FG522" s="16"/>
      <c r="FH522" s="16"/>
      <c r="FI522" s="16"/>
      <c r="FJ522" s="16"/>
      <c r="FK522" s="16"/>
      <c r="FL522" s="16"/>
      <c r="FM522" s="16"/>
      <c r="FN522" s="16"/>
      <c r="FO522" s="16"/>
      <c r="FP522" s="16"/>
      <c r="FQ522" s="16"/>
      <c r="FR522" s="16"/>
      <c r="FS522" s="16"/>
      <c r="FT522" s="16"/>
      <c r="FU522" s="16"/>
      <c r="FV522" s="16"/>
      <c r="FW522" s="16"/>
      <c r="FX522" s="16"/>
      <c r="FY522" s="16"/>
      <c r="FZ522" s="16"/>
      <c r="GA522" s="16"/>
      <c r="GB522" s="16"/>
      <c r="GC522" s="16"/>
      <c r="GE522" s="37">
        <v>517</v>
      </c>
      <c r="GF522" s="12">
        <v>3712</v>
      </c>
      <c r="GG522" s="16">
        <v>4.5599999999999996</v>
      </c>
      <c r="GH522" s="16">
        <v>4.4000000000000004</v>
      </c>
      <c r="GI522" s="16">
        <v>0</v>
      </c>
      <c r="GJ522" s="16">
        <v>0</v>
      </c>
      <c r="GK522" s="16">
        <v>0</v>
      </c>
      <c r="GL522" s="16">
        <v>0</v>
      </c>
      <c r="GM522" s="16">
        <v>0</v>
      </c>
      <c r="GN522" s="16">
        <v>0</v>
      </c>
      <c r="GO522" s="16">
        <v>10.66</v>
      </c>
      <c r="GP522" s="16">
        <v>0</v>
      </c>
      <c r="GQ522" s="16">
        <v>99</v>
      </c>
      <c r="GR522" s="16">
        <v>0</v>
      </c>
      <c r="GS522" s="16">
        <v>0</v>
      </c>
      <c r="GT522" s="16">
        <v>0</v>
      </c>
      <c r="GU522" s="16">
        <v>10.119999999999999</v>
      </c>
      <c r="GV522" s="16">
        <v>841.11500000000024</v>
      </c>
      <c r="GW522" s="16"/>
      <c r="GX522" s="16"/>
      <c r="GY522" s="16"/>
      <c r="GZ522" s="16"/>
      <c r="HA522" s="16"/>
    </row>
    <row r="523" spans="1:209" x14ac:dyDescent="0.35">
      <c r="A523" s="37"/>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c r="AA523" s="16"/>
      <c r="AB523" s="16"/>
      <c r="AC523" s="16"/>
      <c r="AD523" s="16"/>
      <c r="AE523" s="16"/>
      <c r="AF523" s="16"/>
      <c r="AG523" s="16"/>
      <c r="AH523" s="16"/>
      <c r="AI523" s="16"/>
      <c r="AJ523" s="16"/>
      <c r="AK523" s="16"/>
      <c r="AL523" s="16"/>
      <c r="AM523" s="16"/>
      <c r="AN523" s="16"/>
      <c r="AO523" s="16"/>
      <c r="AP523" s="16"/>
      <c r="AQ523" s="16"/>
      <c r="AR523" s="16"/>
      <c r="AS523" s="16"/>
      <c r="AT523" s="16"/>
      <c r="AU523" s="16"/>
      <c r="AV523" s="16"/>
      <c r="AW523" s="16"/>
      <c r="AX523" s="16"/>
      <c r="AY523" s="16"/>
      <c r="AZ523" s="16"/>
      <c r="BA523" s="16"/>
      <c r="BB523" s="16"/>
      <c r="BC523" s="16"/>
      <c r="BD523" s="16"/>
      <c r="BE523" s="16"/>
      <c r="BF523" s="16"/>
      <c r="BG523" s="16"/>
      <c r="BH523" s="16"/>
      <c r="BI523" s="16"/>
      <c r="BJ523" s="16"/>
      <c r="BK523" s="16"/>
      <c r="BL523" s="16"/>
      <c r="BM523" s="16"/>
      <c r="BN523" s="16"/>
      <c r="BO523" s="16"/>
      <c r="BP523" s="16"/>
      <c r="BQ523" s="16"/>
      <c r="BR523" s="16"/>
      <c r="BS523" s="16"/>
      <c r="BT523" s="16"/>
      <c r="BU523" s="16"/>
      <c r="BV523" s="16"/>
      <c r="BW523" s="16"/>
      <c r="BX523" s="16"/>
      <c r="BY523" s="16"/>
      <c r="BZ523" s="16"/>
      <c r="CA523" s="16"/>
      <c r="CB523" s="16"/>
      <c r="CC523" s="16"/>
      <c r="CD523" s="16"/>
      <c r="CE523" s="16"/>
      <c r="CF523" s="16"/>
      <c r="CG523" s="16"/>
      <c r="CH523" s="16"/>
      <c r="CI523" s="16"/>
      <c r="CJ523" s="16"/>
      <c r="CK523" s="16"/>
      <c r="CL523" s="16"/>
      <c r="CM523" s="16"/>
      <c r="CN523" s="16"/>
      <c r="CO523" s="16"/>
      <c r="CP523" s="16"/>
      <c r="CQ523" s="16"/>
      <c r="CR523" s="16"/>
      <c r="CS523" s="16"/>
      <c r="CT523" s="16"/>
      <c r="CU523" s="16"/>
      <c r="CV523" s="16"/>
      <c r="CW523" s="16"/>
      <c r="CX523" s="16"/>
      <c r="CY523" s="16"/>
      <c r="CZ523" s="16"/>
      <c r="DA523" s="16"/>
      <c r="DB523" s="16"/>
      <c r="DC523" s="16"/>
      <c r="DD523" s="16"/>
      <c r="DE523" s="16"/>
      <c r="DF523" s="16"/>
      <c r="DG523" s="16"/>
      <c r="DH523" s="16"/>
      <c r="DI523" s="16"/>
      <c r="DJ523" s="16"/>
      <c r="DK523" s="16"/>
      <c r="DL523" s="16"/>
      <c r="DM523" s="16"/>
      <c r="DN523" s="16"/>
      <c r="DO523" s="16"/>
      <c r="DP523" s="16"/>
      <c r="DQ523" s="16"/>
      <c r="DR523" s="16"/>
      <c r="DS523" s="16"/>
      <c r="DT523" s="16"/>
      <c r="DU523" s="16"/>
      <c r="DV523" s="16"/>
      <c r="DW523" s="16"/>
      <c r="DX523" s="16"/>
      <c r="DY523" s="16"/>
      <c r="DZ523" s="16"/>
      <c r="EA523" s="16"/>
      <c r="EB523" s="16"/>
      <c r="EC523" s="16"/>
      <c r="ED523" s="16"/>
      <c r="EE523" s="16"/>
      <c r="EF523" s="16"/>
      <c r="EG523" s="16"/>
      <c r="EH523" s="16"/>
      <c r="EI523" s="16"/>
      <c r="EJ523" s="16"/>
      <c r="EK523" s="16"/>
      <c r="EL523" s="16"/>
      <c r="EM523" s="16"/>
      <c r="EN523" s="16"/>
      <c r="EO523" s="16"/>
      <c r="EP523" s="16"/>
      <c r="EQ523" s="16"/>
      <c r="ER523" s="16"/>
      <c r="ES523" s="16"/>
      <c r="ET523" s="16"/>
      <c r="EU523" s="16"/>
      <c r="EV523" s="16"/>
      <c r="EW523" s="16"/>
      <c r="EX523" s="16"/>
      <c r="EY523" s="16"/>
      <c r="EZ523" s="16"/>
      <c r="FA523" s="16"/>
      <c r="FB523" s="16"/>
      <c r="FC523" s="16"/>
      <c r="FD523" s="16"/>
      <c r="FE523" s="16"/>
      <c r="FF523" s="16"/>
      <c r="FG523" s="16"/>
      <c r="FH523" s="16"/>
      <c r="FI523" s="16"/>
      <c r="FJ523" s="16"/>
      <c r="FK523" s="16"/>
      <c r="FL523" s="16"/>
      <c r="FM523" s="16"/>
      <c r="FN523" s="16"/>
      <c r="FO523" s="16"/>
      <c r="FP523" s="16"/>
      <c r="FQ523" s="16"/>
      <c r="FR523" s="16"/>
      <c r="FS523" s="16"/>
      <c r="FT523" s="16"/>
      <c r="FU523" s="16"/>
      <c r="FV523" s="16"/>
      <c r="FW523" s="16"/>
      <c r="FX523" s="16"/>
      <c r="FY523" s="16"/>
      <c r="FZ523" s="16"/>
      <c r="GA523" s="16"/>
      <c r="GB523" s="16"/>
      <c r="GC523" s="16"/>
      <c r="GE523" s="37">
        <v>518</v>
      </c>
      <c r="GF523" s="12">
        <v>3713</v>
      </c>
      <c r="GG523" s="16">
        <v>1.52</v>
      </c>
      <c r="GH523" s="16">
        <v>20.16</v>
      </c>
      <c r="GI523" s="16">
        <v>1.6</v>
      </c>
      <c r="GJ523" s="16">
        <v>8.91</v>
      </c>
      <c r="GK523" s="16">
        <v>17.510000000000002</v>
      </c>
      <c r="GL523" s="16">
        <v>9.0050000000000008</v>
      </c>
      <c r="GM523" s="16">
        <v>9.14</v>
      </c>
      <c r="GN523" s="16">
        <v>0</v>
      </c>
      <c r="GO523" s="16">
        <v>6.6</v>
      </c>
      <c r="GP523" s="16">
        <v>15.3</v>
      </c>
      <c r="GQ523" s="16">
        <v>11.84</v>
      </c>
      <c r="GR523" s="16">
        <v>4.07</v>
      </c>
      <c r="GS523" s="16">
        <v>13.32</v>
      </c>
      <c r="GT523" s="16">
        <v>0</v>
      </c>
      <c r="GU523" s="16">
        <v>6.6</v>
      </c>
      <c r="GV523" s="16">
        <v>1695.6649999999991</v>
      </c>
      <c r="GW523" s="16"/>
      <c r="GX523" s="16"/>
      <c r="GY523" s="16"/>
      <c r="GZ523" s="16"/>
      <c r="HA523" s="16"/>
    </row>
    <row r="524" spans="1:209" x14ac:dyDescent="0.35">
      <c r="A524" s="37"/>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c r="AA524" s="16"/>
      <c r="AB524" s="16"/>
      <c r="AC524" s="16"/>
      <c r="AD524" s="16"/>
      <c r="AE524" s="16"/>
      <c r="AF524" s="16"/>
      <c r="AG524" s="16"/>
      <c r="AH524" s="16"/>
      <c r="AI524" s="16"/>
      <c r="AJ524" s="16"/>
      <c r="AK524" s="16"/>
      <c r="AL524" s="16"/>
      <c r="AM524" s="16"/>
      <c r="AN524" s="16"/>
      <c r="AO524" s="16"/>
      <c r="AP524" s="16"/>
      <c r="AQ524" s="16"/>
      <c r="AR524" s="16"/>
      <c r="AS524" s="16"/>
      <c r="AT524" s="16"/>
      <c r="AU524" s="16"/>
      <c r="AV524" s="16"/>
      <c r="AW524" s="16"/>
      <c r="AX524" s="16"/>
      <c r="AY524" s="16"/>
      <c r="AZ524" s="16"/>
      <c r="BA524" s="16"/>
      <c r="BB524" s="16"/>
      <c r="BC524" s="16"/>
      <c r="BD524" s="16"/>
      <c r="BE524" s="16"/>
      <c r="BF524" s="16"/>
      <c r="BG524" s="16"/>
      <c r="BH524" s="16"/>
      <c r="BI524" s="16"/>
      <c r="BJ524" s="16"/>
      <c r="BK524" s="16"/>
      <c r="BL524" s="16"/>
      <c r="BM524" s="16"/>
      <c r="BN524" s="16"/>
      <c r="BO524" s="16"/>
      <c r="BP524" s="16"/>
      <c r="BQ524" s="16"/>
      <c r="BR524" s="16"/>
      <c r="BS524" s="16"/>
      <c r="BT524" s="16"/>
      <c r="BU524" s="16"/>
      <c r="BV524" s="16"/>
      <c r="BW524" s="16"/>
      <c r="BX524" s="16"/>
      <c r="BY524" s="16"/>
      <c r="BZ524" s="16"/>
      <c r="CA524" s="16"/>
      <c r="CB524" s="16"/>
      <c r="CC524" s="16"/>
      <c r="CD524" s="16"/>
      <c r="CE524" s="16"/>
      <c r="CF524" s="16"/>
      <c r="CG524" s="16"/>
      <c r="CH524" s="16"/>
      <c r="CI524" s="16"/>
      <c r="CJ524" s="16"/>
      <c r="CK524" s="16"/>
      <c r="CL524" s="16"/>
      <c r="CM524" s="16"/>
      <c r="CN524" s="16"/>
      <c r="CO524" s="16"/>
      <c r="CP524" s="16"/>
      <c r="CQ524" s="16"/>
      <c r="CR524" s="16"/>
      <c r="CS524" s="16"/>
      <c r="CT524" s="16"/>
      <c r="CU524" s="16"/>
      <c r="CV524" s="16"/>
      <c r="CW524" s="16"/>
      <c r="CX524" s="16"/>
      <c r="CY524" s="16"/>
      <c r="CZ524" s="16"/>
      <c r="DA524" s="16"/>
      <c r="DB524" s="16"/>
      <c r="DC524" s="16"/>
      <c r="DD524" s="16"/>
      <c r="DE524" s="16"/>
      <c r="DF524" s="16"/>
      <c r="DG524" s="16"/>
      <c r="DH524" s="16"/>
      <c r="DI524" s="16"/>
      <c r="DJ524" s="16"/>
      <c r="DK524" s="16"/>
      <c r="DL524" s="16"/>
      <c r="DM524" s="16"/>
      <c r="DN524" s="16"/>
      <c r="DO524" s="16"/>
      <c r="DP524" s="16"/>
      <c r="DQ524" s="16"/>
      <c r="DR524" s="16"/>
      <c r="DS524" s="16"/>
      <c r="DT524" s="16"/>
      <c r="DU524" s="16"/>
      <c r="DV524" s="16"/>
      <c r="DW524" s="16"/>
      <c r="DX524" s="16"/>
      <c r="DY524" s="16"/>
      <c r="DZ524" s="16"/>
      <c r="EA524" s="16"/>
      <c r="EB524" s="16"/>
      <c r="EC524" s="16"/>
      <c r="ED524" s="16"/>
      <c r="EE524" s="16"/>
      <c r="EF524" s="16"/>
      <c r="EG524" s="16"/>
      <c r="EH524" s="16"/>
      <c r="EI524" s="16"/>
      <c r="EJ524" s="16"/>
      <c r="EK524" s="16"/>
      <c r="EL524" s="16"/>
      <c r="EM524" s="16"/>
      <c r="EN524" s="16"/>
      <c r="EO524" s="16"/>
      <c r="EP524" s="16"/>
      <c r="EQ524" s="16"/>
      <c r="ER524" s="16"/>
      <c r="ES524" s="16"/>
      <c r="ET524" s="16"/>
      <c r="EU524" s="16"/>
      <c r="EV524" s="16"/>
      <c r="EW524" s="16"/>
      <c r="EX524" s="16"/>
      <c r="EY524" s="16"/>
      <c r="EZ524" s="16"/>
      <c r="FA524" s="16"/>
      <c r="FB524" s="16"/>
      <c r="FC524" s="16"/>
      <c r="FD524" s="16"/>
      <c r="FE524" s="16"/>
      <c r="FF524" s="16"/>
      <c r="FG524" s="16"/>
      <c r="FH524" s="16"/>
      <c r="FI524" s="16"/>
      <c r="FJ524" s="16"/>
      <c r="FK524" s="16"/>
      <c r="FL524" s="16"/>
      <c r="FM524" s="16"/>
      <c r="FN524" s="16"/>
      <c r="FO524" s="16"/>
      <c r="FP524" s="16"/>
      <c r="FQ524" s="16"/>
      <c r="FR524" s="16"/>
      <c r="FS524" s="16"/>
      <c r="FT524" s="16"/>
      <c r="FU524" s="16"/>
      <c r="FV524" s="16"/>
      <c r="FW524" s="16"/>
      <c r="FX524" s="16"/>
      <c r="FY524" s="16"/>
      <c r="FZ524" s="16"/>
      <c r="GA524" s="16"/>
      <c r="GB524" s="16"/>
      <c r="GC524" s="16"/>
      <c r="GE524" s="37">
        <v>519</v>
      </c>
      <c r="GF524" s="12">
        <v>3714</v>
      </c>
      <c r="GG524" s="16">
        <v>47.747999999999998</v>
      </c>
      <c r="GH524" s="16">
        <v>52.57</v>
      </c>
      <c r="GI524" s="16">
        <v>12.09</v>
      </c>
      <c r="GJ524" s="16">
        <v>29</v>
      </c>
      <c r="GK524" s="16">
        <v>4</v>
      </c>
      <c r="GL524" s="16">
        <v>77.010000000000005</v>
      </c>
      <c r="GM524" s="16">
        <v>0</v>
      </c>
      <c r="GN524" s="16">
        <v>15.36</v>
      </c>
      <c r="GO524" s="16">
        <v>10.45</v>
      </c>
      <c r="GP524" s="16">
        <v>42.6</v>
      </c>
      <c r="GQ524" s="16">
        <v>37.299999999999997</v>
      </c>
      <c r="GR524" s="16">
        <v>45.78</v>
      </c>
      <c r="GS524" s="16">
        <v>97.86</v>
      </c>
      <c r="GT524" s="16">
        <v>28.975000000000001</v>
      </c>
      <c r="GU524" s="16">
        <v>26.4</v>
      </c>
      <c r="GV524" s="16">
        <v>5649.3529999999992</v>
      </c>
      <c r="GW524" s="16"/>
      <c r="GX524" s="16"/>
      <c r="GY524" s="16"/>
      <c r="GZ524" s="16"/>
      <c r="HA524" s="16"/>
    </row>
    <row r="525" spans="1:209" x14ac:dyDescent="0.35">
      <c r="A525" s="37"/>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c r="AA525" s="16"/>
      <c r="AB525" s="16"/>
      <c r="AC525" s="16"/>
      <c r="AD525" s="16"/>
      <c r="AE525" s="16"/>
      <c r="AF525" s="16"/>
      <c r="AG525" s="16"/>
      <c r="AH525" s="16"/>
      <c r="AI525" s="16"/>
      <c r="AJ525" s="16"/>
      <c r="AK525" s="16"/>
      <c r="AL525" s="16"/>
      <c r="AM525" s="16"/>
      <c r="AN525" s="16"/>
      <c r="AO525" s="16"/>
      <c r="AP525" s="16"/>
      <c r="AQ525" s="16"/>
      <c r="AR525" s="16"/>
      <c r="AS525" s="16"/>
      <c r="AT525" s="16"/>
      <c r="AU525" s="16"/>
      <c r="AV525" s="16"/>
      <c r="AW525" s="16"/>
      <c r="AX525" s="16"/>
      <c r="AY525" s="16"/>
      <c r="AZ525" s="16"/>
      <c r="BA525" s="16"/>
      <c r="BB525" s="16"/>
      <c r="BC525" s="16"/>
      <c r="BD525" s="16"/>
      <c r="BE525" s="16"/>
      <c r="BF525" s="16"/>
      <c r="BG525" s="16"/>
      <c r="BH525" s="16"/>
      <c r="BI525" s="16"/>
      <c r="BJ525" s="16"/>
      <c r="BK525" s="16"/>
      <c r="BL525" s="16"/>
      <c r="BM525" s="16"/>
      <c r="BN525" s="16"/>
      <c r="BO525" s="16"/>
      <c r="BP525" s="16"/>
      <c r="BQ525" s="16"/>
      <c r="BR525" s="16"/>
      <c r="BS525" s="16"/>
      <c r="BT525" s="16"/>
      <c r="BU525" s="16"/>
      <c r="BV525" s="16"/>
      <c r="BW525" s="16"/>
      <c r="BX525" s="16"/>
      <c r="BY525" s="16"/>
      <c r="BZ525" s="16"/>
      <c r="CA525" s="16"/>
      <c r="CB525" s="16"/>
      <c r="CC525" s="16"/>
      <c r="CD525" s="16"/>
      <c r="CE525" s="16"/>
      <c r="CF525" s="16"/>
      <c r="CG525" s="16"/>
      <c r="CH525" s="16"/>
      <c r="CI525" s="16"/>
      <c r="CJ525" s="16"/>
      <c r="CK525" s="16"/>
      <c r="CL525" s="16"/>
      <c r="CM525" s="16"/>
      <c r="CN525" s="16"/>
      <c r="CO525" s="16"/>
      <c r="CP525" s="16"/>
      <c r="CQ525" s="16"/>
      <c r="CR525" s="16"/>
      <c r="CS525" s="16"/>
      <c r="CT525" s="16"/>
      <c r="CU525" s="16"/>
      <c r="CV525" s="16"/>
      <c r="CW525" s="16"/>
      <c r="CX525" s="16"/>
      <c r="CY525" s="16"/>
      <c r="CZ525" s="16"/>
      <c r="DA525" s="16"/>
      <c r="DB525" s="16"/>
      <c r="DC525" s="16"/>
      <c r="DD525" s="16"/>
      <c r="DE525" s="16"/>
      <c r="DF525" s="16"/>
      <c r="DG525" s="16"/>
      <c r="DH525" s="16"/>
      <c r="DI525" s="16"/>
      <c r="DJ525" s="16"/>
      <c r="DK525" s="16"/>
      <c r="DL525" s="16"/>
      <c r="DM525" s="16"/>
      <c r="DN525" s="16"/>
      <c r="DO525" s="16"/>
      <c r="DP525" s="16"/>
      <c r="DQ525" s="16"/>
      <c r="DR525" s="16"/>
      <c r="DS525" s="16"/>
      <c r="DT525" s="16"/>
      <c r="DU525" s="16"/>
      <c r="DV525" s="16"/>
      <c r="DW525" s="16"/>
      <c r="DX525" s="16"/>
      <c r="DY525" s="16"/>
      <c r="DZ525" s="16"/>
      <c r="EA525" s="16"/>
      <c r="EB525" s="16"/>
      <c r="EC525" s="16"/>
      <c r="ED525" s="16"/>
      <c r="EE525" s="16"/>
      <c r="EF525" s="16"/>
      <c r="EG525" s="16"/>
      <c r="EH525" s="16"/>
      <c r="EI525" s="16"/>
      <c r="EJ525" s="16"/>
      <c r="EK525" s="16"/>
      <c r="EL525" s="16"/>
      <c r="EM525" s="16"/>
      <c r="EN525" s="16"/>
      <c r="EO525" s="16"/>
      <c r="EP525" s="16"/>
      <c r="EQ525" s="16"/>
      <c r="ER525" s="16"/>
      <c r="ES525" s="16"/>
      <c r="ET525" s="16"/>
      <c r="EU525" s="16"/>
      <c r="EV525" s="16"/>
      <c r="EW525" s="16"/>
      <c r="EX525" s="16"/>
      <c r="EY525" s="16"/>
      <c r="EZ525" s="16"/>
      <c r="FA525" s="16"/>
      <c r="FB525" s="16"/>
      <c r="FC525" s="16"/>
      <c r="FD525" s="16"/>
      <c r="FE525" s="16"/>
      <c r="FF525" s="16"/>
      <c r="FG525" s="16"/>
      <c r="FH525" s="16"/>
      <c r="FI525" s="16"/>
      <c r="FJ525" s="16"/>
      <c r="FK525" s="16"/>
      <c r="FL525" s="16"/>
      <c r="FM525" s="16"/>
      <c r="FN525" s="16"/>
      <c r="FO525" s="16"/>
      <c r="FP525" s="16"/>
      <c r="FQ525" s="16"/>
      <c r="FR525" s="16"/>
      <c r="FS525" s="16"/>
      <c r="FT525" s="16"/>
      <c r="FU525" s="16"/>
      <c r="FV525" s="16"/>
      <c r="FW525" s="16"/>
      <c r="FX525" s="16"/>
      <c r="FY525" s="16"/>
      <c r="FZ525" s="16"/>
      <c r="GA525" s="16"/>
      <c r="GB525" s="16"/>
      <c r="GC525" s="16"/>
      <c r="GE525" s="37">
        <v>520</v>
      </c>
      <c r="GF525" s="12">
        <v>3715</v>
      </c>
      <c r="GG525" s="16">
        <v>1.98</v>
      </c>
      <c r="GH525" s="16">
        <v>8.58</v>
      </c>
      <c r="GI525" s="16">
        <v>0</v>
      </c>
      <c r="GJ525" s="16">
        <v>2</v>
      </c>
      <c r="GK525" s="16">
        <v>0</v>
      </c>
      <c r="GL525" s="16">
        <v>0</v>
      </c>
      <c r="GM525" s="16">
        <v>0</v>
      </c>
      <c r="GN525" s="16">
        <v>0</v>
      </c>
      <c r="GO525" s="16">
        <v>5.44</v>
      </c>
      <c r="GP525" s="16">
        <v>0</v>
      </c>
      <c r="GQ525" s="16">
        <v>0</v>
      </c>
      <c r="GR525" s="16">
        <v>15.54</v>
      </c>
      <c r="GS525" s="16">
        <v>0</v>
      </c>
      <c r="GT525" s="16">
        <v>0</v>
      </c>
      <c r="GU525" s="16">
        <v>0</v>
      </c>
      <c r="GV525" s="16">
        <v>581.07799999999986</v>
      </c>
      <c r="GW525" s="16"/>
      <c r="GX525" s="16"/>
      <c r="GY525" s="16"/>
      <c r="GZ525" s="16"/>
      <c r="HA525" s="16"/>
    </row>
    <row r="526" spans="1:209" x14ac:dyDescent="0.35">
      <c r="A526" s="37"/>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c r="AA526" s="16"/>
      <c r="AB526" s="16"/>
      <c r="AC526" s="16"/>
      <c r="AD526" s="16"/>
      <c r="AE526" s="16"/>
      <c r="AF526" s="16"/>
      <c r="AG526" s="16"/>
      <c r="AH526" s="16"/>
      <c r="AI526" s="16"/>
      <c r="AJ526" s="16"/>
      <c r="AK526" s="16"/>
      <c r="AL526" s="16"/>
      <c r="AM526" s="16"/>
      <c r="AN526" s="16"/>
      <c r="AO526" s="16"/>
      <c r="AP526" s="16"/>
      <c r="AQ526" s="16"/>
      <c r="AR526" s="16"/>
      <c r="AS526" s="16"/>
      <c r="AT526" s="16"/>
      <c r="AU526" s="16"/>
      <c r="AV526" s="16"/>
      <c r="AW526" s="16"/>
      <c r="AX526" s="16"/>
      <c r="AY526" s="16"/>
      <c r="AZ526" s="16"/>
      <c r="BA526" s="16"/>
      <c r="BB526" s="16"/>
      <c r="BC526" s="16"/>
      <c r="BD526" s="16"/>
      <c r="BE526" s="16"/>
      <c r="BF526" s="16"/>
      <c r="BG526" s="16"/>
      <c r="BH526" s="16"/>
      <c r="BI526" s="16"/>
      <c r="BJ526" s="16"/>
      <c r="BK526" s="16"/>
      <c r="BL526" s="16"/>
      <c r="BM526" s="16"/>
      <c r="BN526" s="16"/>
      <c r="BO526" s="16"/>
      <c r="BP526" s="16"/>
      <c r="BQ526" s="16"/>
      <c r="BR526" s="16"/>
      <c r="BS526" s="16"/>
      <c r="BT526" s="16"/>
      <c r="BU526" s="16"/>
      <c r="BV526" s="16"/>
      <c r="BW526" s="16"/>
      <c r="BX526" s="16"/>
      <c r="BY526" s="16"/>
      <c r="BZ526" s="16"/>
      <c r="CA526" s="16"/>
      <c r="CB526" s="16"/>
      <c r="CC526" s="16"/>
      <c r="CD526" s="16"/>
      <c r="CE526" s="16"/>
      <c r="CF526" s="16"/>
      <c r="CG526" s="16"/>
      <c r="CH526" s="16"/>
      <c r="CI526" s="16"/>
      <c r="CJ526" s="16"/>
      <c r="CK526" s="16"/>
      <c r="CL526" s="16"/>
      <c r="CM526" s="16"/>
      <c r="CN526" s="16"/>
      <c r="CO526" s="16"/>
      <c r="CP526" s="16"/>
      <c r="CQ526" s="16"/>
      <c r="CR526" s="16"/>
      <c r="CS526" s="16"/>
      <c r="CT526" s="16"/>
      <c r="CU526" s="16"/>
      <c r="CV526" s="16"/>
      <c r="CW526" s="16"/>
      <c r="CX526" s="16"/>
      <c r="CY526" s="16"/>
      <c r="CZ526" s="16"/>
      <c r="DA526" s="16"/>
      <c r="DB526" s="16"/>
      <c r="DC526" s="16"/>
      <c r="DD526" s="16"/>
      <c r="DE526" s="16"/>
      <c r="DF526" s="16"/>
      <c r="DG526" s="16"/>
      <c r="DH526" s="16"/>
      <c r="DI526" s="16"/>
      <c r="DJ526" s="16"/>
      <c r="DK526" s="16"/>
      <c r="DL526" s="16"/>
      <c r="DM526" s="16"/>
      <c r="DN526" s="16"/>
      <c r="DO526" s="16"/>
      <c r="DP526" s="16"/>
      <c r="DQ526" s="16"/>
      <c r="DR526" s="16"/>
      <c r="DS526" s="16"/>
      <c r="DT526" s="16"/>
      <c r="DU526" s="16"/>
      <c r="DV526" s="16"/>
      <c r="DW526" s="16"/>
      <c r="DX526" s="16"/>
      <c r="DY526" s="16"/>
      <c r="DZ526" s="16"/>
      <c r="EA526" s="16"/>
      <c r="EB526" s="16"/>
      <c r="EC526" s="16"/>
      <c r="ED526" s="16"/>
      <c r="EE526" s="16"/>
      <c r="EF526" s="16"/>
      <c r="EG526" s="16"/>
      <c r="EH526" s="16"/>
      <c r="EI526" s="16"/>
      <c r="EJ526" s="16"/>
      <c r="EK526" s="16"/>
      <c r="EL526" s="16"/>
      <c r="EM526" s="16"/>
      <c r="EN526" s="16"/>
      <c r="EO526" s="16"/>
      <c r="EP526" s="16"/>
      <c r="EQ526" s="16"/>
      <c r="ER526" s="16"/>
      <c r="ES526" s="16"/>
      <c r="ET526" s="16"/>
      <c r="EU526" s="16"/>
      <c r="EV526" s="16"/>
      <c r="EW526" s="16"/>
      <c r="EX526" s="16"/>
      <c r="EY526" s="16"/>
      <c r="EZ526" s="16"/>
      <c r="FA526" s="16"/>
      <c r="FB526" s="16"/>
      <c r="FC526" s="16"/>
      <c r="FD526" s="16"/>
      <c r="FE526" s="16"/>
      <c r="FF526" s="16"/>
      <c r="FG526" s="16"/>
      <c r="FH526" s="16"/>
      <c r="FI526" s="16"/>
      <c r="FJ526" s="16"/>
      <c r="FK526" s="16"/>
      <c r="FL526" s="16"/>
      <c r="FM526" s="16"/>
      <c r="FN526" s="16"/>
      <c r="FO526" s="16"/>
      <c r="FP526" s="16"/>
      <c r="FQ526" s="16"/>
      <c r="FR526" s="16"/>
      <c r="FS526" s="16"/>
      <c r="FT526" s="16"/>
      <c r="FU526" s="16"/>
      <c r="FV526" s="16"/>
      <c r="FW526" s="16"/>
      <c r="FX526" s="16"/>
      <c r="FY526" s="16"/>
      <c r="FZ526" s="16"/>
      <c r="GA526" s="16"/>
      <c r="GB526" s="16"/>
      <c r="GC526" s="16"/>
      <c r="GE526" s="37">
        <v>521</v>
      </c>
      <c r="GF526" s="12">
        <v>3717</v>
      </c>
      <c r="GG526" s="16">
        <v>21.405000000000001</v>
      </c>
      <c r="GH526" s="16">
        <v>37.46</v>
      </c>
      <c r="GI526" s="16">
        <v>33.65</v>
      </c>
      <c r="GJ526" s="16">
        <v>9</v>
      </c>
      <c r="GK526" s="16">
        <v>12</v>
      </c>
      <c r="GL526" s="16">
        <v>8</v>
      </c>
      <c r="GM526" s="16">
        <v>12.96</v>
      </c>
      <c r="GN526" s="16">
        <v>47.66</v>
      </c>
      <c r="GO526" s="16">
        <v>11.4</v>
      </c>
      <c r="GP526" s="16">
        <v>35.79</v>
      </c>
      <c r="GQ526" s="16">
        <v>71.424999999999997</v>
      </c>
      <c r="GR526" s="16">
        <v>28.8</v>
      </c>
      <c r="GS526" s="16">
        <v>6.65</v>
      </c>
      <c r="GT526" s="16">
        <v>56.734999999999999</v>
      </c>
      <c r="GU526" s="16">
        <v>18.809999999999999</v>
      </c>
      <c r="GV526" s="16">
        <v>5941.7560000000012</v>
      </c>
      <c r="GW526" s="16"/>
      <c r="GX526" s="16"/>
      <c r="GY526" s="16"/>
      <c r="GZ526" s="16"/>
      <c r="HA526" s="16"/>
    </row>
    <row r="527" spans="1:209" x14ac:dyDescent="0.35">
      <c r="A527" s="37"/>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c r="AA527" s="16"/>
      <c r="AB527" s="16"/>
      <c r="AC527" s="16"/>
      <c r="AD527" s="16"/>
      <c r="AE527" s="16"/>
      <c r="AF527" s="16"/>
      <c r="AG527" s="16"/>
      <c r="AH527" s="16"/>
      <c r="AI527" s="16"/>
      <c r="AJ527" s="16"/>
      <c r="AK527" s="16"/>
      <c r="AL527" s="16"/>
      <c r="AM527" s="16"/>
      <c r="AN527" s="16"/>
      <c r="AO527" s="16"/>
      <c r="AP527" s="16"/>
      <c r="AQ527" s="16"/>
      <c r="AR527" s="16"/>
      <c r="AS527" s="16"/>
      <c r="AT527" s="16"/>
      <c r="AU527" s="16"/>
      <c r="AV527" s="16"/>
      <c r="AW527" s="16"/>
      <c r="AX527" s="16"/>
      <c r="AY527" s="16"/>
      <c r="AZ527" s="16"/>
      <c r="BA527" s="16"/>
      <c r="BB527" s="16"/>
      <c r="BC527" s="16"/>
      <c r="BD527" s="16"/>
      <c r="BE527" s="16"/>
      <c r="BF527" s="16"/>
      <c r="BG527" s="16"/>
      <c r="BH527" s="16"/>
      <c r="BI527" s="16"/>
      <c r="BJ527" s="16"/>
      <c r="BK527" s="16"/>
      <c r="BL527" s="16"/>
      <c r="BM527" s="16"/>
      <c r="BN527" s="16"/>
      <c r="BO527" s="16"/>
      <c r="BP527" s="16"/>
      <c r="BQ527" s="16"/>
      <c r="BR527" s="16"/>
      <c r="BS527" s="16"/>
      <c r="BT527" s="16"/>
      <c r="BU527" s="16"/>
      <c r="BV527" s="16"/>
      <c r="BW527" s="16"/>
      <c r="BX527" s="16"/>
      <c r="BY527" s="16"/>
      <c r="BZ527" s="16"/>
      <c r="CA527" s="16"/>
      <c r="CB527" s="16"/>
      <c r="CC527" s="16"/>
      <c r="CD527" s="16"/>
      <c r="CE527" s="16"/>
      <c r="CF527" s="16"/>
      <c r="CG527" s="16"/>
      <c r="CH527" s="16"/>
      <c r="CI527" s="16"/>
      <c r="CJ527" s="16"/>
      <c r="CK527" s="16"/>
      <c r="CL527" s="16"/>
      <c r="CM527" s="16"/>
      <c r="CN527" s="16"/>
      <c r="CO527" s="16"/>
      <c r="CP527" s="16"/>
      <c r="CQ527" s="16"/>
      <c r="CR527" s="16"/>
      <c r="CS527" s="16"/>
      <c r="CT527" s="16"/>
      <c r="CU527" s="16"/>
      <c r="CV527" s="16"/>
      <c r="CW527" s="16"/>
      <c r="CX527" s="16"/>
      <c r="CY527" s="16"/>
      <c r="CZ527" s="16"/>
      <c r="DA527" s="16"/>
      <c r="DB527" s="16"/>
      <c r="DC527" s="16"/>
      <c r="DD527" s="16"/>
      <c r="DE527" s="16"/>
      <c r="DF527" s="16"/>
      <c r="DG527" s="16"/>
      <c r="DH527" s="16"/>
      <c r="DI527" s="16"/>
      <c r="DJ527" s="16"/>
      <c r="DK527" s="16"/>
      <c r="DL527" s="16"/>
      <c r="DM527" s="16"/>
      <c r="DN527" s="16"/>
      <c r="DO527" s="16"/>
      <c r="DP527" s="16"/>
      <c r="DQ527" s="16"/>
      <c r="DR527" s="16"/>
      <c r="DS527" s="16"/>
      <c r="DT527" s="16"/>
      <c r="DU527" s="16"/>
      <c r="DV527" s="16"/>
      <c r="DW527" s="16"/>
      <c r="DX527" s="16"/>
      <c r="DY527" s="16"/>
      <c r="DZ527" s="16"/>
      <c r="EA527" s="16"/>
      <c r="EB527" s="16"/>
      <c r="EC527" s="16"/>
      <c r="ED527" s="16"/>
      <c r="EE527" s="16"/>
      <c r="EF527" s="16"/>
      <c r="EG527" s="16"/>
      <c r="EH527" s="16"/>
      <c r="EI527" s="16"/>
      <c r="EJ527" s="16"/>
      <c r="EK527" s="16"/>
      <c r="EL527" s="16"/>
      <c r="EM527" s="16"/>
      <c r="EN527" s="16"/>
      <c r="EO527" s="16"/>
      <c r="EP527" s="16"/>
      <c r="EQ527" s="16"/>
      <c r="ER527" s="16"/>
      <c r="ES527" s="16"/>
      <c r="ET527" s="16"/>
      <c r="EU527" s="16"/>
      <c r="EV527" s="16"/>
      <c r="EW527" s="16"/>
      <c r="EX527" s="16"/>
      <c r="EY527" s="16"/>
      <c r="EZ527" s="16"/>
      <c r="FA527" s="16"/>
      <c r="FB527" s="16"/>
      <c r="FC527" s="16"/>
      <c r="FD527" s="16"/>
      <c r="FE527" s="16"/>
      <c r="FF527" s="16"/>
      <c r="FG527" s="16"/>
      <c r="FH527" s="16"/>
      <c r="FI527" s="16"/>
      <c r="FJ527" s="16"/>
      <c r="FK527" s="16"/>
      <c r="FL527" s="16"/>
      <c r="FM527" s="16"/>
      <c r="FN527" s="16"/>
      <c r="FO527" s="16"/>
      <c r="FP527" s="16"/>
      <c r="FQ527" s="16"/>
      <c r="FR527" s="16"/>
      <c r="FS527" s="16"/>
      <c r="FT527" s="16"/>
      <c r="FU527" s="16"/>
      <c r="FV527" s="16"/>
      <c r="FW527" s="16"/>
      <c r="FX527" s="16"/>
      <c r="FY527" s="16"/>
      <c r="FZ527" s="16"/>
      <c r="GA527" s="16"/>
      <c r="GB527" s="16"/>
      <c r="GC527" s="16"/>
      <c r="GE527" s="37">
        <v>522</v>
      </c>
      <c r="GF527" s="12">
        <v>3718</v>
      </c>
      <c r="GG527" s="16">
        <v>2.42</v>
      </c>
      <c r="GH527" s="16">
        <v>0</v>
      </c>
      <c r="GI527" s="16">
        <v>4.5</v>
      </c>
      <c r="GJ527" s="16">
        <v>0</v>
      </c>
      <c r="GK527" s="16">
        <v>0</v>
      </c>
      <c r="GL527" s="16">
        <v>0</v>
      </c>
      <c r="GM527" s="16">
        <v>0</v>
      </c>
      <c r="GN527" s="16">
        <v>0</v>
      </c>
      <c r="GO527" s="16">
        <v>0</v>
      </c>
      <c r="GP527" s="16">
        <v>0</v>
      </c>
      <c r="GQ527" s="16">
        <v>0</v>
      </c>
      <c r="GR527" s="16">
        <v>0</v>
      </c>
      <c r="GS527" s="16">
        <v>0</v>
      </c>
      <c r="GT527" s="16">
        <v>0</v>
      </c>
      <c r="GU527" s="16">
        <v>0</v>
      </c>
      <c r="GV527" s="16">
        <v>174.64999999999998</v>
      </c>
      <c r="GW527" s="16"/>
      <c r="GX527" s="16"/>
      <c r="GY527" s="16"/>
      <c r="GZ527" s="16"/>
      <c r="HA527" s="16"/>
    </row>
    <row r="528" spans="1:209" x14ac:dyDescent="0.35">
      <c r="A528" s="37"/>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c r="AA528" s="16"/>
      <c r="AB528" s="16"/>
      <c r="AC528" s="16"/>
      <c r="AD528" s="16"/>
      <c r="AE528" s="16"/>
      <c r="AF528" s="16"/>
      <c r="AG528" s="16"/>
      <c r="AH528" s="16"/>
      <c r="AI528" s="16"/>
      <c r="AJ528" s="16"/>
      <c r="AK528" s="16"/>
      <c r="AL528" s="16"/>
      <c r="AM528" s="16"/>
      <c r="AN528" s="16"/>
      <c r="AO528" s="16"/>
      <c r="AP528" s="16"/>
      <c r="AQ528" s="16"/>
      <c r="AR528" s="16"/>
      <c r="AS528" s="16"/>
      <c r="AT528" s="16"/>
      <c r="AU528" s="16"/>
      <c r="AV528" s="16"/>
      <c r="AW528" s="16"/>
      <c r="AX528" s="16"/>
      <c r="AY528" s="16"/>
      <c r="AZ528" s="16"/>
      <c r="BA528" s="16"/>
      <c r="BB528" s="16"/>
      <c r="BC528" s="16"/>
      <c r="BD528" s="16"/>
      <c r="BE528" s="16"/>
      <c r="BF528" s="16"/>
      <c r="BG528" s="16"/>
      <c r="BH528" s="16"/>
      <c r="BI528" s="16"/>
      <c r="BJ528" s="16"/>
      <c r="BK528" s="16"/>
      <c r="BL528" s="16"/>
      <c r="BM528" s="16"/>
      <c r="BN528" s="16"/>
      <c r="BO528" s="16"/>
      <c r="BP528" s="16"/>
      <c r="BQ528" s="16"/>
      <c r="BR528" s="16"/>
      <c r="BS528" s="16"/>
      <c r="BT528" s="16"/>
      <c r="BU528" s="16"/>
      <c r="BV528" s="16"/>
      <c r="BW528" s="16"/>
      <c r="BX528" s="16"/>
      <c r="BY528" s="16"/>
      <c r="BZ528" s="16"/>
      <c r="CA528" s="16"/>
      <c r="CB528" s="16"/>
      <c r="CC528" s="16"/>
      <c r="CD528" s="16"/>
      <c r="CE528" s="16"/>
      <c r="CF528" s="16"/>
      <c r="CG528" s="16"/>
      <c r="CH528" s="16"/>
      <c r="CI528" s="16"/>
      <c r="CJ528" s="16"/>
      <c r="CK528" s="16"/>
      <c r="CL528" s="16"/>
      <c r="CM528" s="16"/>
      <c r="CN528" s="16"/>
      <c r="CO528" s="16"/>
      <c r="CP528" s="16"/>
      <c r="CQ528" s="16"/>
      <c r="CR528" s="16"/>
      <c r="CS528" s="16"/>
      <c r="CT528" s="16"/>
      <c r="CU528" s="16"/>
      <c r="CV528" s="16"/>
      <c r="CW528" s="16"/>
      <c r="CX528" s="16"/>
      <c r="CY528" s="16"/>
      <c r="CZ528" s="16"/>
      <c r="DA528" s="16"/>
      <c r="DB528" s="16"/>
      <c r="DC528" s="16"/>
      <c r="DD528" s="16"/>
      <c r="DE528" s="16"/>
      <c r="DF528" s="16"/>
      <c r="DG528" s="16"/>
      <c r="DH528" s="16"/>
      <c r="DI528" s="16"/>
      <c r="DJ528" s="16"/>
      <c r="DK528" s="16"/>
      <c r="DL528" s="16"/>
      <c r="DM528" s="16"/>
      <c r="DN528" s="16"/>
      <c r="DO528" s="16"/>
      <c r="DP528" s="16"/>
      <c r="DQ528" s="16"/>
      <c r="DR528" s="16"/>
      <c r="DS528" s="16"/>
      <c r="DT528" s="16"/>
      <c r="DU528" s="16"/>
      <c r="DV528" s="16"/>
      <c r="DW528" s="16"/>
      <c r="DX528" s="16"/>
      <c r="DY528" s="16"/>
      <c r="DZ528" s="16"/>
      <c r="EA528" s="16"/>
      <c r="EB528" s="16"/>
      <c r="EC528" s="16"/>
      <c r="ED528" s="16"/>
      <c r="EE528" s="16"/>
      <c r="EF528" s="16"/>
      <c r="EG528" s="16"/>
      <c r="EH528" s="16"/>
      <c r="EI528" s="16"/>
      <c r="EJ528" s="16"/>
      <c r="EK528" s="16"/>
      <c r="EL528" s="16"/>
      <c r="EM528" s="16"/>
      <c r="EN528" s="16"/>
      <c r="EO528" s="16"/>
      <c r="EP528" s="16"/>
      <c r="EQ528" s="16"/>
      <c r="ER528" s="16"/>
      <c r="ES528" s="16"/>
      <c r="ET528" s="16"/>
      <c r="EU528" s="16"/>
      <c r="EV528" s="16"/>
      <c r="EW528" s="16"/>
      <c r="EX528" s="16"/>
      <c r="EY528" s="16"/>
      <c r="EZ528" s="16"/>
      <c r="FA528" s="16"/>
      <c r="FB528" s="16"/>
      <c r="FC528" s="16"/>
      <c r="FD528" s="16"/>
      <c r="FE528" s="16"/>
      <c r="FF528" s="16"/>
      <c r="FG528" s="16"/>
      <c r="FH528" s="16"/>
      <c r="FI528" s="16"/>
      <c r="FJ528" s="16"/>
      <c r="FK528" s="16"/>
      <c r="FL528" s="16"/>
      <c r="FM528" s="16"/>
      <c r="FN528" s="16"/>
      <c r="FO528" s="16"/>
      <c r="FP528" s="16"/>
      <c r="FQ528" s="16"/>
      <c r="FR528" s="16"/>
      <c r="FS528" s="16"/>
      <c r="FT528" s="16"/>
      <c r="FU528" s="16"/>
      <c r="FV528" s="16"/>
      <c r="FW528" s="16"/>
      <c r="FX528" s="16"/>
      <c r="FY528" s="16"/>
      <c r="FZ528" s="16"/>
      <c r="GA528" s="16"/>
      <c r="GB528" s="16"/>
      <c r="GC528" s="16"/>
      <c r="GE528" s="37">
        <v>523</v>
      </c>
      <c r="GF528" s="12">
        <v>3719</v>
      </c>
      <c r="GG528" s="16">
        <v>0</v>
      </c>
      <c r="GH528" s="16">
        <v>0</v>
      </c>
      <c r="GI528" s="16">
        <v>0</v>
      </c>
      <c r="GJ528" s="16">
        <v>0</v>
      </c>
      <c r="GK528" s="16">
        <v>0</v>
      </c>
      <c r="GL528" s="16">
        <v>9.18</v>
      </c>
      <c r="GM528" s="16">
        <v>0</v>
      </c>
      <c r="GN528" s="16">
        <v>8.6999999999999993</v>
      </c>
      <c r="GO528" s="16">
        <v>0</v>
      </c>
      <c r="GP528" s="16">
        <v>0</v>
      </c>
      <c r="GQ528" s="16">
        <v>19.98</v>
      </c>
      <c r="GR528" s="16">
        <v>11.1</v>
      </c>
      <c r="GS528" s="16">
        <v>0</v>
      </c>
      <c r="GT528" s="16">
        <v>0</v>
      </c>
      <c r="GU528" s="16">
        <v>6.6</v>
      </c>
      <c r="GV528" s="16">
        <v>1038.8450000000005</v>
      </c>
      <c r="GW528" s="16"/>
      <c r="GX528" s="16"/>
      <c r="GY528" s="16"/>
      <c r="GZ528" s="16"/>
      <c r="HA528" s="16"/>
    </row>
    <row r="529" spans="1:209" x14ac:dyDescent="0.35">
      <c r="A529" s="37"/>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c r="AA529" s="16"/>
      <c r="AB529" s="16"/>
      <c r="AC529" s="16"/>
      <c r="AD529" s="16"/>
      <c r="AE529" s="16"/>
      <c r="AF529" s="16"/>
      <c r="AG529" s="16"/>
      <c r="AH529" s="16"/>
      <c r="AI529" s="16"/>
      <c r="AJ529" s="16"/>
      <c r="AK529" s="16"/>
      <c r="AL529" s="16"/>
      <c r="AM529" s="16"/>
      <c r="AN529" s="16"/>
      <c r="AO529" s="16"/>
      <c r="AP529" s="16"/>
      <c r="AQ529" s="16"/>
      <c r="AR529" s="16"/>
      <c r="AS529" s="16"/>
      <c r="AT529" s="16"/>
      <c r="AU529" s="16"/>
      <c r="AV529" s="16"/>
      <c r="AW529" s="16"/>
      <c r="AX529" s="16"/>
      <c r="AY529" s="16"/>
      <c r="AZ529" s="16"/>
      <c r="BA529" s="16"/>
      <c r="BB529" s="16"/>
      <c r="BC529" s="16"/>
      <c r="BD529" s="16"/>
      <c r="BE529" s="16"/>
      <c r="BF529" s="16"/>
      <c r="BG529" s="16"/>
      <c r="BH529" s="16"/>
      <c r="BI529" s="16"/>
      <c r="BJ529" s="16"/>
      <c r="BK529" s="16"/>
      <c r="BL529" s="16"/>
      <c r="BM529" s="16"/>
      <c r="BN529" s="16"/>
      <c r="BO529" s="16"/>
      <c r="BP529" s="16"/>
      <c r="BQ529" s="16"/>
      <c r="BR529" s="16"/>
      <c r="BS529" s="16"/>
      <c r="BT529" s="16"/>
      <c r="BU529" s="16"/>
      <c r="BV529" s="16"/>
      <c r="BW529" s="16"/>
      <c r="BX529" s="16"/>
      <c r="BY529" s="16"/>
      <c r="BZ529" s="16"/>
      <c r="CA529" s="16"/>
      <c r="CB529" s="16"/>
      <c r="CC529" s="16"/>
      <c r="CD529" s="16"/>
      <c r="CE529" s="16"/>
      <c r="CF529" s="16"/>
      <c r="CG529" s="16"/>
      <c r="CH529" s="16"/>
      <c r="CI529" s="16"/>
      <c r="CJ529" s="16"/>
      <c r="CK529" s="16"/>
      <c r="CL529" s="16"/>
      <c r="CM529" s="16"/>
      <c r="CN529" s="16"/>
      <c r="CO529" s="16"/>
      <c r="CP529" s="16"/>
      <c r="CQ529" s="16"/>
      <c r="CR529" s="16"/>
      <c r="CS529" s="16"/>
      <c r="CT529" s="16"/>
      <c r="CU529" s="16"/>
      <c r="CV529" s="16"/>
      <c r="CW529" s="16"/>
      <c r="CX529" s="16"/>
      <c r="CY529" s="16"/>
      <c r="CZ529" s="16"/>
      <c r="DA529" s="16"/>
      <c r="DB529" s="16"/>
      <c r="DC529" s="16"/>
      <c r="DD529" s="16"/>
      <c r="DE529" s="16"/>
      <c r="DF529" s="16"/>
      <c r="DG529" s="16"/>
      <c r="DH529" s="16"/>
      <c r="DI529" s="16"/>
      <c r="DJ529" s="16"/>
      <c r="DK529" s="16"/>
      <c r="DL529" s="16"/>
      <c r="DM529" s="16"/>
      <c r="DN529" s="16"/>
      <c r="DO529" s="16"/>
      <c r="DP529" s="16"/>
      <c r="DQ529" s="16"/>
      <c r="DR529" s="16"/>
      <c r="DS529" s="16"/>
      <c r="DT529" s="16"/>
      <c r="DU529" s="16"/>
      <c r="DV529" s="16"/>
      <c r="DW529" s="16"/>
      <c r="DX529" s="16"/>
      <c r="DY529" s="16"/>
      <c r="DZ529" s="16"/>
      <c r="EA529" s="16"/>
      <c r="EB529" s="16"/>
      <c r="EC529" s="16"/>
      <c r="ED529" s="16"/>
      <c r="EE529" s="16"/>
      <c r="EF529" s="16"/>
      <c r="EG529" s="16"/>
      <c r="EH529" s="16"/>
      <c r="EI529" s="16"/>
      <c r="EJ529" s="16"/>
      <c r="EK529" s="16"/>
      <c r="EL529" s="16"/>
      <c r="EM529" s="16"/>
      <c r="EN529" s="16"/>
      <c r="EO529" s="16"/>
      <c r="EP529" s="16"/>
      <c r="EQ529" s="16"/>
      <c r="ER529" s="16"/>
      <c r="ES529" s="16"/>
      <c r="ET529" s="16"/>
      <c r="EU529" s="16"/>
      <c r="EV529" s="16"/>
      <c r="EW529" s="16"/>
      <c r="EX529" s="16"/>
      <c r="EY529" s="16"/>
      <c r="EZ529" s="16"/>
      <c r="FA529" s="16"/>
      <c r="FB529" s="16"/>
      <c r="FC529" s="16"/>
      <c r="FD529" s="16"/>
      <c r="FE529" s="16"/>
      <c r="FF529" s="16"/>
      <c r="FG529" s="16"/>
      <c r="FH529" s="16"/>
      <c r="FI529" s="16"/>
      <c r="FJ529" s="16"/>
      <c r="FK529" s="16"/>
      <c r="FL529" s="16"/>
      <c r="FM529" s="16"/>
      <c r="FN529" s="16"/>
      <c r="FO529" s="16"/>
      <c r="FP529" s="16"/>
      <c r="FQ529" s="16"/>
      <c r="FR529" s="16"/>
      <c r="FS529" s="16"/>
      <c r="FT529" s="16"/>
      <c r="FU529" s="16"/>
      <c r="FV529" s="16"/>
      <c r="FW529" s="16"/>
      <c r="FX529" s="16"/>
      <c r="FY529" s="16"/>
      <c r="FZ529" s="16"/>
      <c r="GA529" s="16"/>
      <c r="GB529" s="16"/>
      <c r="GC529" s="16"/>
      <c r="GE529" s="37">
        <v>524</v>
      </c>
      <c r="GF529" s="12">
        <v>3720</v>
      </c>
      <c r="GG529" s="16">
        <v>10.96</v>
      </c>
      <c r="GH529" s="16">
        <v>11.074999999999999</v>
      </c>
      <c r="GI529" s="16">
        <v>9.1999999999999993</v>
      </c>
      <c r="GJ529" s="16">
        <v>7</v>
      </c>
      <c r="GK529" s="16">
        <v>0</v>
      </c>
      <c r="GL529" s="16">
        <v>4.5</v>
      </c>
      <c r="GM529" s="16">
        <v>12.45</v>
      </c>
      <c r="GN529" s="16">
        <v>0</v>
      </c>
      <c r="GO529" s="16">
        <v>25.8</v>
      </c>
      <c r="GP529" s="16">
        <v>0</v>
      </c>
      <c r="GQ529" s="16">
        <v>0</v>
      </c>
      <c r="GR529" s="16">
        <v>21.79</v>
      </c>
      <c r="GS529" s="16">
        <v>12.48</v>
      </c>
      <c r="GT529" s="16">
        <v>31.27</v>
      </c>
      <c r="GU529" s="16">
        <v>0</v>
      </c>
      <c r="GV529" s="16">
        <v>1904.2220000000004</v>
      </c>
      <c r="GW529" s="16"/>
      <c r="GX529" s="16"/>
      <c r="GY529" s="16"/>
      <c r="GZ529" s="16"/>
      <c r="HA529" s="16"/>
    </row>
    <row r="530" spans="1:209" x14ac:dyDescent="0.35">
      <c r="A530" s="37"/>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c r="AA530" s="16"/>
      <c r="AB530" s="16"/>
      <c r="AC530" s="16"/>
      <c r="AD530" s="16"/>
      <c r="AE530" s="16"/>
      <c r="AF530" s="16"/>
      <c r="AG530" s="16"/>
      <c r="AH530" s="16"/>
      <c r="AI530" s="16"/>
      <c r="AJ530" s="16"/>
      <c r="AK530" s="16"/>
      <c r="AL530" s="16"/>
      <c r="AM530" s="16"/>
      <c r="AN530" s="16"/>
      <c r="AO530" s="16"/>
      <c r="AP530" s="16"/>
      <c r="AQ530" s="16"/>
      <c r="AR530" s="16"/>
      <c r="AS530" s="16"/>
      <c r="AT530" s="16"/>
      <c r="AU530" s="16"/>
      <c r="AV530" s="16"/>
      <c r="AW530" s="16"/>
      <c r="AX530" s="16"/>
      <c r="AY530" s="16"/>
      <c r="AZ530" s="16"/>
      <c r="BA530" s="16"/>
      <c r="BB530" s="16"/>
      <c r="BC530" s="16"/>
      <c r="BD530" s="16"/>
      <c r="BE530" s="16"/>
      <c r="BF530" s="16"/>
      <c r="BG530" s="16"/>
      <c r="BH530" s="16"/>
      <c r="BI530" s="16"/>
      <c r="BJ530" s="16"/>
      <c r="BK530" s="16"/>
      <c r="BL530" s="16"/>
      <c r="BM530" s="16"/>
      <c r="BN530" s="16"/>
      <c r="BO530" s="16"/>
      <c r="BP530" s="16"/>
      <c r="BQ530" s="16"/>
      <c r="BR530" s="16"/>
      <c r="BS530" s="16"/>
      <c r="BT530" s="16"/>
      <c r="BU530" s="16"/>
      <c r="BV530" s="16"/>
      <c r="BW530" s="16"/>
      <c r="BX530" s="16"/>
      <c r="BY530" s="16"/>
      <c r="BZ530" s="16"/>
      <c r="CA530" s="16"/>
      <c r="CB530" s="16"/>
      <c r="CC530" s="16"/>
      <c r="CD530" s="16"/>
      <c r="CE530" s="16"/>
      <c r="CF530" s="16"/>
      <c r="CG530" s="16"/>
      <c r="CH530" s="16"/>
      <c r="CI530" s="16"/>
      <c r="CJ530" s="16"/>
      <c r="CK530" s="16"/>
      <c r="CL530" s="16"/>
      <c r="CM530" s="16"/>
      <c r="CN530" s="16"/>
      <c r="CO530" s="16"/>
      <c r="CP530" s="16"/>
      <c r="CQ530" s="16"/>
      <c r="CR530" s="16"/>
      <c r="CS530" s="16"/>
      <c r="CT530" s="16"/>
      <c r="CU530" s="16"/>
      <c r="CV530" s="16"/>
      <c r="CW530" s="16"/>
      <c r="CX530" s="16"/>
      <c r="CY530" s="16"/>
      <c r="CZ530" s="16"/>
      <c r="DA530" s="16"/>
      <c r="DB530" s="16"/>
      <c r="DC530" s="16"/>
      <c r="DD530" s="16"/>
      <c r="DE530" s="16"/>
      <c r="DF530" s="16"/>
      <c r="DG530" s="16"/>
      <c r="DH530" s="16"/>
      <c r="DI530" s="16"/>
      <c r="DJ530" s="16"/>
      <c r="DK530" s="16"/>
      <c r="DL530" s="16"/>
      <c r="DM530" s="16"/>
      <c r="DN530" s="16"/>
      <c r="DO530" s="16"/>
      <c r="DP530" s="16"/>
      <c r="DQ530" s="16"/>
      <c r="DR530" s="16"/>
      <c r="DS530" s="16"/>
      <c r="DT530" s="16"/>
      <c r="DU530" s="16"/>
      <c r="DV530" s="16"/>
      <c r="DW530" s="16"/>
      <c r="DX530" s="16"/>
      <c r="DY530" s="16"/>
      <c r="DZ530" s="16"/>
      <c r="EA530" s="16"/>
      <c r="EB530" s="16"/>
      <c r="EC530" s="16"/>
      <c r="ED530" s="16"/>
      <c r="EE530" s="16"/>
      <c r="EF530" s="16"/>
      <c r="EG530" s="16"/>
      <c r="EH530" s="16"/>
      <c r="EI530" s="16"/>
      <c r="EJ530" s="16"/>
      <c r="EK530" s="16"/>
      <c r="EL530" s="16"/>
      <c r="EM530" s="16"/>
      <c r="EN530" s="16"/>
      <c r="EO530" s="16"/>
      <c r="EP530" s="16"/>
      <c r="EQ530" s="16"/>
      <c r="ER530" s="16"/>
      <c r="ES530" s="16"/>
      <c r="ET530" s="16"/>
      <c r="EU530" s="16"/>
      <c r="EV530" s="16"/>
      <c r="EW530" s="16"/>
      <c r="EX530" s="16"/>
      <c r="EY530" s="16"/>
      <c r="EZ530" s="16"/>
      <c r="FA530" s="16"/>
      <c r="FB530" s="16"/>
      <c r="FC530" s="16"/>
      <c r="FD530" s="16"/>
      <c r="FE530" s="16"/>
      <c r="FF530" s="16"/>
      <c r="FG530" s="16"/>
      <c r="FH530" s="16"/>
      <c r="FI530" s="16"/>
      <c r="FJ530" s="16"/>
      <c r="FK530" s="16"/>
      <c r="FL530" s="16"/>
      <c r="FM530" s="16"/>
      <c r="FN530" s="16"/>
      <c r="FO530" s="16"/>
      <c r="FP530" s="16"/>
      <c r="FQ530" s="16"/>
      <c r="FR530" s="16"/>
      <c r="FS530" s="16"/>
      <c r="FT530" s="16"/>
      <c r="FU530" s="16"/>
      <c r="FV530" s="16"/>
      <c r="FW530" s="16"/>
      <c r="FX530" s="16"/>
      <c r="FY530" s="16"/>
      <c r="FZ530" s="16"/>
      <c r="GA530" s="16"/>
      <c r="GB530" s="16"/>
      <c r="GC530" s="16"/>
      <c r="GE530" s="37">
        <v>525</v>
      </c>
      <c r="GF530" s="12">
        <v>3722</v>
      </c>
      <c r="GG530" s="16">
        <v>57.216000000000001</v>
      </c>
      <c r="GH530" s="16">
        <v>75.27</v>
      </c>
      <c r="GI530" s="16">
        <v>25.204999999999998</v>
      </c>
      <c r="GJ530" s="16">
        <v>20.96</v>
      </c>
      <c r="GK530" s="16">
        <v>7.15</v>
      </c>
      <c r="GL530" s="16">
        <v>11.44</v>
      </c>
      <c r="GM530" s="16">
        <v>67.905000000000001</v>
      </c>
      <c r="GN530" s="16">
        <v>64.05</v>
      </c>
      <c r="GO530" s="16">
        <v>30.09</v>
      </c>
      <c r="GP530" s="16">
        <v>101.02500000000001</v>
      </c>
      <c r="GQ530" s="16">
        <v>106.52</v>
      </c>
      <c r="GR530" s="16">
        <v>77.39</v>
      </c>
      <c r="GS530" s="16">
        <v>115.89</v>
      </c>
      <c r="GT530" s="16">
        <v>26.36</v>
      </c>
      <c r="GU530" s="16">
        <v>72.34</v>
      </c>
      <c r="GV530" s="16">
        <v>11898.401000000005</v>
      </c>
      <c r="GW530" s="16"/>
      <c r="GX530" s="16"/>
      <c r="GY530" s="16"/>
      <c r="GZ530" s="16"/>
      <c r="HA530" s="16"/>
    </row>
    <row r="531" spans="1:209" x14ac:dyDescent="0.35">
      <c r="A531" s="37"/>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c r="AA531" s="16"/>
      <c r="AB531" s="16"/>
      <c r="AC531" s="16"/>
      <c r="AD531" s="16"/>
      <c r="AE531" s="16"/>
      <c r="AF531" s="16"/>
      <c r="AG531" s="16"/>
      <c r="AH531" s="16"/>
      <c r="AI531" s="16"/>
      <c r="AJ531" s="16"/>
      <c r="AK531" s="16"/>
      <c r="AL531" s="16"/>
      <c r="AM531" s="16"/>
      <c r="AN531" s="16"/>
      <c r="AO531" s="16"/>
      <c r="AP531" s="16"/>
      <c r="AQ531" s="16"/>
      <c r="AR531" s="16"/>
      <c r="AS531" s="16"/>
      <c r="AT531" s="16"/>
      <c r="AU531" s="16"/>
      <c r="AV531" s="16"/>
      <c r="AW531" s="16"/>
      <c r="AX531" s="16"/>
      <c r="AY531" s="16"/>
      <c r="AZ531" s="16"/>
      <c r="BA531" s="16"/>
      <c r="BB531" s="16"/>
      <c r="BC531" s="16"/>
      <c r="BD531" s="16"/>
      <c r="BE531" s="16"/>
      <c r="BF531" s="16"/>
      <c r="BG531" s="16"/>
      <c r="BH531" s="16"/>
      <c r="BI531" s="16"/>
      <c r="BJ531" s="16"/>
      <c r="BK531" s="16"/>
      <c r="BL531" s="16"/>
      <c r="BM531" s="16"/>
      <c r="BN531" s="16"/>
      <c r="BO531" s="16"/>
      <c r="BP531" s="16"/>
      <c r="BQ531" s="16"/>
      <c r="BR531" s="16"/>
      <c r="BS531" s="16"/>
      <c r="BT531" s="16"/>
      <c r="BU531" s="16"/>
      <c r="BV531" s="16"/>
      <c r="BW531" s="16"/>
      <c r="BX531" s="16"/>
      <c r="BY531" s="16"/>
      <c r="BZ531" s="16"/>
      <c r="CA531" s="16"/>
      <c r="CB531" s="16"/>
      <c r="CC531" s="16"/>
      <c r="CD531" s="16"/>
      <c r="CE531" s="16"/>
      <c r="CF531" s="16"/>
      <c r="CG531" s="16"/>
      <c r="CH531" s="16"/>
      <c r="CI531" s="16"/>
      <c r="CJ531" s="16"/>
      <c r="CK531" s="16"/>
      <c r="CL531" s="16"/>
      <c r="CM531" s="16"/>
      <c r="CN531" s="16"/>
      <c r="CO531" s="16"/>
      <c r="CP531" s="16"/>
      <c r="CQ531" s="16"/>
      <c r="CR531" s="16"/>
      <c r="CS531" s="16"/>
      <c r="CT531" s="16"/>
      <c r="CU531" s="16"/>
      <c r="CV531" s="16"/>
      <c r="CW531" s="16"/>
      <c r="CX531" s="16"/>
      <c r="CY531" s="16"/>
      <c r="CZ531" s="16"/>
      <c r="DA531" s="16"/>
      <c r="DB531" s="16"/>
      <c r="DC531" s="16"/>
      <c r="DD531" s="16"/>
      <c r="DE531" s="16"/>
      <c r="DF531" s="16"/>
      <c r="DG531" s="16"/>
      <c r="DH531" s="16"/>
      <c r="DI531" s="16"/>
      <c r="DJ531" s="16"/>
      <c r="DK531" s="16"/>
      <c r="DL531" s="16"/>
      <c r="DM531" s="16"/>
      <c r="DN531" s="16"/>
      <c r="DO531" s="16"/>
      <c r="DP531" s="16"/>
      <c r="DQ531" s="16"/>
      <c r="DR531" s="16"/>
      <c r="DS531" s="16"/>
      <c r="DT531" s="16"/>
      <c r="DU531" s="16"/>
      <c r="DV531" s="16"/>
      <c r="DW531" s="16"/>
      <c r="DX531" s="16"/>
      <c r="DY531" s="16"/>
      <c r="DZ531" s="16"/>
      <c r="EA531" s="16"/>
      <c r="EB531" s="16"/>
      <c r="EC531" s="16"/>
      <c r="ED531" s="16"/>
      <c r="EE531" s="16"/>
      <c r="EF531" s="16"/>
      <c r="EG531" s="16"/>
      <c r="EH531" s="16"/>
      <c r="EI531" s="16"/>
      <c r="EJ531" s="16"/>
      <c r="EK531" s="16"/>
      <c r="EL531" s="16"/>
      <c r="EM531" s="16"/>
      <c r="EN531" s="16"/>
      <c r="EO531" s="16"/>
      <c r="EP531" s="16"/>
      <c r="EQ531" s="16"/>
      <c r="ER531" s="16"/>
      <c r="ES531" s="16"/>
      <c r="ET531" s="16"/>
      <c r="EU531" s="16"/>
      <c r="EV531" s="16"/>
      <c r="EW531" s="16"/>
      <c r="EX531" s="16"/>
      <c r="EY531" s="16"/>
      <c r="EZ531" s="16"/>
      <c r="FA531" s="16"/>
      <c r="FB531" s="16"/>
      <c r="FC531" s="16"/>
      <c r="FD531" s="16"/>
      <c r="FE531" s="16"/>
      <c r="FF531" s="16"/>
      <c r="FG531" s="16"/>
      <c r="FH531" s="16"/>
      <c r="FI531" s="16"/>
      <c r="FJ531" s="16"/>
      <c r="FK531" s="16"/>
      <c r="FL531" s="16"/>
      <c r="FM531" s="16"/>
      <c r="FN531" s="16"/>
      <c r="FO531" s="16"/>
      <c r="FP531" s="16"/>
      <c r="FQ531" s="16"/>
      <c r="FR531" s="16"/>
      <c r="FS531" s="16"/>
      <c r="FT531" s="16"/>
      <c r="FU531" s="16"/>
      <c r="FV531" s="16"/>
      <c r="FW531" s="16"/>
      <c r="FX531" s="16"/>
      <c r="FY531" s="16"/>
      <c r="FZ531" s="16"/>
      <c r="GA531" s="16"/>
      <c r="GB531" s="16"/>
      <c r="GC531" s="16"/>
      <c r="GE531" s="37">
        <v>526</v>
      </c>
      <c r="GF531" s="12">
        <v>3723</v>
      </c>
      <c r="GG531" s="16">
        <v>53.898000000000003</v>
      </c>
      <c r="GH531" s="16">
        <v>26.195</v>
      </c>
      <c r="GI531" s="16">
        <v>15.975</v>
      </c>
      <c r="GJ531" s="16">
        <v>4.5</v>
      </c>
      <c r="GK531" s="16">
        <v>10.51</v>
      </c>
      <c r="GL531" s="16">
        <v>14.5</v>
      </c>
      <c r="GM531" s="16">
        <v>12.21</v>
      </c>
      <c r="GN531" s="16">
        <v>20.625</v>
      </c>
      <c r="GO531" s="16">
        <v>31.81</v>
      </c>
      <c r="GP531" s="16">
        <v>53.76</v>
      </c>
      <c r="GQ531" s="16">
        <v>53.48</v>
      </c>
      <c r="GR531" s="16">
        <v>19.89</v>
      </c>
      <c r="GS531" s="16">
        <v>29.47</v>
      </c>
      <c r="GT531" s="16">
        <v>40.725000000000001</v>
      </c>
      <c r="GU531" s="16">
        <v>23.32</v>
      </c>
      <c r="GV531" s="16">
        <v>6114.7620000000034</v>
      </c>
      <c r="GW531" s="16"/>
      <c r="GX531" s="16"/>
      <c r="GY531" s="16"/>
      <c r="GZ531" s="16"/>
      <c r="HA531" s="16"/>
    </row>
    <row r="532" spans="1:209" x14ac:dyDescent="0.35">
      <c r="A532" s="37"/>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c r="AA532" s="16"/>
      <c r="AB532" s="16"/>
      <c r="AC532" s="16"/>
      <c r="AD532" s="16"/>
      <c r="AE532" s="16"/>
      <c r="AF532" s="16"/>
      <c r="AG532" s="16"/>
      <c r="AH532" s="16"/>
      <c r="AI532" s="16"/>
      <c r="AJ532" s="16"/>
      <c r="AK532" s="16"/>
      <c r="AL532" s="16"/>
      <c r="AM532" s="16"/>
      <c r="AN532" s="16"/>
      <c r="AO532" s="16"/>
      <c r="AP532" s="16"/>
      <c r="AQ532" s="16"/>
      <c r="AR532" s="16"/>
      <c r="AS532" s="16"/>
      <c r="AT532" s="16"/>
      <c r="AU532" s="16"/>
      <c r="AV532" s="16"/>
      <c r="AW532" s="16"/>
      <c r="AX532" s="16"/>
      <c r="AY532" s="16"/>
      <c r="AZ532" s="16"/>
      <c r="BA532" s="16"/>
      <c r="BB532" s="16"/>
      <c r="BC532" s="16"/>
      <c r="BD532" s="16"/>
      <c r="BE532" s="16"/>
      <c r="BF532" s="16"/>
      <c r="BG532" s="16"/>
      <c r="BH532" s="16"/>
      <c r="BI532" s="16"/>
      <c r="BJ532" s="16"/>
      <c r="BK532" s="16"/>
      <c r="BL532" s="16"/>
      <c r="BM532" s="16"/>
      <c r="BN532" s="16"/>
      <c r="BO532" s="16"/>
      <c r="BP532" s="16"/>
      <c r="BQ532" s="16"/>
      <c r="BR532" s="16"/>
      <c r="BS532" s="16"/>
      <c r="BT532" s="16"/>
      <c r="BU532" s="16"/>
      <c r="BV532" s="16"/>
      <c r="BW532" s="16"/>
      <c r="BX532" s="16"/>
      <c r="BY532" s="16"/>
      <c r="BZ532" s="16"/>
      <c r="CA532" s="16"/>
      <c r="CB532" s="16"/>
      <c r="CC532" s="16"/>
      <c r="CD532" s="16"/>
      <c r="CE532" s="16"/>
      <c r="CF532" s="16"/>
      <c r="CG532" s="16"/>
      <c r="CH532" s="16"/>
      <c r="CI532" s="16"/>
      <c r="CJ532" s="16"/>
      <c r="CK532" s="16"/>
      <c r="CL532" s="16"/>
      <c r="CM532" s="16"/>
      <c r="CN532" s="16"/>
      <c r="CO532" s="16"/>
      <c r="CP532" s="16"/>
      <c r="CQ532" s="16"/>
      <c r="CR532" s="16"/>
      <c r="CS532" s="16"/>
      <c r="CT532" s="16"/>
      <c r="CU532" s="16"/>
      <c r="CV532" s="16"/>
      <c r="CW532" s="16"/>
      <c r="CX532" s="16"/>
      <c r="CY532" s="16"/>
      <c r="CZ532" s="16"/>
      <c r="DA532" s="16"/>
      <c r="DB532" s="16"/>
      <c r="DC532" s="16"/>
      <c r="DD532" s="16"/>
      <c r="DE532" s="16"/>
      <c r="DF532" s="16"/>
      <c r="DG532" s="16"/>
      <c r="DH532" s="16"/>
      <c r="DI532" s="16"/>
      <c r="DJ532" s="16"/>
      <c r="DK532" s="16"/>
      <c r="DL532" s="16"/>
      <c r="DM532" s="16"/>
      <c r="DN532" s="16"/>
      <c r="DO532" s="16"/>
      <c r="DP532" s="16"/>
      <c r="DQ532" s="16"/>
      <c r="DR532" s="16"/>
      <c r="DS532" s="16"/>
      <c r="DT532" s="16"/>
      <c r="DU532" s="16"/>
      <c r="DV532" s="16"/>
      <c r="DW532" s="16"/>
      <c r="DX532" s="16"/>
      <c r="DY532" s="16"/>
      <c r="DZ532" s="16"/>
      <c r="EA532" s="16"/>
      <c r="EB532" s="16"/>
      <c r="EC532" s="16"/>
      <c r="ED532" s="16"/>
      <c r="EE532" s="16"/>
      <c r="EF532" s="16"/>
      <c r="EG532" s="16"/>
      <c r="EH532" s="16"/>
      <c r="EI532" s="16"/>
      <c r="EJ532" s="16"/>
      <c r="EK532" s="16"/>
      <c r="EL532" s="16"/>
      <c r="EM532" s="16"/>
      <c r="EN532" s="16"/>
      <c r="EO532" s="16"/>
      <c r="EP532" s="16"/>
      <c r="EQ532" s="16"/>
      <c r="ER532" s="16"/>
      <c r="ES532" s="16"/>
      <c r="ET532" s="16"/>
      <c r="EU532" s="16"/>
      <c r="EV532" s="16"/>
      <c r="EW532" s="16"/>
      <c r="EX532" s="16"/>
      <c r="EY532" s="16"/>
      <c r="EZ532" s="16"/>
      <c r="FA532" s="16"/>
      <c r="FB532" s="16"/>
      <c r="FC532" s="16"/>
      <c r="FD532" s="16"/>
      <c r="FE532" s="16"/>
      <c r="FF532" s="16"/>
      <c r="FG532" s="16"/>
      <c r="FH532" s="16"/>
      <c r="FI532" s="16"/>
      <c r="FJ532" s="16"/>
      <c r="FK532" s="16"/>
      <c r="FL532" s="16"/>
      <c r="FM532" s="16"/>
      <c r="FN532" s="16"/>
      <c r="FO532" s="16"/>
      <c r="FP532" s="16"/>
      <c r="FQ532" s="16"/>
      <c r="FR532" s="16"/>
      <c r="FS532" s="16"/>
      <c r="FT532" s="16"/>
      <c r="FU532" s="16"/>
      <c r="FV532" s="16"/>
      <c r="FW532" s="16"/>
      <c r="FX532" s="16"/>
      <c r="FY532" s="16"/>
      <c r="FZ532" s="16"/>
      <c r="GA532" s="16"/>
      <c r="GB532" s="16"/>
      <c r="GC532" s="16"/>
      <c r="GE532" s="37">
        <v>527</v>
      </c>
      <c r="GF532" s="12">
        <v>3724</v>
      </c>
      <c r="GG532" s="16">
        <v>0</v>
      </c>
      <c r="GH532" s="16">
        <v>2</v>
      </c>
      <c r="GI532" s="16">
        <v>0</v>
      </c>
      <c r="GJ532" s="16">
        <v>0</v>
      </c>
      <c r="GK532" s="16">
        <v>0</v>
      </c>
      <c r="GL532" s="16">
        <v>0</v>
      </c>
      <c r="GM532" s="16">
        <v>0</v>
      </c>
      <c r="GN532" s="16">
        <v>0</v>
      </c>
      <c r="GO532" s="16">
        <v>0</v>
      </c>
      <c r="GP532" s="16">
        <v>0</v>
      </c>
      <c r="GQ532" s="16">
        <v>0</v>
      </c>
      <c r="GR532" s="16">
        <v>0</v>
      </c>
      <c r="GS532" s="16">
        <v>0</v>
      </c>
      <c r="GT532" s="16">
        <v>0</v>
      </c>
      <c r="GU532" s="16">
        <v>0</v>
      </c>
      <c r="GV532" s="16">
        <v>152.94499999999999</v>
      </c>
      <c r="GW532" s="16"/>
      <c r="GX532" s="16"/>
      <c r="GY532" s="16"/>
      <c r="GZ532" s="16"/>
      <c r="HA532" s="16"/>
    </row>
    <row r="533" spans="1:209" x14ac:dyDescent="0.35">
      <c r="A533" s="37"/>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c r="AA533" s="16"/>
      <c r="AB533" s="16"/>
      <c r="AC533" s="16"/>
      <c r="AD533" s="16"/>
      <c r="AE533" s="16"/>
      <c r="AF533" s="16"/>
      <c r="AG533" s="16"/>
      <c r="AH533" s="16"/>
      <c r="AI533" s="16"/>
      <c r="AJ533" s="16"/>
      <c r="AK533" s="16"/>
      <c r="AL533" s="16"/>
      <c r="AM533" s="16"/>
      <c r="AN533" s="16"/>
      <c r="AO533" s="16"/>
      <c r="AP533" s="16"/>
      <c r="AQ533" s="16"/>
      <c r="AR533" s="16"/>
      <c r="AS533" s="16"/>
      <c r="AT533" s="16"/>
      <c r="AU533" s="16"/>
      <c r="AV533" s="16"/>
      <c r="AW533" s="16"/>
      <c r="AX533" s="16"/>
      <c r="AY533" s="16"/>
      <c r="AZ533" s="16"/>
      <c r="BA533" s="16"/>
      <c r="BB533" s="16"/>
      <c r="BC533" s="16"/>
      <c r="BD533" s="16"/>
      <c r="BE533" s="16"/>
      <c r="BF533" s="16"/>
      <c r="BG533" s="16"/>
      <c r="BH533" s="16"/>
      <c r="BI533" s="16"/>
      <c r="BJ533" s="16"/>
      <c r="BK533" s="16"/>
      <c r="BL533" s="16"/>
      <c r="BM533" s="16"/>
      <c r="BN533" s="16"/>
      <c r="BO533" s="16"/>
      <c r="BP533" s="16"/>
      <c r="BQ533" s="16"/>
      <c r="BR533" s="16"/>
      <c r="BS533" s="16"/>
      <c r="BT533" s="16"/>
      <c r="BU533" s="16"/>
      <c r="BV533" s="16"/>
      <c r="BW533" s="16"/>
      <c r="BX533" s="16"/>
      <c r="BY533" s="16"/>
      <c r="BZ533" s="16"/>
      <c r="CA533" s="16"/>
      <c r="CB533" s="16"/>
      <c r="CC533" s="16"/>
      <c r="CD533" s="16"/>
      <c r="CE533" s="16"/>
      <c r="CF533" s="16"/>
      <c r="CG533" s="16"/>
      <c r="CH533" s="16"/>
      <c r="CI533" s="16"/>
      <c r="CJ533" s="16"/>
      <c r="CK533" s="16"/>
      <c r="CL533" s="16"/>
      <c r="CM533" s="16"/>
      <c r="CN533" s="16"/>
      <c r="CO533" s="16"/>
      <c r="CP533" s="16"/>
      <c r="CQ533" s="16"/>
      <c r="CR533" s="16"/>
      <c r="CS533" s="16"/>
      <c r="CT533" s="16"/>
      <c r="CU533" s="16"/>
      <c r="CV533" s="16"/>
      <c r="CW533" s="16"/>
      <c r="CX533" s="16"/>
      <c r="CY533" s="16"/>
      <c r="CZ533" s="16"/>
      <c r="DA533" s="16"/>
      <c r="DB533" s="16"/>
      <c r="DC533" s="16"/>
      <c r="DD533" s="16"/>
      <c r="DE533" s="16"/>
      <c r="DF533" s="16"/>
      <c r="DG533" s="16"/>
      <c r="DH533" s="16"/>
      <c r="DI533" s="16"/>
      <c r="DJ533" s="16"/>
      <c r="DK533" s="16"/>
      <c r="DL533" s="16"/>
      <c r="DM533" s="16"/>
      <c r="DN533" s="16"/>
      <c r="DO533" s="16"/>
      <c r="DP533" s="16"/>
      <c r="DQ533" s="16"/>
      <c r="DR533" s="16"/>
      <c r="DS533" s="16"/>
      <c r="DT533" s="16"/>
      <c r="DU533" s="16"/>
      <c r="DV533" s="16"/>
      <c r="DW533" s="16"/>
      <c r="DX533" s="16"/>
      <c r="DY533" s="16"/>
      <c r="DZ533" s="16"/>
      <c r="EA533" s="16"/>
      <c r="EB533" s="16"/>
      <c r="EC533" s="16"/>
      <c r="ED533" s="16"/>
      <c r="EE533" s="16"/>
      <c r="EF533" s="16"/>
      <c r="EG533" s="16"/>
      <c r="EH533" s="16"/>
      <c r="EI533" s="16"/>
      <c r="EJ533" s="16"/>
      <c r="EK533" s="16"/>
      <c r="EL533" s="16"/>
      <c r="EM533" s="16"/>
      <c r="EN533" s="16"/>
      <c r="EO533" s="16"/>
      <c r="EP533" s="16"/>
      <c r="EQ533" s="16"/>
      <c r="ER533" s="16"/>
      <c r="ES533" s="16"/>
      <c r="ET533" s="16"/>
      <c r="EU533" s="16"/>
      <c r="EV533" s="16"/>
      <c r="EW533" s="16"/>
      <c r="EX533" s="16"/>
      <c r="EY533" s="16"/>
      <c r="EZ533" s="16"/>
      <c r="FA533" s="16"/>
      <c r="FB533" s="16"/>
      <c r="FC533" s="16"/>
      <c r="FD533" s="16"/>
      <c r="FE533" s="16"/>
      <c r="FF533" s="16"/>
      <c r="FG533" s="16"/>
      <c r="FH533" s="16"/>
      <c r="FI533" s="16"/>
      <c r="FJ533" s="16"/>
      <c r="FK533" s="16"/>
      <c r="FL533" s="16"/>
      <c r="FM533" s="16"/>
      <c r="FN533" s="16"/>
      <c r="FO533" s="16"/>
      <c r="FP533" s="16"/>
      <c r="FQ533" s="16"/>
      <c r="FR533" s="16"/>
      <c r="FS533" s="16"/>
      <c r="FT533" s="16"/>
      <c r="FU533" s="16"/>
      <c r="FV533" s="16"/>
      <c r="FW533" s="16"/>
      <c r="FX533" s="16"/>
      <c r="FY533" s="16"/>
      <c r="FZ533" s="16"/>
      <c r="GA533" s="16"/>
      <c r="GB533" s="16"/>
      <c r="GC533" s="16"/>
      <c r="GE533" s="37">
        <v>528</v>
      </c>
      <c r="GF533" s="12">
        <v>3725</v>
      </c>
      <c r="GG533" s="16">
        <v>3</v>
      </c>
      <c r="GH533" s="16">
        <v>9.31</v>
      </c>
      <c r="GI533" s="16">
        <v>0</v>
      </c>
      <c r="GJ533" s="16">
        <v>0</v>
      </c>
      <c r="GK533" s="16">
        <v>9</v>
      </c>
      <c r="GL533" s="16">
        <v>0</v>
      </c>
      <c r="GM533" s="16">
        <v>6.18</v>
      </c>
      <c r="GN533" s="16">
        <v>6.6</v>
      </c>
      <c r="GO533" s="16">
        <v>6.3</v>
      </c>
      <c r="GP533" s="16">
        <v>0</v>
      </c>
      <c r="GQ533" s="16">
        <v>5.92</v>
      </c>
      <c r="GR533" s="16">
        <v>41.76</v>
      </c>
      <c r="GS533" s="16">
        <v>0</v>
      </c>
      <c r="GT533" s="16">
        <v>0</v>
      </c>
      <c r="GU533" s="16">
        <v>0</v>
      </c>
      <c r="GV533" s="16">
        <v>1051.4400000000005</v>
      </c>
      <c r="GW533" s="16"/>
      <c r="GX533" s="16"/>
      <c r="GY533" s="16"/>
      <c r="GZ533" s="16"/>
      <c r="HA533" s="16"/>
    </row>
    <row r="534" spans="1:209" x14ac:dyDescent="0.35">
      <c r="A534" s="37"/>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c r="AA534" s="16"/>
      <c r="AB534" s="16"/>
      <c r="AC534" s="16"/>
      <c r="AD534" s="16"/>
      <c r="AE534" s="16"/>
      <c r="AF534" s="16"/>
      <c r="AG534" s="16"/>
      <c r="AH534" s="16"/>
      <c r="AI534" s="16"/>
      <c r="AJ534" s="16"/>
      <c r="AK534" s="16"/>
      <c r="AL534" s="16"/>
      <c r="AM534" s="16"/>
      <c r="AN534" s="16"/>
      <c r="AO534" s="16"/>
      <c r="AP534" s="16"/>
      <c r="AQ534" s="16"/>
      <c r="AR534" s="16"/>
      <c r="AS534" s="16"/>
      <c r="AT534" s="16"/>
      <c r="AU534" s="16"/>
      <c r="AV534" s="16"/>
      <c r="AW534" s="16"/>
      <c r="AX534" s="16"/>
      <c r="AY534" s="16"/>
      <c r="AZ534" s="16"/>
      <c r="BA534" s="16"/>
      <c r="BB534" s="16"/>
      <c r="BC534" s="16"/>
      <c r="BD534" s="16"/>
      <c r="BE534" s="16"/>
      <c r="BF534" s="16"/>
      <c r="BG534" s="16"/>
      <c r="BH534" s="16"/>
      <c r="BI534" s="16"/>
      <c r="BJ534" s="16"/>
      <c r="BK534" s="16"/>
      <c r="BL534" s="16"/>
      <c r="BM534" s="16"/>
      <c r="BN534" s="16"/>
      <c r="BO534" s="16"/>
      <c r="BP534" s="16"/>
      <c r="BQ534" s="16"/>
      <c r="BR534" s="16"/>
      <c r="BS534" s="16"/>
      <c r="BT534" s="16"/>
      <c r="BU534" s="16"/>
      <c r="BV534" s="16"/>
      <c r="BW534" s="16"/>
      <c r="BX534" s="16"/>
      <c r="BY534" s="16"/>
      <c r="BZ534" s="16"/>
      <c r="CA534" s="16"/>
      <c r="CB534" s="16"/>
      <c r="CC534" s="16"/>
      <c r="CD534" s="16"/>
      <c r="CE534" s="16"/>
      <c r="CF534" s="16"/>
      <c r="CG534" s="16"/>
      <c r="CH534" s="16"/>
      <c r="CI534" s="16"/>
      <c r="CJ534" s="16"/>
      <c r="CK534" s="16"/>
      <c r="CL534" s="16"/>
      <c r="CM534" s="16"/>
      <c r="CN534" s="16"/>
      <c r="CO534" s="16"/>
      <c r="CP534" s="16"/>
      <c r="CQ534" s="16"/>
      <c r="CR534" s="16"/>
      <c r="CS534" s="16"/>
      <c r="CT534" s="16"/>
      <c r="CU534" s="16"/>
      <c r="CV534" s="16"/>
      <c r="CW534" s="16"/>
      <c r="CX534" s="16"/>
      <c r="CY534" s="16"/>
      <c r="CZ534" s="16"/>
      <c r="DA534" s="16"/>
      <c r="DB534" s="16"/>
      <c r="DC534" s="16"/>
      <c r="DD534" s="16"/>
      <c r="DE534" s="16"/>
      <c r="DF534" s="16"/>
      <c r="DG534" s="16"/>
      <c r="DH534" s="16"/>
      <c r="DI534" s="16"/>
      <c r="DJ534" s="16"/>
      <c r="DK534" s="16"/>
      <c r="DL534" s="16"/>
      <c r="DM534" s="16"/>
      <c r="DN534" s="16"/>
      <c r="DO534" s="16"/>
      <c r="DP534" s="16"/>
      <c r="DQ534" s="16"/>
      <c r="DR534" s="16"/>
      <c r="DS534" s="16"/>
      <c r="DT534" s="16"/>
      <c r="DU534" s="16"/>
      <c r="DV534" s="16"/>
      <c r="DW534" s="16"/>
      <c r="DX534" s="16"/>
      <c r="DY534" s="16"/>
      <c r="DZ534" s="16"/>
      <c r="EA534" s="16"/>
      <c r="EB534" s="16"/>
      <c r="EC534" s="16"/>
      <c r="ED534" s="16"/>
      <c r="EE534" s="16"/>
      <c r="EF534" s="16"/>
      <c r="EG534" s="16"/>
      <c r="EH534" s="16"/>
      <c r="EI534" s="16"/>
      <c r="EJ534" s="16"/>
      <c r="EK534" s="16"/>
      <c r="EL534" s="16"/>
      <c r="EM534" s="16"/>
      <c r="EN534" s="16"/>
      <c r="EO534" s="16"/>
      <c r="EP534" s="16"/>
      <c r="EQ534" s="16"/>
      <c r="ER534" s="16"/>
      <c r="ES534" s="16"/>
      <c r="ET534" s="16"/>
      <c r="EU534" s="16"/>
      <c r="EV534" s="16"/>
      <c r="EW534" s="16"/>
      <c r="EX534" s="16"/>
      <c r="EY534" s="16"/>
      <c r="EZ534" s="16"/>
      <c r="FA534" s="16"/>
      <c r="FB534" s="16"/>
      <c r="FC534" s="16"/>
      <c r="FD534" s="16"/>
      <c r="FE534" s="16"/>
      <c r="FF534" s="16"/>
      <c r="FG534" s="16"/>
      <c r="FH534" s="16"/>
      <c r="FI534" s="16"/>
      <c r="FJ534" s="16"/>
      <c r="FK534" s="16"/>
      <c r="FL534" s="16"/>
      <c r="FM534" s="16"/>
      <c r="FN534" s="16"/>
      <c r="FO534" s="16"/>
      <c r="FP534" s="16"/>
      <c r="FQ534" s="16"/>
      <c r="FR534" s="16"/>
      <c r="FS534" s="16"/>
      <c r="FT534" s="16"/>
      <c r="FU534" s="16"/>
      <c r="FV534" s="16"/>
      <c r="FW534" s="16"/>
      <c r="FX534" s="16"/>
      <c r="FY534" s="16"/>
      <c r="FZ534" s="16"/>
      <c r="GA534" s="16"/>
      <c r="GB534" s="16"/>
      <c r="GC534" s="16"/>
      <c r="GE534" s="37">
        <v>529</v>
      </c>
      <c r="GF534" s="12">
        <v>3726</v>
      </c>
      <c r="GG534" s="16">
        <v>10.66</v>
      </c>
      <c r="GH534" s="16">
        <v>10.3</v>
      </c>
      <c r="GI534" s="16">
        <v>3.5</v>
      </c>
      <c r="GJ534" s="16">
        <v>0</v>
      </c>
      <c r="GK534" s="16">
        <v>8</v>
      </c>
      <c r="GL534" s="16">
        <v>0</v>
      </c>
      <c r="GM534" s="16">
        <v>8.1999999999999993</v>
      </c>
      <c r="GN534" s="16">
        <v>0</v>
      </c>
      <c r="GO534" s="16">
        <v>0</v>
      </c>
      <c r="GP534" s="16">
        <v>0</v>
      </c>
      <c r="GQ534" s="16">
        <v>0</v>
      </c>
      <c r="GR534" s="16">
        <v>0</v>
      </c>
      <c r="GS534" s="16">
        <v>0</v>
      </c>
      <c r="GT534" s="16">
        <v>0</v>
      </c>
      <c r="GU534" s="16">
        <v>7.04</v>
      </c>
      <c r="GV534" s="16">
        <v>698.24</v>
      </c>
      <c r="GW534" s="16"/>
      <c r="GX534" s="16"/>
      <c r="GY534" s="16"/>
      <c r="GZ534" s="16"/>
      <c r="HA534" s="16"/>
    </row>
    <row r="535" spans="1:209" x14ac:dyDescent="0.35">
      <c r="A535" s="37"/>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c r="AA535" s="16"/>
      <c r="AB535" s="16"/>
      <c r="AC535" s="16"/>
      <c r="AD535" s="16"/>
      <c r="AE535" s="16"/>
      <c r="AF535" s="16"/>
      <c r="AG535" s="16"/>
      <c r="AH535" s="16"/>
      <c r="AI535" s="16"/>
      <c r="AJ535" s="16"/>
      <c r="AK535" s="16"/>
      <c r="AL535" s="16"/>
      <c r="AM535" s="16"/>
      <c r="AN535" s="16"/>
      <c r="AO535" s="16"/>
      <c r="AP535" s="16"/>
      <c r="AQ535" s="16"/>
      <c r="AR535" s="16"/>
      <c r="AS535" s="16"/>
      <c r="AT535" s="16"/>
      <c r="AU535" s="16"/>
      <c r="AV535" s="16"/>
      <c r="AW535" s="16"/>
      <c r="AX535" s="16"/>
      <c r="AY535" s="16"/>
      <c r="AZ535" s="16"/>
      <c r="BA535" s="16"/>
      <c r="BB535" s="16"/>
      <c r="BC535" s="16"/>
      <c r="BD535" s="16"/>
      <c r="BE535" s="16"/>
      <c r="BF535" s="16"/>
      <c r="BG535" s="16"/>
      <c r="BH535" s="16"/>
      <c r="BI535" s="16"/>
      <c r="BJ535" s="16"/>
      <c r="BK535" s="16"/>
      <c r="BL535" s="16"/>
      <c r="BM535" s="16"/>
      <c r="BN535" s="16"/>
      <c r="BO535" s="16"/>
      <c r="BP535" s="16"/>
      <c r="BQ535" s="16"/>
      <c r="BR535" s="16"/>
      <c r="BS535" s="16"/>
      <c r="BT535" s="16"/>
      <c r="BU535" s="16"/>
      <c r="BV535" s="16"/>
      <c r="BW535" s="16"/>
      <c r="BX535" s="16"/>
      <c r="BY535" s="16"/>
      <c r="BZ535" s="16"/>
      <c r="CA535" s="16"/>
      <c r="CB535" s="16"/>
      <c r="CC535" s="16"/>
      <c r="CD535" s="16"/>
      <c r="CE535" s="16"/>
      <c r="CF535" s="16"/>
      <c r="CG535" s="16"/>
      <c r="CH535" s="16"/>
      <c r="CI535" s="16"/>
      <c r="CJ535" s="16"/>
      <c r="CK535" s="16"/>
      <c r="CL535" s="16"/>
      <c r="CM535" s="16"/>
      <c r="CN535" s="16"/>
      <c r="CO535" s="16"/>
      <c r="CP535" s="16"/>
      <c r="CQ535" s="16"/>
      <c r="CR535" s="16"/>
      <c r="CS535" s="16"/>
      <c r="CT535" s="16"/>
      <c r="CU535" s="16"/>
      <c r="CV535" s="16"/>
      <c r="CW535" s="16"/>
      <c r="CX535" s="16"/>
      <c r="CY535" s="16"/>
      <c r="CZ535" s="16"/>
      <c r="DA535" s="16"/>
      <c r="DB535" s="16"/>
      <c r="DC535" s="16"/>
      <c r="DD535" s="16"/>
      <c r="DE535" s="16"/>
      <c r="DF535" s="16"/>
      <c r="DG535" s="16"/>
      <c r="DH535" s="16"/>
      <c r="DI535" s="16"/>
      <c r="DJ535" s="16"/>
      <c r="DK535" s="16"/>
      <c r="DL535" s="16"/>
      <c r="DM535" s="16"/>
      <c r="DN535" s="16"/>
      <c r="DO535" s="16"/>
      <c r="DP535" s="16"/>
      <c r="DQ535" s="16"/>
      <c r="DR535" s="16"/>
      <c r="DS535" s="16"/>
      <c r="DT535" s="16"/>
      <c r="DU535" s="16"/>
      <c r="DV535" s="16"/>
      <c r="DW535" s="16"/>
      <c r="DX535" s="16"/>
      <c r="DY535" s="16"/>
      <c r="DZ535" s="16"/>
      <c r="EA535" s="16"/>
      <c r="EB535" s="16"/>
      <c r="EC535" s="16"/>
      <c r="ED535" s="16"/>
      <c r="EE535" s="16"/>
      <c r="EF535" s="16"/>
      <c r="EG535" s="16"/>
      <c r="EH535" s="16"/>
      <c r="EI535" s="16"/>
      <c r="EJ535" s="16"/>
      <c r="EK535" s="16"/>
      <c r="EL535" s="16"/>
      <c r="EM535" s="16"/>
      <c r="EN535" s="16"/>
      <c r="EO535" s="16"/>
      <c r="EP535" s="16"/>
      <c r="EQ535" s="16"/>
      <c r="ER535" s="16"/>
      <c r="ES535" s="16"/>
      <c r="ET535" s="16"/>
      <c r="EU535" s="16"/>
      <c r="EV535" s="16"/>
      <c r="EW535" s="16"/>
      <c r="EX535" s="16"/>
      <c r="EY535" s="16"/>
      <c r="EZ535" s="16"/>
      <c r="FA535" s="16"/>
      <c r="FB535" s="16"/>
      <c r="FC535" s="16"/>
      <c r="FD535" s="16"/>
      <c r="FE535" s="16"/>
      <c r="FF535" s="16"/>
      <c r="FG535" s="16"/>
      <c r="FH535" s="16"/>
      <c r="FI535" s="16"/>
      <c r="FJ535" s="16"/>
      <c r="FK535" s="16"/>
      <c r="FL535" s="16"/>
      <c r="FM535" s="16"/>
      <c r="FN535" s="16"/>
      <c r="FO535" s="16"/>
      <c r="FP535" s="16"/>
      <c r="FQ535" s="16"/>
      <c r="FR535" s="16"/>
      <c r="FS535" s="16"/>
      <c r="FT535" s="16"/>
      <c r="FU535" s="16"/>
      <c r="FV535" s="16"/>
      <c r="FW535" s="16"/>
      <c r="FX535" s="16"/>
      <c r="FY535" s="16"/>
      <c r="FZ535" s="16"/>
      <c r="GA535" s="16"/>
      <c r="GB535" s="16"/>
      <c r="GC535" s="16"/>
      <c r="GE535" s="37">
        <v>530</v>
      </c>
      <c r="GF535" s="12">
        <v>3727</v>
      </c>
      <c r="GG535" s="16">
        <v>7.0350000000000001</v>
      </c>
      <c r="GH535" s="16">
        <v>4.5</v>
      </c>
      <c r="GI535" s="16">
        <v>0</v>
      </c>
      <c r="GJ535" s="16">
        <v>0</v>
      </c>
      <c r="GK535" s="16">
        <v>4.5</v>
      </c>
      <c r="GL535" s="16">
        <v>0</v>
      </c>
      <c r="GM535" s="16">
        <v>10.82</v>
      </c>
      <c r="GN535" s="16">
        <v>0</v>
      </c>
      <c r="GO535" s="16">
        <v>18.7</v>
      </c>
      <c r="GP535" s="16">
        <v>0</v>
      </c>
      <c r="GQ535" s="16">
        <v>0</v>
      </c>
      <c r="GR535" s="16">
        <v>9.25</v>
      </c>
      <c r="GS535" s="16">
        <v>6.64</v>
      </c>
      <c r="GT535" s="16">
        <v>0</v>
      </c>
      <c r="GU535" s="16">
        <v>0</v>
      </c>
      <c r="GV535" s="16">
        <v>429.40500000000009</v>
      </c>
      <c r="GW535" s="16"/>
      <c r="GX535" s="16"/>
      <c r="GY535" s="16"/>
      <c r="GZ535" s="16"/>
      <c r="HA535" s="16"/>
    </row>
    <row r="536" spans="1:209" x14ac:dyDescent="0.35">
      <c r="A536" s="37"/>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c r="AA536" s="16"/>
      <c r="AB536" s="16"/>
      <c r="AC536" s="16"/>
      <c r="AD536" s="16"/>
      <c r="AE536" s="16"/>
      <c r="AF536" s="16"/>
      <c r="AG536" s="16"/>
      <c r="AH536" s="16"/>
      <c r="AI536" s="16"/>
      <c r="AJ536" s="16"/>
      <c r="AK536" s="16"/>
      <c r="AL536" s="16"/>
      <c r="AM536" s="16"/>
      <c r="AN536" s="16"/>
      <c r="AO536" s="16"/>
      <c r="AP536" s="16"/>
      <c r="AQ536" s="16"/>
      <c r="AR536" s="16"/>
      <c r="AS536" s="16"/>
      <c r="AT536" s="16"/>
      <c r="AU536" s="16"/>
      <c r="AV536" s="16"/>
      <c r="AW536" s="16"/>
      <c r="AX536" s="16"/>
      <c r="AY536" s="16"/>
      <c r="AZ536" s="16"/>
      <c r="BA536" s="16"/>
      <c r="BB536" s="16"/>
      <c r="BC536" s="16"/>
      <c r="BD536" s="16"/>
      <c r="BE536" s="16"/>
      <c r="BF536" s="16"/>
      <c r="BG536" s="16"/>
      <c r="BH536" s="16"/>
      <c r="BI536" s="16"/>
      <c r="BJ536" s="16"/>
      <c r="BK536" s="16"/>
      <c r="BL536" s="16"/>
      <c r="BM536" s="16"/>
      <c r="BN536" s="16"/>
      <c r="BO536" s="16"/>
      <c r="BP536" s="16"/>
      <c r="BQ536" s="16"/>
      <c r="BR536" s="16"/>
      <c r="BS536" s="16"/>
      <c r="BT536" s="16"/>
      <c r="BU536" s="16"/>
      <c r="BV536" s="16"/>
      <c r="BW536" s="16"/>
      <c r="BX536" s="16"/>
      <c r="BY536" s="16"/>
      <c r="BZ536" s="16"/>
      <c r="CA536" s="16"/>
      <c r="CB536" s="16"/>
      <c r="CC536" s="16"/>
      <c r="CD536" s="16"/>
      <c r="CE536" s="16"/>
      <c r="CF536" s="16"/>
      <c r="CG536" s="16"/>
      <c r="CH536" s="16"/>
      <c r="CI536" s="16"/>
      <c r="CJ536" s="16"/>
      <c r="CK536" s="16"/>
      <c r="CL536" s="16"/>
      <c r="CM536" s="16"/>
      <c r="CN536" s="16"/>
      <c r="CO536" s="16"/>
      <c r="CP536" s="16"/>
      <c r="CQ536" s="16"/>
      <c r="CR536" s="16"/>
      <c r="CS536" s="16"/>
      <c r="CT536" s="16"/>
      <c r="CU536" s="16"/>
      <c r="CV536" s="16"/>
      <c r="CW536" s="16"/>
      <c r="CX536" s="16"/>
      <c r="CY536" s="16"/>
      <c r="CZ536" s="16"/>
      <c r="DA536" s="16"/>
      <c r="DB536" s="16"/>
      <c r="DC536" s="16"/>
      <c r="DD536" s="16"/>
      <c r="DE536" s="16"/>
      <c r="DF536" s="16"/>
      <c r="DG536" s="16"/>
      <c r="DH536" s="16"/>
      <c r="DI536" s="16"/>
      <c r="DJ536" s="16"/>
      <c r="DK536" s="16"/>
      <c r="DL536" s="16"/>
      <c r="DM536" s="16"/>
      <c r="DN536" s="16"/>
      <c r="DO536" s="16"/>
      <c r="DP536" s="16"/>
      <c r="DQ536" s="16"/>
      <c r="DR536" s="16"/>
      <c r="DS536" s="16"/>
      <c r="DT536" s="16"/>
      <c r="DU536" s="16"/>
      <c r="DV536" s="16"/>
      <c r="DW536" s="16"/>
      <c r="DX536" s="16"/>
      <c r="DY536" s="16"/>
      <c r="DZ536" s="16"/>
      <c r="EA536" s="16"/>
      <c r="EB536" s="16"/>
      <c r="EC536" s="16"/>
      <c r="ED536" s="16"/>
      <c r="EE536" s="16"/>
      <c r="EF536" s="16"/>
      <c r="EG536" s="16"/>
      <c r="EH536" s="16"/>
      <c r="EI536" s="16"/>
      <c r="EJ536" s="16"/>
      <c r="EK536" s="16"/>
      <c r="EL536" s="16"/>
      <c r="EM536" s="16"/>
      <c r="EN536" s="16"/>
      <c r="EO536" s="16"/>
      <c r="EP536" s="16"/>
      <c r="EQ536" s="16"/>
      <c r="ER536" s="16"/>
      <c r="ES536" s="16"/>
      <c r="ET536" s="16"/>
      <c r="EU536" s="16"/>
      <c r="EV536" s="16"/>
      <c r="EW536" s="16"/>
      <c r="EX536" s="16"/>
      <c r="EY536" s="16"/>
      <c r="EZ536" s="16"/>
      <c r="FA536" s="16"/>
      <c r="FB536" s="16"/>
      <c r="FC536" s="16"/>
      <c r="FD536" s="16"/>
      <c r="FE536" s="16"/>
      <c r="FF536" s="16"/>
      <c r="FG536" s="16"/>
      <c r="FH536" s="16"/>
      <c r="FI536" s="16"/>
      <c r="FJ536" s="16"/>
      <c r="FK536" s="16"/>
      <c r="FL536" s="16"/>
      <c r="FM536" s="16"/>
      <c r="FN536" s="16"/>
      <c r="FO536" s="16"/>
      <c r="FP536" s="16"/>
      <c r="FQ536" s="16"/>
      <c r="FR536" s="16"/>
      <c r="FS536" s="16"/>
      <c r="FT536" s="16"/>
      <c r="FU536" s="16"/>
      <c r="FV536" s="16"/>
      <c r="FW536" s="16"/>
      <c r="FX536" s="16"/>
      <c r="FY536" s="16"/>
      <c r="FZ536" s="16"/>
      <c r="GA536" s="16"/>
      <c r="GB536" s="16"/>
      <c r="GC536" s="16"/>
      <c r="GE536" s="37">
        <v>531</v>
      </c>
      <c r="GF536" s="12">
        <v>3728</v>
      </c>
      <c r="GG536" s="16">
        <v>7.12</v>
      </c>
      <c r="GH536" s="16">
        <v>9.74</v>
      </c>
      <c r="GI536" s="16">
        <v>4</v>
      </c>
      <c r="GJ536" s="16">
        <v>2</v>
      </c>
      <c r="GK536" s="16">
        <v>3</v>
      </c>
      <c r="GL536" s="16">
        <v>0</v>
      </c>
      <c r="GM536" s="16">
        <v>6.24</v>
      </c>
      <c r="GN536" s="16">
        <v>0</v>
      </c>
      <c r="GO536" s="16">
        <v>16.844999999999999</v>
      </c>
      <c r="GP536" s="16">
        <v>13.2</v>
      </c>
      <c r="GQ536" s="16">
        <v>0</v>
      </c>
      <c r="GR536" s="16">
        <v>0</v>
      </c>
      <c r="GS536" s="16">
        <v>6.66</v>
      </c>
      <c r="GT536" s="16">
        <v>0</v>
      </c>
      <c r="GU536" s="16">
        <v>14.52</v>
      </c>
      <c r="GV536" s="16">
        <v>1058.2699999999998</v>
      </c>
      <c r="GW536" s="16"/>
      <c r="GX536" s="16"/>
      <c r="GY536" s="16"/>
      <c r="GZ536" s="16"/>
      <c r="HA536" s="16"/>
    </row>
    <row r="537" spans="1:209" x14ac:dyDescent="0.35">
      <c r="A537" s="37"/>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c r="AA537" s="16"/>
      <c r="AB537" s="16"/>
      <c r="AC537" s="16"/>
      <c r="AD537" s="16"/>
      <c r="AE537" s="16"/>
      <c r="AF537" s="16"/>
      <c r="AG537" s="16"/>
      <c r="AH537" s="16"/>
      <c r="AI537" s="16"/>
      <c r="AJ537" s="16"/>
      <c r="AK537" s="16"/>
      <c r="AL537" s="16"/>
      <c r="AM537" s="16"/>
      <c r="AN537" s="16"/>
      <c r="AO537" s="16"/>
      <c r="AP537" s="16"/>
      <c r="AQ537" s="16"/>
      <c r="AR537" s="16"/>
      <c r="AS537" s="16"/>
      <c r="AT537" s="16"/>
      <c r="AU537" s="16"/>
      <c r="AV537" s="16"/>
      <c r="AW537" s="16"/>
      <c r="AX537" s="16"/>
      <c r="AY537" s="16"/>
      <c r="AZ537" s="16"/>
      <c r="BA537" s="16"/>
      <c r="BB537" s="16"/>
      <c r="BC537" s="16"/>
      <c r="BD537" s="16"/>
      <c r="BE537" s="16"/>
      <c r="BF537" s="16"/>
      <c r="BG537" s="16"/>
      <c r="BH537" s="16"/>
      <c r="BI537" s="16"/>
      <c r="BJ537" s="16"/>
      <c r="BK537" s="16"/>
      <c r="BL537" s="16"/>
      <c r="BM537" s="16"/>
      <c r="BN537" s="16"/>
      <c r="BO537" s="16"/>
      <c r="BP537" s="16"/>
      <c r="BQ537" s="16"/>
      <c r="BR537" s="16"/>
      <c r="BS537" s="16"/>
      <c r="BT537" s="16"/>
      <c r="BU537" s="16"/>
      <c r="BV537" s="16"/>
      <c r="BW537" s="16"/>
      <c r="BX537" s="16"/>
      <c r="BY537" s="16"/>
      <c r="BZ537" s="16"/>
      <c r="CA537" s="16"/>
      <c r="CB537" s="16"/>
      <c r="CC537" s="16"/>
      <c r="CD537" s="16"/>
      <c r="CE537" s="16"/>
      <c r="CF537" s="16"/>
      <c r="CG537" s="16"/>
      <c r="CH537" s="16"/>
      <c r="CI537" s="16"/>
      <c r="CJ537" s="16"/>
      <c r="CK537" s="16"/>
      <c r="CL537" s="16"/>
      <c r="CM537" s="16"/>
      <c r="CN537" s="16"/>
      <c r="CO537" s="16"/>
      <c r="CP537" s="16"/>
      <c r="CQ537" s="16"/>
      <c r="CR537" s="16"/>
      <c r="CS537" s="16"/>
      <c r="CT537" s="16"/>
      <c r="CU537" s="16"/>
      <c r="CV537" s="16"/>
      <c r="CW537" s="16"/>
      <c r="CX537" s="16"/>
      <c r="CY537" s="16"/>
      <c r="CZ537" s="16"/>
      <c r="DA537" s="16"/>
      <c r="DB537" s="16"/>
      <c r="DC537" s="16"/>
      <c r="DD537" s="16"/>
      <c r="DE537" s="16"/>
      <c r="DF537" s="16"/>
      <c r="DG537" s="16"/>
      <c r="DH537" s="16"/>
      <c r="DI537" s="16"/>
      <c r="DJ537" s="16"/>
      <c r="DK537" s="16"/>
      <c r="DL537" s="16"/>
      <c r="DM537" s="16"/>
      <c r="DN537" s="16"/>
      <c r="DO537" s="16"/>
      <c r="DP537" s="16"/>
      <c r="DQ537" s="16"/>
      <c r="DR537" s="16"/>
      <c r="DS537" s="16"/>
      <c r="DT537" s="16"/>
      <c r="DU537" s="16"/>
      <c r="DV537" s="16"/>
      <c r="DW537" s="16"/>
      <c r="DX537" s="16"/>
      <c r="DY537" s="16"/>
      <c r="DZ537" s="16"/>
      <c r="EA537" s="16"/>
      <c r="EB537" s="16"/>
      <c r="EC537" s="16"/>
      <c r="ED537" s="16"/>
      <c r="EE537" s="16"/>
      <c r="EF537" s="16"/>
      <c r="EG537" s="16"/>
      <c r="EH537" s="16"/>
      <c r="EI537" s="16"/>
      <c r="EJ537" s="16"/>
      <c r="EK537" s="16"/>
      <c r="EL537" s="16"/>
      <c r="EM537" s="16"/>
      <c r="EN537" s="16"/>
      <c r="EO537" s="16"/>
      <c r="EP537" s="16"/>
      <c r="EQ537" s="16"/>
      <c r="ER537" s="16"/>
      <c r="ES537" s="16"/>
      <c r="ET537" s="16"/>
      <c r="EU537" s="16"/>
      <c r="EV537" s="16"/>
      <c r="EW537" s="16"/>
      <c r="EX537" s="16"/>
      <c r="EY537" s="16"/>
      <c r="EZ537" s="16"/>
      <c r="FA537" s="16"/>
      <c r="FB537" s="16"/>
      <c r="FC537" s="16"/>
      <c r="FD537" s="16"/>
      <c r="FE537" s="16"/>
      <c r="FF537" s="16"/>
      <c r="FG537" s="16"/>
      <c r="FH537" s="16"/>
      <c r="FI537" s="16"/>
      <c r="FJ537" s="16"/>
      <c r="FK537" s="16"/>
      <c r="FL537" s="16"/>
      <c r="FM537" s="16"/>
      <c r="FN537" s="16"/>
      <c r="FO537" s="16"/>
      <c r="FP537" s="16"/>
      <c r="FQ537" s="16"/>
      <c r="FR537" s="16"/>
      <c r="FS537" s="16"/>
      <c r="FT537" s="16"/>
      <c r="FU537" s="16"/>
      <c r="FV537" s="16"/>
      <c r="FW537" s="16"/>
      <c r="FX537" s="16"/>
      <c r="FY537" s="16"/>
      <c r="FZ537" s="16"/>
      <c r="GA537" s="16"/>
      <c r="GB537" s="16"/>
      <c r="GC537" s="16"/>
      <c r="GE537" s="37">
        <v>532</v>
      </c>
      <c r="GF537" s="12">
        <v>3730</v>
      </c>
      <c r="GG537" s="16">
        <v>194.01400000000001</v>
      </c>
      <c r="GH537" s="16">
        <v>298.76</v>
      </c>
      <c r="GI537" s="16">
        <v>53.83</v>
      </c>
      <c r="GJ537" s="16">
        <v>26.1</v>
      </c>
      <c r="GK537" s="16">
        <v>42</v>
      </c>
      <c r="GL537" s="16">
        <v>38.92</v>
      </c>
      <c r="GM537" s="16">
        <v>136.75</v>
      </c>
      <c r="GN537" s="16">
        <v>38.984999999999999</v>
      </c>
      <c r="GO537" s="16">
        <v>50.08</v>
      </c>
      <c r="GP537" s="16">
        <v>206.8</v>
      </c>
      <c r="GQ537" s="16">
        <v>116.74</v>
      </c>
      <c r="GR537" s="16">
        <v>186.97</v>
      </c>
      <c r="GS537" s="16">
        <v>107.33</v>
      </c>
      <c r="GT537" s="16">
        <v>159.465</v>
      </c>
      <c r="GU537" s="16">
        <v>90.004999999999995</v>
      </c>
      <c r="GV537" s="16">
        <v>18467.273000000005</v>
      </c>
      <c r="GW537" s="16"/>
      <c r="GX537" s="16"/>
      <c r="GY537" s="16"/>
      <c r="GZ537" s="16"/>
      <c r="HA537" s="16"/>
    </row>
    <row r="538" spans="1:209" x14ac:dyDescent="0.35">
      <c r="A538" s="37"/>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c r="AA538" s="16"/>
      <c r="AB538" s="16"/>
      <c r="AC538" s="16"/>
      <c r="AD538" s="16"/>
      <c r="AE538" s="16"/>
      <c r="AF538" s="16"/>
      <c r="AG538" s="16"/>
      <c r="AH538" s="16"/>
      <c r="AI538" s="16"/>
      <c r="AJ538" s="16"/>
      <c r="AK538" s="16"/>
      <c r="AL538" s="16"/>
      <c r="AM538" s="16"/>
      <c r="AN538" s="16"/>
      <c r="AO538" s="16"/>
      <c r="AP538" s="16"/>
      <c r="AQ538" s="16"/>
      <c r="AR538" s="16"/>
      <c r="AS538" s="16"/>
      <c r="AT538" s="16"/>
      <c r="AU538" s="16"/>
      <c r="AV538" s="16"/>
      <c r="AW538" s="16"/>
      <c r="AX538" s="16"/>
      <c r="AY538" s="16"/>
      <c r="AZ538" s="16"/>
      <c r="BA538" s="16"/>
      <c r="BB538" s="16"/>
      <c r="BC538" s="16"/>
      <c r="BD538" s="16"/>
      <c r="BE538" s="16"/>
      <c r="BF538" s="16"/>
      <c r="BG538" s="16"/>
      <c r="BH538" s="16"/>
      <c r="BI538" s="16"/>
      <c r="BJ538" s="16"/>
      <c r="BK538" s="16"/>
      <c r="BL538" s="16"/>
      <c r="BM538" s="16"/>
      <c r="BN538" s="16"/>
      <c r="BO538" s="16"/>
      <c r="BP538" s="16"/>
      <c r="BQ538" s="16"/>
      <c r="BR538" s="16"/>
      <c r="BS538" s="16"/>
      <c r="BT538" s="16"/>
      <c r="BU538" s="16"/>
      <c r="BV538" s="16"/>
      <c r="BW538" s="16"/>
      <c r="BX538" s="16"/>
      <c r="BY538" s="16"/>
      <c r="BZ538" s="16"/>
      <c r="CA538" s="16"/>
      <c r="CB538" s="16"/>
      <c r="CC538" s="16"/>
      <c r="CD538" s="16"/>
      <c r="CE538" s="16"/>
      <c r="CF538" s="16"/>
      <c r="CG538" s="16"/>
      <c r="CH538" s="16"/>
      <c r="CI538" s="16"/>
      <c r="CJ538" s="16"/>
      <c r="CK538" s="16"/>
      <c r="CL538" s="16"/>
      <c r="CM538" s="16"/>
      <c r="CN538" s="16"/>
      <c r="CO538" s="16"/>
      <c r="CP538" s="16"/>
      <c r="CQ538" s="16"/>
      <c r="CR538" s="16"/>
      <c r="CS538" s="16"/>
      <c r="CT538" s="16"/>
      <c r="CU538" s="16"/>
      <c r="CV538" s="16"/>
      <c r="CW538" s="16"/>
      <c r="CX538" s="16"/>
      <c r="CY538" s="16"/>
      <c r="CZ538" s="16"/>
      <c r="DA538" s="16"/>
      <c r="DB538" s="16"/>
      <c r="DC538" s="16"/>
      <c r="DD538" s="16"/>
      <c r="DE538" s="16"/>
      <c r="DF538" s="16"/>
      <c r="DG538" s="16"/>
      <c r="DH538" s="16"/>
      <c r="DI538" s="16"/>
      <c r="DJ538" s="16"/>
      <c r="DK538" s="16"/>
      <c r="DL538" s="16"/>
      <c r="DM538" s="16"/>
      <c r="DN538" s="16"/>
      <c r="DO538" s="16"/>
      <c r="DP538" s="16"/>
      <c r="DQ538" s="16"/>
      <c r="DR538" s="16"/>
      <c r="DS538" s="16"/>
      <c r="DT538" s="16"/>
      <c r="DU538" s="16"/>
      <c r="DV538" s="16"/>
      <c r="DW538" s="16"/>
      <c r="DX538" s="16"/>
      <c r="DY538" s="16"/>
      <c r="DZ538" s="16"/>
      <c r="EA538" s="16"/>
      <c r="EB538" s="16"/>
      <c r="EC538" s="16"/>
      <c r="ED538" s="16"/>
      <c r="EE538" s="16"/>
      <c r="EF538" s="16"/>
      <c r="EG538" s="16"/>
      <c r="EH538" s="16"/>
      <c r="EI538" s="16"/>
      <c r="EJ538" s="16"/>
      <c r="EK538" s="16"/>
      <c r="EL538" s="16"/>
      <c r="EM538" s="16"/>
      <c r="EN538" s="16"/>
      <c r="EO538" s="16"/>
      <c r="EP538" s="16"/>
      <c r="EQ538" s="16"/>
      <c r="ER538" s="16"/>
      <c r="ES538" s="16"/>
      <c r="ET538" s="16"/>
      <c r="EU538" s="16"/>
      <c r="EV538" s="16"/>
      <c r="EW538" s="16"/>
      <c r="EX538" s="16"/>
      <c r="EY538" s="16"/>
      <c r="EZ538" s="16"/>
      <c r="FA538" s="16"/>
      <c r="FB538" s="16"/>
      <c r="FC538" s="16"/>
      <c r="FD538" s="16"/>
      <c r="FE538" s="16"/>
      <c r="FF538" s="16"/>
      <c r="FG538" s="16"/>
      <c r="FH538" s="16"/>
      <c r="FI538" s="16"/>
      <c r="FJ538" s="16"/>
      <c r="FK538" s="16"/>
      <c r="FL538" s="16"/>
      <c r="FM538" s="16"/>
      <c r="FN538" s="16"/>
      <c r="FO538" s="16"/>
      <c r="FP538" s="16"/>
      <c r="FQ538" s="16"/>
      <c r="FR538" s="16"/>
      <c r="FS538" s="16"/>
      <c r="FT538" s="16"/>
      <c r="FU538" s="16"/>
      <c r="FV538" s="16"/>
      <c r="FW538" s="16"/>
      <c r="FX538" s="16"/>
      <c r="FY538" s="16"/>
      <c r="FZ538" s="16"/>
      <c r="GA538" s="16"/>
      <c r="GB538" s="16"/>
      <c r="GC538" s="16"/>
      <c r="GE538" s="37">
        <v>533</v>
      </c>
      <c r="GF538" s="12">
        <v>3732</v>
      </c>
      <c r="GG538" s="16">
        <v>15.66</v>
      </c>
      <c r="GH538" s="16">
        <v>11.04</v>
      </c>
      <c r="GI538" s="16">
        <v>2.5</v>
      </c>
      <c r="GJ538" s="16">
        <v>16.5</v>
      </c>
      <c r="GK538" s="16">
        <v>0</v>
      </c>
      <c r="GL538" s="16">
        <v>0</v>
      </c>
      <c r="GM538" s="16">
        <v>0</v>
      </c>
      <c r="GN538" s="16">
        <v>0</v>
      </c>
      <c r="GO538" s="16">
        <v>12</v>
      </c>
      <c r="GP538" s="16">
        <v>0</v>
      </c>
      <c r="GQ538" s="16">
        <v>19.8</v>
      </c>
      <c r="GR538" s="16">
        <v>13.32</v>
      </c>
      <c r="GS538" s="16">
        <v>34.49</v>
      </c>
      <c r="GT538" s="16">
        <v>10.56</v>
      </c>
      <c r="GU538" s="16">
        <v>7.92</v>
      </c>
      <c r="GV538" s="16">
        <v>1156.6869999999999</v>
      </c>
      <c r="GW538" s="16"/>
      <c r="GX538" s="16"/>
      <c r="GY538" s="16"/>
      <c r="GZ538" s="16"/>
      <c r="HA538" s="16"/>
    </row>
    <row r="539" spans="1:209" x14ac:dyDescent="0.35">
      <c r="A539" s="37"/>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c r="AA539" s="16"/>
      <c r="AB539" s="16"/>
      <c r="AC539" s="16"/>
      <c r="AD539" s="16"/>
      <c r="AE539" s="16"/>
      <c r="AF539" s="16"/>
      <c r="AG539" s="16"/>
      <c r="AH539" s="16"/>
      <c r="AI539" s="16"/>
      <c r="AJ539" s="16"/>
      <c r="AK539" s="16"/>
      <c r="AL539" s="16"/>
      <c r="AM539" s="16"/>
      <c r="AN539" s="16"/>
      <c r="AO539" s="16"/>
      <c r="AP539" s="16"/>
      <c r="AQ539" s="16"/>
      <c r="AR539" s="16"/>
      <c r="AS539" s="16"/>
      <c r="AT539" s="16"/>
      <c r="AU539" s="16"/>
      <c r="AV539" s="16"/>
      <c r="AW539" s="16"/>
      <c r="AX539" s="16"/>
      <c r="AY539" s="16"/>
      <c r="AZ539" s="16"/>
      <c r="BA539" s="16"/>
      <c r="BB539" s="16"/>
      <c r="BC539" s="16"/>
      <c r="BD539" s="16"/>
      <c r="BE539" s="16"/>
      <c r="BF539" s="16"/>
      <c r="BG539" s="16"/>
      <c r="BH539" s="16"/>
      <c r="BI539" s="16"/>
      <c r="BJ539" s="16"/>
      <c r="BK539" s="16"/>
      <c r="BL539" s="16"/>
      <c r="BM539" s="16"/>
      <c r="BN539" s="16"/>
      <c r="BO539" s="16"/>
      <c r="BP539" s="16"/>
      <c r="BQ539" s="16"/>
      <c r="BR539" s="16"/>
      <c r="BS539" s="16"/>
      <c r="BT539" s="16"/>
      <c r="BU539" s="16"/>
      <c r="BV539" s="16"/>
      <c r="BW539" s="16"/>
      <c r="BX539" s="16"/>
      <c r="BY539" s="16"/>
      <c r="BZ539" s="16"/>
      <c r="CA539" s="16"/>
      <c r="CB539" s="16"/>
      <c r="CC539" s="16"/>
      <c r="CD539" s="16"/>
      <c r="CE539" s="16"/>
      <c r="CF539" s="16"/>
      <c r="CG539" s="16"/>
      <c r="CH539" s="16"/>
      <c r="CI539" s="16"/>
      <c r="CJ539" s="16"/>
      <c r="CK539" s="16"/>
      <c r="CL539" s="16"/>
      <c r="CM539" s="16"/>
      <c r="CN539" s="16"/>
      <c r="CO539" s="16"/>
      <c r="CP539" s="16"/>
      <c r="CQ539" s="16"/>
      <c r="CR539" s="16"/>
      <c r="CS539" s="16"/>
      <c r="CT539" s="16"/>
      <c r="CU539" s="16"/>
      <c r="CV539" s="16"/>
      <c r="CW539" s="16"/>
      <c r="CX539" s="16"/>
      <c r="CY539" s="16"/>
      <c r="CZ539" s="16"/>
      <c r="DA539" s="16"/>
      <c r="DB539" s="16"/>
      <c r="DC539" s="16"/>
      <c r="DD539" s="16"/>
      <c r="DE539" s="16"/>
      <c r="DF539" s="16"/>
      <c r="DG539" s="16"/>
      <c r="DH539" s="16"/>
      <c r="DI539" s="16"/>
      <c r="DJ539" s="16"/>
      <c r="DK539" s="16"/>
      <c r="DL539" s="16"/>
      <c r="DM539" s="16"/>
      <c r="DN539" s="16"/>
      <c r="DO539" s="16"/>
      <c r="DP539" s="16"/>
      <c r="DQ539" s="16"/>
      <c r="DR539" s="16"/>
      <c r="DS539" s="16"/>
      <c r="DT539" s="16"/>
      <c r="DU539" s="16"/>
      <c r="DV539" s="16"/>
      <c r="DW539" s="16"/>
      <c r="DX539" s="16"/>
      <c r="DY539" s="16"/>
      <c r="DZ539" s="16"/>
      <c r="EA539" s="16"/>
      <c r="EB539" s="16"/>
      <c r="EC539" s="16"/>
      <c r="ED539" s="16"/>
      <c r="EE539" s="16"/>
      <c r="EF539" s="16"/>
      <c r="EG539" s="16"/>
      <c r="EH539" s="16"/>
      <c r="EI539" s="16"/>
      <c r="EJ539" s="16"/>
      <c r="EK539" s="16"/>
      <c r="EL539" s="16"/>
      <c r="EM539" s="16"/>
      <c r="EN539" s="16"/>
      <c r="EO539" s="16"/>
      <c r="EP539" s="16"/>
      <c r="EQ539" s="16"/>
      <c r="ER539" s="16"/>
      <c r="ES539" s="16"/>
      <c r="ET539" s="16"/>
      <c r="EU539" s="16"/>
      <c r="EV539" s="16"/>
      <c r="EW539" s="16"/>
      <c r="EX539" s="16"/>
      <c r="EY539" s="16"/>
      <c r="EZ539" s="16"/>
      <c r="FA539" s="16"/>
      <c r="FB539" s="16"/>
      <c r="FC539" s="16"/>
      <c r="FD539" s="16"/>
      <c r="FE539" s="16"/>
      <c r="FF539" s="16"/>
      <c r="FG539" s="16"/>
      <c r="FH539" s="16"/>
      <c r="FI539" s="16"/>
      <c r="FJ539" s="16"/>
      <c r="FK539" s="16"/>
      <c r="FL539" s="16"/>
      <c r="FM539" s="16"/>
      <c r="FN539" s="16"/>
      <c r="FO539" s="16"/>
      <c r="FP539" s="16"/>
      <c r="FQ539" s="16"/>
      <c r="FR539" s="16"/>
      <c r="FS539" s="16"/>
      <c r="FT539" s="16"/>
      <c r="FU539" s="16"/>
      <c r="FV539" s="16"/>
      <c r="FW539" s="16"/>
      <c r="FX539" s="16"/>
      <c r="FY539" s="16"/>
      <c r="FZ539" s="16"/>
      <c r="GA539" s="16"/>
      <c r="GB539" s="16"/>
      <c r="GC539" s="16"/>
      <c r="GE539" s="37">
        <v>534</v>
      </c>
      <c r="GF539" s="12">
        <v>3733</v>
      </c>
      <c r="GG539" s="16">
        <v>4.9400000000000004</v>
      </c>
      <c r="GH539" s="16">
        <v>1.52</v>
      </c>
      <c r="GI539" s="16">
        <v>6.04</v>
      </c>
      <c r="GJ539" s="16">
        <v>0</v>
      </c>
      <c r="GK539" s="16">
        <v>0</v>
      </c>
      <c r="GL539" s="16">
        <v>3.12</v>
      </c>
      <c r="GM539" s="16">
        <v>2.04</v>
      </c>
      <c r="GN539" s="16">
        <v>0</v>
      </c>
      <c r="GO539" s="16">
        <v>4.2699999999999996</v>
      </c>
      <c r="GP539" s="16">
        <v>0</v>
      </c>
      <c r="GQ539" s="16">
        <v>0</v>
      </c>
      <c r="GR539" s="16">
        <v>0</v>
      </c>
      <c r="GS539" s="16">
        <v>4.9800000000000004</v>
      </c>
      <c r="GT539" s="16">
        <v>0</v>
      </c>
      <c r="GU539" s="16">
        <v>0</v>
      </c>
      <c r="GV539" s="16">
        <v>526.80500000000018</v>
      </c>
      <c r="GW539" s="16"/>
      <c r="GX539" s="16"/>
      <c r="GY539" s="16"/>
      <c r="GZ539" s="16"/>
      <c r="HA539" s="16"/>
    </row>
    <row r="540" spans="1:209" x14ac:dyDescent="0.35">
      <c r="A540" s="37"/>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c r="AA540" s="16"/>
      <c r="AB540" s="16"/>
      <c r="AC540" s="16"/>
      <c r="AD540" s="16"/>
      <c r="AE540" s="16"/>
      <c r="AF540" s="16"/>
      <c r="AG540" s="16"/>
      <c r="AH540" s="16"/>
      <c r="AI540" s="16"/>
      <c r="AJ540" s="16"/>
      <c r="AK540" s="16"/>
      <c r="AL540" s="16"/>
      <c r="AM540" s="16"/>
      <c r="AN540" s="16"/>
      <c r="AO540" s="16"/>
      <c r="AP540" s="16"/>
      <c r="AQ540" s="16"/>
      <c r="AR540" s="16"/>
      <c r="AS540" s="16"/>
      <c r="AT540" s="16"/>
      <c r="AU540" s="16"/>
      <c r="AV540" s="16"/>
      <c r="AW540" s="16"/>
      <c r="AX540" s="16"/>
      <c r="AY540" s="16"/>
      <c r="AZ540" s="16"/>
      <c r="BA540" s="16"/>
      <c r="BB540" s="16"/>
      <c r="BC540" s="16"/>
      <c r="BD540" s="16"/>
      <c r="BE540" s="16"/>
      <c r="BF540" s="16"/>
      <c r="BG540" s="16"/>
      <c r="BH540" s="16"/>
      <c r="BI540" s="16"/>
      <c r="BJ540" s="16"/>
      <c r="BK540" s="16"/>
      <c r="BL540" s="16"/>
      <c r="BM540" s="16"/>
      <c r="BN540" s="16"/>
      <c r="BO540" s="16"/>
      <c r="BP540" s="16"/>
      <c r="BQ540" s="16"/>
      <c r="BR540" s="16"/>
      <c r="BS540" s="16"/>
      <c r="BT540" s="16"/>
      <c r="BU540" s="16"/>
      <c r="BV540" s="16"/>
      <c r="BW540" s="16"/>
      <c r="BX540" s="16"/>
      <c r="BY540" s="16"/>
      <c r="BZ540" s="16"/>
      <c r="CA540" s="16"/>
      <c r="CB540" s="16"/>
      <c r="CC540" s="16"/>
      <c r="CD540" s="16"/>
      <c r="CE540" s="16"/>
      <c r="CF540" s="16"/>
      <c r="CG540" s="16"/>
      <c r="CH540" s="16"/>
      <c r="CI540" s="16"/>
      <c r="CJ540" s="16"/>
      <c r="CK540" s="16"/>
      <c r="CL540" s="16"/>
      <c r="CM540" s="16"/>
      <c r="CN540" s="16"/>
      <c r="CO540" s="16"/>
      <c r="CP540" s="16"/>
      <c r="CQ540" s="16"/>
      <c r="CR540" s="16"/>
      <c r="CS540" s="16"/>
      <c r="CT540" s="16"/>
      <c r="CU540" s="16"/>
      <c r="CV540" s="16"/>
      <c r="CW540" s="16"/>
      <c r="CX540" s="16"/>
      <c r="CY540" s="16"/>
      <c r="CZ540" s="16"/>
      <c r="DA540" s="16"/>
      <c r="DB540" s="16"/>
      <c r="DC540" s="16"/>
      <c r="DD540" s="16"/>
      <c r="DE540" s="16"/>
      <c r="DF540" s="16"/>
      <c r="DG540" s="16"/>
      <c r="DH540" s="16"/>
      <c r="DI540" s="16"/>
      <c r="DJ540" s="16"/>
      <c r="DK540" s="16"/>
      <c r="DL540" s="16"/>
      <c r="DM540" s="16"/>
      <c r="DN540" s="16"/>
      <c r="DO540" s="16"/>
      <c r="DP540" s="16"/>
      <c r="DQ540" s="16"/>
      <c r="DR540" s="16"/>
      <c r="DS540" s="16"/>
      <c r="DT540" s="16"/>
      <c r="DU540" s="16"/>
      <c r="DV540" s="16"/>
      <c r="DW540" s="16"/>
      <c r="DX540" s="16"/>
      <c r="DY540" s="16"/>
      <c r="DZ540" s="16"/>
      <c r="EA540" s="16"/>
      <c r="EB540" s="16"/>
      <c r="EC540" s="16"/>
      <c r="ED540" s="16"/>
      <c r="EE540" s="16"/>
      <c r="EF540" s="16"/>
      <c r="EG540" s="16"/>
      <c r="EH540" s="16"/>
      <c r="EI540" s="16"/>
      <c r="EJ540" s="16"/>
      <c r="EK540" s="16"/>
      <c r="EL540" s="16"/>
      <c r="EM540" s="16"/>
      <c r="EN540" s="16"/>
      <c r="EO540" s="16"/>
      <c r="EP540" s="16"/>
      <c r="EQ540" s="16"/>
      <c r="ER540" s="16"/>
      <c r="ES540" s="16"/>
      <c r="ET540" s="16"/>
      <c r="EU540" s="16"/>
      <c r="EV540" s="16"/>
      <c r="EW540" s="16"/>
      <c r="EX540" s="16"/>
      <c r="EY540" s="16"/>
      <c r="EZ540" s="16"/>
      <c r="FA540" s="16"/>
      <c r="FB540" s="16"/>
      <c r="FC540" s="16"/>
      <c r="FD540" s="16"/>
      <c r="FE540" s="16"/>
      <c r="FF540" s="16"/>
      <c r="FG540" s="16"/>
      <c r="FH540" s="16"/>
      <c r="FI540" s="16"/>
      <c r="FJ540" s="16"/>
      <c r="FK540" s="16"/>
      <c r="FL540" s="16"/>
      <c r="FM540" s="16"/>
      <c r="FN540" s="16"/>
      <c r="FO540" s="16"/>
      <c r="FP540" s="16"/>
      <c r="FQ540" s="16"/>
      <c r="FR540" s="16"/>
      <c r="FS540" s="16"/>
      <c r="FT540" s="16"/>
      <c r="FU540" s="16"/>
      <c r="FV540" s="16"/>
      <c r="FW540" s="16"/>
      <c r="FX540" s="16"/>
      <c r="FY540" s="16"/>
      <c r="FZ540" s="16"/>
      <c r="GA540" s="16"/>
      <c r="GB540" s="16"/>
      <c r="GC540" s="16"/>
      <c r="GE540" s="37">
        <v>535</v>
      </c>
      <c r="GF540" s="12">
        <v>3735</v>
      </c>
      <c r="GG540" s="16">
        <v>2</v>
      </c>
      <c r="GH540" s="16">
        <v>17.86</v>
      </c>
      <c r="GI540" s="16">
        <v>0</v>
      </c>
      <c r="GJ540" s="16">
        <v>0</v>
      </c>
      <c r="GK540" s="16">
        <v>7</v>
      </c>
      <c r="GL540" s="16">
        <v>0</v>
      </c>
      <c r="GM540" s="16">
        <v>5.13</v>
      </c>
      <c r="GN540" s="16">
        <v>0</v>
      </c>
      <c r="GO540" s="16">
        <v>0</v>
      </c>
      <c r="GP540" s="16">
        <v>0</v>
      </c>
      <c r="GQ540" s="16">
        <v>6.4</v>
      </c>
      <c r="GR540" s="16">
        <v>7.4</v>
      </c>
      <c r="GS540" s="16">
        <v>17.260000000000002</v>
      </c>
      <c r="GT540" s="16">
        <v>10.119999999999999</v>
      </c>
      <c r="GU540" s="16">
        <v>21.12</v>
      </c>
      <c r="GV540" s="16">
        <v>1060.3700000000001</v>
      </c>
      <c r="GW540" s="16"/>
      <c r="GX540" s="16"/>
      <c r="GY540" s="16"/>
      <c r="GZ540" s="16"/>
      <c r="HA540" s="16"/>
    </row>
    <row r="541" spans="1:209" x14ac:dyDescent="0.35">
      <c r="A541" s="37"/>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c r="AA541" s="16"/>
      <c r="AB541" s="16"/>
      <c r="AC541" s="16"/>
      <c r="AD541" s="16"/>
      <c r="AE541" s="16"/>
      <c r="AF541" s="16"/>
      <c r="AG541" s="16"/>
      <c r="AH541" s="16"/>
      <c r="AI541" s="16"/>
      <c r="AJ541" s="16"/>
      <c r="AK541" s="16"/>
      <c r="AL541" s="16"/>
      <c r="AM541" s="16"/>
      <c r="AN541" s="16"/>
      <c r="AO541" s="16"/>
      <c r="AP541" s="16"/>
      <c r="AQ541" s="16"/>
      <c r="AR541" s="16"/>
      <c r="AS541" s="16"/>
      <c r="AT541" s="16"/>
      <c r="AU541" s="16"/>
      <c r="AV541" s="16"/>
      <c r="AW541" s="16"/>
      <c r="AX541" s="16"/>
      <c r="AY541" s="16"/>
      <c r="AZ541" s="16"/>
      <c r="BA541" s="16"/>
      <c r="BB541" s="16"/>
      <c r="BC541" s="16"/>
      <c r="BD541" s="16"/>
      <c r="BE541" s="16"/>
      <c r="BF541" s="16"/>
      <c r="BG541" s="16"/>
      <c r="BH541" s="16"/>
      <c r="BI541" s="16"/>
      <c r="BJ541" s="16"/>
      <c r="BK541" s="16"/>
      <c r="BL541" s="16"/>
      <c r="BM541" s="16"/>
      <c r="BN541" s="16"/>
      <c r="BO541" s="16"/>
      <c r="BP541" s="16"/>
      <c r="BQ541" s="16"/>
      <c r="BR541" s="16"/>
      <c r="BS541" s="16"/>
      <c r="BT541" s="16"/>
      <c r="BU541" s="16"/>
      <c r="BV541" s="16"/>
      <c r="BW541" s="16"/>
      <c r="BX541" s="16"/>
      <c r="BY541" s="16"/>
      <c r="BZ541" s="16"/>
      <c r="CA541" s="16"/>
      <c r="CB541" s="16"/>
      <c r="CC541" s="16"/>
      <c r="CD541" s="16"/>
      <c r="CE541" s="16"/>
      <c r="CF541" s="16"/>
      <c r="CG541" s="16"/>
      <c r="CH541" s="16"/>
      <c r="CI541" s="16"/>
      <c r="CJ541" s="16"/>
      <c r="CK541" s="16"/>
      <c r="CL541" s="16"/>
      <c r="CM541" s="16"/>
      <c r="CN541" s="16"/>
      <c r="CO541" s="16"/>
      <c r="CP541" s="16"/>
      <c r="CQ541" s="16"/>
      <c r="CR541" s="16"/>
      <c r="CS541" s="16"/>
      <c r="CT541" s="16"/>
      <c r="CU541" s="16"/>
      <c r="CV541" s="16"/>
      <c r="CW541" s="16"/>
      <c r="CX541" s="16"/>
      <c r="CY541" s="16"/>
      <c r="CZ541" s="16"/>
      <c r="DA541" s="16"/>
      <c r="DB541" s="16"/>
      <c r="DC541" s="16"/>
      <c r="DD541" s="16"/>
      <c r="DE541" s="16"/>
      <c r="DF541" s="16"/>
      <c r="DG541" s="16"/>
      <c r="DH541" s="16"/>
      <c r="DI541" s="16"/>
      <c r="DJ541" s="16"/>
      <c r="DK541" s="16"/>
      <c r="DL541" s="16"/>
      <c r="DM541" s="16"/>
      <c r="DN541" s="16"/>
      <c r="DO541" s="16"/>
      <c r="DP541" s="16"/>
      <c r="DQ541" s="16"/>
      <c r="DR541" s="16"/>
      <c r="DS541" s="16"/>
      <c r="DT541" s="16"/>
      <c r="DU541" s="16"/>
      <c r="DV541" s="16"/>
      <c r="DW541" s="16"/>
      <c r="DX541" s="16"/>
      <c r="DY541" s="16"/>
      <c r="DZ541" s="16"/>
      <c r="EA541" s="16"/>
      <c r="EB541" s="16"/>
      <c r="EC541" s="16"/>
      <c r="ED541" s="16"/>
      <c r="EE541" s="16"/>
      <c r="EF541" s="16"/>
      <c r="EG541" s="16"/>
      <c r="EH541" s="16"/>
      <c r="EI541" s="16"/>
      <c r="EJ541" s="16"/>
      <c r="EK541" s="16"/>
      <c r="EL541" s="16"/>
      <c r="EM541" s="16"/>
      <c r="EN541" s="16"/>
      <c r="EO541" s="16"/>
      <c r="EP541" s="16"/>
      <c r="EQ541" s="16"/>
      <c r="ER541" s="16"/>
      <c r="ES541" s="16"/>
      <c r="ET541" s="16"/>
      <c r="EU541" s="16"/>
      <c r="EV541" s="16"/>
      <c r="EW541" s="16"/>
      <c r="EX541" s="16"/>
      <c r="EY541" s="16"/>
      <c r="EZ541" s="16"/>
      <c r="FA541" s="16"/>
      <c r="FB541" s="16"/>
      <c r="FC541" s="16"/>
      <c r="FD541" s="16"/>
      <c r="FE541" s="16"/>
      <c r="FF541" s="16"/>
      <c r="FG541" s="16"/>
      <c r="FH541" s="16"/>
      <c r="FI541" s="16"/>
      <c r="FJ541" s="16"/>
      <c r="FK541" s="16"/>
      <c r="FL541" s="16"/>
      <c r="FM541" s="16"/>
      <c r="FN541" s="16"/>
      <c r="FO541" s="16"/>
      <c r="FP541" s="16"/>
      <c r="FQ541" s="16"/>
      <c r="FR541" s="16"/>
      <c r="FS541" s="16"/>
      <c r="FT541" s="16"/>
      <c r="FU541" s="16"/>
      <c r="FV541" s="16"/>
      <c r="FW541" s="16"/>
      <c r="FX541" s="16"/>
      <c r="FY541" s="16"/>
      <c r="FZ541" s="16"/>
      <c r="GA541" s="16"/>
      <c r="GB541" s="16"/>
      <c r="GC541" s="16"/>
      <c r="GE541" s="37">
        <v>536</v>
      </c>
      <c r="GF541" s="12">
        <v>3736</v>
      </c>
      <c r="GG541" s="16">
        <v>1.52</v>
      </c>
      <c r="GH541" s="16">
        <v>0</v>
      </c>
      <c r="GI541" s="16">
        <v>2.5</v>
      </c>
      <c r="GJ541" s="16">
        <v>0</v>
      </c>
      <c r="GK541" s="16">
        <v>0</v>
      </c>
      <c r="GL541" s="16">
        <v>0</v>
      </c>
      <c r="GM541" s="16">
        <v>0</v>
      </c>
      <c r="GN541" s="16">
        <v>0</v>
      </c>
      <c r="GO541" s="16">
        <v>5.58</v>
      </c>
      <c r="GP541" s="16">
        <v>0</v>
      </c>
      <c r="GQ541" s="16">
        <v>0</v>
      </c>
      <c r="GR541" s="16">
        <v>0</v>
      </c>
      <c r="GS541" s="16">
        <v>0</v>
      </c>
      <c r="GT541" s="16">
        <v>0</v>
      </c>
      <c r="GU541" s="16">
        <v>0</v>
      </c>
      <c r="GV541" s="16">
        <v>152.16000000000003</v>
      </c>
      <c r="GW541" s="16"/>
      <c r="GX541" s="16"/>
      <c r="GY541" s="16"/>
      <c r="GZ541" s="16"/>
      <c r="HA541" s="16"/>
    </row>
    <row r="542" spans="1:209" x14ac:dyDescent="0.35">
      <c r="A542" s="37"/>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c r="AA542" s="16"/>
      <c r="AB542" s="16"/>
      <c r="AC542" s="16"/>
      <c r="AD542" s="16"/>
      <c r="AE542" s="16"/>
      <c r="AF542" s="16"/>
      <c r="AG542" s="16"/>
      <c r="AH542" s="16"/>
      <c r="AI542" s="16"/>
      <c r="AJ542" s="16"/>
      <c r="AK542" s="16"/>
      <c r="AL542" s="16"/>
      <c r="AM542" s="16"/>
      <c r="AN542" s="16"/>
      <c r="AO542" s="16"/>
      <c r="AP542" s="16"/>
      <c r="AQ542" s="16"/>
      <c r="AR542" s="16"/>
      <c r="AS542" s="16"/>
      <c r="AT542" s="16"/>
      <c r="AU542" s="16"/>
      <c r="AV542" s="16"/>
      <c r="AW542" s="16"/>
      <c r="AX542" s="16"/>
      <c r="AY542" s="16"/>
      <c r="AZ542" s="16"/>
      <c r="BA542" s="16"/>
      <c r="BB542" s="16"/>
      <c r="BC542" s="16"/>
      <c r="BD542" s="16"/>
      <c r="BE542" s="16"/>
      <c r="BF542" s="16"/>
      <c r="BG542" s="16"/>
      <c r="BH542" s="16"/>
      <c r="BI542" s="16"/>
      <c r="BJ542" s="16"/>
      <c r="BK542" s="16"/>
      <c r="BL542" s="16"/>
      <c r="BM542" s="16"/>
      <c r="BN542" s="16"/>
      <c r="BO542" s="16"/>
      <c r="BP542" s="16"/>
      <c r="BQ542" s="16"/>
      <c r="BR542" s="16"/>
      <c r="BS542" s="16"/>
      <c r="BT542" s="16"/>
      <c r="BU542" s="16"/>
      <c r="BV542" s="16"/>
      <c r="BW542" s="16"/>
      <c r="BX542" s="16"/>
      <c r="BY542" s="16"/>
      <c r="BZ542" s="16"/>
      <c r="CA542" s="16"/>
      <c r="CB542" s="16"/>
      <c r="CC542" s="16"/>
      <c r="CD542" s="16"/>
      <c r="CE542" s="16"/>
      <c r="CF542" s="16"/>
      <c r="CG542" s="16"/>
      <c r="CH542" s="16"/>
      <c r="CI542" s="16"/>
      <c r="CJ542" s="16"/>
      <c r="CK542" s="16"/>
      <c r="CL542" s="16"/>
      <c r="CM542" s="16"/>
      <c r="CN542" s="16"/>
      <c r="CO542" s="16"/>
      <c r="CP542" s="16"/>
      <c r="CQ542" s="16"/>
      <c r="CR542" s="16"/>
      <c r="CS542" s="16"/>
      <c r="CT542" s="16"/>
      <c r="CU542" s="16"/>
      <c r="CV542" s="16"/>
      <c r="CW542" s="16"/>
      <c r="CX542" s="16"/>
      <c r="CY542" s="16"/>
      <c r="CZ542" s="16"/>
      <c r="DA542" s="16"/>
      <c r="DB542" s="16"/>
      <c r="DC542" s="16"/>
      <c r="DD542" s="16"/>
      <c r="DE542" s="16"/>
      <c r="DF542" s="16"/>
      <c r="DG542" s="16"/>
      <c r="DH542" s="16"/>
      <c r="DI542" s="16"/>
      <c r="DJ542" s="16"/>
      <c r="DK542" s="16"/>
      <c r="DL542" s="16"/>
      <c r="DM542" s="16"/>
      <c r="DN542" s="16"/>
      <c r="DO542" s="16"/>
      <c r="DP542" s="16"/>
      <c r="DQ542" s="16"/>
      <c r="DR542" s="16"/>
      <c r="DS542" s="16"/>
      <c r="DT542" s="16"/>
      <c r="DU542" s="16"/>
      <c r="DV542" s="16"/>
      <c r="DW542" s="16"/>
      <c r="DX542" s="16"/>
      <c r="DY542" s="16"/>
      <c r="DZ542" s="16"/>
      <c r="EA542" s="16"/>
      <c r="EB542" s="16"/>
      <c r="EC542" s="16"/>
      <c r="ED542" s="16"/>
      <c r="EE542" s="16"/>
      <c r="EF542" s="16"/>
      <c r="EG542" s="16"/>
      <c r="EH542" s="16"/>
      <c r="EI542" s="16"/>
      <c r="EJ542" s="16"/>
      <c r="EK542" s="16"/>
      <c r="EL542" s="16"/>
      <c r="EM542" s="16"/>
      <c r="EN542" s="16"/>
      <c r="EO542" s="16"/>
      <c r="EP542" s="16"/>
      <c r="EQ542" s="16"/>
      <c r="ER542" s="16"/>
      <c r="ES542" s="16"/>
      <c r="ET542" s="16"/>
      <c r="EU542" s="16"/>
      <c r="EV542" s="16"/>
      <c r="EW542" s="16"/>
      <c r="EX542" s="16"/>
      <c r="EY542" s="16"/>
      <c r="EZ542" s="16"/>
      <c r="FA542" s="16"/>
      <c r="FB542" s="16"/>
      <c r="FC542" s="16"/>
      <c r="FD542" s="16"/>
      <c r="FE542" s="16"/>
      <c r="FF542" s="16"/>
      <c r="FG542" s="16"/>
      <c r="FH542" s="16"/>
      <c r="FI542" s="16"/>
      <c r="FJ542" s="16"/>
      <c r="FK542" s="16"/>
      <c r="FL542" s="16"/>
      <c r="FM542" s="16"/>
      <c r="FN542" s="16"/>
      <c r="FO542" s="16"/>
      <c r="FP542" s="16"/>
      <c r="FQ542" s="16"/>
      <c r="FR542" s="16"/>
      <c r="FS542" s="16"/>
      <c r="FT542" s="16"/>
      <c r="FU542" s="16"/>
      <c r="FV542" s="16"/>
      <c r="FW542" s="16"/>
      <c r="FX542" s="16"/>
      <c r="FY542" s="16"/>
      <c r="FZ542" s="16"/>
      <c r="GA542" s="16"/>
      <c r="GB542" s="16"/>
      <c r="GC542" s="16"/>
      <c r="GE542" s="37">
        <v>537</v>
      </c>
      <c r="GF542" s="12">
        <v>3737</v>
      </c>
      <c r="GG542" s="16">
        <v>62.344999999999999</v>
      </c>
      <c r="GH542" s="16">
        <v>106.98</v>
      </c>
      <c r="GI542" s="16">
        <v>42.5</v>
      </c>
      <c r="GJ542" s="16">
        <v>11.5</v>
      </c>
      <c r="GK542" s="16">
        <v>10.82</v>
      </c>
      <c r="GL542" s="16">
        <v>0</v>
      </c>
      <c r="GM542" s="16">
        <v>13.12</v>
      </c>
      <c r="GN542" s="16">
        <v>33.96</v>
      </c>
      <c r="GO542" s="16">
        <v>19.52</v>
      </c>
      <c r="GP542" s="16">
        <v>31.184999999999999</v>
      </c>
      <c r="GQ542" s="16">
        <v>60.4</v>
      </c>
      <c r="GR542" s="16">
        <v>19.079999999999998</v>
      </c>
      <c r="GS542" s="16">
        <v>56.07</v>
      </c>
      <c r="GT542" s="16">
        <v>33.880000000000003</v>
      </c>
      <c r="GU542" s="16">
        <v>0</v>
      </c>
      <c r="GV542" s="16">
        <v>6757.2160000000022</v>
      </c>
      <c r="GW542" s="16"/>
      <c r="GX542" s="16"/>
      <c r="GY542" s="16"/>
      <c r="GZ542" s="16"/>
      <c r="HA542" s="16"/>
    </row>
    <row r="543" spans="1:209" x14ac:dyDescent="0.35">
      <c r="A543" s="37"/>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c r="AA543" s="16"/>
      <c r="AB543" s="16"/>
      <c r="AC543" s="16"/>
      <c r="AD543" s="16"/>
      <c r="AE543" s="16"/>
      <c r="AF543" s="16"/>
      <c r="AG543" s="16"/>
      <c r="AH543" s="16"/>
      <c r="AI543" s="16"/>
      <c r="AJ543" s="16"/>
      <c r="AK543" s="16"/>
      <c r="AL543" s="16"/>
      <c r="AM543" s="16"/>
      <c r="AN543" s="16"/>
      <c r="AO543" s="16"/>
      <c r="AP543" s="16"/>
      <c r="AQ543" s="16"/>
      <c r="AR543" s="16"/>
      <c r="AS543" s="16"/>
      <c r="AT543" s="16"/>
      <c r="AU543" s="16"/>
      <c r="AV543" s="16"/>
      <c r="AW543" s="16"/>
      <c r="AX543" s="16"/>
      <c r="AY543" s="16"/>
      <c r="AZ543" s="16"/>
      <c r="BA543" s="16"/>
      <c r="BB543" s="16"/>
      <c r="BC543" s="16"/>
      <c r="BD543" s="16"/>
      <c r="BE543" s="16"/>
      <c r="BF543" s="16"/>
      <c r="BG543" s="16"/>
      <c r="BH543" s="16"/>
      <c r="BI543" s="16"/>
      <c r="BJ543" s="16"/>
      <c r="BK543" s="16"/>
      <c r="BL543" s="16"/>
      <c r="BM543" s="16"/>
      <c r="BN543" s="16"/>
      <c r="BO543" s="16"/>
      <c r="BP543" s="16"/>
      <c r="BQ543" s="16"/>
      <c r="BR543" s="16"/>
      <c r="BS543" s="16"/>
      <c r="BT543" s="16"/>
      <c r="BU543" s="16"/>
      <c r="BV543" s="16"/>
      <c r="BW543" s="16"/>
      <c r="BX543" s="16"/>
      <c r="BY543" s="16"/>
      <c r="BZ543" s="16"/>
      <c r="CA543" s="16"/>
      <c r="CB543" s="16"/>
      <c r="CC543" s="16"/>
      <c r="CD543" s="16"/>
      <c r="CE543" s="16"/>
      <c r="CF543" s="16"/>
      <c r="CG543" s="16"/>
      <c r="CH543" s="16"/>
      <c r="CI543" s="16"/>
      <c r="CJ543" s="16"/>
      <c r="CK543" s="16"/>
      <c r="CL543" s="16"/>
      <c r="CM543" s="16"/>
      <c r="CN543" s="16"/>
      <c r="CO543" s="16"/>
      <c r="CP543" s="16"/>
      <c r="CQ543" s="16"/>
      <c r="CR543" s="16"/>
      <c r="CS543" s="16"/>
      <c r="CT543" s="16"/>
      <c r="CU543" s="16"/>
      <c r="CV543" s="16"/>
      <c r="CW543" s="16"/>
      <c r="CX543" s="16"/>
      <c r="CY543" s="16"/>
      <c r="CZ543" s="16"/>
      <c r="DA543" s="16"/>
      <c r="DB543" s="16"/>
      <c r="DC543" s="16"/>
      <c r="DD543" s="16"/>
      <c r="DE543" s="16"/>
      <c r="DF543" s="16"/>
      <c r="DG543" s="16"/>
      <c r="DH543" s="16"/>
      <c r="DI543" s="16"/>
      <c r="DJ543" s="16"/>
      <c r="DK543" s="16"/>
      <c r="DL543" s="16"/>
      <c r="DM543" s="16"/>
      <c r="DN543" s="16"/>
      <c r="DO543" s="16"/>
      <c r="DP543" s="16"/>
      <c r="DQ543" s="16"/>
      <c r="DR543" s="16"/>
      <c r="DS543" s="16"/>
      <c r="DT543" s="16"/>
      <c r="DU543" s="16"/>
      <c r="DV543" s="16"/>
      <c r="DW543" s="16"/>
      <c r="DX543" s="16"/>
      <c r="DY543" s="16"/>
      <c r="DZ543" s="16"/>
      <c r="EA543" s="16"/>
      <c r="EB543" s="16"/>
      <c r="EC543" s="16"/>
      <c r="ED543" s="16"/>
      <c r="EE543" s="16"/>
      <c r="EF543" s="16"/>
      <c r="EG543" s="16"/>
      <c r="EH543" s="16"/>
      <c r="EI543" s="16"/>
      <c r="EJ543" s="16"/>
      <c r="EK543" s="16"/>
      <c r="EL543" s="16"/>
      <c r="EM543" s="16"/>
      <c r="EN543" s="16"/>
      <c r="EO543" s="16"/>
      <c r="EP543" s="16"/>
      <c r="EQ543" s="16"/>
      <c r="ER543" s="16"/>
      <c r="ES543" s="16"/>
      <c r="ET543" s="16"/>
      <c r="EU543" s="16"/>
      <c r="EV543" s="16"/>
      <c r="EW543" s="16"/>
      <c r="EX543" s="16"/>
      <c r="EY543" s="16"/>
      <c r="EZ543" s="16"/>
      <c r="FA543" s="16"/>
      <c r="FB543" s="16"/>
      <c r="FC543" s="16"/>
      <c r="FD543" s="16"/>
      <c r="FE543" s="16"/>
      <c r="FF543" s="16"/>
      <c r="FG543" s="16"/>
      <c r="FH543" s="16"/>
      <c r="FI543" s="16"/>
      <c r="FJ543" s="16"/>
      <c r="FK543" s="16"/>
      <c r="FL543" s="16"/>
      <c r="FM543" s="16"/>
      <c r="FN543" s="16"/>
      <c r="FO543" s="16"/>
      <c r="FP543" s="16"/>
      <c r="FQ543" s="16"/>
      <c r="FR543" s="16"/>
      <c r="FS543" s="16"/>
      <c r="FT543" s="16"/>
      <c r="FU543" s="16"/>
      <c r="FV543" s="16"/>
      <c r="FW543" s="16"/>
      <c r="FX543" s="16"/>
      <c r="FY543" s="16"/>
      <c r="FZ543" s="16"/>
      <c r="GA543" s="16"/>
      <c r="GB543" s="16"/>
      <c r="GC543" s="16"/>
      <c r="GE543" s="37">
        <v>538</v>
      </c>
      <c r="GF543" s="12">
        <v>3738</v>
      </c>
      <c r="GG543" s="16">
        <v>2.04</v>
      </c>
      <c r="GH543" s="16">
        <v>8.68</v>
      </c>
      <c r="GI543" s="16">
        <v>0</v>
      </c>
      <c r="GJ543" s="16">
        <v>9</v>
      </c>
      <c r="GK543" s="16">
        <v>0</v>
      </c>
      <c r="GL543" s="16">
        <v>0</v>
      </c>
      <c r="GM543" s="16">
        <v>0</v>
      </c>
      <c r="GN543" s="16">
        <v>0</v>
      </c>
      <c r="GO543" s="16">
        <v>0</v>
      </c>
      <c r="GP543" s="16">
        <v>0</v>
      </c>
      <c r="GQ543" s="16">
        <v>0</v>
      </c>
      <c r="GR543" s="16">
        <v>6.66</v>
      </c>
      <c r="GS543" s="16">
        <v>44</v>
      </c>
      <c r="GT543" s="16">
        <v>0</v>
      </c>
      <c r="GU543" s="16">
        <v>0</v>
      </c>
      <c r="GV543" s="16">
        <v>332.12999999999994</v>
      </c>
      <c r="GW543" s="16"/>
      <c r="GX543" s="16"/>
      <c r="GY543" s="16"/>
      <c r="GZ543" s="16"/>
      <c r="HA543" s="16"/>
    </row>
    <row r="544" spans="1:209" x14ac:dyDescent="0.35">
      <c r="A544" s="37"/>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c r="AA544" s="16"/>
      <c r="AB544" s="16"/>
      <c r="AC544" s="16"/>
      <c r="AD544" s="16"/>
      <c r="AE544" s="16"/>
      <c r="AF544" s="16"/>
      <c r="AG544" s="16"/>
      <c r="AH544" s="16"/>
      <c r="AI544" s="16"/>
      <c r="AJ544" s="16"/>
      <c r="AK544" s="16"/>
      <c r="AL544" s="16"/>
      <c r="AM544" s="16"/>
      <c r="AN544" s="16"/>
      <c r="AO544" s="16"/>
      <c r="AP544" s="16"/>
      <c r="AQ544" s="16"/>
      <c r="AR544" s="16"/>
      <c r="AS544" s="16"/>
      <c r="AT544" s="16"/>
      <c r="AU544" s="16"/>
      <c r="AV544" s="16"/>
      <c r="AW544" s="16"/>
      <c r="AX544" s="16"/>
      <c r="AY544" s="16"/>
      <c r="AZ544" s="16"/>
      <c r="BA544" s="16"/>
      <c r="BB544" s="16"/>
      <c r="BC544" s="16"/>
      <c r="BD544" s="16"/>
      <c r="BE544" s="16"/>
      <c r="BF544" s="16"/>
      <c r="BG544" s="16"/>
      <c r="BH544" s="16"/>
      <c r="BI544" s="16"/>
      <c r="BJ544" s="16"/>
      <c r="BK544" s="16"/>
      <c r="BL544" s="16"/>
      <c r="BM544" s="16"/>
      <c r="BN544" s="16"/>
      <c r="BO544" s="16"/>
      <c r="BP544" s="16"/>
      <c r="BQ544" s="16"/>
      <c r="BR544" s="16"/>
      <c r="BS544" s="16"/>
      <c r="BT544" s="16"/>
      <c r="BU544" s="16"/>
      <c r="BV544" s="16"/>
      <c r="BW544" s="16"/>
      <c r="BX544" s="16"/>
      <c r="BY544" s="16"/>
      <c r="BZ544" s="16"/>
      <c r="CA544" s="16"/>
      <c r="CB544" s="16"/>
      <c r="CC544" s="16"/>
      <c r="CD544" s="16"/>
      <c r="CE544" s="16"/>
      <c r="CF544" s="16"/>
      <c r="CG544" s="16"/>
      <c r="CH544" s="16"/>
      <c r="CI544" s="16"/>
      <c r="CJ544" s="16"/>
      <c r="CK544" s="16"/>
      <c r="CL544" s="16"/>
      <c r="CM544" s="16"/>
      <c r="CN544" s="16"/>
      <c r="CO544" s="16"/>
      <c r="CP544" s="16"/>
      <c r="CQ544" s="16"/>
      <c r="CR544" s="16"/>
      <c r="CS544" s="16"/>
      <c r="CT544" s="16"/>
      <c r="CU544" s="16"/>
      <c r="CV544" s="16"/>
      <c r="CW544" s="16"/>
      <c r="CX544" s="16"/>
      <c r="CY544" s="16"/>
      <c r="CZ544" s="16"/>
      <c r="DA544" s="16"/>
      <c r="DB544" s="16"/>
      <c r="DC544" s="16"/>
      <c r="DD544" s="16"/>
      <c r="DE544" s="16"/>
      <c r="DF544" s="16"/>
      <c r="DG544" s="16"/>
      <c r="DH544" s="16"/>
      <c r="DI544" s="16"/>
      <c r="DJ544" s="16"/>
      <c r="DK544" s="16"/>
      <c r="DL544" s="16"/>
      <c r="DM544" s="16"/>
      <c r="DN544" s="16"/>
      <c r="DO544" s="16"/>
      <c r="DP544" s="16"/>
      <c r="DQ544" s="16"/>
      <c r="DR544" s="16"/>
      <c r="DS544" s="16"/>
      <c r="DT544" s="16"/>
      <c r="DU544" s="16"/>
      <c r="DV544" s="16"/>
      <c r="DW544" s="16"/>
      <c r="DX544" s="16"/>
      <c r="DY544" s="16"/>
      <c r="DZ544" s="16"/>
      <c r="EA544" s="16"/>
      <c r="EB544" s="16"/>
      <c r="EC544" s="16"/>
      <c r="ED544" s="16"/>
      <c r="EE544" s="16"/>
      <c r="EF544" s="16"/>
      <c r="EG544" s="16"/>
      <c r="EH544" s="16"/>
      <c r="EI544" s="16"/>
      <c r="EJ544" s="16"/>
      <c r="EK544" s="16"/>
      <c r="EL544" s="16"/>
      <c r="EM544" s="16"/>
      <c r="EN544" s="16"/>
      <c r="EO544" s="16"/>
      <c r="EP544" s="16"/>
      <c r="EQ544" s="16"/>
      <c r="ER544" s="16"/>
      <c r="ES544" s="16"/>
      <c r="ET544" s="16"/>
      <c r="EU544" s="16"/>
      <c r="EV544" s="16"/>
      <c r="EW544" s="16"/>
      <c r="EX544" s="16"/>
      <c r="EY544" s="16"/>
      <c r="EZ544" s="16"/>
      <c r="FA544" s="16"/>
      <c r="FB544" s="16"/>
      <c r="FC544" s="16"/>
      <c r="FD544" s="16"/>
      <c r="FE544" s="16"/>
      <c r="FF544" s="16"/>
      <c r="FG544" s="16"/>
      <c r="FH544" s="16"/>
      <c r="FI544" s="16"/>
      <c r="FJ544" s="16"/>
      <c r="FK544" s="16"/>
      <c r="FL544" s="16"/>
      <c r="FM544" s="16"/>
      <c r="FN544" s="16"/>
      <c r="FO544" s="16"/>
      <c r="FP544" s="16"/>
      <c r="FQ544" s="16"/>
      <c r="FR544" s="16"/>
      <c r="FS544" s="16"/>
      <c r="FT544" s="16"/>
      <c r="FU544" s="16"/>
      <c r="FV544" s="16"/>
      <c r="FW544" s="16"/>
      <c r="FX544" s="16"/>
      <c r="FY544" s="16"/>
      <c r="FZ544" s="16"/>
      <c r="GA544" s="16"/>
      <c r="GB544" s="16"/>
      <c r="GC544" s="16"/>
      <c r="GE544" s="37">
        <v>539</v>
      </c>
      <c r="GF544" s="12">
        <v>3739</v>
      </c>
      <c r="GG544" s="16">
        <v>0</v>
      </c>
      <c r="GH544" s="16">
        <v>4.5</v>
      </c>
      <c r="GI544" s="16">
        <v>0</v>
      </c>
      <c r="GJ544" s="16">
        <v>0</v>
      </c>
      <c r="GK544" s="16">
        <v>0</v>
      </c>
      <c r="GL544" s="16">
        <v>0</v>
      </c>
      <c r="GM544" s="16">
        <v>0</v>
      </c>
      <c r="GN544" s="16">
        <v>0</v>
      </c>
      <c r="GO544" s="16">
        <v>0</v>
      </c>
      <c r="GP544" s="16">
        <v>19.8</v>
      </c>
      <c r="GQ544" s="16">
        <v>8.91</v>
      </c>
      <c r="GR544" s="16">
        <v>0</v>
      </c>
      <c r="GS544" s="16">
        <v>0</v>
      </c>
      <c r="GT544" s="16">
        <v>0</v>
      </c>
      <c r="GU544" s="16">
        <v>0</v>
      </c>
      <c r="GV544" s="16">
        <v>458.23</v>
      </c>
      <c r="GW544" s="16"/>
      <c r="GX544" s="16"/>
      <c r="GY544" s="16"/>
      <c r="GZ544" s="16"/>
      <c r="HA544" s="16"/>
    </row>
    <row r="545" spans="1:209" x14ac:dyDescent="0.35">
      <c r="A545" s="37"/>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c r="AA545" s="16"/>
      <c r="AB545" s="16"/>
      <c r="AC545" s="16"/>
      <c r="AD545" s="16"/>
      <c r="AE545" s="16"/>
      <c r="AF545" s="16"/>
      <c r="AG545" s="16"/>
      <c r="AH545" s="16"/>
      <c r="AI545" s="16"/>
      <c r="AJ545" s="16"/>
      <c r="AK545" s="16"/>
      <c r="AL545" s="16"/>
      <c r="AM545" s="16"/>
      <c r="AN545" s="16"/>
      <c r="AO545" s="16"/>
      <c r="AP545" s="16"/>
      <c r="AQ545" s="16"/>
      <c r="AR545" s="16"/>
      <c r="AS545" s="16"/>
      <c r="AT545" s="16"/>
      <c r="AU545" s="16"/>
      <c r="AV545" s="16"/>
      <c r="AW545" s="16"/>
      <c r="AX545" s="16"/>
      <c r="AY545" s="16"/>
      <c r="AZ545" s="16"/>
      <c r="BA545" s="16"/>
      <c r="BB545" s="16"/>
      <c r="BC545" s="16"/>
      <c r="BD545" s="16"/>
      <c r="BE545" s="16"/>
      <c r="BF545" s="16"/>
      <c r="BG545" s="16"/>
      <c r="BH545" s="16"/>
      <c r="BI545" s="16"/>
      <c r="BJ545" s="16"/>
      <c r="BK545" s="16"/>
      <c r="BL545" s="16"/>
      <c r="BM545" s="16"/>
      <c r="BN545" s="16"/>
      <c r="BO545" s="16"/>
      <c r="BP545" s="16"/>
      <c r="BQ545" s="16"/>
      <c r="BR545" s="16"/>
      <c r="BS545" s="16"/>
      <c r="BT545" s="16"/>
      <c r="BU545" s="16"/>
      <c r="BV545" s="16"/>
      <c r="BW545" s="16"/>
      <c r="BX545" s="16"/>
      <c r="BY545" s="16"/>
      <c r="BZ545" s="16"/>
      <c r="CA545" s="16"/>
      <c r="CB545" s="16"/>
      <c r="CC545" s="16"/>
      <c r="CD545" s="16"/>
      <c r="CE545" s="16"/>
      <c r="CF545" s="16"/>
      <c r="CG545" s="16"/>
      <c r="CH545" s="16"/>
      <c r="CI545" s="16"/>
      <c r="CJ545" s="16"/>
      <c r="CK545" s="16"/>
      <c r="CL545" s="16"/>
      <c r="CM545" s="16"/>
      <c r="CN545" s="16"/>
      <c r="CO545" s="16"/>
      <c r="CP545" s="16"/>
      <c r="CQ545" s="16"/>
      <c r="CR545" s="16"/>
      <c r="CS545" s="16"/>
      <c r="CT545" s="16"/>
      <c r="CU545" s="16"/>
      <c r="CV545" s="16"/>
      <c r="CW545" s="16"/>
      <c r="CX545" s="16"/>
      <c r="CY545" s="16"/>
      <c r="CZ545" s="16"/>
      <c r="DA545" s="16"/>
      <c r="DB545" s="16"/>
      <c r="DC545" s="16"/>
      <c r="DD545" s="16"/>
      <c r="DE545" s="16"/>
      <c r="DF545" s="16"/>
      <c r="DG545" s="16"/>
      <c r="DH545" s="16"/>
      <c r="DI545" s="16"/>
      <c r="DJ545" s="16"/>
      <c r="DK545" s="16"/>
      <c r="DL545" s="16"/>
      <c r="DM545" s="16"/>
      <c r="DN545" s="16"/>
      <c r="DO545" s="16"/>
      <c r="DP545" s="16"/>
      <c r="DQ545" s="16"/>
      <c r="DR545" s="16"/>
      <c r="DS545" s="16"/>
      <c r="DT545" s="16"/>
      <c r="DU545" s="16"/>
      <c r="DV545" s="16"/>
      <c r="DW545" s="16"/>
      <c r="DX545" s="16"/>
      <c r="DY545" s="16"/>
      <c r="DZ545" s="16"/>
      <c r="EA545" s="16"/>
      <c r="EB545" s="16"/>
      <c r="EC545" s="16"/>
      <c r="ED545" s="16"/>
      <c r="EE545" s="16"/>
      <c r="EF545" s="16"/>
      <c r="EG545" s="16"/>
      <c r="EH545" s="16"/>
      <c r="EI545" s="16"/>
      <c r="EJ545" s="16"/>
      <c r="EK545" s="16"/>
      <c r="EL545" s="16"/>
      <c r="EM545" s="16"/>
      <c r="EN545" s="16"/>
      <c r="EO545" s="16"/>
      <c r="EP545" s="16"/>
      <c r="EQ545" s="16"/>
      <c r="ER545" s="16"/>
      <c r="ES545" s="16"/>
      <c r="ET545" s="16"/>
      <c r="EU545" s="16"/>
      <c r="EV545" s="16"/>
      <c r="EW545" s="16"/>
      <c r="EX545" s="16"/>
      <c r="EY545" s="16"/>
      <c r="EZ545" s="16"/>
      <c r="FA545" s="16"/>
      <c r="FB545" s="16"/>
      <c r="FC545" s="16"/>
      <c r="FD545" s="16"/>
      <c r="FE545" s="16"/>
      <c r="FF545" s="16"/>
      <c r="FG545" s="16"/>
      <c r="FH545" s="16"/>
      <c r="FI545" s="16"/>
      <c r="FJ545" s="16"/>
      <c r="FK545" s="16"/>
      <c r="FL545" s="16"/>
      <c r="FM545" s="16"/>
      <c r="FN545" s="16"/>
      <c r="FO545" s="16"/>
      <c r="FP545" s="16"/>
      <c r="FQ545" s="16"/>
      <c r="FR545" s="16"/>
      <c r="FS545" s="16"/>
      <c r="FT545" s="16"/>
      <c r="FU545" s="16"/>
      <c r="FV545" s="16"/>
      <c r="FW545" s="16"/>
      <c r="FX545" s="16"/>
      <c r="FY545" s="16"/>
      <c r="FZ545" s="16"/>
      <c r="GA545" s="16"/>
      <c r="GB545" s="16"/>
      <c r="GC545" s="16"/>
      <c r="GE545" s="37">
        <v>540</v>
      </c>
      <c r="GF545" s="12">
        <v>3740</v>
      </c>
      <c r="GG545" s="16">
        <v>4.9800000000000004</v>
      </c>
      <c r="GH545" s="16">
        <v>30.29</v>
      </c>
      <c r="GI545" s="16">
        <v>2</v>
      </c>
      <c r="GJ545" s="16">
        <v>0</v>
      </c>
      <c r="GK545" s="16">
        <v>4.5</v>
      </c>
      <c r="GL545" s="16">
        <v>0</v>
      </c>
      <c r="GM545" s="16">
        <v>9.9600000000000009</v>
      </c>
      <c r="GN545" s="16">
        <v>9.68</v>
      </c>
      <c r="GO545" s="16">
        <v>4.95</v>
      </c>
      <c r="GP545" s="16">
        <v>18.98</v>
      </c>
      <c r="GQ545" s="16">
        <v>10.59</v>
      </c>
      <c r="GR545" s="16">
        <v>0</v>
      </c>
      <c r="GS545" s="16">
        <v>21.004999999999999</v>
      </c>
      <c r="GT545" s="16">
        <v>60.82</v>
      </c>
      <c r="GU545" s="16">
        <v>10.56</v>
      </c>
      <c r="GV545" s="16">
        <v>2176.1740000000013</v>
      </c>
      <c r="GW545" s="16"/>
      <c r="GX545" s="16"/>
      <c r="GY545" s="16"/>
      <c r="GZ545" s="16"/>
      <c r="HA545" s="16"/>
    </row>
    <row r="546" spans="1:209" x14ac:dyDescent="0.35">
      <c r="A546" s="37"/>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c r="AA546" s="16"/>
      <c r="AB546" s="16"/>
      <c r="AC546" s="16"/>
      <c r="AD546" s="16"/>
      <c r="AE546" s="16"/>
      <c r="AF546" s="16"/>
      <c r="AG546" s="16"/>
      <c r="AH546" s="16"/>
      <c r="AI546" s="16"/>
      <c r="AJ546" s="16"/>
      <c r="AK546" s="16"/>
      <c r="AL546" s="16"/>
      <c r="AM546" s="16"/>
      <c r="AN546" s="16"/>
      <c r="AO546" s="16"/>
      <c r="AP546" s="16"/>
      <c r="AQ546" s="16"/>
      <c r="AR546" s="16"/>
      <c r="AS546" s="16"/>
      <c r="AT546" s="16"/>
      <c r="AU546" s="16"/>
      <c r="AV546" s="16"/>
      <c r="AW546" s="16"/>
      <c r="AX546" s="16"/>
      <c r="AY546" s="16"/>
      <c r="AZ546" s="16"/>
      <c r="BA546" s="16"/>
      <c r="BB546" s="16"/>
      <c r="BC546" s="16"/>
      <c r="BD546" s="16"/>
      <c r="BE546" s="16"/>
      <c r="BF546" s="16"/>
      <c r="BG546" s="16"/>
      <c r="BH546" s="16"/>
      <c r="BI546" s="16"/>
      <c r="BJ546" s="16"/>
      <c r="BK546" s="16"/>
      <c r="BL546" s="16"/>
      <c r="BM546" s="16"/>
      <c r="BN546" s="16"/>
      <c r="BO546" s="16"/>
      <c r="BP546" s="16"/>
      <c r="BQ546" s="16"/>
      <c r="BR546" s="16"/>
      <c r="BS546" s="16"/>
      <c r="BT546" s="16"/>
      <c r="BU546" s="16"/>
      <c r="BV546" s="16"/>
      <c r="BW546" s="16"/>
      <c r="BX546" s="16"/>
      <c r="BY546" s="16"/>
      <c r="BZ546" s="16"/>
      <c r="CA546" s="16"/>
      <c r="CB546" s="16"/>
      <c r="CC546" s="16"/>
      <c r="CD546" s="16"/>
      <c r="CE546" s="16"/>
      <c r="CF546" s="16"/>
      <c r="CG546" s="16"/>
      <c r="CH546" s="16"/>
      <c r="CI546" s="16"/>
      <c r="CJ546" s="16"/>
      <c r="CK546" s="16"/>
      <c r="CL546" s="16"/>
      <c r="CM546" s="16"/>
      <c r="CN546" s="16"/>
      <c r="CO546" s="16"/>
      <c r="CP546" s="16"/>
      <c r="CQ546" s="16"/>
      <c r="CR546" s="16"/>
      <c r="CS546" s="16"/>
      <c r="CT546" s="16"/>
      <c r="CU546" s="16"/>
      <c r="CV546" s="16"/>
      <c r="CW546" s="16"/>
      <c r="CX546" s="16"/>
      <c r="CY546" s="16"/>
      <c r="CZ546" s="16"/>
      <c r="DA546" s="16"/>
      <c r="DB546" s="16"/>
      <c r="DC546" s="16"/>
      <c r="DD546" s="16"/>
      <c r="DE546" s="16"/>
      <c r="DF546" s="16"/>
      <c r="DG546" s="16"/>
      <c r="DH546" s="16"/>
      <c r="DI546" s="16"/>
      <c r="DJ546" s="16"/>
      <c r="DK546" s="16"/>
      <c r="DL546" s="16"/>
      <c r="DM546" s="16"/>
      <c r="DN546" s="16"/>
      <c r="DO546" s="16"/>
      <c r="DP546" s="16"/>
      <c r="DQ546" s="16"/>
      <c r="DR546" s="16"/>
      <c r="DS546" s="16"/>
      <c r="DT546" s="16"/>
      <c r="DU546" s="16"/>
      <c r="DV546" s="16"/>
      <c r="DW546" s="16"/>
      <c r="DX546" s="16"/>
      <c r="DY546" s="16"/>
      <c r="DZ546" s="16"/>
      <c r="EA546" s="16"/>
      <c r="EB546" s="16"/>
      <c r="EC546" s="16"/>
      <c r="ED546" s="16"/>
      <c r="EE546" s="16"/>
      <c r="EF546" s="16"/>
      <c r="EG546" s="16"/>
      <c r="EH546" s="16"/>
      <c r="EI546" s="16"/>
      <c r="EJ546" s="16"/>
      <c r="EK546" s="16"/>
      <c r="EL546" s="16"/>
      <c r="EM546" s="16"/>
      <c r="EN546" s="16"/>
      <c r="EO546" s="16"/>
      <c r="EP546" s="16"/>
      <c r="EQ546" s="16"/>
      <c r="ER546" s="16"/>
      <c r="ES546" s="16"/>
      <c r="ET546" s="16"/>
      <c r="EU546" s="16"/>
      <c r="EV546" s="16"/>
      <c r="EW546" s="16"/>
      <c r="EX546" s="16"/>
      <c r="EY546" s="16"/>
      <c r="EZ546" s="16"/>
      <c r="FA546" s="16"/>
      <c r="FB546" s="16"/>
      <c r="FC546" s="16"/>
      <c r="FD546" s="16"/>
      <c r="FE546" s="16"/>
      <c r="FF546" s="16"/>
      <c r="FG546" s="16"/>
      <c r="FH546" s="16"/>
      <c r="FI546" s="16"/>
      <c r="FJ546" s="16"/>
      <c r="FK546" s="16"/>
      <c r="FL546" s="16"/>
      <c r="FM546" s="16"/>
      <c r="FN546" s="16"/>
      <c r="FO546" s="16"/>
      <c r="FP546" s="16"/>
      <c r="FQ546" s="16"/>
      <c r="FR546" s="16"/>
      <c r="FS546" s="16"/>
      <c r="FT546" s="16"/>
      <c r="FU546" s="16"/>
      <c r="FV546" s="16"/>
      <c r="FW546" s="16"/>
      <c r="FX546" s="16"/>
      <c r="FY546" s="16"/>
      <c r="FZ546" s="16"/>
      <c r="GA546" s="16"/>
      <c r="GB546" s="16"/>
      <c r="GC546" s="16"/>
      <c r="GE546" s="37">
        <v>541</v>
      </c>
      <c r="GF546" s="12">
        <v>3741</v>
      </c>
      <c r="GG546" s="16">
        <v>74.183999999999997</v>
      </c>
      <c r="GH546" s="16">
        <v>70.63</v>
      </c>
      <c r="GI546" s="16">
        <v>5</v>
      </c>
      <c r="GJ546" s="16">
        <v>12.5</v>
      </c>
      <c r="GK546" s="16">
        <v>19.920000000000002</v>
      </c>
      <c r="GL546" s="16">
        <v>2.6</v>
      </c>
      <c r="GM546" s="16">
        <v>4.29</v>
      </c>
      <c r="GN546" s="16">
        <v>28.465</v>
      </c>
      <c r="GO546" s="16">
        <v>21.77</v>
      </c>
      <c r="GP546" s="16">
        <v>12.24</v>
      </c>
      <c r="GQ546" s="16">
        <v>49.23</v>
      </c>
      <c r="GR546" s="16">
        <v>54.515000000000001</v>
      </c>
      <c r="GS546" s="16">
        <v>24.32</v>
      </c>
      <c r="GT546" s="16">
        <v>46.42</v>
      </c>
      <c r="GU546" s="16">
        <v>122.75</v>
      </c>
      <c r="GV546" s="16">
        <v>5953.329999999999</v>
      </c>
      <c r="GW546" s="16"/>
      <c r="GX546" s="16"/>
      <c r="GY546" s="16"/>
      <c r="GZ546" s="16"/>
      <c r="HA546" s="16"/>
    </row>
    <row r="547" spans="1:209" x14ac:dyDescent="0.35">
      <c r="A547" s="37"/>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c r="AA547" s="16"/>
      <c r="AB547" s="16"/>
      <c r="AC547" s="16"/>
      <c r="AD547" s="16"/>
      <c r="AE547" s="16"/>
      <c r="AF547" s="16"/>
      <c r="AG547" s="16"/>
      <c r="AH547" s="16"/>
      <c r="AI547" s="16"/>
      <c r="AJ547" s="16"/>
      <c r="AK547" s="16"/>
      <c r="AL547" s="16"/>
      <c r="AM547" s="16"/>
      <c r="AN547" s="16"/>
      <c r="AO547" s="16"/>
      <c r="AP547" s="16"/>
      <c r="AQ547" s="16"/>
      <c r="AR547" s="16"/>
      <c r="AS547" s="16"/>
      <c r="AT547" s="16"/>
      <c r="AU547" s="16"/>
      <c r="AV547" s="16"/>
      <c r="AW547" s="16"/>
      <c r="AX547" s="16"/>
      <c r="AY547" s="16"/>
      <c r="AZ547" s="16"/>
      <c r="BA547" s="16"/>
      <c r="BB547" s="16"/>
      <c r="BC547" s="16"/>
      <c r="BD547" s="16"/>
      <c r="BE547" s="16"/>
      <c r="BF547" s="16"/>
      <c r="BG547" s="16"/>
      <c r="BH547" s="16"/>
      <c r="BI547" s="16"/>
      <c r="BJ547" s="16"/>
      <c r="BK547" s="16"/>
      <c r="BL547" s="16"/>
      <c r="BM547" s="16"/>
      <c r="BN547" s="16"/>
      <c r="BO547" s="16"/>
      <c r="BP547" s="16"/>
      <c r="BQ547" s="16"/>
      <c r="BR547" s="16"/>
      <c r="BS547" s="16"/>
      <c r="BT547" s="16"/>
      <c r="BU547" s="16"/>
      <c r="BV547" s="16"/>
      <c r="BW547" s="16"/>
      <c r="BX547" s="16"/>
      <c r="BY547" s="16"/>
      <c r="BZ547" s="16"/>
      <c r="CA547" s="16"/>
      <c r="CB547" s="16"/>
      <c r="CC547" s="16"/>
      <c r="CD547" s="16"/>
      <c r="CE547" s="16"/>
      <c r="CF547" s="16"/>
      <c r="CG547" s="16"/>
      <c r="CH547" s="16"/>
      <c r="CI547" s="16"/>
      <c r="CJ547" s="16"/>
      <c r="CK547" s="16"/>
      <c r="CL547" s="16"/>
      <c r="CM547" s="16"/>
      <c r="CN547" s="16"/>
      <c r="CO547" s="16"/>
      <c r="CP547" s="16"/>
      <c r="CQ547" s="16"/>
      <c r="CR547" s="16"/>
      <c r="CS547" s="16"/>
      <c r="CT547" s="16"/>
      <c r="CU547" s="16"/>
      <c r="CV547" s="16"/>
      <c r="CW547" s="16"/>
      <c r="CX547" s="16"/>
      <c r="CY547" s="16"/>
      <c r="CZ547" s="16"/>
      <c r="DA547" s="16"/>
      <c r="DB547" s="16"/>
      <c r="DC547" s="16"/>
      <c r="DD547" s="16"/>
      <c r="DE547" s="16"/>
      <c r="DF547" s="16"/>
      <c r="DG547" s="16"/>
      <c r="DH547" s="16"/>
      <c r="DI547" s="16"/>
      <c r="DJ547" s="16"/>
      <c r="DK547" s="16"/>
      <c r="DL547" s="16"/>
      <c r="DM547" s="16"/>
      <c r="DN547" s="16"/>
      <c r="DO547" s="16"/>
      <c r="DP547" s="16"/>
      <c r="DQ547" s="16"/>
      <c r="DR547" s="16"/>
      <c r="DS547" s="16"/>
      <c r="DT547" s="16"/>
      <c r="DU547" s="16"/>
      <c r="DV547" s="16"/>
      <c r="DW547" s="16"/>
      <c r="DX547" s="16"/>
      <c r="DY547" s="16"/>
      <c r="DZ547" s="16"/>
      <c r="EA547" s="16"/>
      <c r="EB547" s="16"/>
      <c r="EC547" s="16"/>
      <c r="ED547" s="16"/>
      <c r="EE547" s="16"/>
      <c r="EF547" s="16"/>
      <c r="EG547" s="16"/>
      <c r="EH547" s="16"/>
      <c r="EI547" s="16"/>
      <c r="EJ547" s="16"/>
      <c r="EK547" s="16"/>
      <c r="EL547" s="16"/>
      <c r="EM547" s="16"/>
      <c r="EN547" s="16"/>
      <c r="EO547" s="16"/>
      <c r="EP547" s="16"/>
      <c r="EQ547" s="16"/>
      <c r="ER547" s="16"/>
      <c r="ES547" s="16"/>
      <c r="ET547" s="16"/>
      <c r="EU547" s="16"/>
      <c r="EV547" s="16"/>
      <c r="EW547" s="16"/>
      <c r="EX547" s="16"/>
      <c r="EY547" s="16"/>
      <c r="EZ547" s="16"/>
      <c r="FA547" s="16"/>
      <c r="FB547" s="16"/>
      <c r="FC547" s="16"/>
      <c r="FD547" s="16"/>
      <c r="FE547" s="16"/>
      <c r="FF547" s="16"/>
      <c r="FG547" s="16"/>
      <c r="FH547" s="16"/>
      <c r="FI547" s="16"/>
      <c r="FJ547" s="16"/>
      <c r="FK547" s="16"/>
      <c r="FL547" s="16"/>
      <c r="FM547" s="16"/>
      <c r="FN547" s="16"/>
      <c r="FO547" s="16"/>
      <c r="FP547" s="16"/>
      <c r="FQ547" s="16"/>
      <c r="FR547" s="16"/>
      <c r="FS547" s="16"/>
      <c r="FT547" s="16"/>
      <c r="FU547" s="16"/>
      <c r="FV547" s="16"/>
      <c r="FW547" s="16"/>
      <c r="FX547" s="16"/>
      <c r="FY547" s="16"/>
      <c r="FZ547" s="16"/>
      <c r="GA547" s="16"/>
      <c r="GB547" s="16"/>
      <c r="GC547" s="16"/>
      <c r="GE547" s="37">
        <v>542</v>
      </c>
      <c r="GF547" s="12">
        <v>3744</v>
      </c>
      <c r="GG547" s="16">
        <v>9.5730000000000004</v>
      </c>
      <c r="GH547" s="16">
        <v>12.27</v>
      </c>
      <c r="GI547" s="16">
        <v>0</v>
      </c>
      <c r="GJ547" s="16">
        <v>0</v>
      </c>
      <c r="GK547" s="16">
        <v>0</v>
      </c>
      <c r="GL547" s="16">
        <v>0</v>
      </c>
      <c r="GM547" s="16">
        <v>4.29</v>
      </c>
      <c r="GN547" s="16">
        <v>5.4</v>
      </c>
      <c r="GO547" s="16">
        <v>0</v>
      </c>
      <c r="GP547" s="16">
        <v>0</v>
      </c>
      <c r="GQ547" s="16">
        <v>13.26</v>
      </c>
      <c r="GR547" s="16">
        <v>10.53</v>
      </c>
      <c r="GS547" s="16">
        <v>0</v>
      </c>
      <c r="GT547" s="16">
        <v>0</v>
      </c>
      <c r="GU547" s="16">
        <v>6.65</v>
      </c>
      <c r="GV547" s="16">
        <v>743.08399999999983</v>
      </c>
      <c r="GW547" s="16"/>
      <c r="GX547" s="16"/>
      <c r="GY547" s="16"/>
      <c r="GZ547" s="16"/>
      <c r="HA547" s="16"/>
    </row>
    <row r="548" spans="1:209" x14ac:dyDescent="0.35">
      <c r="A548" s="37"/>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c r="AA548" s="16"/>
      <c r="AB548" s="16"/>
      <c r="AC548" s="16"/>
      <c r="AD548" s="16"/>
      <c r="AE548" s="16"/>
      <c r="AF548" s="16"/>
      <c r="AG548" s="16"/>
      <c r="AH548" s="16"/>
      <c r="AI548" s="16"/>
      <c r="AJ548" s="16"/>
      <c r="AK548" s="16"/>
      <c r="AL548" s="16"/>
      <c r="AM548" s="16"/>
      <c r="AN548" s="16"/>
      <c r="AO548" s="16"/>
      <c r="AP548" s="16"/>
      <c r="AQ548" s="16"/>
      <c r="AR548" s="16"/>
      <c r="AS548" s="16"/>
      <c r="AT548" s="16"/>
      <c r="AU548" s="16"/>
      <c r="AV548" s="16"/>
      <c r="AW548" s="16"/>
      <c r="AX548" s="16"/>
      <c r="AY548" s="16"/>
      <c r="AZ548" s="16"/>
      <c r="BA548" s="16"/>
      <c r="BB548" s="16"/>
      <c r="BC548" s="16"/>
      <c r="BD548" s="16"/>
      <c r="BE548" s="16"/>
      <c r="BF548" s="16"/>
      <c r="BG548" s="16"/>
      <c r="BH548" s="16"/>
      <c r="BI548" s="16"/>
      <c r="BJ548" s="16"/>
      <c r="BK548" s="16"/>
      <c r="BL548" s="16"/>
      <c r="BM548" s="16"/>
      <c r="BN548" s="16"/>
      <c r="BO548" s="16"/>
      <c r="BP548" s="16"/>
      <c r="BQ548" s="16"/>
      <c r="BR548" s="16"/>
      <c r="BS548" s="16"/>
      <c r="BT548" s="16"/>
      <c r="BU548" s="16"/>
      <c r="BV548" s="16"/>
      <c r="BW548" s="16"/>
      <c r="BX548" s="16"/>
      <c r="BY548" s="16"/>
      <c r="BZ548" s="16"/>
      <c r="CA548" s="16"/>
      <c r="CB548" s="16"/>
      <c r="CC548" s="16"/>
      <c r="CD548" s="16"/>
      <c r="CE548" s="16"/>
      <c r="CF548" s="16"/>
      <c r="CG548" s="16"/>
      <c r="CH548" s="16"/>
      <c r="CI548" s="16"/>
      <c r="CJ548" s="16"/>
      <c r="CK548" s="16"/>
      <c r="CL548" s="16"/>
      <c r="CM548" s="16"/>
      <c r="CN548" s="16"/>
      <c r="CO548" s="16"/>
      <c r="CP548" s="16"/>
      <c r="CQ548" s="16"/>
      <c r="CR548" s="16"/>
      <c r="CS548" s="16"/>
      <c r="CT548" s="16"/>
      <c r="CU548" s="16"/>
      <c r="CV548" s="16"/>
      <c r="CW548" s="16"/>
      <c r="CX548" s="16"/>
      <c r="CY548" s="16"/>
      <c r="CZ548" s="16"/>
      <c r="DA548" s="16"/>
      <c r="DB548" s="16"/>
      <c r="DC548" s="16"/>
      <c r="DD548" s="16"/>
      <c r="DE548" s="16"/>
      <c r="DF548" s="16"/>
      <c r="DG548" s="16"/>
      <c r="DH548" s="16"/>
      <c r="DI548" s="16"/>
      <c r="DJ548" s="16"/>
      <c r="DK548" s="16"/>
      <c r="DL548" s="16"/>
      <c r="DM548" s="16"/>
      <c r="DN548" s="16"/>
      <c r="DO548" s="16"/>
      <c r="DP548" s="16"/>
      <c r="DQ548" s="16"/>
      <c r="DR548" s="16"/>
      <c r="DS548" s="16"/>
      <c r="DT548" s="16"/>
      <c r="DU548" s="16"/>
      <c r="DV548" s="16"/>
      <c r="DW548" s="16"/>
      <c r="DX548" s="16"/>
      <c r="DY548" s="16"/>
      <c r="DZ548" s="16"/>
      <c r="EA548" s="16"/>
      <c r="EB548" s="16"/>
      <c r="EC548" s="16"/>
      <c r="ED548" s="16"/>
      <c r="EE548" s="16"/>
      <c r="EF548" s="16"/>
      <c r="EG548" s="16"/>
      <c r="EH548" s="16"/>
      <c r="EI548" s="16"/>
      <c r="EJ548" s="16"/>
      <c r="EK548" s="16"/>
      <c r="EL548" s="16"/>
      <c r="EM548" s="16"/>
      <c r="EN548" s="16"/>
      <c r="EO548" s="16"/>
      <c r="EP548" s="16"/>
      <c r="EQ548" s="16"/>
      <c r="ER548" s="16"/>
      <c r="ES548" s="16"/>
      <c r="ET548" s="16"/>
      <c r="EU548" s="16"/>
      <c r="EV548" s="16"/>
      <c r="EW548" s="16"/>
      <c r="EX548" s="16"/>
      <c r="EY548" s="16"/>
      <c r="EZ548" s="16"/>
      <c r="FA548" s="16"/>
      <c r="FB548" s="16"/>
      <c r="FC548" s="16"/>
      <c r="FD548" s="16"/>
      <c r="FE548" s="16"/>
      <c r="FF548" s="16"/>
      <c r="FG548" s="16"/>
      <c r="FH548" s="16"/>
      <c r="FI548" s="16"/>
      <c r="FJ548" s="16"/>
      <c r="FK548" s="16"/>
      <c r="FL548" s="16"/>
      <c r="FM548" s="16"/>
      <c r="FN548" s="16"/>
      <c r="FO548" s="16"/>
      <c r="FP548" s="16"/>
      <c r="FQ548" s="16"/>
      <c r="FR548" s="16"/>
      <c r="FS548" s="16"/>
      <c r="FT548" s="16"/>
      <c r="FU548" s="16"/>
      <c r="FV548" s="16"/>
      <c r="FW548" s="16"/>
      <c r="FX548" s="16"/>
      <c r="FY548" s="16"/>
      <c r="FZ548" s="16"/>
      <c r="GA548" s="16"/>
      <c r="GB548" s="16"/>
      <c r="GC548" s="16"/>
      <c r="GE548" s="37">
        <v>543</v>
      </c>
      <c r="GF548" s="12">
        <v>3746</v>
      </c>
      <c r="GG548" s="16">
        <v>15.76</v>
      </c>
      <c r="GH548" s="16">
        <v>10.38</v>
      </c>
      <c r="GI548" s="16">
        <v>0</v>
      </c>
      <c r="GJ548" s="16">
        <v>4.5</v>
      </c>
      <c r="GK548" s="16">
        <v>0</v>
      </c>
      <c r="GL548" s="16">
        <v>4.5049999999999999</v>
      </c>
      <c r="GM548" s="16">
        <v>0</v>
      </c>
      <c r="GN548" s="16">
        <v>6.48</v>
      </c>
      <c r="GO548" s="16">
        <v>3.42</v>
      </c>
      <c r="GP548" s="16">
        <v>6.65</v>
      </c>
      <c r="GQ548" s="16">
        <v>6.66</v>
      </c>
      <c r="GR548" s="16">
        <v>10.36</v>
      </c>
      <c r="GS548" s="16">
        <v>0</v>
      </c>
      <c r="GT548" s="16">
        <v>0</v>
      </c>
      <c r="GU548" s="16">
        <v>5.28</v>
      </c>
      <c r="GV548" s="16">
        <v>685.58899999999994</v>
      </c>
      <c r="GW548" s="16"/>
      <c r="GX548" s="16"/>
      <c r="GY548" s="16"/>
      <c r="GZ548" s="16"/>
      <c r="HA548" s="16"/>
    </row>
    <row r="549" spans="1:209" x14ac:dyDescent="0.35">
      <c r="A549" s="37"/>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c r="AA549" s="16"/>
      <c r="AB549" s="16"/>
      <c r="AC549" s="16"/>
      <c r="AD549" s="16"/>
      <c r="AE549" s="16"/>
      <c r="AF549" s="16"/>
      <c r="AG549" s="16"/>
      <c r="AH549" s="16"/>
      <c r="AI549" s="16"/>
      <c r="AJ549" s="16"/>
      <c r="AK549" s="16"/>
      <c r="AL549" s="16"/>
      <c r="AM549" s="16"/>
      <c r="AN549" s="16"/>
      <c r="AO549" s="16"/>
      <c r="AP549" s="16"/>
      <c r="AQ549" s="16"/>
      <c r="AR549" s="16"/>
      <c r="AS549" s="16"/>
      <c r="AT549" s="16"/>
      <c r="AU549" s="16"/>
      <c r="AV549" s="16"/>
      <c r="AW549" s="16"/>
      <c r="AX549" s="16"/>
      <c r="AY549" s="16"/>
      <c r="AZ549" s="16"/>
      <c r="BA549" s="16"/>
      <c r="BB549" s="16"/>
      <c r="BC549" s="16"/>
      <c r="BD549" s="16"/>
      <c r="BE549" s="16"/>
      <c r="BF549" s="16"/>
      <c r="BG549" s="16"/>
      <c r="BH549" s="16"/>
      <c r="BI549" s="16"/>
      <c r="BJ549" s="16"/>
      <c r="BK549" s="16"/>
      <c r="BL549" s="16"/>
      <c r="BM549" s="16"/>
      <c r="BN549" s="16"/>
      <c r="BO549" s="16"/>
      <c r="BP549" s="16"/>
      <c r="BQ549" s="16"/>
      <c r="BR549" s="16"/>
      <c r="BS549" s="16"/>
      <c r="BT549" s="16"/>
      <c r="BU549" s="16"/>
      <c r="BV549" s="16"/>
      <c r="BW549" s="16"/>
      <c r="BX549" s="16"/>
      <c r="BY549" s="16"/>
      <c r="BZ549" s="16"/>
      <c r="CA549" s="16"/>
      <c r="CB549" s="16"/>
      <c r="CC549" s="16"/>
      <c r="CD549" s="16"/>
      <c r="CE549" s="16"/>
      <c r="CF549" s="16"/>
      <c r="CG549" s="16"/>
      <c r="CH549" s="16"/>
      <c r="CI549" s="16"/>
      <c r="CJ549" s="16"/>
      <c r="CK549" s="16"/>
      <c r="CL549" s="16"/>
      <c r="CM549" s="16"/>
      <c r="CN549" s="16"/>
      <c r="CO549" s="16"/>
      <c r="CP549" s="16"/>
      <c r="CQ549" s="16"/>
      <c r="CR549" s="16"/>
      <c r="CS549" s="16"/>
      <c r="CT549" s="16"/>
      <c r="CU549" s="16"/>
      <c r="CV549" s="16"/>
      <c r="CW549" s="16"/>
      <c r="CX549" s="16"/>
      <c r="CY549" s="16"/>
      <c r="CZ549" s="16"/>
      <c r="DA549" s="16"/>
      <c r="DB549" s="16"/>
      <c r="DC549" s="16"/>
      <c r="DD549" s="16"/>
      <c r="DE549" s="16"/>
      <c r="DF549" s="16"/>
      <c r="DG549" s="16"/>
      <c r="DH549" s="16"/>
      <c r="DI549" s="16"/>
      <c r="DJ549" s="16"/>
      <c r="DK549" s="16"/>
      <c r="DL549" s="16"/>
      <c r="DM549" s="16"/>
      <c r="DN549" s="16"/>
      <c r="DO549" s="16"/>
      <c r="DP549" s="16"/>
      <c r="DQ549" s="16"/>
      <c r="DR549" s="16"/>
      <c r="DS549" s="16"/>
      <c r="DT549" s="16"/>
      <c r="DU549" s="16"/>
      <c r="DV549" s="16"/>
      <c r="DW549" s="16"/>
      <c r="DX549" s="16"/>
      <c r="DY549" s="16"/>
      <c r="DZ549" s="16"/>
      <c r="EA549" s="16"/>
      <c r="EB549" s="16"/>
      <c r="EC549" s="16"/>
      <c r="ED549" s="16"/>
      <c r="EE549" s="16"/>
      <c r="EF549" s="16"/>
      <c r="EG549" s="16"/>
      <c r="EH549" s="16"/>
      <c r="EI549" s="16"/>
      <c r="EJ549" s="16"/>
      <c r="EK549" s="16"/>
      <c r="EL549" s="16"/>
      <c r="EM549" s="16"/>
      <c r="EN549" s="16"/>
      <c r="EO549" s="16"/>
      <c r="EP549" s="16"/>
      <c r="EQ549" s="16"/>
      <c r="ER549" s="16"/>
      <c r="ES549" s="16"/>
      <c r="ET549" s="16"/>
      <c r="EU549" s="16"/>
      <c r="EV549" s="16"/>
      <c r="EW549" s="16"/>
      <c r="EX549" s="16"/>
      <c r="EY549" s="16"/>
      <c r="EZ549" s="16"/>
      <c r="FA549" s="16"/>
      <c r="FB549" s="16"/>
      <c r="FC549" s="16"/>
      <c r="FD549" s="16"/>
      <c r="FE549" s="16"/>
      <c r="FF549" s="16"/>
      <c r="FG549" s="16"/>
      <c r="FH549" s="16"/>
      <c r="FI549" s="16"/>
      <c r="FJ549" s="16"/>
      <c r="FK549" s="16"/>
      <c r="FL549" s="16"/>
      <c r="FM549" s="16"/>
      <c r="FN549" s="16"/>
      <c r="FO549" s="16"/>
      <c r="FP549" s="16"/>
      <c r="FQ549" s="16"/>
      <c r="FR549" s="16"/>
      <c r="FS549" s="16"/>
      <c r="FT549" s="16"/>
      <c r="FU549" s="16"/>
      <c r="FV549" s="16"/>
      <c r="FW549" s="16"/>
      <c r="FX549" s="16"/>
      <c r="FY549" s="16"/>
      <c r="FZ549" s="16"/>
      <c r="GA549" s="16"/>
      <c r="GB549" s="16"/>
      <c r="GC549" s="16"/>
      <c r="GE549" s="37">
        <v>544</v>
      </c>
      <c r="GF549" s="12">
        <v>3747</v>
      </c>
      <c r="GG549" s="16">
        <v>59.274000000000001</v>
      </c>
      <c r="GH549" s="16">
        <v>124.255</v>
      </c>
      <c r="GI549" s="16">
        <v>16.3</v>
      </c>
      <c r="GJ549" s="16">
        <v>23.5</v>
      </c>
      <c r="GK549" s="16">
        <v>14.42</v>
      </c>
      <c r="GL549" s="16">
        <v>11.78</v>
      </c>
      <c r="GM549" s="16">
        <v>28.858000000000001</v>
      </c>
      <c r="GN549" s="16">
        <v>24.11</v>
      </c>
      <c r="GO549" s="16">
        <v>27.56</v>
      </c>
      <c r="GP549" s="16">
        <v>30.61</v>
      </c>
      <c r="GQ549" s="16">
        <v>67.87</v>
      </c>
      <c r="GR549" s="16">
        <v>20.76</v>
      </c>
      <c r="GS549" s="16">
        <v>74.094999999999999</v>
      </c>
      <c r="GT549" s="16">
        <v>57.164999999999999</v>
      </c>
      <c r="GU549" s="16">
        <v>35.619999999999997</v>
      </c>
      <c r="GV549" s="16">
        <v>9225.3290000000052</v>
      </c>
      <c r="GW549" s="16"/>
      <c r="GX549" s="16"/>
      <c r="GY549" s="16"/>
      <c r="GZ549" s="16"/>
      <c r="HA549" s="16"/>
    </row>
    <row r="550" spans="1:209" x14ac:dyDescent="0.35">
      <c r="A550" s="37"/>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c r="AA550" s="16"/>
      <c r="AB550" s="16"/>
      <c r="AC550" s="16"/>
      <c r="AD550" s="16"/>
      <c r="AE550" s="16"/>
      <c r="AF550" s="16"/>
      <c r="AG550" s="16"/>
      <c r="AH550" s="16"/>
      <c r="AI550" s="16"/>
      <c r="AJ550" s="16"/>
      <c r="AK550" s="16"/>
      <c r="AL550" s="16"/>
      <c r="AM550" s="16"/>
      <c r="AN550" s="16"/>
      <c r="AO550" s="16"/>
      <c r="AP550" s="16"/>
      <c r="AQ550" s="16"/>
      <c r="AR550" s="16"/>
      <c r="AS550" s="16"/>
      <c r="AT550" s="16"/>
      <c r="AU550" s="16"/>
      <c r="AV550" s="16"/>
      <c r="AW550" s="16"/>
      <c r="AX550" s="16"/>
      <c r="AY550" s="16"/>
      <c r="AZ550" s="16"/>
      <c r="BA550" s="16"/>
      <c r="BB550" s="16"/>
      <c r="BC550" s="16"/>
      <c r="BD550" s="16"/>
      <c r="BE550" s="16"/>
      <c r="BF550" s="16"/>
      <c r="BG550" s="16"/>
      <c r="BH550" s="16"/>
      <c r="BI550" s="16"/>
      <c r="BJ550" s="16"/>
      <c r="BK550" s="16"/>
      <c r="BL550" s="16"/>
      <c r="BM550" s="16"/>
      <c r="BN550" s="16"/>
      <c r="BO550" s="16"/>
      <c r="BP550" s="16"/>
      <c r="BQ550" s="16"/>
      <c r="BR550" s="16"/>
      <c r="BS550" s="16"/>
      <c r="BT550" s="16"/>
      <c r="BU550" s="16"/>
      <c r="BV550" s="16"/>
      <c r="BW550" s="16"/>
      <c r="BX550" s="16"/>
      <c r="BY550" s="16"/>
      <c r="BZ550" s="16"/>
      <c r="CA550" s="16"/>
      <c r="CB550" s="16"/>
      <c r="CC550" s="16"/>
      <c r="CD550" s="16"/>
      <c r="CE550" s="16"/>
      <c r="CF550" s="16"/>
      <c r="CG550" s="16"/>
      <c r="CH550" s="16"/>
      <c r="CI550" s="16"/>
      <c r="CJ550" s="16"/>
      <c r="CK550" s="16"/>
      <c r="CL550" s="16"/>
      <c r="CM550" s="16"/>
      <c r="CN550" s="16"/>
      <c r="CO550" s="16"/>
      <c r="CP550" s="16"/>
      <c r="CQ550" s="16"/>
      <c r="CR550" s="16"/>
      <c r="CS550" s="16"/>
      <c r="CT550" s="16"/>
      <c r="CU550" s="16"/>
      <c r="CV550" s="16"/>
      <c r="CW550" s="16"/>
      <c r="CX550" s="16"/>
      <c r="CY550" s="16"/>
      <c r="CZ550" s="16"/>
      <c r="DA550" s="16"/>
      <c r="DB550" s="16"/>
      <c r="DC550" s="16"/>
      <c r="DD550" s="16"/>
      <c r="DE550" s="16"/>
      <c r="DF550" s="16"/>
      <c r="DG550" s="16"/>
      <c r="DH550" s="16"/>
      <c r="DI550" s="16"/>
      <c r="DJ550" s="16"/>
      <c r="DK550" s="16"/>
      <c r="DL550" s="16"/>
      <c r="DM550" s="16"/>
      <c r="DN550" s="16"/>
      <c r="DO550" s="16"/>
      <c r="DP550" s="16"/>
      <c r="DQ550" s="16"/>
      <c r="DR550" s="16"/>
      <c r="DS550" s="16"/>
      <c r="DT550" s="16"/>
      <c r="DU550" s="16"/>
      <c r="DV550" s="16"/>
      <c r="DW550" s="16"/>
      <c r="DX550" s="16"/>
      <c r="DY550" s="16"/>
      <c r="DZ550" s="16"/>
      <c r="EA550" s="16"/>
      <c r="EB550" s="16"/>
      <c r="EC550" s="16"/>
      <c r="ED550" s="16"/>
      <c r="EE550" s="16"/>
      <c r="EF550" s="16"/>
      <c r="EG550" s="16"/>
      <c r="EH550" s="16"/>
      <c r="EI550" s="16"/>
      <c r="EJ550" s="16"/>
      <c r="EK550" s="16"/>
      <c r="EL550" s="16"/>
      <c r="EM550" s="16"/>
      <c r="EN550" s="16"/>
      <c r="EO550" s="16"/>
      <c r="EP550" s="16"/>
      <c r="EQ550" s="16"/>
      <c r="ER550" s="16"/>
      <c r="ES550" s="16"/>
      <c r="ET550" s="16"/>
      <c r="EU550" s="16"/>
      <c r="EV550" s="16"/>
      <c r="EW550" s="16"/>
      <c r="EX550" s="16"/>
      <c r="EY550" s="16"/>
      <c r="EZ550" s="16"/>
      <c r="FA550" s="16"/>
      <c r="FB550" s="16"/>
      <c r="FC550" s="16"/>
      <c r="FD550" s="16"/>
      <c r="FE550" s="16"/>
      <c r="FF550" s="16"/>
      <c r="FG550" s="16"/>
      <c r="FH550" s="16"/>
      <c r="FI550" s="16"/>
      <c r="FJ550" s="16"/>
      <c r="FK550" s="16"/>
      <c r="FL550" s="16"/>
      <c r="FM550" s="16"/>
      <c r="FN550" s="16"/>
      <c r="FO550" s="16"/>
      <c r="FP550" s="16"/>
      <c r="FQ550" s="16"/>
      <c r="FR550" s="16"/>
      <c r="FS550" s="16"/>
      <c r="FT550" s="16"/>
      <c r="FU550" s="16"/>
      <c r="FV550" s="16"/>
      <c r="FW550" s="16"/>
      <c r="FX550" s="16"/>
      <c r="FY550" s="16"/>
      <c r="FZ550" s="16"/>
      <c r="GA550" s="16"/>
      <c r="GB550" s="16"/>
      <c r="GC550" s="16"/>
      <c r="GE550" s="37">
        <v>545</v>
      </c>
      <c r="GF550" s="12">
        <v>3749</v>
      </c>
      <c r="GG550" s="16">
        <v>13.23</v>
      </c>
      <c r="GH550" s="16">
        <v>25.38</v>
      </c>
      <c r="GI550" s="16">
        <v>12.75</v>
      </c>
      <c r="GJ550" s="16">
        <v>6.5</v>
      </c>
      <c r="GK550" s="16">
        <v>30</v>
      </c>
      <c r="GL550" s="16">
        <v>3.38</v>
      </c>
      <c r="GM550" s="16">
        <v>4.5780000000000003</v>
      </c>
      <c r="GN550" s="16">
        <v>28.98</v>
      </c>
      <c r="GO550" s="16">
        <v>25.78</v>
      </c>
      <c r="GP550" s="16">
        <v>40.93</v>
      </c>
      <c r="GQ550" s="16">
        <v>72.3</v>
      </c>
      <c r="GR550" s="16">
        <v>4</v>
      </c>
      <c r="GS550" s="16">
        <v>15.33</v>
      </c>
      <c r="GT550" s="16">
        <v>17.829999999999998</v>
      </c>
      <c r="GU550" s="16">
        <v>52.9</v>
      </c>
      <c r="GV550" s="16">
        <v>4353.2369999999992</v>
      </c>
      <c r="GW550" s="16"/>
      <c r="GX550" s="16"/>
      <c r="GY550" s="16"/>
      <c r="GZ550" s="16"/>
      <c r="HA550" s="16"/>
    </row>
    <row r="551" spans="1:209" x14ac:dyDescent="0.35">
      <c r="A551" s="37"/>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c r="AA551" s="16"/>
      <c r="AB551" s="16"/>
      <c r="AC551" s="16"/>
      <c r="AD551" s="16"/>
      <c r="AE551" s="16"/>
      <c r="AF551" s="16"/>
      <c r="AG551" s="16"/>
      <c r="AH551" s="16"/>
      <c r="AI551" s="16"/>
      <c r="AJ551" s="16"/>
      <c r="AK551" s="16"/>
      <c r="AL551" s="16"/>
      <c r="AM551" s="16"/>
      <c r="AN551" s="16"/>
      <c r="AO551" s="16"/>
      <c r="AP551" s="16"/>
      <c r="AQ551" s="16"/>
      <c r="AR551" s="16"/>
      <c r="AS551" s="16"/>
      <c r="AT551" s="16"/>
      <c r="AU551" s="16"/>
      <c r="AV551" s="16"/>
      <c r="AW551" s="16"/>
      <c r="AX551" s="16"/>
      <c r="AY551" s="16"/>
      <c r="AZ551" s="16"/>
      <c r="BA551" s="16"/>
      <c r="BB551" s="16"/>
      <c r="BC551" s="16"/>
      <c r="BD551" s="16"/>
      <c r="BE551" s="16"/>
      <c r="BF551" s="16"/>
      <c r="BG551" s="16"/>
      <c r="BH551" s="16"/>
      <c r="BI551" s="16"/>
      <c r="BJ551" s="16"/>
      <c r="BK551" s="16"/>
      <c r="BL551" s="16"/>
      <c r="BM551" s="16"/>
      <c r="BN551" s="16"/>
      <c r="BO551" s="16"/>
      <c r="BP551" s="16"/>
      <c r="BQ551" s="16"/>
      <c r="BR551" s="16"/>
      <c r="BS551" s="16"/>
      <c r="BT551" s="16"/>
      <c r="BU551" s="16"/>
      <c r="BV551" s="16"/>
      <c r="BW551" s="16"/>
      <c r="BX551" s="16"/>
      <c r="BY551" s="16"/>
      <c r="BZ551" s="16"/>
      <c r="CA551" s="16"/>
      <c r="CB551" s="16"/>
      <c r="CC551" s="16"/>
      <c r="CD551" s="16"/>
      <c r="CE551" s="16"/>
      <c r="CF551" s="16"/>
      <c r="CG551" s="16"/>
      <c r="CH551" s="16"/>
      <c r="CI551" s="16"/>
      <c r="CJ551" s="16"/>
      <c r="CK551" s="16"/>
      <c r="CL551" s="16"/>
      <c r="CM551" s="16"/>
      <c r="CN551" s="16"/>
      <c r="CO551" s="16"/>
      <c r="CP551" s="16"/>
      <c r="CQ551" s="16"/>
      <c r="CR551" s="16"/>
      <c r="CS551" s="16"/>
      <c r="CT551" s="16"/>
      <c r="CU551" s="16"/>
      <c r="CV551" s="16"/>
      <c r="CW551" s="16"/>
      <c r="CX551" s="16"/>
      <c r="CY551" s="16"/>
      <c r="CZ551" s="16"/>
      <c r="DA551" s="16"/>
      <c r="DB551" s="16"/>
      <c r="DC551" s="16"/>
      <c r="DD551" s="16"/>
      <c r="DE551" s="16"/>
      <c r="DF551" s="16"/>
      <c r="DG551" s="16"/>
      <c r="DH551" s="16"/>
      <c r="DI551" s="16"/>
      <c r="DJ551" s="16"/>
      <c r="DK551" s="16"/>
      <c r="DL551" s="16"/>
      <c r="DM551" s="16"/>
      <c r="DN551" s="16"/>
      <c r="DO551" s="16"/>
      <c r="DP551" s="16"/>
      <c r="DQ551" s="16"/>
      <c r="DR551" s="16"/>
      <c r="DS551" s="16"/>
      <c r="DT551" s="16"/>
      <c r="DU551" s="16"/>
      <c r="DV551" s="16"/>
      <c r="DW551" s="16"/>
      <c r="DX551" s="16"/>
      <c r="DY551" s="16"/>
      <c r="DZ551" s="16"/>
      <c r="EA551" s="16"/>
      <c r="EB551" s="16"/>
      <c r="EC551" s="16"/>
      <c r="ED551" s="16"/>
      <c r="EE551" s="16"/>
      <c r="EF551" s="16"/>
      <c r="EG551" s="16"/>
      <c r="EH551" s="16"/>
      <c r="EI551" s="16"/>
      <c r="EJ551" s="16"/>
      <c r="EK551" s="16"/>
      <c r="EL551" s="16"/>
      <c r="EM551" s="16"/>
      <c r="EN551" s="16"/>
      <c r="EO551" s="16"/>
      <c r="EP551" s="16"/>
      <c r="EQ551" s="16"/>
      <c r="ER551" s="16"/>
      <c r="ES551" s="16"/>
      <c r="ET551" s="16"/>
      <c r="EU551" s="16"/>
      <c r="EV551" s="16"/>
      <c r="EW551" s="16"/>
      <c r="EX551" s="16"/>
      <c r="EY551" s="16"/>
      <c r="EZ551" s="16"/>
      <c r="FA551" s="16"/>
      <c r="FB551" s="16"/>
      <c r="FC551" s="16"/>
      <c r="FD551" s="16"/>
      <c r="FE551" s="16"/>
      <c r="FF551" s="16"/>
      <c r="FG551" s="16"/>
      <c r="FH551" s="16"/>
      <c r="FI551" s="16"/>
      <c r="FJ551" s="16"/>
      <c r="FK551" s="16"/>
      <c r="FL551" s="16"/>
      <c r="FM551" s="16"/>
      <c r="FN551" s="16"/>
      <c r="FO551" s="16"/>
      <c r="FP551" s="16"/>
      <c r="FQ551" s="16"/>
      <c r="FR551" s="16"/>
      <c r="FS551" s="16"/>
      <c r="FT551" s="16"/>
      <c r="FU551" s="16"/>
      <c r="FV551" s="16"/>
      <c r="FW551" s="16"/>
      <c r="FX551" s="16"/>
      <c r="FY551" s="16"/>
      <c r="FZ551" s="16"/>
      <c r="GA551" s="16"/>
      <c r="GB551" s="16"/>
      <c r="GC551" s="16"/>
      <c r="GE551" s="37">
        <v>546</v>
      </c>
      <c r="GF551" s="12">
        <v>3750</v>
      </c>
      <c r="GG551" s="16">
        <v>1.52</v>
      </c>
      <c r="GH551" s="16">
        <v>28.4</v>
      </c>
      <c r="GI551" s="16">
        <v>10</v>
      </c>
      <c r="GJ551" s="16">
        <v>22.1</v>
      </c>
      <c r="GK551" s="16">
        <v>33.25</v>
      </c>
      <c r="GL551" s="16">
        <v>14.13</v>
      </c>
      <c r="GM551" s="16">
        <v>13.98</v>
      </c>
      <c r="GN551" s="16">
        <v>76.91</v>
      </c>
      <c r="GO551" s="16">
        <v>62.58</v>
      </c>
      <c r="GP551" s="16">
        <v>570.76499999999999</v>
      </c>
      <c r="GQ551" s="16">
        <v>557.20500000000004</v>
      </c>
      <c r="GR551" s="16">
        <v>252.95500000000001</v>
      </c>
      <c r="GS551" s="16">
        <v>236.97</v>
      </c>
      <c r="GT551" s="16">
        <v>459.59</v>
      </c>
      <c r="GU551" s="16">
        <v>314.64999999999998</v>
      </c>
      <c r="GV551" s="16">
        <v>35970.125000000015</v>
      </c>
      <c r="GW551" s="16"/>
      <c r="GX551" s="16"/>
      <c r="GY551" s="16"/>
      <c r="GZ551" s="16"/>
      <c r="HA551" s="16"/>
    </row>
    <row r="552" spans="1:209" x14ac:dyDescent="0.35">
      <c r="A552" s="37"/>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c r="AA552" s="16"/>
      <c r="AB552" s="16"/>
      <c r="AC552" s="16"/>
      <c r="AD552" s="16"/>
      <c r="AE552" s="16"/>
      <c r="AF552" s="16"/>
      <c r="AG552" s="16"/>
      <c r="AH552" s="16"/>
      <c r="AI552" s="16"/>
      <c r="AJ552" s="16"/>
      <c r="AK552" s="16"/>
      <c r="AL552" s="16"/>
      <c r="AM552" s="16"/>
      <c r="AN552" s="16"/>
      <c r="AO552" s="16"/>
      <c r="AP552" s="16"/>
      <c r="AQ552" s="16"/>
      <c r="AR552" s="16"/>
      <c r="AS552" s="16"/>
      <c r="AT552" s="16"/>
      <c r="AU552" s="16"/>
      <c r="AV552" s="16"/>
      <c r="AW552" s="16"/>
      <c r="AX552" s="16"/>
      <c r="AY552" s="16"/>
      <c r="AZ552" s="16"/>
      <c r="BA552" s="16"/>
      <c r="BB552" s="16"/>
      <c r="BC552" s="16"/>
      <c r="BD552" s="16"/>
      <c r="BE552" s="16"/>
      <c r="BF552" s="16"/>
      <c r="BG552" s="16"/>
      <c r="BH552" s="16"/>
      <c r="BI552" s="16"/>
      <c r="BJ552" s="16"/>
      <c r="BK552" s="16"/>
      <c r="BL552" s="16"/>
      <c r="BM552" s="16"/>
      <c r="BN552" s="16"/>
      <c r="BO552" s="16"/>
      <c r="BP552" s="16"/>
      <c r="BQ552" s="16"/>
      <c r="BR552" s="16"/>
      <c r="BS552" s="16"/>
      <c r="BT552" s="16"/>
      <c r="BU552" s="16"/>
      <c r="BV552" s="16"/>
      <c r="BW552" s="16"/>
      <c r="BX552" s="16"/>
      <c r="BY552" s="16"/>
      <c r="BZ552" s="16"/>
      <c r="CA552" s="16"/>
      <c r="CB552" s="16"/>
      <c r="CC552" s="16"/>
      <c r="CD552" s="16"/>
      <c r="CE552" s="16"/>
      <c r="CF552" s="16"/>
      <c r="CG552" s="16"/>
      <c r="CH552" s="16"/>
      <c r="CI552" s="16"/>
      <c r="CJ552" s="16"/>
      <c r="CK552" s="16"/>
      <c r="CL552" s="16"/>
      <c r="CM552" s="16"/>
      <c r="CN552" s="16"/>
      <c r="CO552" s="16"/>
      <c r="CP552" s="16"/>
      <c r="CQ552" s="16"/>
      <c r="CR552" s="16"/>
      <c r="CS552" s="16"/>
      <c r="CT552" s="16"/>
      <c r="CU552" s="16"/>
      <c r="CV552" s="16"/>
      <c r="CW552" s="16"/>
      <c r="CX552" s="16"/>
      <c r="CY552" s="16"/>
      <c r="CZ552" s="16"/>
      <c r="DA552" s="16"/>
      <c r="DB552" s="16"/>
      <c r="DC552" s="16"/>
      <c r="DD552" s="16"/>
      <c r="DE552" s="16"/>
      <c r="DF552" s="16"/>
      <c r="DG552" s="16"/>
      <c r="DH552" s="16"/>
      <c r="DI552" s="16"/>
      <c r="DJ552" s="16"/>
      <c r="DK552" s="16"/>
      <c r="DL552" s="16"/>
      <c r="DM552" s="16"/>
      <c r="DN552" s="16"/>
      <c r="DO552" s="16"/>
      <c r="DP552" s="16"/>
      <c r="DQ552" s="16"/>
      <c r="DR552" s="16"/>
      <c r="DS552" s="16"/>
      <c r="DT552" s="16"/>
      <c r="DU552" s="16"/>
      <c r="DV552" s="16"/>
      <c r="DW552" s="16"/>
      <c r="DX552" s="16"/>
      <c r="DY552" s="16"/>
      <c r="DZ552" s="16"/>
      <c r="EA552" s="16"/>
      <c r="EB552" s="16"/>
      <c r="EC552" s="16"/>
      <c r="ED552" s="16"/>
      <c r="EE552" s="16"/>
      <c r="EF552" s="16"/>
      <c r="EG552" s="16"/>
      <c r="EH552" s="16"/>
      <c r="EI552" s="16"/>
      <c r="EJ552" s="16"/>
      <c r="EK552" s="16"/>
      <c r="EL552" s="16"/>
      <c r="EM552" s="16"/>
      <c r="EN552" s="16"/>
      <c r="EO552" s="16"/>
      <c r="EP552" s="16"/>
      <c r="EQ552" s="16"/>
      <c r="ER552" s="16"/>
      <c r="ES552" s="16"/>
      <c r="ET552" s="16"/>
      <c r="EU552" s="16"/>
      <c r="EV552" s="16"/>
      <c r="EW552" s="16"/>
      <c r="EX552" s="16"/>
      <c r="EY552" s="16"/>
      <c r="EZ552" s="16"/>
      <c r="FA552" s="16"/>
      <c r="FB552" s="16"/>
      <c r="FC552" s="16"/>
      <c r="FD552" s="16"/>
      <c r="FE552" s="16"/>
      <c r="FF552" s="16"/>
      <c r="FG552" s="16"/>
      <c r="FH552" s="16"/>
      <c r="FI552" s="16"/>
      <c r="FJ552" s="16"/>
      <c r="FK552" s="16"/>
      <c r="FL552" s="16"/>
      <c r="FM552" s="16"/>
      <c r="FN552" s="16"/>
      <c r="FO552" s="16"/>
      <c r="FP552" s="16"/>
      <c r="FQ552" s="16"/>
      <c r="FR552" s="16"/>
      <c r="FS552" s="16"/>
      <c r="FT552" s="16"/>
      <c r="FU552" s="16"/>
      <c r="FV552" s="16"/>
      <c r="FW552" s="16"/>
      <c r="FX552" s="16"/>
      <c r="FY552" s="16"/>
      <c r="FZ552" s="16"/>
      <c r="GA552" s="16"/>
      <c r="GB552" s="16"/>
      <c r="GC552" s="16"/>
      <c r="GE552" s="37">
        <v>547</v>
      </c>
      <c r="GF552" s="12">
        <v>3751</v>
      </c>
      <c r="GG552" s="16">
        <v>0</v>
      </c>
      <c r="GH552" s="16">
        <v>0</v>
      </c>
      <c r="GI552" s="16">
        <v>0</v>
      </c>
      <c r="GJ552" s="16">
        <v>0</v>
      </c>
      <c r="GK552" s="16">
        <v>0</v>
      </c>
      <c r="GL552" s="16">
        <v>0</v>
      </c>
      <c r="GM552" s="16">
        <v>0</v>
      </c>
      <c r="GN552" s="16">
        <v>0</v>
      </c>
      <c r="GO552" s="16">
        <v>0</v>
      </c>
      <c r="GP552" s="16">
        <v>0</v>
      </c>
      <c r="GQ552" s="16">
        <v>0</v>
      </c>
      <c r="GR552" s="16">
        <v>0</v>
      </c>
      <c r="GS552" s="16">
        <v>0</v>
      </c>
      <c r="GT552" s="16">
        <v>13.28</v>
      </c>
      <c r="GU552" s="16">
        <v>10.119999999999999</v>
      </c>
      <c r="GV552" s="16">
        <v>369.815</v>
      </c>
      <c r="GW552" s="16"/>
      <c r="GX552" s="16"/>
      <c r="GY552" s="16"/>
      <c r="GZ552" s="16"/>
      <c r="HA552" s="16"/>
    </row>
    <row r="553" spans="1:209" x14ac:dyDescent="0.35">
      <c r="A553" s="37"/>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c r="AA553" s="16"/>
      <c r="AB553" s="16"/>
      <c r="AC553" s="16"/>
      <c r="AD553" s="16"/>
      <c r="AE553" s="16"/>
      <c r="AF553" s="16"/>
      <c r="AG553" s="16"/>
      <c r="AH553" s="16"/>
      <c r="AI553" s="16"/>
      <c r="AJ553" s="16"/>
      <c r="AK553" s="16"/>
      <c r="AL553" s="16"/>
      <c r="AM553" s="16"/>
      <c r="AN553" s="16"/>
      <c r="AO553" s="16"/>
      <c r="AP553" s="16"/>
      <c r="AQ553" s="16"/>
      <c r="AR553" s="16"/>
      <c r="AS553" s="16"/>
      <c r="AT553" s="16"/>
      <c r="AU553" s="16"/>
      <c r="AV553" s="16"/>
      <c r="AW553" s="16"/>
      <c r="AX553" s="16"/>
      <c r="AY553" s="16"/>
      <c r="AZ553" s="16"/>
      <c r="BA553" s="16"/>
      <c r="BB553" s="16"/>
      <c r="BC553" s="16"/>
      <c r="BD553" s="16"/>
      <c r="BE553" s="16"/>
      <c r="BF553" s="16"/>
      <c r="BG553" s="16"/>
      <c r="BH553" s="16"/>
      <c r="BI553" s="16"/>
      <c r="BJ553" s="16"/>
      <c r="BK553" s="16"/>
      <c r="BL553" s="16"/>
      <c r="BM553" s="16"/>
      <c r="BN553" s="16"/>
      <c r="BO553" s="16"/>
      <c r="BP553" s="16"/>
      <c r="BQ553" s="16"/>
      <c r="BR553" s="16"/>
      <c r="BS553" s="16"/>
      <c r="BT553" s="16"/>
      <c r="BU553" s="16"/>
      <c r="BV553" s="16"/>
      <c r="BW553" s="16"/>
      <c r="BX553" s="16"/>
      <c r="BY553" s="16"/>
      <c r="BZ553" s="16"/>
      <c r="CA553" s="16"/>
      <c r="CB553" s="16"/>
      <c r="CC553" s="16"/>
      <c r="CD553" s="16"/>
      <c r="CE553" s="16"/>
      <c r="CF553" s="16"/>
      <c r="CG553" s="16"/>
      <c r="CH553" s="16"/>
      <c r="CI553" s="16"/>
      <c r="CJ553" s="16"/>
      <c r="CK553" s="16"/>
      <c r="CL553" s="16"/>
      <c r="CM553" s="16"/>
      <c r="CN553" s="16"/>
      <c r="CO553" s="16"/>
      <c r="CP553" s="16"/>
      <c r="CQ553" s="16"/>
      <c r="CR553" s="16"/>
      <c r="CS553" s="16"/>
      <c r="CT553" s="16"/>
      <c r="CU553" s="16"/>
      <c r="CV553" s="16"/>
      <c r="CW553" s="16"/>
      <c r="CX553" s="16"/>
      <c r="CY553" s="16"/>
      <c r="CZ553" s="16"/>
      <c r="DA553" s="16"/>
      <c r="DB553" s="16"/>
      <c r="DC553" s="16"/>
      <c r="DD553" s="16"/>
      <c r="DE553" s="16"/>
      <c r="DF553" s="16"/>
      <c r="DG553" s="16"/>
      <c r="DH553" s="16"/>
      <c r="DI553" s="16"/>
      <c r="DJ553" s="16"/>
      <c r="DK553" s="16"/>
      <c r="DL553" s="16"/>
      <c r="DM553" s="16"/>
      <c r="DN553" s="16"/>
      <c r="DO553" s="16"/>
      <c r="DP553" s="16"/>
      <c r="DQ553" s="16"/>
      <c r="DR553" s="16"/>
      <c r="DS553" s="16"/>
      <c r="DT553" s="16"/>
      <c r="DU553" s="16"/>
      <c r="DV553" s="16"/>
      <c r="DW553" s="16"/>
      <c r="DX553" s="16"/>
      <c r="DY553" s="16"/>
      <c r="DZ553" s="16"/>
      <c r="EA553" s="16"/>
      <c r="EB553" s="16"/>
      <c r="EC553" s="16"/>
      <c r="ED553" s="16"/>
      <c r="EE553" s="16"/>
      <c r="EF553" s="16"/>
      <c r="EG553" s="16"/>
      <c r="EH553" s="16"/>
      <c r="EI553" s="16"/>
      <c r="EJ553" s="16"/>
      <c r="EK553" s="16"/>
      <c r="EL553" s="16"/>
      <c r="EM553" s="16"/>
      <c r="EN553" s="16"/>
      <c r="EO553" s="16"/>
      <c r="EP553" s="16"/>
      <c r="EQ553" s="16"/>
      <c r="ER553" s="16"/>
      <c r="ES553" s="16"/>
      <c r="ET553" s="16"/>
      <c r="EU553" s="16"/>
      <c r="EV553" s="16"/>
      <c r="EW553" s="16"/>
      <c r="EX553" s="16"/>
      <c r="EY553" s="16"/>
      <c r="EZ553" s="16"/>
      <c r="FA553" s="16"/>
      <c r="FB553" s="16"/>
      <c r="FC553" s="16"/>
      <c r="FD553" s="16"/>
      <c r="FE553" s="16"/>
      <c r="FF553" s="16"/>
      <c r="FG553" s="16"/>
      <c r="FH553" s="16"/>
      <c r="FI553" s="16"/>
      <c r="FJ553" s="16"/>
      <c r="FK553" s="16"/>
      <c r="FL553" s="16"/>
      <c r="FM553" s="16"/>
      <c r="FN553" s="16"/>
      <c r="FO553" s="16"/>
      <c r="FP553" s="16"/>
      <c r="FQ553" s="16"/>
      <c r="FR553" s="16"/>
      <c r="FS553" s="16"/>
      <c r="FT553" s="16"/>
      <c r="FU553" s="16"/>
      <c r="FV553" s="16"/>
      <c r="FW553" s="16"/>
      <c r="FX553" s="16"/>
      <c r="FY553" s="16"/>
      <c r="FZ553" s="16"/>
      <c r="GA553" s="16"/>
      <c r="GB553" s="16"/>
      <c r="GC553" s="16"/>
      <c r="GE553" s="37">
        <v>548</v>
      </c>
      <c r="GF553" s="12">
        <v>3752</v>
      </c>
      <c r="GG553" s="16">
        <v>68.635000000000005</v>
      </c>
      <c r="GH553" s="16">
        <v>153.97499999999999</v>
      </c>
      <c r="GI553" s="16">
        <v>15.54</v>
      </c>
      <c r="GJ553" s="16">
        <v>49.8</v>
      </c>
      <c r="GK553" s="16">
        <v>42.58</v>
      </c>
      <c r="GL553" s="16">
        <v>41.5</v>
      </c>
      <c r="GM553" s="16">
        <v>19.64</v>
      </c>
      <c r="GN553" s="16">
        <v>175.39</v>
      </c>
      <c r="GO553" s="16">
        <v>53.5</v>
      </c>
      <c r="GP553" s="16">
        <v>174.82</v>
      </c>
      <c r="GQ553" s="16">
        <v>243.80500000000001</v>
      </c>
      <c r="GR553" s="16">
        <v>160.89500000000001</v>
      </c>
      <c r="GS553" s="16">
        <v>99.245000000000005</v>
      </c>
      <c r="GT553" s="16">
        <v>133</v>
      </c>
      <c r="GU553" s="16">
        <v>66.88</v>
      </c>
      <c r="GV553" s="16">
        <v>19047.585999999992</v>
      </c>
      <c r="GW553" s="16"/>
      <c r="GX553" s="16"/>
      <c r="GY553" s="16"/>
      <c r="GZ553" s="16"/>
      <c r="HA553" s="16"/>
    </row>
    <row r="554" spans="1:209" x14ac:dyDescent="0.35">
      <c r="A554" s="37"/>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c r="AA554" s="16"/>
      <c r="AB554" s="16"/>
      <c r="AC554" s="16"/>
      <c r="AD554" s="16"/>
      <c r="AE554" s="16"/>
      <c r="AF554" s="16"/>
      <c r="AG554" s="16"/>
      <c r="AH554" s="16"/>
      <c r="AI554" s="16"/>
      <c r="AJ554" s="16"/>
      <c r="AK554" s="16"/>
      <c r="AL554" s="16"/>
      <c r="AM554" s="16"/>
      <c r="AN554" s="16"/>
      <c r="AO554" s="16"/>
      <c r="AP554" s="16"/>
      <c r="AQ554" s="16"/>
      <c r="AR554" s="16"/>
      <c r="AS554" s="16"/>
      <c r="AT554" s="16"/>
      <c r="AU554" s="16"/>
      <c r="AV554" s="16"/>
      <c r="AW554" s="16"/>
      <c r="AX554" s="16"/>
      <c r="AY554" s="16"/>
      <c r="AZ554" s="16"/>
      <c r="BA554" s="16"/>
      <c r="BB554" s="16"/>
      <c r="BC554" s="16"/>
      <c r="BD554" s="16"/>
      <c r="BE554" s="16"/>
      <c r="BF554" s="16"/>
      <c r="BG554" s="16"/>
      <c r="BH554" s="16"/>
      <c r="BI554" s="16"/>
      <c r="BJ554" s="16"/>
      <c r="BK554" s="16"/>
      <c r="BL554" s="16"/>
      <c r="BM554" s="16"/>
      <c r="BN554" s="16"/>
      <c r="BO554" s="16"/>
      <c r="BP554" s="16"/>
      <c r="BQ554" s="16"/>
      <c r="BR554" s="16"/>
      <c r="BS554" s="16"/>
      <c r="BT554" s="16"/>
      <c r="BU554" s="16"/>
      <c r="BV554" s="16"/>
      <c r="BW554" s="16"/>
      <c r="BX554" s="16"/>
      <c r="BY554" s="16"/>
      <c r="BZ554" s="16"/>
      <c r="CA554" s="16"/>
      <c r="CB554" s="16"/>
      <c r="CC554" s="16"/>
      <c r="CD554" s="16"/>
      <c r="CE554" s="16"/>
      <c r="CF554" s="16"/>
      <c r="CG554" s="16"/>
      <c r="CH554" s="16"/>
      <c r="CI554" s="16"/>
      <c r="CJ554" s="16"/>
      <c r="CK554" s="16"/>
      <c r="CL554" s="16"/>
      <c r="CM554" s="16"/>
      <c r="CN554" s="16"/>
      <c r="CO554" s="16"/>
      <c r="CP554" s="16"/>
      <c r="CQ554" s="16"/>
      <c r="CR554" s="16"/>
      <c r="CS554" s="16"/>
      <c r="CT554" s="16"/>
      <c r="CU554" s="16"/>
      <c r="CV554" s="16"/>
      <c r="CW554" s="16"/>
      <c r="CX554" s="16"/>
      <c r="CY554" s="16"/>
      <c r="CZ554" s="16"/>
      <c r="DA554" s="16"/>
      <c r="DB554" s="16"/>
      <c r="DC554" s="16"/>
      <c r="DD554" s="16"/>
      <c r="DE554" s="16"/>
      <c r="DF554" s="16"/>
      <c r="DG554" s="16"/>
      <c r="DH554" s="16"/>
      <c r="DI554" s="16"/>
      <c r="DJ554" s="16"/>
      <c r="DK554" s="16"/>
      <c r="DL554" s="16"/>
      <c r="DM554" s="16"/>
      <c r="DN554" s="16"/>
      <c r="DO554" s="16"/>
      <c r="DP554" s="16"/>
      <c r="DQ554" s="16"/>
      <c r="DR554" s="16"/>
      <c r="DS554" s="16"/>
      <c r="DT554" s="16"/>
      <c r="DU554" s="16"/>
      <c r="DV554" s="16"/>
      <c r="DW554" s="16"/>
      <c r="DX554" s="16"/>
      <c r="DY554" s="16"/>
      <c r="DZ554" s="16"/>
      <c r="EA554" s="16"/>
      <c r="EB554" s="16"/>
      <c r="EC554" s="16"/>
      <c r="ED554" s="16"/>
      <c r="EE554" s="16"/>
      <c r="EF554" s="16"/>
      <c r="EG554" s="16"/>
      <c r="EH554" s="16"/>
      <c r="EI554" s="16"/>
      <c r="EJ554" s="16"/>
      <c r="EK554" s="16"/>
      <c r="EL554" s="16"/>
      <c r="EM554" s="16"/>
      <c r="EN554" s="16"/>
      <c r="EO554" s="16"/>
      <c r="EP554" s="16"/>
      <c r="EQ554" s="16"/>
      <c r="ER554" s="16"/>
      <c r="ES554" s="16"/>
      <c r="ET554" s="16"/>
      <c r="EU554" s="16"/>
      <c r="EV554" s="16"/>
      <c r="EW554" s="16"/>
      <c r="EX554" s="16"/>
      <c r="EY554" s="16"/>
      <c r="EZ554" s="16"/>
      <c r="FA554" s="16"/>
      <c r="FB554" s="16"/>
      <c r="FC554" s="16"/>
      <c r="FD554" s="16"/>
      <c r="FE554" s="16"/>
      <c r="FF554" s="16"/>
      <c r="FG554" s="16"/>
      <c r="FH554" s="16"/>
      <c r="FI554" s="16"/>
      <c r="FJ554" s="16"/>
      <c r="FK554" s="16"/>
      <c r="FL554" s="16"/>
      <c r="FM554" s="16"/>
      <c r="FN554" s="16"/>
      <c r="FO554" s="16"/>
      <c r="FP554" s="16"/>
      <c r="FQ554" s="16"/>
      <c r="FR554" s="16"/>
      <c r="FS554" s="16"/>
      <c r="FT554" s="16"/>
      <c r="FU554" s="16"/>
      <c r="FV554" s="16"/>
      <c r="FW554" s="16"/>
      <c r="FX554" s="16"/>
      <c r="FY554" s="16"/>
      <c r="FZ554" s="16"/>
      <c r="GA554" s="16"/>
      <c r="GB554" s="16"/>
      <c r="GC554" s="16"/>
      <c r="GE554" s="37">
        <v>549</v>
      </c>
      <c r="GF554" s="12">
        <v>3753</v>
      </c>
      <c r="GG554" s="16">
        <v>2.16</v>
      </c>
      <c r="GH554" s="16">
        <v>14.16</v>
      </c>
      <c r="GI554" s="16">
        <v>10</v>
      </c>
      <c r="GJ554" s="16">
        <v>8.5</v>
      </c>
      <c r="GK554" s="16">
        <v>2</v>
      </c>
      <c r="GL554" s="16">
        <v>7.44</v>
      </c>
      <c r="GM554" s="16">
        <v>4.59</v>
      </c>
      <c r="GN554" s="16">
        <v>14.72</v>
      </c>
      <c r="GO554" s="16">
        <v>15.5</v>
      </c>
      <c r="GP554" s="16">
        <v>66.84</v>
      </c>
      <c r="GQ554" s="16">
        <v>111.13</v>
      </c>
      <c r="GR554" s="16">
        <v>33.875</v>
      </c>
      <c r="GS554" s="16">
        <v>75.23</v>
      </c>
      <c r="GT554" s="16">
        <v>239.94499999999999</v>
      </c>
      <c r="GU554" s="16">
        <v>149.26</v>
      </c>
      <c r="GV554" s="16">
        <v>8985.5970000000016</v>
      </c>
      <c r="GW554" s="16"/>
      <c r="GX554" s="16"/>
      <c r="GY554" s="16"/>
      <c r="GZ554" s="16"/>
      <c r="HA554" s="16"/>
    </row>
    <row r="555" spans="1:209" x14ac:dyDescent="0.35">
      <c r="A555" s="37"/>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c r="AA555" s="16"/>
      <c r="AB555" s="16"/>
      <c r="AC555" s="16"/>
      <c r="AD555" s="16"/>
      <c r="AE555" s="16"/>
      <c r="AF555" s="16"/>
      <c r="AG555" s="16"/>
      <c r="AH555" s="16"/>
      <c r="AI555" s="16"/>
      <c r="AJ555" s="16"/>
      <c r="AK555" s="16"/>
      <c r="AL555" s="16"/>
      <c r="AM555" s="16"/>
      <c r="AN555" s="16"/>
      <c r="AO555" s="16"/>
      <c r="AP555" s="16"/>
      <c r="AQ555" s="16"/>
      <c r="AR555" s="16"/>
      <c r="AS555" s="16"/>
      <c r="AT555" s="16"/>
      <c r="AU555" s="16"/>
      <c r="AV555" s="16"/>
      <c r="AW555" s="16"/>
      <c r="AX555" s="16"/>
      <c r="AY555" s="16"/>
      <c r="AZ555" s="16"/>
      <c r="BA555" s="16"/>
      <c r="BB555" s="16"/>
      <c r="BC555" s="16"/>
      <c r="BD555" s="16"/>
      <c r="BE555" s="16"/>
      <c r="BF555" s="16"/>
      <c r="BG555" s="16"/>
      <c r="BH555" s="16"/>
      <c r="BI555" s="16"/>
      <c r="BJ555" s="16"/>
      <c r="BK555" s="16"/>
      <c r="BL555" s="16"/>
      <c r="BM555" s="16"/>
      <c r="BN555" s="16"/>
      <c r="BO555" s="16"/>
      <c r="BP555" s="16"/>
      <c r="BQ555" s="16"/>
      <c r="BR555" s="16"/>
      <c r="BS555" s="16"/>
      <c r="BT555" s="16"/>
      <c r="BU555" s="16"/>
      <c r="BV555" s="16"/>
      <c r="BW555" s="16"/>
      <c r="BX555" s="16"/>
      <c r="BY555" s="16"/>
      <c r="BZ555" s="16"/>
      <c r="CA555" s="16"/>
      <c r="CB555" s="16"/>
      <c r="CC555" s="16"/>
      <c r="CD555" s="16"/>
      <c r="CE555" s="16"/>
      <c r="CF555" s="16"/>
      <c r="CG555" s="16"/>
      <c r="CH555" s="16"/>
      <c r="CI555" s="16"/>
      <c r="CJ555" s="16"/>
      <c r="CK555" s="16"/>
      <c r="CL555" s="16"/>
      <c r="CM555" s="16"/>
      <c r="CN555" s="16"/>
      <c r="CO555" s="16"/>
      <c r="CP555" s="16"/>
      <c r="CQ555" s="16"/>
      <c r="CR555" s="16"/>
      <c r="CS555" s="16"/>
      <c r="CT555" s="16"/>
      <c r="CU555" s="16"/>
      <c r="CV555" s="16"/>
      <c r="CW555" s="16"/>
      <c r="CX555" s="16"/>
      <c r="CY555" s="16"/>
      <c r="CZ555" s="16"/>
      <c r="DA555" s="16"/>
      <c r="DB555" s="16"/>
      <c r="DC555" s="16"/>
      <c r="DD555" s="16"/>
      <c r="DE555" s="16"/>
      <c r="DF555" s="16"/>
      <c r="DG555" s="16"/>
      <c r="DH555" s="16"/>
      <c r="DI555" s="16"/>
      <c r="DJ555" s="16"/>
      <c r="DK555" s="16"/>
      <c r="DL555" s="16"/>
      <c r="DM555" s="16"/>
      <c r="DN555" s="16"/>
      <c r="DO555" s="16"/>
      <c r="DP555" s="16"/>
      <c r="DQ555" s="16"/>
      <c r="DR555" s="16"/>
      <c r="DS555" s="16"/>
      <c r="DT555" s="16"/>
      <c r="DU555" s="16"/>
      <c r="DV555" s="16"/>
      <c r="DW555" s="16"/>
      <c r="DX555" s="16"/>
      <c r="DY555" s="16"/>
      <c r="DZ555" s="16"/>
      <c r="EA555" s="16"/>
      <c r="EB555" s="16"/>
      <c r="EC555" s="16"/>
      <c r="ED555" s="16"/>
      <c r="EE555" s="16"/>
      <c r="EF555" s="16"/>
      <c r="EG555" s="16"/>
      <c r="EH555" s="16"/>
      <c r="EI555" s="16"/>
      <c r="EJ555" s="16"/>
      <c r="EK555" s="16"/>
      <c r="EL555" s="16"/>
      <c r="EM555" s="16"/>
      <c r="EN555" s="16"/>
      <c r="EO555" s="16"/>
      <c r="EP555" s="16"/>
      <c r="EQ555" s="16"/>
      <c r="ER555" s="16"/>
      <c r="ES555" s="16"/>
      <c r="ET555" s="16"/>
      <c r="EU555" s="16"/>
      <c r="EV555" s="16"/>
      <c r="EW555" s="16"/>
      <c r="EX555" s="16"/>
      <c r="EY555" s="16"/>
      <c r="EZ555" s="16"/>
      <c r="FA555" s="16"/>
      <c r="FB555" s="16"/>
      <c r="FC555" s="16"/>
      <c r="FD555" s="16"/>
      <c r="FE555" s="16"/>
      <c r="FF555" s="16"/>
      <c r="FG555" s="16"/>
      <c r="FH555" s="16"/>
      <c r="FI555" s="16"/>
      <c r="FJ555" s="16"/>
      <c r="FK555" s="16"/>
      <c r="FL555" s="16"/>
      <c r="FM555" s="16"/>
      <c r="FN555" s="16"/>
      <c r="FO555" s="16"/>
      <c r="FP555" s="16"/>
      <c r="FQ555" s="16"/>
      <c r="FR555" s="16"/>
      <c r="FS555" s="16"/>
      <c r="FT555" s="16"/>
      <c r="FU555" s="16"/>
      <c r="FV555" s="16"/>
      <c r="FW555" s="16"/>
      <c r="FX555" s="16"/>
      <c r="FY555" s="16"/>
      <c r="FZ555" s="16"/>
      <c r="GA555" s="16"/>
      <c r="GB555" s="16"/>
      <c r="GC555" s="16"/>
      <c r="GE555" s="37">
        <v>550</v>
      </c>
      <c r="GF555" s="12">
        <v>3754</v>
      </c>
      <c r="GG555" s="16">
        <v>97.72</v>
      </c>
      <c r="GH555" s="16">
        <v>193.72499999999999</v>
      </c>
      <c r="GI555" s="16">
        <v>47.476999999999997</v>
      </c>
      <c r="GJ555" s="16">
        <v>86.25</v>
      </c>
      <c r="GK555" s="16">
        <v>81.12</v>
      </c>
      <c r="GL555" s="16">
        <v>114.535</v>
      </c>
      <c r="GM555" s="16">
        <v>127.035</v>
      </c>
      <c r="GN555" s="16">
        <v>109.815</v>
      </c>
      <c r="GO555" s="16">
        <v>99.385000000000005</v>
      </c>
      <c r="GP555" s="16">
        <v>535.60500000000002</v>
      </c>
      <c r="GQ555" s="16">
        <v>499.78</v>
      </c>
      <c r="GR555" s="16">
        <v>360.76499999999999</v>
      </c>
      <c r="GS555" s="16">
        <v>438.375</v>
      </c>
      <c r="GT555" s="16">
        <v>414.4</v>
      </c>
      <c r="GU555" s="16">
        <v>213.785</v>
      </c>
      <c r="GV555" s="16">
        <v>45595.864999999998</v>
      </c>
      <c r="GW555" s="16"/>
      <c r="GX555" s="16"/>
      <c r="GY555" s="16"/>
      <c r="GZ555" s="16"/>
      <c r="HA555" s="16"/>
    </row>
    <row r="556" spans="1:209" x14ac:dyDescent="0.35">
      <c r="A556" s="37"/>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c r="AA556" s="16"/>
      <c r="AB556" s="16"/>
      <c r="AC556" s="16"/>
      <c r="AD556" s="16"/>
      <c r="AE556" s="16"/>
      <c r="AF556" s="16"/>
      <c r="AG556" s="16"/>
      <c r="AH556" s="16"/>
      <c r="AI556" s="16"/>
      <c r="AJ556" s="16"/>
      <c r="AK556" s="16"/>
      <c r="AL556" s="16"/>
      <c r="AM556" s="16"/>
      <c r="AN556" s="16"/>
      <c r="AO556" s="16"/>
      <c r="AP556" s="16"/>
      <c r="AQ556" s="16"/>
      <c r="AR556" s="16"/>
      <c r="AS556" s="16"/>
      <c r="AT556" s="16"/>
      <c r="AU556" s="16"/>
      <c r="AV556" s="16"/>
      <c r="AW556" s="16"/>
      <c r="AX556" s="16"/>
      <c r="AY556" s="16"/>
      <c r="AZ556" s="16"/>
      <c r="BA556" s="16"/>
      <c r="BB556" s="16"/>
      <c r="BC556" s="16"/>
      <c r="BD556" s="16"/>
      <c r="BE556" s="16"/>
      <c r="BF556" s="16"/>
      <c r="BG556" s="16"/>
      <c r="BH556" s="16"/>
      <c r="BI556" s="16"/>
      <c r="BJ556" s="16"/>
      <c r="BK556" s="16"/>
      <c r="BL556" s="16"/>
      <c r="BM556" s="16"/>
      <c r="BN556" s="16"/>
      <c r="BO556" s="16"/>
      <c r="BP556" s="16"/>
      <c r="BQ556" s="16"/>
      <c r="BR556" s="16"/>
      <c r="BS556" s="16"/>
      <c r="BT556" s="16"/>
      <c r="BU556" s="16"/>
      <c r="BV556" s="16"/>
      <c r="BW556" s="16"/>
      <c r="BX556" s="16"/>
      <c r="BY556" s="16"/>
      <c r="BZ556" s="16"/>
      <c r="CA556" s="16"/>
      <c r="CB556" s="16"/>
      <c r="CC556" s="16"/>
      <c r="CD556" s="16"/>
      <c r="CE556" s="16"/>
      <c r="CF556" s="16"/>
      <c r="CG556" s="16"/>
      <c r="CH556" s="16"/>
      <c r="CI556" s="16"/>
      <c r="CJ556" s="16"/>
      <c r="CK556" s="16"/>
      <c r="CL556" s="16"/>
      <c r="CM556" s="16"/>
      <c r="CN556" s="16"/>
      <c r="CO556" s="16"/>
      <c r="CP556" s="16"/>
      <c r="CQ556" s="16"/>
      <c r="CR556" s="16"/>
      <c r="CS556" s="16"/>
      <c r="CT556" s="16"/>
      <c r="CU556" s="16"/>
      <c r="CV556" s="16"/>
      <c r="CW556" s="16"/>
      <c r="CX556" s="16"/>
      <c r="CY556" s="16"/>
      <c r="CZ556" s="16"/>
      <c r="DA556" s="16"/>
      <c r="DB556" s="16"/>
      <c r="DC556" s="16"/>
      <c r="DD556" s="16"/>
      <c r="DE556" s="16"/>
      <c r="DF556" s="16"/>
      <c r="DG556" s="16"/>
      <c r="DH556" s="16"/>
      <c r="DI556" s="16"/>
      <c r="DJ556" s="16"/>
      <c r="DK556" s="16"/>
      <c r="DL556" s="16"/>
      <c r="DM556" s="16"/>
      <c r="DN556" s="16"/>
      <c r="DO556" s="16"/>
      <c r="DP556" s="16"/>
      <c r="DQ556" s="16"/>
      <c r="DR556" s="16"/>
      <c r="DS556" s="16"/>
      <c r="DT556" s="16"/>
      <c r="DU556" s="16"/>
      <c r="DV556" s="16"/>
      <c r="DW556" s="16"/>
      <c r="DX556" s="16"/>
      <c r="DY556" s="16"/>
      <c r="DZ556" s="16"/>
      <c r="EA556" s="16"/>
      <c r="EB556" s="16"/>
      <c r="EC556" s="16"/>
      <c r="ED556" s="16"/>
      <c r="EE556" s="16"/>
      <c r="EF556" s="16"/>
      <c r="EG556" s="16"/>
      <c r="EH556" s="16"/>
      <c r="EI556" s="16"/>
      <c r="EJ556" s="16"/>
      <c r="EK556" s="16"/>
      <c r="EL556" s="16"/>
      <c r="EM556" s="16"/>
      <c r="EN556" s="16"/>
      <c r="EO556" s="16"/>
      <c r="EP556" s="16"/>
      <c r="EQ556" s="16"/>
      <c r="ER556" s="16"/>
      <c r="ES556" s="16"/>
      <c r="ET556" s="16"/>
      <c r="EU556" s="16"/>
      <c r="EV556" s="16"/>
      <c r="EW556" s="16"/>
      <c r="EX556" s="16"/>
      <c r="EY556" s="16"/>
      <c r="EZ556" s="16"/>
      <c r="FA556" s="16"/>
      <c r="FB556" s="16"/>
      <c r="FC556" s="16"/>
      <c r="FD556" s="16"/>
      <c r="FE556" s="16"/>
      <c r="FF556" s="16"/>
      <c r="FG556" s="16"/>
      <c r="FH556" s="16"/>
      <c r="FI556" s="16"/>
      <c r="FJ556" s="16"/>
      <c r="FK556" s="16"/>
      <c r="FL556" s="16"/>
      <c r="FM556" s="16"/>
      <c r="FN556" s="16"/>
      <c r="FO556" s="16"/>
      <c r="FP556" s="16"/>
      <c r="FQ556" s="16"/>
      <c r="FR556" s="16"/>
      <c r="FS556" s="16"/>
      <c r="FT556" s="16"/>
      <c r="FU556" s="16"/>
      <c r="FV556" s="16"/>
      <c r="FW556" s="16"/>
      <c r="FX556" s="16"/>
      <c r="FY556" s="16"/>
      <c r="FZ556" s="16"/>
      <c r="GA556" s="16"/>
      <c r="GB556" s="16"/>
      <c r="GC556" s="16"/>
      <c r="GE556" s="37">
        <v>551</v>
      </c>
      <c r="GF556" s="12">
        <v>3755</v>
      </c>
      <c r="GG556" s="16">
        <v>0</v>
      </c>
      <c r="GH556" s="16">
        <v>3.85</v>
      </c>
      <c r="GI556" s="16">
        <v>0</v>
      </c>
      <c r="GJ556" s="16">
        <v>0</v>
      </c>
      <c r="GK556" s="16">
        <v>0</v>
      </c>
      <c r="GL556" s="16">
        <v>0</v>
      </c>
      <c r="GM556" s="16">
        <v>0</v>
      </c>
      <c r="GN556" s="16">
        <v>6</v>
      </c>
      <c r="GO556" s="16">
        <v>6.6</v>
      </c>
      <c r="GP556" s="16">
        <v>0</v>
      </c>
      <c r="GQ556" s="16">
        <v>0</v>
      </c>
      <c r="GR556" s="16">
        <v>0</v>
      </c>
      <c r="GS556" s="16">
        <v>0</v>
      </c>
      <c r="GT556" s="16">
        <v>6.6</v>
      </c>
      <c r="GU556" s="16">
        <v>0</v>
      </c>
      <c r="GV556" s="16">
        <v>320.24999999999994</v>
      </c>
      <c r="GW556" s="16"/>
      <c r="GX556" s="16"/>
      <c r="GY556" s="16"/>
      <c r="GZ556" s="16"/>
      <c r="HA556" s="16"/>
    </row>
    <row r="557" spans="1:209" x14ac:dyDescent="0.35">
      <c r="A557" s="37"/>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c r="AA557" s="16"/>
      <c r="AB557" s="16"/>
      <c r="AC557" s="16"/>
      <c r="AD557" s="16"/>
      <c r="AE557" s="16"/>
      <c r="AF557" s="16"/>
      <c r="AG557" s="16"/>
      <c r="AH557" s="16"/>
      <c r="AI557" s="16"/>
      <c r="AJ557" s="16"/>
      <c r="AK557" s="16"/>
      <c r="AL557" s="16"/>
      <c r="AM557" s="16"/>
      <c r="AN557" s="16"/>
      <c r="AO557" s="16"/>
      <c r="AP557" s="16"/>
      <c r="AQ557" s="16"/>
      <c r="AR557" s="16"/>
      <c r="AS557" s="16"/>
      <c r="AT557" s="16"/>
      <c r="AU557" s="16"/>
      <c r="AV557" s="16"/>
      <c r="AW557" s="16"/>
      <c r="AX557" s="16"/>
      <c r="AY557" s="16"/>
      <c r="AZ557" s="16"/>
      <c r="BA557" s="16"/>
      <c r="BB557" s="16"/>
      <c r="BC557" s="16"/>
      <c r="BD557" s="16"/>
      <c r="BE557" s="16"/>
      <c r="BF557" s="16"/>
      <c r="BG557" s="16"/>
      <c r="BH557" s="16"/>
      <c r="BI557" s="16"/>
      <c r="BJ557" s="16"/>
      <c r="BK557" s="16"/>
      <c r="BL557" s="16"/>
      <c r="BM557" s="16"/>
      <c r="BN557" s="16"/>
      <c r="BO557" s="16"/>
      <c r="BP557" s="16"/>
      <c r="BQ557" s="16"/>
      <c r="BR557" s="16"/>
      <c r="BS557" s="16"/>
      <c r="BT557" s="16"/>
      <c r="BU557" s="16"/>
      <c r="BV557" s="16"/>
      <c r="BW557" s="16"/>
      <c r="BX557" s="16"/>
      <c r="BY557" s="16"/>
      <c r="BZ557" s="16"/>
      <c r="CA557" s="16"/>
      <c r="CB557" s="16"/>
      <c r="CC557" s="16"/>
      <c r="CD557" s="16"/>
      <c r="CE557" s="16"/>
      <c r="CF557" s="16"/>
      <c r="CG557" s="16"/>
      <c r="CH557" s="16"/>
      <c r="CI557" s="16"/>
      <c r="CJ557" s="16"/>
      <c r="CK557" s="16"/>
      <c r="CL557" s="16"/>
      <c r="CM557" s="16"/>
      <c r="CN557" s="16"/>
      <c r="CO557" s="16"/>
      <c r="CP557" s="16"/>
      <c r="CQ557" s="16"/>
      <c r="CR557" s="16"/>
      <c r="CS557" s="16"/>
      <c r="CT557" s="16"/>
      <c r="CU557" s="16"/>
      <c r="CV557" s="16"/>
      <c r="CW557" s="16"/>
      <c r="CX557" s="16"/>
      <c r="CY557" s="16"/>
      <c r="CZ557" s="16"/>
      <c r="DA557" s="16"/>
      <c r="DB557" s="16"/>
      <c r="DC557" s="16"/>
      <c r="DD557" s="16"/>
      <c r="DE557" s="16"/>
      <c r="DF557" s="16"/>
      <c r="DG557" s="16"/>
      <c r="DH557" s="16"/>
      <c r="DI557" s="16"/>
      <c r="DJ557" s="16"/>
      <c r="DK557" s="16"/>
      <c r="DL557" s="16"/>
      <c r="DM557" s="16"/>
      <c r="DN557" s="16"/>
      <c r="DO557" s="16"/>
      <c r="DP557" s="16"/>
      <c r="DQ557" s="16"/>
      <c r="DR557" s="16"/>
      <c r="DS557" s="16"/>
      <c r="DT557" s="16"/>
      <c r="DU557" s="16"/>
      <c r="DV557" s="16"/>
      <c r="DW557" s="16"/>
      <c r="DX557" s="16"/>
      <c r="DY557" s="16"/>
      <c r="DZ557" s="16"/>
      <c r="EA557" s="16"/>
      <c r="EB557" s="16"/>
      <c r="EC557" s="16"/>
      <c r="ED557" s="16"/>
      <c r="EE557" s="16"/>
      <c r="EF557" s="16"/>
      <c r="EG557" s="16"/>
      <c r="EH557" s="16"/>
      <c r="EI557" s="16"/>
      <c r="EJ557" s="16"/>
      <c r="EK557" s="16"/>
      <c r="EL557" s="16"/>
      <c r="EM557" s="16"/>
      <c r="EN557" s="16"/>
      <c r="EO557" s="16"/>
      <c r="EP557" s="16"/>
      <c r="EQ557" s="16"/>
      <c r="ER557" s="16"/>
      <c r="ES557" s="16"/>
      <c r="ET557" s="16"/>
      <c r="EU557" s="16"/>
      <c r="EV557" s="16"/>
      <c r="EW557" s="16"/>
      <c r="EX557" s="16"/>
      <c r="EY557" s="16"/>
      <c r="EZ557" s="16"/>
      <c r="FA557" s="16"/>
      <c r="FB557" s="16"/>
      <c r="FC557" s="16"/>
      <c r="FD557" s="16"/>
      <c r="FE557" s="16"/>
      <c r="FF557" s="16"/>
      <c r="FG557" s="16"/>
      <c r="FH557" s="16"/>
      <c r="FI557" s="16"/>
      <c r="FJ557" s="16"/>
      <c r="FK557" s="16"/>
      <c r="FL557" s="16"/>
      <c r="FM557" s="16"/>
      <c r="FN557" s="16"/>
      <c r="FO557" s="16"/>
      <c r="FP557" s="16"/>
      <c r="FQ557" s="16"/>
      <c r="FR557" s="16"/>
      <c r="FS557" s="16"/>
      <c r="FT557" s="16"/>
      <c r="FU557" s="16"/>
      <c r="FV557" s="16"/>
      <c r="FW557" s="16"/>
      <c r="FX557" s="16"/>
      <c r="FY557" s="16"/>
      <c r="FZ557" s="16"/>
      <c r="GA557" s="16"/>
      <c r="GB557" s="16"/>
      <c r="GC557" s="16"/>
      <c r="GE557" s="37">
        <v>552</v>
      </c>
      <c r="GF557" s="12">
        <v>3756</v>
      </c>
      <c r="GG557" s="16">
        <v>97.852000000000004</v>
      </c>
      <c r="GH557" s="16">
        <v>81.319999999999993</v>
      </c>
      <c r="GI557" s="16">
        <v>23.29</v>
      </c>
      <c r="GJ557" s="16">
        <v>11.5</v>
      </c>
      <c r="GK557" s="16">
        <v>39.5</v>
      </c>
      <c r="GL557" s="16">
        <v>42.98</v>
      </c>
      <c r="GM557" s="16">
        <v>25.72</v>
      </c>
      <c r="GN557" s="16">
        <v>48.73</v>
      </c>
      <c r="GO557" s="16">
        <v>60.98</v>
      </c>
      <c r="GP557" s="16">
        <v>235.13499999999999</v>
      </c>
      <c r="GQ557" s="16">
        <v>217.54</v>
      </c>
      <c r="GR557" s="16">
        <v>177.67500000000001</v>
      </c>
      <c r="GS557" s="16">
        <v>152.11000000000001</v>
      </c>
      <c r="GT557" s="16">
        <v>163.375</v>
      </c>
      <c r="GU557" s="16">
        <v>88.07</v>
      </c>
      <c r="GV557" s="16">
        <v>18055.515999999992</v>
      </c>
      <c r="GW557" s="16"/>
      <c r="GX557" s="16"/>
      <c r="GY557" s="16"/>
      <c r="GZ557" s="16"/>
      <c r="HA557" s="16"/>
    </row>
    <row r="558" spans="1:209" x14ac:dyDescent="0.35">
      <c r="A558" s="37"/>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c r="AA558" s="16"/>
      <c r="AB558" s="16"/>
      <c r="AC558" s="16"/>
      <c r="AD558" s="16"/>
      <c r="AE558" s="16"/>
      <c r="AF558" s="16"/>
      <c r="AG558" s="16"/>
      <c r="AH558" s="16"/>
      <c r="AI558" s="16"/>
      <c r="AJ558" s="16"/>
      <c r="AK558" s="16"/>
      <c r="AL558" s="16"/>
      <c r="AM558" s="16"/>
      <c r="AN558" s="16"/>
      <c r="AO558" s="16"/>
      <c r="AP558" s="16"/>
      <c r="AQ558" s="16"/>
      <c r="AR558" s="16"/>
      <c r="AS558" s="16"/>
      <c r="AT558" s="16"/>
      <c r="AU558" s="16"/>
      <c r="AV558" s="16"/>
      <c r="AW558" s="16"/>
      <c r="AX558" s="16"/>
      <c r="AY558" s="16"/>
      <c r="AZ558" s="16"/>
      <c r="BA558" s="16"/>
      <c r="BB558" s="16"/>
      <c r="BC558" s="16"/>
      <c r="BD558" s="16"/>
      <c r="BE558" s="16"/>
      <c r="BF558" s="16"/>
      <c r="BG558" s="16"/>
      <c r="BH558" s="16"/>
      <c r="BI558" s="16"/>
      <c r="BJ558" s="16"/>
      <c r="BK558" s="16"/>
      <c r="BL558" s="16"/>
      <c r="BM558" s="16"/>
      <c r="BN558" s="16"/>
      <c r="BO558" s="16"/>
      <c r="BP558" s="16"/>
      <c r="BQ558" s="16"/>
      <c r="BR558" s="16"/>
      <c r="BS558" s="16"/>
      <c r="BT558" s="16"/>
      <c r="BU558" s="16"/>
      <c r="BV558" s="16"/>
      <c r="BW558" s="16"/>
      <c r="BX558" s="16"/>
      <c r="BY558" s="16"/>
      <c r="BZ558" s="16"/>
      <c r="CA558" s="16"/>
      <c r="CB558" s="16"/>
      <c r="CC558" s="16"/>
      <c r="CD558" s="16"/>
      <c r="CE558" s="16"/>
      <c r="CF558" s="16"/>
      <c r="CG558" s="16"/>
      <c r="CH558" s="16"/>
      <c r="CI558" s="16"/>
      <c r="CJ558" s="16"/>
      <c r="CK558" s="16"/>
      <c r="CL558" s="16"/>
      <c r="CM558" s="16"/>
      <c r="CN558" s="16"/>
      <c r="CO558" s="16"/>
      <c r="CP558" s="16"/>
      <c r="CQ558" s="16"/>
      <c r="CR558" s="16"/>
      <c r="CS558" s="16"/>
      <c r="CT558" s="16"/>
      <c r="CU558" s="16"/>
      <c r="CV558" s="16"/>
      <c r="CW558" s="16"/>
      <c r="CX558" s="16"/>
      <c r="CY558" s="16"/>
      <c r="CZ558" s="16"/>
      <c r="DA558" s="16"/>
      <c r="DB558" s="16"/>
      <c r="DC558" s="16"/>
      <c r="DD558" s="16"/>
      <c r="DE558" s="16"/>
      <c r="DF558" s="16"/>
      <c r="DG558" s="16"/>
      <c r="DH558" s="16"/>
      <c r="DI558" s="16"/>
      <c r="DJ558" s="16"/>
      <c r="DK558" s="16"/>
      <c r="DL558" s="16"/>
      <c r="DM558" s="16"/>
      <c r="DN558" s="16"/>
      <c r="DO558" s="16"/>
      <c r="DP558" s="16"/>
      <c r="DQ558" s="16"/>
      <c r="DR558" s="16"/>
      <c r="DS558" s="16"/>
      <c r="DT558" s="16"/>
      <c r="DU558" s="16"/>
      <c r="DV558" s="16"/>
      <c r="DW558" s="16"/>
      <c r="DX558" s="16"/>
      <c r="DY558" s="16"/>
      <c r="DZ558" s="16"/>
      <c r="EA558" s="16"/>
      <c r="EB558" s="16"/>
      <c r="EC558" s="16"/>
      <c r="ED558" s="16"/>
      <c r="EE558" s="16"/>
      <c r="EF558" s="16"/>
      <c r="EG558" s="16"/>
      <c r="EH558" s="16"/>
      <c r="EI558" s="16"/>
      <c r="EJ558" s="16"/>
      <c r="EK558" s="16"/>
      <c r="EL558" s="16"/>
      <c r="EM558" s="16"/>
      <c r="EN558" s="16"/>
      <c r="EO558" s="16"/>
      <c r="EP558" s="16"/>
      <c r="EQ558" s="16"/>
      <c r="ER558" s="16"/>
      <c r="ES558" s="16"/>
      <c r="ET558" s="16"/>
      <c r="EU558" s="16"/>
      <c r="EV558" s="16"/>
      <c r="EW558" s="16"/>
      <c r="EX558" s="16"/>
      <c r="EY558" s="16"/>
      <c r="EZ558" s="16"/>
      <c r="FA558" s="16"/>
      <c r="FB558" s="16"/>
      <c r="FC558" s="16"/>
      <c r="FD558" s="16"/>
      <c r="FE558" s="16"/>
      <c r="FF558" s="16"/>
      <c r="FG558" s="16"/>
      <c r="FH558" s="16"/>
      <c r="FI558" s="16"/>
      <c r="FJ558" s="16"/>
      <c r="FK558" s="16"/>
      <c r="FL558" s="16"/>
      <c r="FM558" s="16"/>
      <c r="FN558" s="16"/>
      <c r="FO558" s="16"/>
      <c r="FP558" s="16"/>
      <c r="FQ558" s="16"/>
      <c r="FR558" s="16"/>
      <c r="FS558" s="16"/>
      <c r="FT558" s="16"/>
      <c r="FU558" s="16"/>
      <c r="FV558" s="16"/>
      <c r="FW558" s="16"/>
      <c r="FX558" s="16"/>
      <c r="FY558" s="16"/>
      <c r="FZ558" s="16"/>
      <c r="GA558" s="16"/>
      <c r="GB558" s="16"/>
      <c r="GC558" s="16"/>
      <c r="GE558" s="37">
        <v>553</v>
      </c>
      <c r="GF558" s="12">
        <v>3757</v>
      </c>
      <c r="GG558" s="16">
        <v>52.112000000000002</v>
      </c>
      <c r="GH558" s="16">
        <v>59.572000000000003</v>
      </c>
      <c r="GI558" s="16">
        <v>32.700000000000003</v>
      </c>
      <c r="GJ558" s="16">
        <v>22.5</v>
      </c>
      <c r="GK558" s="16">
        <v>12.5</v>
      </c>
      <c r="GL558" s="16">
        <v>36.020000000000003</v>
      </c>
      <c r="GM558" s="16">
        <v>30.555</v>
      </c>
      <c r="GN558" s="16">
        <v>47.78</v>
      </c>
      <c r="GO558" s="16">
        <v>83.34</v>
      </c>
      <c r="GP558" s="16">
        <v>56.73</v>
      </c>
      <c r="GQ558" s="16">
        <v>85.04</v>
      </c>
      <c r="GR558" s="16">
        <v>40.78</v>
      </c>
      <c r="GS558" s="16">
        <v>71.135000000000005</v>
      </c>
      <c r="GT558" s="16">
        <v>23.6</v>
      </c>
      <c r="GU558" s="16">
        <v>27.434999999999999</v>
      </c>
      <c r="GV558" s="16">
        <v>10395.888999999997</v>
      </c>
      <c r="GW558" s="16"/>
      <c r="GX558" s="16"/>
      <c r="GY558" s="16"/>
      <c r="GZ558" s="16"/>
      <c r="HA558" s="16"/>
    </row>
    <row r="559" spans="1:209" x14ac:dyDescent="0.35">
      <c r="A559" s="37"/>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c r="AA559" s="16"/>
      <c r="AB559" s="16"/>
      <c r="AC559" s="16"/>
      <c r="AD559" s="16"/>
      <c r="AE559" s="16"/>
      <c r="AF559" s="16"/>
      <c r="AG559" s="16"/>
      <c r="AH559" s="16"/>
      <c r="AI559" s="16"/>
      <c r="AJ559" s="16"/>
      <c r="AK559" s="16"/>
      <c r="AL559" s="16"/>
      <c r="AM559" s="16"/>
      <c r="AN559" s="16"/>
      <c r="AO559" s="16"/>
      <c r="AP559" s="16"/>
      <c r="AQ559" s="16"/>
      <c r="AR559" s="16"/>
      <c r="AS559" s="16"/>
      <c r="AT559" s="16"/>
      <c r="AU559" s="16"/>
      <c r="AV559" s="16"/>
      <c r="AW559" s="16"/>
      <c r="AX559" s="16"/>
      <c r="AY559" s="16"/>
      <c r="AZ559" s="16"/>
      <c r="BA559" s="16"/>
      <c r="BB559" s="16"/>
      <c r="BC559" s="16"/>
      <c r="BD559" s="16"/>
      <c r="BE559" s="16"/>
      <c r="BF559" s="16"/>
      <c r="BG559" s="16"/>
      <c r="BH559" s="16"/>
      <c r="BI559" s="16"/>
      <c r="BJ559" s="16"/>
      <c r="BK559" s="16"/>
      <c r="BL559" s="16"/>
      <c r="BM559" s="16"/>
      <c r="BN559" s="16"/>
      <c r="BO559" s="16"/>
      <c r="BP559" s="16"/>
      <c r="BQ559" s="16"/>
      <c r="BR559" s="16"/>
      <c r="BS559" s="16"/>
      <c r="BT559" s="16"/>
      <c r="BU559" s="16"/>
      <c r="BV559" s="16"/>
      <c r="BW559" s="16"/>
      <c r="BX559" s="16"/>
      <c r="BY559" s="16"/>
      <c r="BZ559" s="16"/>
      <c r="CA559" s="16"/>
      <c r="CB559" s="16"/>
      <c r="CC559" s="16"/>
      <c r="CD559" s="16"/>
      <c r="CE559" s="16"/>
      <c r="CF559" s="16"/>
      <c r="CG559" s="16"/>
      <c r="CH559" s="16"/>
      <c r="CI559" s="16"/>
      <c r="CJ559" s="16"/>
      <c r="CK559" s="16"/>
      <c r="CL559" s="16"/>
      <c r="CM559" s="16"/>
      <c r="CN559" s="16"/>
      <c r="CO559" s="16"/>
      <c r="CP559" s="16"/>
      <c r="CQ559" s="16"/>
      <c r="CR559" s="16"/>
      <c r="CS559" s="16"/>
      <c r="CT559" s="16"/>
      <c r="CU559" s="16"/>
      <c r="CV559" s="16"/>
      <c r="CW559" s="16"/>
      <c r="CX559" s="16"/>
      <c r="CY559" s="16"/>
      <c r="CZ559" s="16"/>
      <c r="DA559" s="16"/>
      <c r="DB559" s="16"/>
      <c r="DC559" s="16"/>
      <c r="DD559" s="16"/>
      <c r="DE559" s="16"/>
      <c r="DF559" s="16"/>
      <c r="DG559" s="16"/>
      <c r="DH559" s="16"/>
      <c r="DI559" s="16"/>
      <c r="DJ559" s="16"/>
      <c r="DK559" s="16"/>
      <c r="DL559" s="16"/>
      <c r="DM559" s="16"/>
      <c r="DN559" s="16"/>
      <c r="DO559" s="16"/>
      <c r="DP559" s="16"/>
      <c r="DQ559" s="16"/>
      <c r="DR559" s="16"/>
      <c r="DS559" s="16"/>
      <c r="DT559" s="16"/>
      <c r="DU559" s="16"/>
      <c r="DV559" s="16"/>
      <c r="DW559" s="16"/>
      <c r="DX559" s="16"/>
      <c r="DY559" s="16"/>
      <c r="DZ559" s="16"/>
      <c r="EA559" s="16"/>
      <c r="EB559" s="16"/>
      <c r="EC559" s="16"/>
      <c r="ED559" s="16"/>
      <c r="EE559" s="16"/>
      <c r="EF559" s="16"/>
      <c r="EG559" s="16"/>
      <c r="EH559" s="16"/>
      <c r="EI559" s="16"/>
      <c r="EJ559" s="16"/>
      <c r="EK559" s="16"/>
      <c r="EL559" s="16"/>
      <c r="EM559" s="16"/>
      <c r="EN559" s="16"/>
      <c r="EO559" s="16"/>
      <c r="EP559" s="16"/>
      <c r="EQ559" s="16"/>
      <c r="ER559" s="16"/>
      <c r="ES559" s="16"/>
      <c r="ET559" s="16"/>
      <c r="EU559" s="16"/>
      <c r="EV559" s="16"/>
      <c r="EW559" s="16"/>
      <c r="EX559" s="16"/>
      <c r="EY559" s="16"/>
      <c r="EZ559" s="16"/>
      <c r="FA559" s="16"/>
      <c r="FB559" s="16"/>
      <c r="FC559" s="16"/>
      <c r="FD559" s="16"/>
      <c r="FE559" s="16"/>
      <c r="FF559" s="16"/>
      <c r="FG559" s="16"/>
      <c r="FH559" s="16"/>
      <c r="FI559" s="16"/>
      <c r="FJ559" s="16"/>
      <c r="FK559" s="16"/>
      <c r="FL559" s="16"/>
      <c r="FM559" s="16"/>
      <c r="FN559" s="16"/>
      <c r="FO559" s="16"/>
      <c r="FP559" s="16"/>
      <c r="FQ559" s="16"/>
      <c r="FR559" s="16"/>
      <c r="FS559" s="16"/>
      <c r="FT559" s="16"/>
      <c r="FU559" s="16"/>
      <c r="FV559" s="16"/>
      <c r="FW559" s="16"/>
      <c r="FX559" s="16"/>
      <c r="FY559" s="16"/>
      <c r="FZ559" s="16"/>
      <c r="GA559" s="16"/>
      <c r="GB559" s="16"/>
      <c r="GC559" s="16"/>
      <c r="GE559" s="37">
        <v>554</v>
      </c>
      <c r="GF559" s="12">
        <v>3758</v>
      </c>
      <c r="GG559" s="16">
        <v>28.334</v>
      </c>
      <c r="GH559" s="16">
        <v>29.5</v>
      </c>
      <c r="GI559" s="16">
        <v>2</v>
      </c>
      <c r="GJ559" s="16">
        <v>8</v>
      </c>
      <c r="GK559" s="16">
        <v>4.5</v>
      </c>
      <c r="GL559" s="16">
        <v>2.04</v>
      </c>
      <c r="GM559" s="16">
        <v>13.77</v>
      </c>
      <c r="GN559" s="16">
        <v>19.805</v>
      </c>
      <c r="GO559" s="16">
        <v>0</v>
      </c>
      <c r="GP559" s="16">
        <v>49.844999999999999</v>
      </c>
      <c r="GQ559" s="16">
        <v>43.87</v>
      </c>
      <c r="GR559" s="16">
        <v>12.8</v>
      </c>
      <c r="GS559" s="16">
        <v>23.8</v>
      </c>
      <c r="GT559" s="16">
        <v>28.965</v>
      </c>
      <c r="GU559" s="16">
        <v>13.2</v>
      </c>
      <c r="GV559" s="16">
        <v>2825.9689999999991</v>
      </c>
      <c r="GW559" s="16"/>
      <c r="GX559" s="16"/>
      <c r="GY559" s="16"/>
      <c r="GZ559" s="16"/>
      <c r="HA559" s="16"/>
    </row>
    <row r="560" spans="1:209" x14ac:dyDescent="0.35">
      <c r="A560" s="37"/>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c r="AA560" s="16"/>
      <c r="AB560" s="16"/>
      <c r="AC560" s="16"/>
      <c r="AD560" s="16"/>
      <c r="AE560" s="16"/>
      <c r="AF560" s="16"/>
      <c r="AG560" s="16"/>
      <c r="AH560" s="16"/>
      <c r="AI560" s="16"/>
      <c r="AJ560" s="16"/>
      <c r="AK560" s="16"/>
      <c r="AL560" s="16"/>
      <c r="AM560" s="16"/>
      <c r="AN560" s="16"/>
      <c r="AO560" s="16"/>
      <c r="AP560" s="16"/>
      <c r="AQ560" s="16"/>
      <c r="AR560" s="16"/>
      <c r="AS560" s="16"/>
      <c r="AT560" s="16"/>
      <c r="AU560" s="16"/>
      <c r="AV560" s="16"/>
      <c r="AW560" s="16"/>
      <c r="AX560" s="16"/>
      <c r="AY560" s="16"/>
      <c r="AZ560" s="16"/>
      <c r="BA560" s="16"/>
      <c r="BB560" s="16"/>
      <c r="BC560" s="16"/>
      <c r="BD560" s="16"/>
      <c r="BE560" s="16"/>
      <c r="BF560" s="16"/>
      <c r="BG560" s="16"/>
      <c r="BH560" s="16"/>
      <c r="BI560" s="16"/>
      <c r="BJ560" s="16"/>
      <c r="BK560" s="16"/>
      <c r="BL560" s="16"/>
      <c r="BM560" s="16"/>
      <c r="BN560" s="16"/>
      <c r="BO560" s="16"/>
      <c r="BP560" s="16"/>
      <c r="BQ560" s="16"/>
      <c r="BR560" s="16"/>
      <c r="BS560" s="16"/>
      <c r="BT560" s="16"/>
      <c r="BU560" s="16"/>
      <c r="BV560" s="16"/>
      <c r="BW560" s="16"/>
      <c r="BX560" s="16"/>
      <c r="BY560" s="16"/>
      <c r="BZ560" s="16"/>
      <c r="CA560" s="16"/>
      <c r="CB560" s="16"/>
      <c r="CC560" s="16"/>
      <c r="CD560" s="16"/>
      <c r="CE560" s="16"/>
      <c r="CF560" s="16"/>
      <c r="CG560" s="16"/>
      <c r="CH560" s="16"/>
      <c r="CI560" s="16"/>
      <c r="CJ560" s="16"/>
      <c r="CK560" s="16"/>
      <c r="CL560" s="16"/>
      <c r="CM560" s="16"/>
      <c r="CN560" s="16"/>
      <c r="CO560" s="16"/>
      <c r="CP560" s="16"/>
      <c r="CQ560" s="16"/>
      <c r="CR560" s="16"/>
      <c r="CS560" s="16"/>
      <c r="CT560" s="16"/>
      <c r="CU560" s="16"/>
      <c r="CV560" s="16"/>
      <c r="CW560" s="16"/>
      <c r="CX560" s="16"/>
      <c r="CY560" s="16"/>
      <c r="CZ560" s="16"/>
      <c r="DA560" s="16"/>
      <c r="DB560" s="16"/>
      <c r="DC560" s="16"/>
      <c r="DD560" s="16"/>
      <c r="DE560" s="16"/>
      <c r="DF560" s="16"/>
      <c r="DG560" s="16"/>
      <c r="DH560" s="16"/>
      <c r="DI560" s="16"/>
      <c r="DJ560" s="16"/>
      <c r="DK560" s="16"/>
      <c r="DL560" s="16"/>
      <c r="DM560" s="16"/>
      <c r="DN560" s="16"/>
      <c r="DO560" s="16"/>
      <c r="DP560" s="16"/>
      <c r="DQ560" s="16"/>
      <c r="DR560" s="16"/>
      <c r="DS560" s="16"/>
      <c r="DT560" s="16"/>
      <c r="DU560" s="16"/>
      <c r="DV560" s="16"/>
      <c r="DW560" s="16"/>
      <c r="DX560" s="16"/>
      <c r="DY560" s="16"/>
      <c r="DZ560" s="16"/>
      <c r="EA560" s="16"/>
      <c r="EB560" s="16"/>
      <c r="EC560" s="16"/>
      <c r="ED560" s="16"/>
      <c r="EE560" s="16"/>
      <c r="EF560" s="16"/>
      <c r="EG560" s="16"/>
      <c r="EH560" s="16"/>
      <c r="EI560" s="16"/>
      <c r="EJ560" s="16"/>
      <c r="EK560" s="16"/>
      <c r="EL560" s="16"/>
      <c r="EM560" s="16"/>
      <c r="EN560" s="16"/>
      <c r="EO560" s="16"/>
      <c r="EP560" s="16"/>
      <c r="EQ560" s="16"/>
      <c r="ER560" s="16"/>
      <c r="ES560" s="16"/>
      <c r="ET560" s="16"/>
      <c r="EU560" s="16"/>
      <c r="EV560" s="16"/>
      <c r="EW560" s="16"/>
      <c r="EX560" s="16"/>
      <c r="EY560" s="16"/>
      <c r="EZ560" s="16"/>
      <c r="FA560" s="16"/>
      <c r="FB560" s="16"/>
      <c r="FC560" s="16"/>
      <c r="FD560" s="16"/>
      <c r="FE560" s="16"/>
      <c r="FF560" s="16"/>
      <c r="FG560" s="16"/>
      <c r="FH560" s="16"/>
      <c r="FI560" s="16"/>
      <c r="FJ560" s="16"/>
      <c r="FK560" s="16"/>
      <c r="FL560" s="16"/>
      <c r="FM560" s="16"/>
      <c r="FN560" s="16"/>
      <c r="FO560" s="16"/>
      <c r="FP560" s="16"/>
      <c r="FQ560" s="16"/>
      <c r="FR560" s="16"/>
      <c r="FS560" s="16"/>
      <c r="FT560" s="16"/>
      <c r="FU560" s="16"/>
      <c r="FV560" s="16"/>
      <c r="FW560" s="16"/>
      <c r="FX560" s="16"/>
      <c r="FY560" s="16"/>
      <c r="FZ560" s="16"/>
      <c r="GA560" s="16"/>
      <c r="GB560" s="16"/>
      <c r="GC560" s="16"/>
      <c r="GE560" s="37">
        <v>555</v>
      </c>
      <c r="GF560" s="12">
        <v>3759</v>
      </c>
      <c r="GG560" s="16">
        <v>6</v>
      </c>
      <c r="GH560" s="16">
        <v>11.29</v>
      </c>
      <c r="GI560" s="16">
        <v>5</v>
      </c>
      <c r="GJ560" s="16">
        <v>0</v>
      </c>
      <c r="GK560" s="16">
        <v>0</v>
      </c>
      <c r="GL560" s="16">
        <v>4.42</v>
      </c>
      <c r="GM560" s="16">
        <v>0</v>
      </c>
      <c r="GN560" s="16">
        <v>0</v>
      </c>
      <c r="GO560" s="16">
        <v>10.26</v>
      </c>
      <c r="GP560" s="16">
        <v>13.2</v>
      </c>
      <c r="GQ560" s="16">
        <v>9.42</v>
      </c>
      <c r="GR560" s="16">
        <v>10.375</v>
      </c>
      <c r="GS560" s="16">
        <v>9.84</v>
      </c>
      <c r="GT560" s="16">
        <v>0</v>
      </c>
      <c r="GU560" s="16">
        <v>0</v>
      </c>
      <c r="GV560" s="16">
        <v>1627.0640000000001</v>
      </c>
      <c r="GW560" s="16"/>
      <c r="GX560" s="16"/>
      <c r="GY560" s="16"/>
      <c r="GZ560" s="16"/>
      <c r="HA560" s="16"/>
    </row>
    <row r="561" spans="1:209" x14ac:dyDescent="0.35">
      <c r="A561" s="37"/>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c r="AA561" s="16"/>
      <c r="AB561" s="16"/>
      <c r="AC561" s="16"/>
      <c r="AD561" s="16"/>
      <c r="AE561" s="16"/>
      <c r="AF561" s="16"/>
      <c r="AG561" s="16"/>
      <c r="AH561" s="16"/>
      <c r="AI561" s="16"/>
      <c r="AJ561" s="16"/>
      <c r="AK561" s="16"/>
      <c r="AL561" s="16"/>
      <c r="AM561" s="16"/>
      <c r="AN561" s="16"/>
      <c r="AO561" s="16"/>
      <c r="AP561" s="16"/>
      <c r="AQ561" s="16"/>
      <c r="AR561" s="16"/>
      <c r="AS561" s="16"/>
      <c r="AT561" s="16"/>
      <c r="AU561" s="16"/>
      <c r="AV561" s="16"/>
      <c r="AW561" s="16"/>
      <c r="AX561" s="16"/>
      <c r="AY561" s="16"/>
      <c r="AZ561" s="16"/>
      <c r="BA561" s="16"/>
      <c r="BB561" s="16"/>
      <c r="BC561" s="16"/>
      <c r="BD561" s="16"/>
      <c r="BE561" s="16"/>
      <c r="BF561" s="16"/>
      <c r="BG561" s="16"/>
      <c r="BH561" s="16"/>
      <c r="BI561" s="16"/>
      <c r="BJ561" s="16"/>
      <c r="BK561" s="16"/>
      <c r="BL561" s="16"/>
      <c r="BM561" s="16"/>
      <c r="BN561" s="16"/>
      <c r="BO561" s="16"/>
      <c r="BP561" s="16"/>
      <c r="BQ561" s="16"/>
      <c r="BR561" s="16"/>
      <c r="BS561" s="16"/>
      <c r="BT561" s="16"/>
      <c r="BU561" s="16"/>
      <c r="BV561" s="16"/>
      <c r="BW561" s="16"/>
      <c r="BX561" s="16"/>
      <c r="BY561" s="16"/>
      <c r="BZ561" s="16"/>
      <c r="CA561" s="16"/>
      <c r="CB561" s="16"/>
      <c r="CC561" s="16"/>
      <c r="CD561" s="16"/>
      <c r="CE561" s="16"/>
      <c r="CF561" s="16"/>
      <c r="CG561" s="16"/>
      <c r="CH561" s="16"/>
      <c r="CI561" s="16"/>
      <c r="CJ561" s="16"/>
      <c r="CK561" s="16"/>
      <c r="CL561" s="16"/>
      <c r="CM561" s="16"/>
      <c r="CN561" s="16"/>
      <c r="CO561" s="16"/>
      <c r="CP561" s="16"/>
      <c r="CQ561" s="16"/>
      <c r="CR561" s="16"/>
      <c r="CS561" s="16"/>
      <c r="CT561" s="16"/>
      <c r="CU561" s="16"/>
      <c r="CV561" s="16"/>
      <c r="CW561" s="16"/>
      <c r="CX561" s="16"/>
      <c r="CY561" s="16"/>
      <c r="CZ561" s="16"/>
      <c r="DA561" s="16"/>
      <c r="DB561" s="16"/>
      <c r="DC561" s="16"/>
      <c r="DD561" s="16"/>
      <c r="DE561" s="16"/>
      <c r="DF561" s="16"/>
      <c r="DG561" s="16"/>
      <c r="DH561" s="16"/>
      <c r="DI561" s="16"/>
      <c r="DJ561" s="16"/>
      <c r="DK561" s="16"/>
      <c r="DL561" s="16"/>
      <c r="DM561" s="16"/>
      <c r="DN561" s="16"/>
      <c r="DO561" s="16"/>
      <c r="DP561" s="16"/>
      <c r="DQ561" s="16"/>
      <c r="DR561" s="16"/>
      <c r="DS561" s="16"/>
      <c r="DT561" s="16"/>
      <c r="DU561" s="16"/>
      <c r="DV561" s="16"/>
      <c r="DW561" s="16"/>
      <c r="DX561" s="16"/>
      <c r="DY561" s="16"/>
      <c r="DZ561" s="16"/>
      <c r="EA561" s="16"/>
      <c r="EB561" s="16"/>
      <c r="EC561" s="16"/>
      <c r="ED561" s="16"/>
      <c r="EE561" s="16"/>
      <c r="EF561" s="16"/>
      <c r="EG561" s="16"/>
      <c r="EH561" s="16"/>
      <c r="EI561" s="16"/>
      <c r="EJ561" s="16"/>
      <c r="EK561" s="16"/>
      <c r="EL561" s="16"/>
      <c r="EM561" s="16"/>
      <c r="EN561" s="16"/>
      <c r="EO561" s="16"/>
      <c r="EP561" s="16"/>
      <c r="EQ561" s="16"/>
      <c r="ER561" s="16"/>
      <c r="ES561" s="16"/>
      <c r="ET561" s="16"/>
      <c r="EU561" s="16"/>
      <c r="EV561" s="16"/>
      <c r="EW561" s="16"/>
      <c r="EX561" s="16"/>
      <c r="EY561" s="16"/>
      <c r="EZ561" s="16"/>
      <c r="FA561" s="16"/>
      <c r="FB561" s="16"/>
      <c r="FC561" s="16"/>
      <c r="FD561" s="16"/>
      <c r="FE561" s="16"/>
      <c r="FF561" s="16"/>
      <c r="FG561" s="16"/>
      <c r="FH561" s="16"/>
      <c r="FI561" s="16"/>
      <c r="FJ561" s="16"/>
      <c r="FK561" s="16"/>
      <c r="FL561" s="16"/>
      <c r="FM561" s="16"/>
      <c r="FN561" s="16"/>
      <c r="FO561" s="16"/>
      <c r="FP561" s="16"/>
      <c r="FQ561" s="16"/>
      <c r="FR561" s="16"/>
      <c r="FS561" s="16"/>
      <c r="FT561" s="16"/>
      <c r="FU561" s="16"/>
      <c r="FV561" s="16"/>
      <c r="FW561" s="16"/>
      <c r="FX561" s="16"/>
      <c r="FY561" s="16"/>
      <c r="FZ561" s="16"/>
      <c r="GA561" s="16"/>
      <c r="GB561" s="16"/>
      <c r="GC561" s="16"/>
      <c r="GE561" s="37">
        <v>556</v>
      </c>
      <c r="GF561" s="12">
        <v>3760</v>
      </c>
      <c r="GG561" s="16">
        <v>8.9700000000000006</v>
      </c>
      <c r="GH561" s="16">
        <v>24.076000000000001</v>
      </c>
      <c r="GI561" s="16">
        <v>0</v>
      </c>
      <c r="GJ561" s="16">
        <v>0</v>
      </c>
      <c r="GK561" s="16">
        <v>0</v>
      </c>
      <c r="GL561" s="16">
        <v>0</v>
      </c>
      <c r="GM561" s="16">
        <v>0</v>
      </c>
      <c r="GN561" s="16">
        <v>0</v>
      </c>
      <c r="GO561" s="16">
        <v>0</v>
      </c>
      <c r="GP561" s="16">
        <v>0</v>
      </c>
      <c r="GQ561" s="16">
        <v>0</v>
      </c>
      <c r="GR561" s="16">
        <v>6.63</v>
      </c>
      <c r="GS561" s="16">
        <v>10.56</v>
      </c>
      <c r="GT561" s="16">
        <v>10.119999999999999</v>
      </c>
      <c r="GU561" s="16">
        <v>22.88</v>
      </c>
      <c r="GV561" s="16">
        <v>484.36099999999999</v>
      </c>
      <c r="GW561" s="16"/>
      <c r="GX561" s="16"/>
      <c r="GY561" s="16"/>
      <c r="GZ561" s="16"/>
      <c r="HA561" s="16"/>
    </row>
    <row r="562" spans="1:209" x14ac:dyDescent="0.35">
      <c r="A562" s="37"/>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c r="AA562" s="16"/>
      <c r="AB562" s="16"/>
      <c r="AC562" s="16"/>
      <c r="AD562" s="16"/>
      <c r="AE562" s="16"/>
      <c r="AF562" s="16"/>
      <c r="AG562" s="16"/>
      <c r="AH562" s="16"/>
      <c r="AI562" s="16"/>
      <c r="AJ562" s="16"/>
      <c r="AK562" s="16"/>
      <c r="AL562" s="16"/>
      <c r="AM562" s="16"/>
      <c r="AN562" s="16"/>
      <c r="AO562" s="16"/>
      <c r="AP562" s="16"/>
      <c r="AQ562" s="16"/>
      <c r="AR562" s="16"/>
      <c r="AS562" s="16"/>
      <c r="AT562" s="16"/>
      <c r="AU562" s="16"/>
      <c r="AV562" s="16"/>
      <c r="AW562" s="16"/>
      <c r="AX562" s="16"/>
      <c r="AY562" s="16"/>
      <c r="AZ562" s="16"/>
      <c r="BA562" s="16"/>
      <c r="BB562" s="16"/>
      <c r="BC562" s="16"/>
      <c r="BD562" s="16"/>
      <c r="BE562" s="16"/>
      <c r="BF562" s="16"/>
      <c r="BG562" s="16"/>
      <c r="BH562" s="16"/>
      <c r="BI562" s="16"/>
      <c r="BJ562" s="16"/>
      <c r="BK562" s="16"/>
      <c r="BL562" s="16"/>
      <c r="BM562" s="16"/>
      <c r="BN562" s="16"/>
      <c r="BO562" s="16"/>
      <c r="BP562" s="16"/>
      <c r="BQ562" s="16"/>
      <c r="BR562" s="16"/>
      <c r="BS562" s="16"/>
      <c r="BT562" s="16"/>
      <c r="BU562" s="16"/>
      <c r="BV562" s="16"/>
      <c r="BW562" s="16"/>
      <c r="BX562" s="16"/>
      <c r="BY562" s="16"/>
      <c r="BZ562" s="16"/>
      <c r="CA562" s="16"/>
      <c r="CB562" s="16"/>
      <c r="CC562" s="16"/>
      <c r="CD562" s="16"/>
      <c r="CE562" s="16"/>
      <c r="CF562" s="16"/>
      <c r="CG562" s="16"/>
      <c r="CH562" s="16"/>
      <c r="CI562" s="16"/>
      <c r="CJ562" s="16"/>
      <c r="CK562" s="16"/>
      <c r="CL562" s="16"/>
      <c r="CM562" s="16"/>
      <c r="CN562" s="16"/>
      <c r="CO562" s="16"/>
      <c r="CP562" s="16"/>
      <c r="CQ562" s="16"/>
      <c r="CR562" s="16"/>
      <c r="CS562" s="16"/>
      <c r="CT562" s="16"/>
      <c r="CU562" s="16"/>
      <c r="CV562" s="16"/>
      <c r="CW562" s="16"/>
      <c r="CX562" s="16"/>
      <c r="CY562" s="16"/>
      <c r="CZ562" s="16"/>
      <c r="DA562" s="16"/>
      <c r="DB562" s="16"/>
      <c r="DC562" s="16"/>
      <c r="DD562" s="16"/>
      <c r="DE562" s="16"/>
      <c r="DF562" s="16"/>
      <c r="DG562" s="16"/>
      <c r="DH562" s="16"/>
      <c r="DI562" s="16"/>
      <c r="DJ562" s="16"/>
      <c r="DK562" s="16"/>
      <c r="DL562" s="16"/>
      <c r="DM562" s="16"/>
      <c r="DN562" s="16"/>
      <c r="DO562" s="16"/>
      <c r="DP562" s="16"/>
      <c r="DQ562" s="16"/>
      <c r="DR562" s="16"/>
      <c r="DS562" s="16"/>
      <c r="DT562" s="16"/>
      <c r="DU562" s="16"/>
      <c r="DV562" s="16"/>
      <c r="DW562" s="16"/>
      <c r="DX562" s="16"/>
      <c r="DY562" s="16"/>
      <c r="DZ562" s="16"/>
      <c r="EA562" s="16"/>
      <c r="EB562" s="16"/>
      <c r="EC562" s="16"/>
      <c r="ED562" s="16"/>
      <c r="EE562" s="16"/>
      <c r="EF562" s="16"/>
      <c r="EG562" s="16"/>
      <c r="EH562" s="16"/>
      <c r="EI562" s="16"/>
      <c r="EJ562" s="16"/>
      <c r="EK562" s="16"/>
      <c r="EL562" s="16"/>
      <c r="EM562" s="16"/>
      <c r="EN562" s="16"/>
      <c r="EO562" s="16"/>
      <c r="EP562" s="16"/>
      <c r="EQ562" s="16"/>
      <c r="ER562" s="16"/>
      <c r="ES562" s="16"/>
      <c r="ET562" s="16"/>
      <c r="EU562" s="16"/>
      <c r="EV562" s="16"/>
      <c r="EW562" s="16"/>
      <c r="EX562" s="16"/>
      <c r="EY562" s="16"/>
      <c r="EZ562" s="16"/>
      <c r="FA562" s="16"/>
      <c r="FB562" s="16"/>
      <c r="FC562" s="16"/>
      <c r="FD562" s="16"/>
      <c r="FE562" s="16"/>
      <c r="FF562" s="16"/>
      <c r="FG562" s="16"/>
      <c r="FH562" s="16"/>
      <c r="FI562" s="16"/>
      <c r="FJ562" s="16"/>
      <c r="FK562" s="16"/>
      <c r="FL562" s="16"/>
      <c r="FM562" s="16"/>
      <c r="FN562" s="16"/>
      <c r="FO562" s="16"/>
      <c r="FP562" s="16"/>
      <c r="FQ562" s="16"/>
      <c r="FR562" s="16"/>
      <c r="FS562" s="16"/>
      <c r="FT562" s="16"/>
      <c r="FU562" s="16"/>
      <c r="FV562" s="16"/>
      <c r="FW562" s="16"/>
      <c r="FX562" s="16"/>
      <c r="FY562" s="16"/>
      <c r="FZ562" s="16"/>
      <c r="GA562" s="16"/>
      <c r="GB562" s="16"/>
      <c r="GC562" s="16"/>
      <c r="GE562" s="37">
        <v>557</v>
      </c>
      <c r="GF562" s="12">
        <v>3761</v>
      </c>
      <c r="GG562" s="16">
        <v>19.010000000000002</v>
      </c>
      <c r="GH562" s="16">
        <v>29.635999999999999</v>
      </c>
      <c r="GI562" s="16">
        <v>8.5299999999999994</v>
      </c>
      <c r="GJ562" s="16">
        <v>18.5</v>
      </c>
      <c r="GK562" s="16">
        <v>2</v>
      </c>
      <c r="GL562" s="16">
        <v>4.5</v>
      </c>
      <c r="GM562" s="16">
        <v>4.29</v>
      </c>
      <c r="GN562" s="16">
        <v>29.08</v>
      </c>
      <c r="GO562" s="16">
        <v>0</v>
      </c>
      <c r="GP562" s="16">
        <v>6.54</v>
      </c>
      <c r="GQ562" s="16">
        <v>13.2</v>
      </c>
      <c r="GR562" s="16">
        <v>31.84</v>
      </c>
      <c r="GS562" s="16">
        <v>0</v>
      </c>
      <c r="GT562" s="16">
        <v>0</v>
      </c>
      <c r="GU562" s="16">
        <v>6.65</v>
      </c>
      <c r="GV562" s="16">
        <v>1657.9720000000002</v>
      </c>
      <c r="GW562" s="16"/>
      <c r="GX562" s="16"/>
      <c r="GY562" s="16"/>
      <c r="GZ562" s="16"/>
      <c r="HA562" s="16"/>
    </row>
    <row r="563" spans="1:209" x14ac:dyDescent="0.35">
      <c r="A563" s="37"/>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c r="AA563" s="16"/>
      <c r="AB563" s="16"/>
      <c r="AC563" s="16"/>
      <c r="AD563" s="16"/>
      <c r="AE563" s="16"/>
      <c r="AF563" s="16"/>
      <c r="AG563" s="16"/>
      <c r="AH563" s="16"/>
      <c r="AI563" s="16"/>
      <c r="AJ563" s="16"/>
      <c r="AK563" s="16"/>
      <c r="AL563" s="16"/>
      <c r="AM563" s="16"/>
      <c r="AN563" s="16"/>
      <c r="AO563" s="16"/>
      <c r="AP563" s="16"/>
      <c r="AQ563" s="16"/>
      <c r="AR563" s="16"/>
      <c r="AS563" s="16"/>
      <c r="AT563" s="16"/>
      <c r="AU563" s="16"/>
      <c r="AV563" s="16"/>
      <c r="AW563" s="16"/>
      <c r="AX563" s="16"/>
      <c r="AY563" s="16"/>
      <c r="AZ563" s="16"/>
      <c r="BA563" s="16"/>
      <c r="BB563" s="16"/>
      <c r="BC563" s="16"/>
      <c r="BD563" s="16"/>
      <c r="BE563" s="16"/>
      <c r="BF563" s="16"/>
      <c r="BG563" s="16"/>
      <c r="BH563" s="16"/>
      <c r="BI563" s="16"/>
      <c r="BJ563" s="16"/>
      <c r="BK563" s="16"/>
      <c r="BL563" s="16"/>
      <c r="BM563" s="16"/>
      <c r="BN563" s="16"/>
      <c r="BO563" s="16"/>
      <c r="BP563" s="16"/>
      <c r="BQ563" s="16"/>
      <c r="BR563" s="16"/>
      <c r="BS563" s="16"/>
      <c r="BT563" s="16"/>
      <c r="BU563" s="16"/>
      <c r="BV563" s="16"/>
      <c r="BW563" s="16"/>
      <c r="BX563" s="16"/>
      <c r="BY563" s="16"/>
      <c r="BZ563" s="16"/>
      <c r="CA563" s="16"/>
      <c r="CB563" s="16"/>
      <c r="CC563" s="16"/>
      <c r="CD563" s="16"/>
      <c r="CE563" s="16"/>
      <c r="CF563" s="16"/>
      <c r="CG563" s="16"/>
      <c r="CH563" s="16"/>
      <c r="CI563" s="16"/>
      <c r="CJ563" s="16"/>
      <c r="CK563" s="16"/>
      <c r="CL563" s="16"/>
      <c r="CM563" s="16"/>
      <c r="CN563" s="16"/>
      <c r="CO563" s="16"/>
      <c r="CP563" s="16"/>
      <c r="CQ563" s="16"/>
      <c r="CR563" s="16"/>
      <c r="CS563" s="16"/>
      <c r="CT563" s="16"/>
      <c r="CU563" s="16"/>
      <c r="CV563" s="16"/>
      <c r="CW563" s="16"/>
      <c r="CX563" s="16"/>
      <c r="CY563" s="16"/>
      <c r="CZ563" s="16"/>
      <c r="DA563" s="16"/>
      <c r="DB563" s="16"/>
      <c r="DC563" s="16"/>
      <c r="DD563" s="16"/>
      <c r="DE563" s="16"/>
      <c r="DF563" s="16"/>
      <c r="DG563" s="16"/>
      <c r="DH563" s="16"/>
      <c r="DI563" s="16"/>
      <c r="DJ563" s="16"/>
      <c r="DK563" s="16"/>
      <c r="DL563" s="16"/>
      <c r="DM563" s="16"/>
      <c r="DN563" s="16"/>
      <c r="DO563" s="16"/>
      <c r="DP563" s="16"/>
      <c r="DQ563" s="16"/>
      <c r="DR563" s="16"/>
      <c r="DS563" s="16"/>
      <c r="DT563" s="16"/>
      <c r="DU563" s="16"/>
      <c r="DV563" s="16"/>
      <c r="DW563" s="16"/>
      <c r="DX563" s="16"/>
      <c r="DY563" s="16"/>
      <c r="DZ563" s="16"/>
      <c r="EA563" s="16"/>
      <c r="EB563" s="16"/>
      <c r="EC563" s="16"/>
      <c r="ED563" s="16"/>
      <c r="EE563" s="16"/>
      <c r="EF563" s="16"/>
      <c r="EG563" s="16"/>
      <c r="EH563" s="16"/>
      <c r="EI563" s="16"/>
      <c r="EJ563" s="16"/>
      <c r="EK563" s="16"/>
      <c r="EL563" s="16"/>
      <c r="EM563" s="16"/>
      <c r="EN563" s="16"/>
      <c r="EO563" s="16"/>
      <c r="EP563" s="16"/>
      <c r="EQ563" s="16"/>
      <c r="ER563" s="16"/>
      <c r="ES563" s="16"/>
      <c r="ET563" s="16"/>
      <c r="EU563" s="16"/>
      <c r="EV563" s="16"/>
      <c r="EW563" s="16"/>
      <c r="EX563" s="16"/>
      <c r="EY563" s="16"/>
      <c r="EZ563" s="16"/>
      <c r="FA563" s="16"/>
      <c r="FB563" s="16"/>
      <c r="FC563" s="16"/>
      <c r="FD563" s="16"/>
      <c r="FE563" s="16"/>
      <c r="FF563" s="16"/>
      <c r="FG563" s="16"/>
      <c r="FH563" s="16"/>
      <c r="FI563" s="16"/>
      <c r="FJ563" s="16"/>
      <c r="FK563" s="16"/>
      <c r="FL563" s="16"/>
      <c r="FM563" s="16"/>
      <c r="FN563" s="16"/>
      <c r="FO563" s="16"/>
      <c r="FP563" s="16"/>
      <c r="FQ563" s="16"/>
      <c r="FR563" s="16"/>
      <c r="FS563" s="16"/>
      <c r="FT563" s="16"/>
      <c r="FU563" s="16"/>
      <c r="FV563" s="16"/>
      <c r="FW563" s="16"/>
      <c r="FX563" s="16"/>
      <c r="FY563" s="16"/>
      <c r="FZ563" s="16"/>
      <c r="GA563" s="16"/>
      <c r="GB563" s="16"/>
      <c r="GC563" s="16"/>
      <c r="GE563" s="37">
        <v>558</v>
      </c>
      <c r="GF563" s="12">
        <v>3762</v>
      </c>
      <c r="GG563" s="16">
        <v>10.14</v>
      </c>
      <c r="GH563" s="16">
        <v>2.2799999999999998</v>
      </c>
      <c r="GI563" s="16">
        <v>0</v>
      </c>
      <c r="GJ563" s="16">
        <v>0</v>
      </c>
      <c r="GK563" s="16">
        <v>0</v>
      </c>
      <c r="GL563" s="16">
        <v>0</v>
      </c>
      <c r="GM563" s="16">
        <v>4.59</v>
      </c>
      <c r="GN563" s="16">
        <v>0</v>
      </c>
      <c r="GO563" s="16">
        <v>0</v>
      </c>
      <c r="GP563" s="16">
        <v>0</v>
      </c>
      <c r="GQ563" s="16">
        <v>0</v>
      </c>
      <c r="GR563" s="16">
        <v>0</v>
      </c>
      <c r="GS563" s="16">
        <v>0</v>
      </c>
      <c r="GT563" s="16">
        <v>0</v>
      </c>
      <c r="GU563" s="16">
        <v>0</v>
      </c>
      <c r="GV563" s="16">
        <v>177.80499999999995</v>
      </c>
      <c r="GW563" s="16"/>
      <c r="GX563" s="16"/>
      <c r="GY563" s="16"/>
      <c r="GZ563" s="16"/>
      <c r="HA563" s="16"/>
    </row>
    <row r="564" spans="1:209" x14ac:dyDescent="0.35">
      <c r="A564" s="37"/>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c r="AA564" s="16"/>
      <c r="AB564" s="16"/>
      <c r="AC564" s="16"/>
      <c r="AD564" s="16"/>
      <c r="AE564" s="16"/>
      <c r="AF564" s="16"/>
      <c r="AG564" s="16"/>
      <c r="AH564" s="16"/>
      <c r="AI564" s="16"/>
      <c r="AJ564" s="16"/>
      <c r="AK564" s="16"/>
      <c r="AL564" s="16"/>
      <c r="AM564" s="16"/>
      <c r="AN564" s="16"/>
      <c r="AO564" s="16"/>
      <c r="AP564" s="16"/>
      <c r="AQ564" s="16"/>
      <c r="AR564" s="16"/>
      <c r="AS564" s="16"/>
      <c r="AT564" s="16"/>
      <c r="AU564" s="16"/>
      <c r="AV564" s="16"/>
      <c r="AW564" s="16"/>
      <c r="AX564" s="16"/>
      <c r="AY564" s="16"/>
      <c r="AZ564" s="16"/>
      <c r="BA564" s="16"/>
      <c r="BB564" s="16"/>
      <c r="BC564" s="16"/>
      <c r="BD564" s="16"/>
      <c r="BE564" s="16"/>
      <c r="BF564" s="16"/>
      <c r="BG564" s="16"/>
      <c r="BH564" s="16"/>
      <c r="BI564" s="16"/>
      <c r="BJ564" s="16"/>
      <c r="BK564" s="16"/>
      <c r="BL564" s="16"/>
      <c r="BM564" s="16"/>
      <c r="BN564" s="16"/>
      <c r="BO564" s="16"/>
      <c r="BP564" s="16"/>
      <c r="BQ564" s="16"/>
      <c r="BR564" s="16"/>
      <c r="BS564" s="16"/>
      <c r="BT564" s="16"/>
      <c r="BU564" s="16"/>
      <c r="BV564" s="16"/>
      <c r="BW564" s="16"/>
      <c r="BX564" s="16"/>
      <c r="BY564" s="16"/>
      <c r="BZ564" s="16"/>
      <c r="CA564" s="16"/>
      <c r="CB564" s="16"/>
      <c r="CC564" s="16"/>
      <c r="CD564" s="16"/>
      <c r="CE564" s="16"/>
      <c r="CF564" s="16"/>
      <c r="CG564" s="16"/>
      <c r="CH564" s="16"/>
      <c r="CI564" s="16"/>
      <c r="CJ564" s="16"/>
      <c r="CK564" s="16"/>
      <c r="CL564" s="16"/>
      <c r="CM564" s="16"/>
      <c r="CN564" s="16"/>
      <c r="CO564" s="16"/>
      <c r="CP564" s="16"/>
      <c r="CQ564" s="16"/>
      <c r="CR564" s="16"/>
      <c r="CS564" s="16"/>
      <c r="CT564" s="16"/>
      <c r="CU564" s="16"/>
      <c r="CV564" s="16"/>
      <c r="CW564" s="16"/>
      <c r="CX564" s="16"/>
      <c r="CY564" s="16"/>
      <c r="CZ564" s="16"/>
      <c r="DA564" s="16"/>
      <c r="DB564" s="16"/>
      <c r="DC564" s="16"/>
      <c r="DD564" s="16"/>
      <c r="DE564" s="16"/>
      <c r="DF564" s="16"/>
      <c r="DG564" s="16"/>
      <c r="DH564" s="16"/>
      <c r="DI564" s="16"/>
      <c r="DJ564" s="16"/>
      <c r="DK564" s="16"/>
      <c r="DL564" s="16"/>
      <c r="DM564" s="16"/>
      <c r="DN564" s="16"/>
      <c r="DO564" s="16"/>
      <c r="DP564" s="16"/>
      <c r="DQ564" s="16"/>
      <c r="DR564" s="16"/>
      <c r="DS564" s="16"/>
      <c r="DT564" s="16"/>
      <c r="DU564" s="16"/>
      <c r="DV564" s="16"/>
      <c r="DW564" s="16"/>
      <c r="DX564" s="16"/>
      <c r="DY564" s="16"/>
      <c r="DZ564" s="16"/>
      <c r="EA564" s="16"/>
      <c r="EB564" s="16"/>
      <c r="EC564" s="16"/>
      <c r="ED564" s="16"/>
      <c r="EE564" s="16"/>
      <c r="EF564" s="16"/>
      <c r="EG564" s="16"/>
      <c r="EH564" s="16"/>
      <c r="EI564" s="16"/>
      <c r="EJ564" s="16"/>
      <c r="EK564" s="16"/>
      <c r="EL564" s="16"/>
      <c r="EM564" s="16"/>
      <c r="EN564" s="16"/>
      <c r="EO564" s="16"/>
      <c r="EP564" s="16"/>
      <c r="EQ564" s="16"/>
      <c r="ER564" s="16"/>
      <c r="ES564" s="16"/>
      <c r="ET564" s="16"/>
      <c r="EU564" s="16"/>
      <c r="EV564" s="16"/>
      <c r="EW564" s="16"/>
      <c r="EX564" s="16"/>
      <c r="EY564" s="16"/>
      <c r="EZ564" s="16"/>
      <c r="FA564" s="16"/>
      <c r="FB564" s="16"/>
      <c r="FC564" s="16"/>
      <c r="FD564" s="16"/>
      <c r="FE564" s="16"/>
      <c r="FF564" s="16"/>
      <c r="FG564" s="16"/>
      <c r="FH564" s="16"/>
      <c r="FI564" s="16"/>
      <c r="FJ564" s="16"/>
      <c r="FK564" s="16"/>
      <c r="FL564" s="16"/>
      <c r="FM564" s="16"/>
      <c r="FN564" s="16"/>
      <c r="FO564" s="16"/>
      <c r="FP564" s="16"/>
      <c r="FQ564" s="16"/>
      <c r="FR564" s="16"/>
      <c r="FS564" s="16"/>
      <c r="FT564" s="16"/>
      <c r="FU564" s="16"/>
      <c r="FV564" s="16"/>
      <c r="FW564" s="16"/>
      <c r="FX564" s="16"/>
      <c r="FY564" s="16"/>
      <c r="FZ564" s="16"/>
      <c r="GA564" s="16"/>
      <c r="GB564" s="16"/>
      <c r="GC564" s="16"/>
      <c r="GE564" s="37">
        <v>559</v>
      </c>
      <c r="GF564" s="12">
        <v>3763</v>
      </c>
      <c r="GG564" s="16">
        <v>5.88</v>
      </c>
      <c r="GH564" s="16">
        <v>9.1199999999999992</v>
      </c>
      <c r="GI564" s="16">
        <v>1.6</v>
      </c>
      <c r="GJ564" s="16">
        <v>0</v>
      </c>
      <c r="GK564" s="16">
        <v>22.42</v>
      </c>
      <c r="GL564" s="16">
        <v>4.5</v>
      </c>
      <c r="GM564" s="16">
        <v>0</v>
      </c>
      <c r="GN564" s="16">
        <v>5.2</v>
      </c>
      <c r="GO564" s="16">
        <v>53.6</v>
      </c>
      <c r="GP564" s="16">
        <v>9.57</v>
      </c>
      <c r="GQ564" s="16">
        <v>13.2</v>
      </c>
      <c r="GR564" s="16">
        <v>19.18</v>
      </c>
      <c r="GS564" s="16">
        <v>6.64</v>
      </c>
      <c r="GT564" s="16">
        <v>6.6</v>
      </c>
      <c r="GU564" s="16">
        <v>13.2</v>
      </c>
      <c r="GV564" s="16">
        <v>2400.212</v>
      </c>
      <c r="GW564" s="16"/>
      <c r="GX564" s="16"/>
      <c r="GY564" s="16"/>
      <c r="GZ564" s="16"/>
      <c r="HA564" s="16"/>
    </row>
    <row r="565" spans="1:209" x14ac:dyDescent="0.35">
      <c r="A565" s="37"/>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c r="AA565" s="16"/>
      <c r="AB565" s="16"/>
      <c r="AC565" s="16"/>
      <c r="AD565" s="16"/>
      <c r="AE565" s="16"/>
      <c r="AF565" s="16"/>
      <c r="AG565" s="16"/>
      <c r="AH565" s="16"/>
      <c r="AI565" s="16"/>
      <c r="AJ565" s="16"/>
      <c r="AK565" s="16"/>
      <c r="AL565" s="16"/>
      <c r="AM565" s="16"/>
      <c r="AN565" s="16"/>
      <c r="AO565" s="16"/>
      <c r="AP565" s="16"/>
      <c r="AQ565" s="16"/>
      <c r="AR565" s="16"/>
      <c r="AS565" s="16"/>
      <c r="AT565" s="16"/>
      <c r="AU565" s="16"/>
      <c r="AV565" s="16"/>
      <c r="AW565" s="16"/>
      <c r="AX565" s="16"/>
      <c r="AY565" s="16"/>
      <c r="AZ565" s="16"/>
      <c r="BA565" s="16"/>
      <c r="BB565" s="16"/>
      <c r="BC565" s="16"/>
      <c r="BD565" s="16"/>
      <c r="BE565" s="16"/>
      <c r="BF565" s="16"/>
      <c r="BG565" s="16"/>
      <c r="BH565" s="16"/>
      <c r="BI565" s="16"/>
      <c r="BJ565" s="16"/>
      <c r="BK565" s="16"/>
      <c r="BL565" s="16"/>
      <c r="BM565" s="16"/>
      <c r="BN565" s="16"/>
      <c r="BO565" s="16"/>
      <c r="BP565" s="16"/>
      <c r="BQ565" s="16"/>
      <c r="BR565" s="16"/>
      <c r="BS565" s="16"/>
      <c r="BT565" s="16"/>
      <c r="BU565" s="16"/>
      <c r="BV565" s="16"/>
      <c r="BW565" s="16"/>
      <c r="BX565" s="16"/>
      <c r="BY565" s="16"/>
      <c r="BZ565" s="16"/>
      <c r="CA565" s="16"/>
      <c r="CB565" s="16"/>
      <c r="CC565" s="16"/>
      <c r="CD565" s="16"/>
      <c r="CE565" s="16"/>
      <c r="CF565" s="16"/>
      <c r="CG565" s="16"/>
      <c r="CH565" s="16"/>
      <c r="CI565" s="16"/>
      <c r="CJ565" s="16"/>
      <c r="CK565" s="16"/>
      <c r="CL565" s="16"/>
      <c r="CM565" s="16"/>
      <c r="CN565" s="16"/>
      <c r="CO565" s="16"/>
      <c r="CP565" s="16"/>
      <c r="CQ565" s="16"/>
      <c r="CR565" s="16"/>
      <c r="CS565" s="16"/>
      <c r="CT565" s="16"/>
      <c r="CU565" s="16"/>
      <c r="CV565" s="16"/>
      <c r="CW565" s="16"/>
      <c r="CX565" s="16"/>
      <c r="CY565" s="16"/>
      <c r="CZ565" s="16"/>
      <c r="DA565" s="16"/>
      <c r="DB565" s="16"/>
      <c r="DC565" s="16"/>
      <c r="DD565" s="16"/>
      <c r="DE565" s="16"/>
      <c r="DF565" s="16"/>
      <c r="DG565" s="16"/>
      <c r="DH565" s="16"/>
      <c r="DI565" s="16"/>
      <c r="DJ565" s="16"/>
      <c r="DK565" s="16"/>
      <c r="DL565" s="16"/>
      <c r="DM565" s="16"/>
      <c r="DN565" s="16"/>
      <c r="DO565" s="16"/>
      <c r="DP565" s="16"/>
      <c r="DQ565" s="16"/>
      <c r="DR565" s="16"/>
      <c r="DS565" s="16"/>
      <c r="DT565" s="16"/>
      <c r="DU565" s="16"/>
      <c r="DV565" s="16"/>
      <c r="DW565" s="16"/>
      <c r="DX565" s="16"/>
      <c r="DY565" s="16"/>
      <c r="DZ565" s="16"/>
      <c r="EA565" s="16"/>
      <c r="EB565" s="16"/>
      <c r="EC565" s="16"/>
      <c r="ED565" s="16"/>
      <c r="EE565" s="16"/>
      <c r="EF565" s="16"/>
      <c r="EG565" s="16"/>
      <c r="EH565" s="16"/>
      <c r="EI565" s="16"/>
      <c r="EJ565" s="16"/>
      <c r="EK565" s="16"/>
      <c r="EL565" s="16"/>
      <c r="EM565" s="16"/>
      <c r="EN565" s="16"/>
      <c r="EO565" s="16"/>
      <c r="EP565" s="16"/>
      <c r="EQ565" s="16"/>
      <c r="ER565" s="16"/>
      <c r="ES565" s="16"/>
      <c r="ET565" s="16"/>
      <c r="EU565" s="16"/>
      <c r="EV565" s="16"/>
      <c r="EW565" s="16"/>
      <c r="EX565" s="16"/>
      <c r="EY565" s="16"/>
      <c r="EZ565" s="16"/>
      <c r="FA565" s="16"/>
      <c r="FB565" s="16"/>
      <c r="FC565" s="16"/>
      <c r="FD565" s="16"/>
      <c r="FE565" s="16"/>
      <c r="FF565" s="16"/>
      <c r="FG565" s="16"/>
      <c r="FH565" s="16"/>
      <c r="FI565" s="16"/>
      <c r="FJ565" s="16"/>
      <c r="FK565" s="16"/>
      <c r="FL565" s="16"/>
      <c r="FM565" s="16"/>
      <c r="FN565" s="16"/>
      <c r="FO565" s="16"/>
      <c r="FP565" s="16"/>
      <c r="FQ565" s="16"/>
      <c r="FR565" s="16"/>
      <c r="FS565" s="16"/>
      <c r="FT565" s="16"/>
      <c r="FU565" s="16"/>
      <c r="FV565" s="16"/>
      <c r="FW565" s="16"/>
      <c r="FX565" s="16"/>
      <c r="FY565" s="16"/>
      <c r="FZ565" s="16"/>
      <c r="GA565" s="16"/>
      <c r="GB565" s="16"/>
      <c r="GC565" s="16"/>
      <c r="GE565" s="37">
        <v>560</v>
      </c>
      <c r="GF565" s="12">
        <v>3764</v>
      </c>
      <c r="GG565" s="16">
        <v>45.216000000000001</v>
      </c>
      <c r="GH565" s="16">
        <v>82.83</v>
      </c>
      <c r="GI565" s="16">
        <v>32.590000000000003</v>
      </c>
      <c r="GJ565" s="16">
        <v>31.6</v>
      </c>
      <c r="GK565" s="16">
        <v>13</v>
      </c>
      <c r="GL565" s="16">
        <v>17.504999999999999</v>
      </c>
      <c r="GM565" s="16">
        <v>47.91</v>
      </c>
      <c r="GN565" s="16">
        <v>22.07</v>
      </c>
      <c r="GO565" s="16">
        <v>37.895000000000003</v>
      </c>
      <c r="GP565" s="16">
        <v>91.09</v>
      </c>
      <c r="GQ565" s="16">
        <v>71.91</v>
      </c>
      <c r="GR565" s="16">
        <v>89.31</v>
      </c>
      <c r="GS565" s="16">
        <v>127.61</v>
      </c>
      <c r="GT565" s="16">
        <v>161.93</v>
      </c>
      <c r="GU565" s="16">
        <v>33</v>
      </c>
      <c r="GV565" s="16">
        <v>11196.566999999995</v>
      </c>
      <c r="GW565" s="16"/>
      <c r="GX565" s="16"/>
      <c r="GY565" s="16"/>
      <c r="GZ565" s="16"/>
      <c r="HA565" s="16"/>
    </row>
    <row r="566" spans="1:209" x14ac:dyDescent="0.35">
      <c r="A566" s="37"/>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c r="AA566" s="16"/>
      <c r="AB566" s="16"/>
      <c r="AC566" s="16"/>
      <c r="AD566" s="16"/>
      <c r="AE566" s="16"/>
      <c r="AF566" s="16"/>
      <c r="AG566" s="16"/>
      <c r="AH566" s="16"/>
      <c r="AI566" s="16"/>
      <c r="AJ566" s="16"/>
      <c r="AK566" s="16"/>
      <c r="AL566" s="16"/>
      <c r="AM566" s="16"/>
      <c r="AN566" s="16"/>
      <c r="AO566" s="16"/>
      <c r="AP566" s="16"/>
      <c r="AQ566" s="16"/>
      <c r="AR566" s="16"/>
      <c r="AS566" s="16"/>
      <c r="AT566" s="16"/>
      <c r="AU566" s="16"/>
      <c r="AV566" s="16"/>
      <c r="AW566" s="16"/>
      <c r="AX566" s="16"/>
      <c r="AY566" s="16"/>
      <c r="AZ566" s="16"/>
      <c r="BA566" s="16"/>
      <c r="BB566" s="16"/>
      <c r="BC566" s="16"/>
      <c r="BD566" s="16"/>
      <c r="BE566" s="16"/>
      <c r="BF566" s="16"/>
      <c r="BG566" s="16"/>
      <c r="BH566" s="16"/>
      <c r="BI566" s="16"/>
      <c r="BJ566" s="16"/>
      <c r="BK566" s="16"/>
      <c r="BL566" s="16"/>
      <c r="BM566" s="16"/>
      <c r="BN566" s="16"/>
      <c r="BO566" s="16"/>
      <c r="BP566" s="16"/>
      <c r="BQ566" s="16"/>
      <c r="BR566" s="16"/>
      <c r="BS566" s="16"/>
      <c r="BT566" s="16"/>
      <c r="BU566" s="16"/>
      <c r="BV566" s="16"/>
      <c r="BW566" s="16"/>
      <c r="BX566" s="16"/>
      <c r="BY566" s="16"/>
      <c r="BZ566" s="16"/>
      <c r="CA566" s="16"/>
      <c r="CB566" s="16"/>
      <c r="CC566" s="16"/>
      <c r="CD566" s="16"/>
      <c r="CE566" s="16"/>
      <c r="CF566" s="16"/>
      <c r="CG566" s="16"/>
      <c r="CH566" s="16"/>
      <c r="CI566" s="16"/>
      <c r="CJ566" s="16"/>
      <c r="CK566" s="16"/>
      <c r="CL566" s="16"/>
      <c r="CM566" s="16"/>
      <c r="CN566" s="16"/>
      <c r="CO566" s="16"/>
      <c r="CP566" s="16"/>
      <c r="CQ566" s="16"/>
      <c r="CR566" s="16"/>
      <c r="CS566" s="16"/>
      <c r="CT566" s="16"/>
      <c r="CU566" s="16"/>
      <c r="CV566" s="16"/>
      <c r="CW566" s="16"/>
      <c r="CX566" s="16"/>
      <c r="CY566" s="16"/>
      <c r="CZ566" s="16"/>
      <c r="DA566" s="16"/>
      <c r="DB566" s="16"/>
      <c r="DC566" s="16"/>
      <c r="DD566" s="16"/>
      <c r="DE566" s="16"/>
      <c r="DF566" s="16"/>
      <c r="DG566" s="16"/>
      <c r="DH566" s="16"/>
      <c r="DI566" s="16"/>
      <c r="DJ566" s="16"/>
      <c r="DK566" s="16"/>
      <c r="DL566" s="16"/>
      <c r="DM566" s="16"/>
      <c r="DN566" s="16"/>
      <c r="DO566" s="16"/>
      <c r="DP566" s="16"/>
      <c r="DQ566" s="16"/>
      <c r="DR566" s="16"/>
      <c r="DS566" s="16"/>
      <c r="DT566" s="16"/>
      <c r="DU566" s="16"/>
      <c r="DV566" s="16"/>
      <c r="DW566" s="16"/>
      <c r="DX566" s="16"/>
      <c r="DY566" s="16"/>
      <c r="DZ566" s="16"/>
      <c r="EA566" s="16"/>
      <c r="EB566" s="16"/>
      <c r="EC566" s="16"/>
      <c r="ED566" s="16"/>
      <c r="EE566" s="16"/>
      <c r="EF566" s="16"/>
      <c r="EG566" s="16"/>
      <c r="EH566" s="16"/>
      <c r="EI566" s="16"/>
      <c r="EJ566" s="16"/>
      <c r="EK566" s="16"/>
      <c r="EL566" s="16"/>
      <c r="EM566" s="16"/>
      <c r="EN566" s="16"/>
      <c r="EO566" s="16"/>
      <c r="EP566" s="16"/>
      <c r="EQ566" s="16"/>
      <c r="ER566" s="16"/>
      <c r="ES566" s="16"/>
      <c r="ET566" s="16"/>
      <c r="EU566" s="16"/>
      <c r="EV566" s="16"/>
      <c r="EW566" s="16"/>
      <c r="EX566" s="16"/>
      <c r="EY566" s="16"/>
      <c r="EZ566" s="16"/>
      <c r="FA566" s="16"/>
      <c r="FB566" s="16"/>
      <c r="FC566" s="16"/>
      <c r="FD566" s="16"/>
      <c r="FE566" s="16"/>
      <c r="FF566" s="16"/>
      <c r="FG566" s="16"/>
      <c r="FH566" s="16"/>
      <c r="FI566" s="16"/>
      <c r="FJ566" s="16"/>
      <c r="FK566" s="16"/>
      <c r="FL566" s="16"/>
      <c r="FM566" s="16"/>
      <c r="FN566" s="16"/>
      <c r="FO566" s="16"/>
      <c r="FP566" s="16"/>
      <c r="FQ566" s="16"/>
      <c r="FR566" s="16"/>
      <c r="FS566" s="16"/>
      <c r="FT566" s="16"/>
      <c r="FU566" s="16"/>
      <c r="FV566" s="16"/>
      <c r="FW566" s="16"/>
      <c r="FX566" s="16"/>
      <c r="FY566" s="16"/>
      <c r="FZ566" s="16"/>
      <c r="GA566" s="16"/>
      <c r="GB566" s="16"/>
      <c r="GC566" s="16"/>
      <c r="GE566" s="37">
        <v>561</v>
      </c>
      <c r="GF566" s="12">
        <v>3765</v>
      </c>
      <c r="GG566" s="16">
        <v>27.73</v>
      </c>
      <c r="GH566" s="16">
        <v>40.634999999999998</v>
      </c>
      <c r="GI566" s="16">
        <v>12</v>
      </c>
      <c r="GJ566" s="16">
        <v>15.8</v>
      </c>
      <c r="GK566" s="16">
        <v>4.75</v>
      </c>
      <c r="GL566" s="16">
        <v>19.375</v>
      </c>
      <c r="GM566" s="16">
        <v>0</v>
      </c>
      <c r="GN566" s="16">
        <v>23.645</v>
      </c>
      <c r="GO566" s="16">
        <v>53.7</v>
      </c>
      <c r="GP566" s="16">
        <v>26.04</v>
      </c>
      <c r="GQ566" s="16">
        <v>81.55</v>
      </c>
      <c r="GR566" s="16">
        <v>23.414999999999999</v>
      </c>
      <c r="GS566" s="16">
        <v>28.96</v>
      </c>
      <c r="GT566" s="16">
        <v>21.64</v>
      </c>
      <c r="GU566" s="16">
        <v>24.65</v>
      </c>
      <c r="GV566" s="16">
        <v>5125.4889999999987</v>
      </c>
      <c r="GW566" s="16"/>
      <c r="GX566" s="16"/>
      <c r="GY566" s="16"/>
      <c r="GZ566" s="16"/>
      <c r="HA566" s="16"/>
    </row>
    <row r="567" spans="1:209" x14ac:dyDescent="0.35">
      <c r="A567" s="37"/>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c r="AA567" s="16"/>
      <c r="AB567" s="16"/>
      <c r="AC567" s="16"/>
      <c r="AD567" s="16"/>
      <c r="AE567" s="16"/>
      <c r="AF567" s="16"/>
      <c r="AG567" s="16"/>
      <c r="AH567" s="16"/>
      <c r="AI567" s="16"/>
      <c r="AJ567" s="16"/>
      <c r="AK567" s="16"/>
      <c r="AL567" s="16"/>
      <c r="AM567" s="16"/>
      <c r="AN567" s="16"/>
      <c r="AO567" s="16"/>
      <c r="AP567" s="16"/>
      <c r="AQ567" s="16"/>
      <c r="AR567" s="16"/>
      <c r="AS567" s="16"/>
      <c r="AT567" s="16"/>
      <c r="AU567" s="16"/>
      <c r="AV567" s="16"/>
      <c r="AW567" s="16"/>
      <c r="AX567" s="16"/>
      <c r="AY567" s="16"/>
      <c r="AZ567" s="16"/>
      <c r="BA567" s="16"/>
      <c r="BB567" s="16"/>
      <c r="BC567" s="16"/>
      <c r="BD567" s="16"/>
      <c r="BE567" s="16"/>
      <c r="BF567" s="16"/>
      <c r="BG567" s="16"/>
      <c r="BH567" s="16"/>
      <c r="BI567" s="16"/>
      <c r="BJ567" s="16"/>
      <c r="BK567" s="16"/>
      <c r="BL567" s="16"/>
      <c r="BM567" s="16"/>
      <c r="BN567" s="16"/>
      <c r="BO567" s="16"/>
      <c r="BP567" s="16"/>
      <c r="BQ567" s="16"/>
      <c r="BR567" s="16"/>
      <c r="BS567" s="16"/>
      <c r="BT567" s="16"/>
      <c r="BU567" s="16"/>
      <c r="BV567" s="16"/>
      <c r="BW567" s="16"/>
      <c r="BX567" s="16"/>
      <c r="BY567" s="16"/>
      <c r="BZ567" s="16"/>
      <c r="CA567" s="16"/>
      <c r="CB567" s="16"/>
      <c r="CC567" s="16"/>
      <c r="CD567" s="16"/>
      <c r="CE567" s="16"/>
      <c r="CF567" s="16"/>
      <c r="CG567" s="16"/>
      <c r="CH567" s="16"/>
      <c r="CI567" s="16"/>
      <c r="CJ567" s="16"/>
      <c r="CK567" s="16"/>
      <c r="CL567" s="16"/>
      <c r="CM567" s="16"/>
      <c r="CN567" s="16"/>
      <c r="CO567" s="16"/>
      <c r="CP567" s="16"/>
      <c r="CQ567" s="16"/>
      <c r="CR567" s="16"/>
      <c r="CS567" s="16"/>
      <c r="CT567" s="16"/>
      <c r="CU567" s="16"/>
      <c r="CV567" s="16"/>
      <c r="CW567" s="16"/>
      <c r="CX567" s="16"/>
      <c r="CY567" s="16"/>
      <c r="CZ567" s="16"/>
      <c r="DA567" s="16"/>
      <c r="DB567" s="16"/>
      <c r="DC567" s="16"/>
      <c r="DD567" s="16"/>
      <c r="DE567" s="16"/>
      <c r="DF567" s="16"/>
      <c r="DG567" s="16"/>
      <c r="DH567" s="16"/>
      <c r="DI567" s="16"/>
      <c r="DJ567" s="16"/>
      <c r="DK567" s="16"/>
      <c r="DL567" s="16"/>
      <c r="DM567" s="16"/>
      <c r="DN567" s="16"/>
      <c r="DO567" s="16"/>
      <c r="DP567" s="16"/>
      <c r="DQ567" s="16"/>
      <c r="DR567" s="16"/>
      <c r="DS567" s="16"/>
      <c r="DT567" s="16"/>
      <c r="DU567" s="16"/>
      <c r="DV567" s="16"/>
      <c r="DW567" s="16"/>
      <c r="DX567" s="16"/>
      <c r="DY567" s="16"/>
      <c r="DZ567" s="16"/>
      <c r="EA567" s="16"/>
      <c r="EB567" s="16"/>
      <c r="EC567" s="16"/>
      <c r="ED567" s="16"/>
      <c r="EE567" s="16"/>
      <c r="EF567" s="16"/>
      <c r="EG567" s="16"/>
      <c r="EH567" s="16"/>
      <c r="EI567" s="16"/>
      <c r="EJ567" s="16"/>
      <c r="EK567" s="16"/>
      <c r="EL567" s="16"/>
      <c r="EM567" s="16"/>
      <c r="EN567" s="16"/>
      <c r="EO567" s="16"/>
      <c r="EP567" s="16"/>
      <c r="EQ567" s="16"/>
      <c r="ER567" s="16"/>
      <c r="ES567" s="16"/>
      <c r="ET567" s="16"/>
      <c r="EU567" s="16"/>
      <c r="EV567" s="16"/>
      <c r="EW567" s="16"/>
      <c r="EX567" s="16"/>
      <c r="EY567" s="16"/>
      <c r="EZ567" s="16"/>
      <c r="FA567" s="16"/>
      <c r="FB567" s="16"/>
      <c r="FC567" s="16"/>
      <c r="FD567" s="16"/>
      <c r="FE567" s="16"/>
      <c r="FF567" s="16"/>
      <c r="FG567" s="16"/>
      <c r="FH567" s="16"/>
      <c r="FI567" s="16"/>
      <c r="FJ567" s="16"/>
      <c r="FK567" s="16"/>
      <c r="FL567" s="16"/>
      <c r="FM567" s="16"/>
      <c r="FN567" s="16"/>
      <c r="FO567" s="16"/>
      <c r="FP567" s="16"/>
      <c r="FQ567" s="16"/>
      <c r="FR567" s="16"/>
      <c r="FS567" s="16"/>
      <c r="FT567" s="16"/>
      <c r="FU567" s="16"/>
      <c r="FV567" s="16"/>
      <c r="FW567" s="16"/>
      <c r="FX567" s="16"/>
      <c r="FY567" s="16"/>
      <c r="FZ567" s="16"/>
      <c r="GA567" s="16"/>
      <c r="GB567" s="16"/>
      <c r="GC567" s="16"/>
      <c r="GE567" s="37">
        <v>562</v>
      </c>
      <c r="GF567" s="12">
        <v>3766</v>
      </c>
      <c r="GG567" s="16">
        <v>0</v>
      </c>
      <c r="GH567" s="16">
        <v>2.34</v>
      </c>
      <c r="GI567" s="16">
        <v>0</v>
      </c>
      <c r="GJ567" s="16">
        <v>0</v>
      </c>
      <c r="GK567" s="16">
        <v>1.5</v>
      </c>
      <c r="GL567" s="16">
        <v>3.06</v>
      </c>
      <c r="GM567" s="16">
        <v>0</v>
      </c>
      <c r="GN567" s="16">
        <v>0</v>
      </c>
      <c r="GO567" s="16">
        <v>0</v>
      </c>
      <c r="GP567" s="16">
        <v>0</v>
      </c>
      <c r="GQ567" s="16">
        <v>0</v>
      </c>
      <c r="GR567" s="16">
        <v>0</v>
      </c>
      <c r="GS567" s="16">
        <v>0</v>
      </c>
      <c r="GT567" s="16">
        <v>0</v>
      </c>
      <c r="GU567" s="16">
        <v>14.08</v>
      </c>
      <c r="GV567" s="16">
        <v>808.0500000000003</v>
      </c>
      <c r="GW567" s="16"/>
      <c r="GX567" s="16"/>
      <c r="GY567" s="16"/>
      <c r="GZ567" s="16"/>
      <c r="HA567" s="16"/>
    </row>
    <row r="568" spans="1:209" x14ac:dyDescent="0.35">
      <c r="A568" s="37"/>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c r="AA568" s="16"/>
      <c r="AB568" s="16"/>
      <c r="AC568" s="16"/>
      <c r="AD568" s="16"/>
      <c r="AE568" s="16"/>
      <c r="AF568" s="16"/>
      <c r="AG568" s="16"/>
      <c r="AH568" s="16"/>
      <c r="AI568" s="16"/>
      <c r="AJ568" s="16"/>
      <c r="AK568" s="16"/>
      <c r="AL568" s="16"/>
      <c r="AM568" s="16"/>
      <c r="AN568" s="16"/>
      <c r="AO568" s="16"/>
      <c r="AP568" s="16"/>
      <c r="AQ568" s="16"/>
      <c r="AR568" s="16"/>
      <c r="AS568" s="16"/>
      <c r="AT568" s="16"/>
      <c r="AU568" s="16"/>
      <c r="AV568" s="16"/>
      <c r="AW568" s="16"/>
      <c r="AX568" s="16"/>
      <c r="AY568" s="16"/>
      <c r="AZ568" s="16"/>
      <c r="BA568" s="16"/>
      <c r="BB568" s="16"/>
      <c r="BC568" s="16"/>
      <c r="BD568" s="16"/>
      <c r="BE568" s="16"/>
      <c r="BF568" s="16"/>
      <c r="BG568" s="16"/>
      <c r="BH568" s="16"/>
      <c r="BI568" s="16"/>
      <c r="BJ568" s="16"/>
      <c r="BK568" s="16"/>
      <c r="BL568" s="16"/>
      <c r="BM568" s="16"/>
      <c r="BN568" s="16"/>
      <c r="BO568" s="16"/>
      <c r="BP568" s="16"/>
      <c r="BQ568" s="16"/>
      <c r="BR568" s="16"/>
      <c r="BS568" s="16"/>
      <c r="BT568" s="16"/>
      <c r="BU568" s="16"/>
      <c r="BV568" s="16"/>
      <c r="BW568" s="16"/>
      <c r="BX568" s="16"/>
      <c r="BY568" s="16"/>
      <c r="BZ568" s="16"/>
      <c r="CA568" s="16"/>
      <c r="CB568" s="16"/>
      <c r="CC568" s="16"/>
      <c r="CD568" s="16"/>
      <c r="CE568" s="16"/>
      <c r="CF568" s="16"/>
      <c r="CG568" s="16"/>
      <c r="CH568" s="16"/>
      <c r="CI568" s="16"/>
      <c r="CJ568" s="16"/>
      <c r="CK568" s="16"/>
      <c r="CL568" s="16"/>
      <c r="CM568" s="16"/>
      <c r="CN568" s="16"/>
      <c r="CO568" s="16"/>
      <c r="CP568" s="16"/>
      <c r="CQ568" s="16"/>
      <c r="CR568" s="16"/>
      <c r="CS568" s="16"/>
      <c r="CT568" s="16"/>
      <c r="CU568" s="16"/>
      <c r="CV568" s="16"/>
      <c r="CW568" s="16"/>
      <c r="CX568" s="16"/>
      <c r="CY568" s="16"/>
      <c r="CZ568" s="16"/>
      <c r="DA568" s="16"/>
      <c r="DB568" s="16"/>
      <c r="DC568" s="16"/>
      <c r="DD568" s="16"/>
      <c r="DE568" s="16"/>
      <c r="DF568" s="16"/>
      <c r="DG568" s="16"/>
      <c r="DH568" s="16"/>
      <c r="DI568" s="16"/>
      <c r="DJ568" s="16"/>
      <c r="DK568" s="16"/>
      <c r="DL568" s="16"/>
      <c r="DM568" s="16"/>
      <c r="DN568" s="16"/>
      <c r="DO568" s="16"/>
      <c r="DP568" s="16"/>
      <c r="DQ568" s="16"/>
      <c r="DR568" s="16"/>
      <c r="DS568" s="16"/>
      <c r="DT568" s="16"/>
      <c r="DU568" s="16"/>
      <c r="DV568" s="16"/>
      <c r="DW568" s="16"/>
      <c r="DX568" s="16"/>
      <c r="DY568" s="16"/>
      <c r="DZ568" s="16"/>
      <c r="EA568" s="16"/>
      <c r="EB568" s="16"/>
      <c r="EC568" s="16"/>
      <c r="ED568" s="16"/>
      <c r="EE568" s="16"/>
      <c r="EF568" s="16"/>
      <c r="EG568" s="16"/>
      <c r="EH568" s="16"/>
      <c r="EI568" s="16"/>
      <c r="EJ568" s="16"/>
      <c r="EK568" s="16"/>
      <c r="EL568" s="16"/>
      <c r="EM568" s="16"/>
      <c r="EN568" s="16"/>
      <c r="EO568" s="16"/>
      <c r="EP568" s="16"/>
      <c r="EQ568" s="16"/>
      <c r="ER568" s="16"/>
      <c r="ES568" s="16"/>
      <c r="ET568" s="16"/>
      <c r="EU568" s="16"/>
      <c r="EV568" s="16"/>
      <c r="EW568" s="16"/>
      <c r="EX568" s="16"/>
      <c r="EY568" s="16"/>
      <c r="EZ568" s="16"/>
      <c r="FA568" s="16"/>
      <c r="FB568" s="16"/>
      <c r="FC568" s="16"/>
      <c r="FD568" s="16"/>
      <c r="FE568" s="16"/>
      <c r="FF568" s="16"/>
      <c r="FG568" s="16"/>
      <c r="FH568" s="16"/>
      <c r="FI568" s="16"/>
      <c r="FJ568" s="16"/>
      <c r="FK568" s="16"/>
      <c r="FL568" s="16"/>
      <c r="FM568" s="16"/>
      <c r="FN568" s="16"/>
      <c r="FO568" s="16"/>
      <c r="FP568" s="16"/>
      <c r="FQ568" s="16"/>
      <c r="FR568" s="16"/>
      <c r="FS568" s="16"/>
      <c r="FT568" s="16"/>
      <c r="FU568" s="16"/>
      <c r="FV568" s="16"/>
      <c r="FW568" s="16"/>
      <c r="FX568" s="16"/>
      <c r="FY568" s="16"/>
      <c r="FZ568" s="16"/>
      <c r="GA568" s="16"/>
      <c r="GB568" s="16"/>
      <c r="GC568" s="16"/>
      <c r="GE568" s="37">
        <v>563</v>
      </c>
      <c r="GF568" s="12">
        <v>3767</v>
      </c>
      <c r="GG568" s="16">
        <v>0</v>
      </c>
      <c r="GH568" s="16">
        <v>4</v>
      </c>
      <c r="GI568" s="16">
        <v>3.75</v>
      </c>
      <c r="GJ568" s="16">
        <v>4</v>
      </c>
      <c r="GK568" s="16">
        <v>4.5</v>
      </c>
      <c r="GL568" s="16">
        <v>4.53</v>
      </c>
      <c r="GM568" s="16">
        <v>0</v>
      </c>
      <c r="GN568" s="16">
        <v>0</v>
      </c>
      <c r="GO568" s="16">
        <v>0</v>
      </c>
      <c r="GP568" s="16">
        <v>0</v>
      </c>
      <c r="GQ568" s="16">
        <v>0</v>
      </c>
      <c r="GR568" s="16">
        <v>0</v>
      </c>
      <c r="GS568" s="16">
        <v>13.28</v>
      </c>
      <c r="GT568" s="16">
        <v>16.28</v>
      </c>
      <c r="GU568" s="16">
        <v>0</v>
      </c>
      <c r="GV568" s="16">
        <v>661.27499999999986</v>
      </c>
      <c r="GW568" s="16"/>
      <c r="GX568" s="16"/>
      <c r="GY568" s="16"/>
      <c r="GZ568" s="16"/>
      <c r="HA568" s="16"/>
    </row>
    <row r="569" spans="1:209" x14ac:dyDescent="0.35">
      <c r="A569" s="37"/>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c r="AA569" s="16"/>
      <c r="AB569" s="16"/>
      <c r="AC569" s="16"/>
      <c r="AD569" s="16"/>
      <c r="AE569" s="16"/>
      <c r="AF569" s="16"/>
      <c r="AG569" s="16"/>
      <c r="AH569" s="16"/>
      <c r="AI569" s="16"/>
      <c r="AJ569" s="16"/>
      <c r="AK569" s="16"/>
      <c r="AL569" s="16"/>
      <c r="AM569" s="16"/>
      <c r="AN569" s="16"/>
      <c r="AO569" s="16"/>
      <c r="AP569" s="16"/>
      <c r="AQ569" s="16"/>
      <c r="AR569" s="16"/>
      <c r="AS569" s="16"/>
      <c r="AT569" s="16"/>
      <c r="AU569" s="16"/>
      <c r="AV569" s="16"/>
      <c r="AW569" s="16"/>
      <c r="AX569" s="16"/>
      <c r="AY569" s="16"/>
      <c r="AZ569" s="16"/>
      <c r="BA569" s="16"/>
      <c r="BB569" s="16"/>
      <c r="BC569" s="16"/>
      <c r="BD569" s="16"/>
      <c r="BE569" s="16"/>
      <c r="BF569" s="16"/>
      <c r="BG569" s="16"/>
      <c r="BH569" s="16"/>
      <c r="BI569" s="16"/>
      <c r="BJ569" s="16"/>
      <c r="BK569" s="16"/>
      <c r="BL569" s="16"/>
      <c r="BM569" s="16"/>
      <c r="BN569" s="16"/>
      <c r="BO569" s="16"/>
      <c r="BP569" s="16"/>
      <c r="BQ569" s="16"/>
      <c r="BR569" s="16"/>
      <c r="BS569" s="16"/>
      <c r="BT569" s="16"/>
      <c r="BU569" s="16"/>
      <c r="BV569" s="16"/>
      <c r="BW569" s="16"/>
      <c r="BX569" s="16"/>
      <c r="BY569" s="16"/>
      <c r="BZ569" s="16"/>
      <c r="CA569" s="16"/>
      <c r="CB569" s="16"/>
      <c r="CC569" s="16"/>
      <c r="CD569" s="16"/>
      <c r="CE569" s="16"/>
      <c r="CF569" s="16"/>
      <c r="CG569" s="16"/>
      <c r="CH569" s="16"/>
      <c r="CI569" s="16"/>
      <c r="CJ569" s="16"/>
      <c r="CK569" s="16"/>
      <c r="CL569" s="16"/>
      <c r="CM569" s="16"/>
      <c r="CN569" s="16"/>
      <c r="CO569" s="16"/>
      <c r="CP569" s="16"/>
      <c r="CQ569" s="16"/>
      <c r="CR569" s="16"/>
      <c r="CS569" s="16"/>
      <c r="CT569" s="16"/>
      <c r="CU569" s="16"/>
      <c r="CV569" s="16"/>
      <c r="CW569" s="16"/>
      <c r="CX569" s="16"/>
      <c r="CY569" s="16"/>
      <c r="CZ569" s="16"/>
      <c r="DA569" s="16"/>
      <c r="DB569" s="16"/>
      <c r="DC569" s="16"/>
      <c r="DD569" s="16"/>
      <c r="DE569" s="16"/>
      <c r="DF569" s="16"/>
      <c r="DG569" s="16"/>
      <c r="DH569" s="16"/>
      <c r="DI569" s="16"/>
      <c r="DJ569" s="16"/>
      <c r="DK569" s="16"/>
      <c r="DL569" s="16"/>
      <c r="DM569" s="16"/>
      <c r="DN569" s="16"/>
      <c r="DO569" s="16"/>
      <c r="DP569" s="16"/>
      <c r="DQ569" s="16"/>
      <c r="DR569" s="16"/>
      <c r="DS569" s="16"/>
      <c r="DT569" s="16"/>
      <c r="DU569" s="16"/>
      <c r="DV569" s="16"/>
      <c r="DW569" s="16"/>
      <c r="DX569" s="16"/>
      <c r="DY569" s="16"/>
      <c r="DZ569" s="16"/>
      <c r="EA569" s="16"/>
      <c r="EB569" s="16"/>
      <c r="EC569" s="16"/>
      <c r="ED569" s="16"/>
      <c r="EE569" s="16"/>
      <c r="EF569" s="16"/>
      <c r="EG569" s="16"/>
      <c r="EH569" s="16"/>
      <c r="EI569" s="16"/>
      <c r="EJ569" s="16"/>
      <c r="EK569" s="16"/>
      <c r="EL569" s="16"/>
      <c r="EM569" s="16"/>
      <c r="EN569" s="16"/>
      <c r="EO569" s="16"/>
      <c r="EP569" s="16"/>
      <c r="EQ569" s="16"/>
      <c r="ER569" s="16"/>
      <c r="ES569" s="16"/>
      <c r="ET569" s="16"/>
      <c r="EU569" s="16"/>
      <c r="EV569" s="16"/>
      <c r="EW569" s="16"/>
      <c r="EX569" s="16"/>
      <c r="EY569" s="16"/>
      <c r="EZ569" s="16"/>
      <c r="FA569" s="16"/>
      <c r="FB569" s="16"/>
      <c r="FC569" s="16"/>
      <c r="FD569" s="16"/>
      <c r="FE569" s="16"/>
      <c r="FF569" s="16"/>
      <c r="FG569" s="16"/>
      <c r="FH569" s="16"/>
      <c r="FI569" s="16"/>
      <c r="FJ569" s="16"/>
      <c r="FK569" s="16"/>
      <c r="FL569" s="16"/>
      <c r="FM569" s="16"/>
      <c r="FN569" s="16"/>
      <c r="FO569" s="16"/>
      <c r="FP569" s="16"/>
      <c r="FQ569" s="16"/>
      <c r="FR569" s="16"/>
      <c r="FS569" s="16"/>
      <c r="FT569" s="16"/>
      <c r="FU569" s="16"/>
      <c r="FV569" s="16"/>
      <c r="FW569" s="16"/>
      <c r="FX569" s="16"/>
      <c r="FY569" s="16"/>
      <c r="FZ569" s="16"/>
      <c r="GA569" s="16"/>
      <c r="GB569" s="16"/>
      <c r="GC569" s="16"/>
      <c r="GE569" s="37">
        <v>564</v>
      </c>
      <c r="GF569" s="12">
        <v>3770</v>
      </c>
      <c r="GG569" s="16">
        <v>20.54</v>
      </c>
      <c r="GH569" s="16">
        <v>31.87</v>
      </c>
      <c r="GI569" s="16">
        <v>10</v>
      </c>
      <c r="GJ569" s="16">
        <v>0</v>
      </c>
      <c r="GK569" s="16">
        <v>46.65</v>
      </c>
      <c r="GL569" s="16">
        <v>19.38</v>
      </c>
      <c r="GM569" s="16">
        <v>89.85</v>
      </c>
      <c r="GN569" s="16">
        <v>11.118</v>
      </c>
      <c r="GO569" s="16">
        <v>3.41</v>
      </c>
      <c r="GP569" s="16">
        <v>6.6</v>
      </c>
      <c r="GQ569" s="16">
        <v>67.37</v>
      </c>
      <c r="GR569" s="16">
        <v>27.92</v>
      </c>
      <c r="GS569" s="16">
        <v>130.71</v>
      </c>
      <c r="GT569" s="16">
        <v>28.81</v>
      </c>
      <c r="GU569" s="16">
        <v>27.28</v>
      </c>
      <c r="GV569" s="16">
        <v>5411.1330000000007</v>
      </c>
      <c r="GW569" s="16"/>
      <c r="GX569" s="16"/>
      <c r="GY569" s="16"/>
      <c r="GZ569" s="16"/>
      <c r="HA569" s="16"/>
    </row>
    <row r="570" spans="1:209" x14ac:dyDescent="0.35">
      <c r="A570" s="37"/>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c r="AA570" s="16"/>
      <c r="AB570" s="16"/>
      <c r="AC570" s="16"/>
      <c r="AD570" s="16"/>
      <c r="AE570" s="16"/>
      <c r="AF570" s="16"/>
      <c r="AG570" s="16"/>
      <c r="AH570" s="16"/>
      <c r="AI570" s="16"/>
      <c r="AJ570" s="16"/>
      <c r="AK570" s="16"/>
      <c r="AL570" s="16"/>
      <c r="AM570" s="16"/>
      <c r="AN570" s="16"/>
      <c r="AO570" s="16"/>
      <c r="AP570" s="16"/>
      <c r="AQ570" s="16"/>
      <c r="AR570" s="16"/>
      <c r="AS570" s="16"/>
      <c r="AT570" s="16"/>
      <c r="AU570" s="16"/>
      <c r="AV570" s="16"/>
      <c r="AW570" s="16"/>
      <c r="AX570" s="16"/>
      <c r="AY570" s="16"/>
      <c r="AZ570" s="16"/>
      <c r="BA570" s="16"/>
      <c r="BB570" s="16"/>
      <c r="BC570" s="16"/>
      <c r="BD570" s="16"/>
      <c r="BE570" s="16"/>
      <c r="BF570" s="16"/>
      <c r="BG570" s="16"/>
      <c r="BH570" s="16"/>
      <c r="BI570" s="16"/>
      <c r="BJ570" s="16"/>
      <c r="BK570" s="16"/>
      <c r="BL570" s="16"/>
      <c r="BM570" s="16"/>
      <c r="BN570" s="16"/>
      <c r="BO570" s="16"/>
      <c r="BP570" s="16"/>
      <c r="BQ570" s="16"/>
      <c r="BR570" s="16"/>
      <c r="BS570" s="16"/>
      <c r="BT570" s="16"/>
      <c r="BU570" s="16"/>
      <c r="BV570" s="16"/>
      <c r="BW570" s="16"/>
      <c r="BX570" s="16"/>
      <c r="BY570" s="16"/>
      <c r="BZ570" s="16"/>
      <c r="CA570" s="16"/>
      <c r="CB570" s="16"/>
      <c r="CC570" s="16"/>
      <c r="CD570" s="16"/>
      <c r="CE570" s="16"/>
      <c r="CF570" s="16"/>
      <c r="CG570" s="16"/>
      <c r="CH570" s="16"/>
      <c r="CI570" s="16"/>
      <c r="CJ570" s="16"/>
      <c r="CK570" s="16"/>
      <c r="CL570" s="16"/>
      <c r="CM570" s="16"/>
      <c r="CN570" s="16"/>
      <c r="CO570" s="16"/>
      <c r="CP570" s="16"/>
      <c r="CQ570" s="16"/>
      <c r="CR570" s="16"/>
      <c r="CS570" s="16"/>
      <c r="CT570" s="16"/>
      <c r="CU570" s="16"/>
      <c r="CV570" s="16"/>
      <c r="CW570" s="16"/>
      <c r="CX570" s="16"/>
      <c r="CY570" s="16"/>
      <c r="CZ570" s="16"/>
      <c r="DA570" s="16"/>
      <c r="DB570" s="16"/>
      <c r="DC570" s="16"/>
      <c r="DD570" s="16"/>
      <c r="DE570" s="16"/>
      <c r="DF570" s="16"/>
      <c r="DG570" s="16"/>
      <c r="DH570" s="16"/>
      <c r="DI570" s="16"/>
      <c r="DJ570" s="16"/>
      <c r="DK570" s="16"/>
      <c r="DL570" s="16"/>
      <c r="DM570" s="16"/>
      <c r="DN570" s="16"/>
      <c r="DO570" s="16"/>
      <c r="DP570" s="16"/>
      <c r="DQ570" s="16"/>
      <c r="DR570" s="16"/>
      <c r="DS570" s="16"/>
      <c r="DT570" s="16"/>
      <c r="DU570" s="16"/>
      <c r="DV570" s="16"/>
      <c r="DW570" s="16"/>
      <c r="DX570" s="16"/>
      <c r="DY570" s="16"/>
      <c r="DZ570" s="16"/>
      <c r="EA570" s="16"/>
      <c r="EB570" s="16"/>
      <c r="EC570" s="16"/>
      <c r="ED570" s="16"/>
      <c r="EE570" s="16"/>
      <c r="EF570" s="16"/>
      <c r="EG570" s="16"/>
      <c r="EH570" s="16"/>
      <c r="EI570" s="16"/>
      <c r="EJ570" s="16"/>
      <c r="EK570" s="16"/>
      <c r="EL570" s="16"/>
      <c r="EM570" s="16"/>
      <c r="EN570" s="16"/>
      <c r="EO570" s="16"/>
      <c r="EP570" s="16"/>
      <c r="EQ570" s="16"/>
      <c r="ER570" s="16"/>
      <c r="ES570" s="16"/>
      <c r="ET570" s="16"/>
      <c r="EU570" s="16"/>
      <c r="EV570" s="16"/>
      <c r="EW570" s="16"/>
      <c r="EX570" s="16"/>
      <c r="EY570" s="16"/>
      <c r="EZ570" s="16"/>
      <c r="FA570" s="16"/>
      <c r="FB570" s="16"/>
      <c r="FC570" s="16"/>
      <c r="FD570" s="16"/>
      <c r="FE570" s="16"/>
      <c r="FF570" s="16"/>
      <c r="FG570" s="16"/>
      <c r="FH570" s="16"/>
      <c r="FI570" s="16"/>
      <c r="FJ570" s="16"/>
      <c r="FK570" s="16"/>
      <c r="FL570" s="16"/>
      <c r="FM570" s="16"/>
      <c r="FN570" s="16"/>
      <c r="FO570" s="16"/>
      <c r="FP570" s="16"/>
      <c r="FQ570" s="16"/>
      <c r="FR570" s="16"/>
      <c r="FS570" s="16"/>
      <c r="FT570" s="16"/>
      <c r="FU570" s="16"/>
      <c r="FV570" s="16"/>
      <c r="FW570" s="16"/>
      <c r="FX570" s="16"/>
      <c r="FY570" s="16"/>
      <c r="FZ570" s="16"/>
      <c r="GA570" s="16"/>
      <c r="GB570" s="16"/>
      <c r="GC570" s="16"/>
      <c r="GE570" s="37">
        <v>565</v>
      </c>
      <c r="GF570" s="12">
        <v>3775</v>
      </c>
      <c r="GG570" s="16">
        <v>25.834</v>
      </c>
      <c r="GH570" s="16">
        <v>48.49</v>
      </c>
      <c r="GI570" s="16">
        <v>9.44</v>
      </c>
      <c r="GJ570" s="16">
        <v>4.5</v>
      </c>
      <c r="GK570" s="16">
        <v>20.5</v>
      </c>
      <c r="GL570" s="16">
        <v>8.23</v>
      </c>
      <c r="GM570" s="16">
        <v>24.92</v>
      </c>
      <c r="GN570" s="16">
        <v>18.52</v>
      </c>
      <c r="GO570" s="16">
        <v>3.9</v>
      </c>
      <c r="GP570" s="16">
        <v>34.33</v>
      </c>
      <c r="GQ570" s="16">
        <v>0</v>
      </c>
      <c r="GR570" s="16">
        <v>57.4</v>
      </c>
      <c r="GS570" s="16">
        <v>63.924999999999997</v>
      </c>
      <c r="GT570" s="16">
        <v>13.2</v>
      </c>
      <c r="GU570" s="16">
        <v>9.2149999999999999</v>
      </c>
      <c r="GV570" s="16">
        <v>5487.7829999999994</v>
      </c>
      <c r="GW570" s="16"/>
      <c r="GX570" s="16"/>
      <c r="GY570" s="16"/>
      <c r="GZ570" s="16"/>
      <c r="HA570" s="16"/>
    </row>
    <row r="571" spans="1:209" x14ac:dyDescent="0.35">
      <c r="A571" s="37"/>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c r="AA571" s="16"/>
      <c r="AB571" s="16"/>
      <c r="AC571" s="16"/>
      <c r="AD571" s="16"/>
      <c r="AE571" s="16"/>
      <c r="AF571" s="16"/>
      <c r="AG571" s="16"/>
      <c r="AH571" s="16"/>
      <c r="AI571" s="16"/>
      <c r="AJ571" s="16"/>
      <c r="AK571" s="16"/>
      <c r="AL571" s="16"/>
      <c r="AM571" s="16"/>
      <c r="AN571" s="16"/>
      <c r="AO571" s="16"/>
      <c r="AP571" s="16"/>
      <c r="AQ571" s="16"/>
      <c r="AR571" s="16"/>
      <c r="AS571" s="16"/>
      <c r="AT571" s="16"/>
      <c r="AU571" s="16"/>
      <c r="AV571" s="16"/>
      <c r="AW571" s="16"/>
      <c r="AX571" s="16"/>
      <c r="AY571" s="16"/>
      <c r="AZ571" s="16"/>
      <c r="BA571" s="16"/>
      <c r="BB571" s="16"/>
      <c r="BC571" s="16"/>
      <c r="BD571" s="16"/>
      <c r="BE571" s="16"/>
      <c r="BF571" s="16"/>
      <c r="BG571" s="16"/>
      <c r="BH571" s="16"/>
      <c r="BI571" s="16"/>
      <c r="BJ571" s="16"/>
      <c r="BK571" s="16"/>
      <c r="BL571" s="16"/>
      <c r="BM571" s="16"/>
      <c r="BN571" s="16"/>
      <c r="BO571" s="16"/>
      <c r="BP571" s="16"/>
      <c r="BQ571" s="16"/>
      <c r="BR571" s="16"/>
      <c r="BS571" s="16"/>
      <c r="BT571" s="16"/>
      <c r="BU571" s="16"/>
      <c r="BV571" s="16"/>
      <c r="BW571" s="16"/>
      <c r="BX571" s="16"/>
      <c r="BY571" s="16"/>
      <c r="BZ571" s="16"/>
      <c r="CA571" s="16"/>
      <c r="CB571" s="16"/>
      <c r="CC571" s="16"/>
      <c r="CD571" s="16"/>
      <c r="CE571" s="16"/>
      <c r="CF571" s="16"/>
      <c r="CG571" s="16"/>
      <c r="CH571" s="16"/>
      <c r="CI571" s="16"/>
      <c r="CJ571" s="16"/>
      <c r="CK571" s="16"/>
      <c r="CL571" s="16"/>
      <c r="CM571" s="16"/>
      <c r="CN571" s="16"/>
      <c r="CO571" s="16"/>
      <c r="CP571" s="16"/>
      <c r="CQ571" s="16"/>
      <c r="CR571" s="16"/>
      <c r="CS571" s="16"/>
      <c r="CT571" s="16"/>
      <c r="CU571" s="16"/>
      <c r="CV571" s="16"/>
      <c r="CW571" s="16"/>
      <c r="CX571" s="16"/>
      <c r="CY571" s="16"/>
      <c r="CZ571" s="16"/>
      <c r="DA571" s="16"/>
      <c r="DB571" s="16"/>
      <c r="DC571" s="16"/>
      <c r="DD571" s="16"/>
      <c r="DE571" s="16"/>
      <c r="DF571" s="16"/>
      <c r="DG571" s="16"/>
      <c r="DH571" s="16"/>
      <c r="DI571" s="16"/>
      <c r="DJ571" s="16"/>
      <c r="DK571" s="16"/>
      <c r="DL571" s="16"/>
      <c r="DM571" s="16"/>
      <c r="DN571" s="16"/>
      <c r="DO571" s="16"/>
      <c r="DP571" s="16"/>
      <c r="DQ571" s="16"/>
      <c r="DR571" s="16"/>
      <c r="DS571" s="16"/>
      <c r="DT571" s="16"/>
      <c r="DU571" s="16"/>
      <c r="DV571" s="16"/>
      <c r="DW571" s="16"/>
      <c r="DX571" s="16"/>
      <c r="DY571" s="16"/>
      <c r="DZ571" s="16"/>
      <c r="EA571" s="16"/>
      <c r="EB571" s="16"/>
      <c r="EC571" s="16"/>
      <c r="ED571" s="16"/>
      <c r="EE571" s="16"/>
      <c r="EF571" s="16"/>
      <c r="EG571" s="16"/>
      <c r="EH571" s="16"/>
      <c r="EI571" s="16"/>
      <c r="EJ571" s="16"/>
      <c r="EK571" s="16"/>
      <c r="EL571" s="16"/>
      <c r="EM571" s="16"/>
      <c r="EN571" s="16"/>
      <c r="EO571" s="16"/>
      <c r="EP571" s="16"/>
      <c r="EQ571" s="16"/>
      <c r="ER571" s="16"/>
      <c r="ES571" s="16"/>
      <c r="ET571" s="16"/>
      <c r="EU571" s="16"/>
      <c r="EV571" s="16"/>
      <c r="EW571" s="16"/>
      <c r="EX571" s="16"/>
      <c r="EY571" s="16"/>
      <c r="EZ571" s="16"/>
      <c r="FA571" s="16"/>
      <c r="FB571" s="16"/>
      <c r="FC571" s="16"/>
      <c r="FD571" s="16"/>
      <c r="FE571" s="16"/>
      <c r="FF571" s="16"/>
      <c r="FG571" s="16"/>
      <c r="FH571" s="16"/>
      <c r="FI571" s="16"/>
      <c r="FJ571" s="16"/>
      <c r="FK571" s="16"/>
      <c r="FL571" s="16"/>
      <c r="FM571" s="16"/>
      <c r="FN571" s="16"/>
      <c r="FO571" s="16"/>
      <c r="FP571" s="16"/>
      <c r="FQ571" s="16"/>
      <c r="FR571" s="16"/>
      <c r="FS571" s="16"/>
      <c r="FT571" s="16"/>
      <c r="FU571" s="16"/>
      <c r="FV571" s="16"/>
      <c r="FW571" s="16"/>
      <c r="FX571" s="16"/>
      <c r="FY571" s="16"/>
      <c r="FZ571" s="16"/>
      <c r="GA571" s="16"/>
      <c r="GB571" s="16"/>
      <c r="GC571" s="16"/>
      <c r="GE571" s="37">
        <v>566</v>
      </c>
      <c r="GF571" s="12">
        <v>3777</v>
      </c>
      <c r="GG571" s="16">
        <v>67.978999999999999</v>
      </c>
      <c r="GH571" s="16">
        <v>74.376999999999995</v>
      </c>
      <c r="GI571" s="16">
        <v>16.75</v>
      </c>
      <c r="GJ571" s="16">
        <v>42.29</v>
      </c>
      <c r="GK571" s="16">
        <v>15.19</v>
      </c>
      <c r="GL571" s="16">
        <v>6.12</v>
      </c>
      <c r="GM571" s="16">
        <v>28.27</v>
      </c>
      <c r="GN571" s="16">
        <v>133.77500000000001</v>
      </c>
      <c r="GO571" s="16">
        <v>26.175000000000001</v>
      </c>
      <c r="GP571" s="16">
        <v>191.78</v>
      </c>
      <c r="GQ571" s="16">
        <v>177.44</v>
      </c>
      <c r="GR571" s="16">
        <v>51.015000000000001</v>
      </c>
      <c r="GS571" s="16">
        <v>102.22499999999999</v>
      </c>
      <c r="GT571" s="16">
        <v>69.64</v>
      </c>
      <c r="GU571" s="16">
        <v>48.905000000000001</v>
      </c>
      <c r="GV571" s="16">
        <v>11809.474000000002</v>
      </c>
      <c r="GW571" s="16"/>
      <c r="GX571" s="16"/>
      <c r="GY571" s="16"/>
      <c r="GZ571" s="16"/>
      <c r="HA571" s="16"/>
    </row>
    <row r="572" spans="1:209" x14ac:dyDescent="0.35">
      <c r="A572" s="37"/>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c r="AA572" s="16"/>
      <c r="AB572" s="16"/>
      <c r="AC572" s="16"/>
      <c r="AD572" s="16"/>
      <c r="AE572" s="16"/>
      <c r="AF572" s="16"/>
      <c r="AG572" s="16"/>
      <c r="AH572" s="16"/>
      <c r="AI572" s="16"/>
      <c r="AJ572" s="16"/>
      <c r="AK572" s="16"/>
      <c r="AL572" s="16"/>
      <c r="AM572" s="16"/>
      <c r="AN572" s="16"/>
      <c r="AO572" s="16"/>
      <c r="AP572" s="16"/>
      <c r="AQ572" s="16"/>
      <c r="AR572" s="16"/>
      <c r="AS572" s="16"/>
      <c r="AT572" s="16"/>
      <c r="AU572" s="16"/>
      <c r="AV572" s="16"/>
      <c r="AW572" s="16"/>
      <c r="AX572" s="16"/>
      <c r="AY572" s="16"/>
      <c r="AZ572" s="16"/>
      <c r="BA572" s="16"/>
      <c r="BB572" s="16"/>
      <c r="BC572" s="16"/>
      <c r="BD572" s="16"/>
      <c r="BE572" s="16"/>
      <c r="BF572" s="16"/>
      <c r="BG572" s="16"/>
      <c r="BH572" s="16"/>
      <c r="BI572" s="16"/>
      <c r="BJ572" s="16"/>
      <c r="BK572" s="16"/>
      <c r="BL572" s="16"/>
      <c r="BM572" s="16"/>
      <c r="BN572" s="16"/>
      <c r="BO572" s="16"/>
      <c r="BP572" s="16"/>
      <c r="BQ572" s="16"/>
      <c r="BR572" s="16"/>
      <c r="BS572" s="16"/>
      <c r="BT572" s="16"/>
      <c r="BU572" s="16"/>
      <c r="BV572" s="16"/>
      <c r="BW572" s="16"/>
      <c r="BX572" s="16"/>
      <c r="BY572" s="16"/>
      <c r="BZ572" s="16"/>
      <c r="CA572" s="16"/>
      <c r="CB572" s="16"/>
      <c r="CC572" s="16"/>
      <c r="CD572" s="16"/>
      <c r="CE572" s="16"/>
      <c r="CF572" s="16"/>
      <c r="CG572" s="16"/>
      <c r="CH572" s="16"/>
      <c r="CI572" s="16"/>
      <c r="CJ572" s="16"/>
      <c r="CK572" s="16"/>
      <c r="CL572" s="16"/>
      <c r="CM572" s="16"/>
      <c r="CN572" s="16"/>
      <c r="CO572" s="16"/>
      <c r="CP572" s="16"/>
      <c r="CQ572" s="16"/>
      <c r="CR572" s="16"/>
      <c r="CS572" s="16"/>
      <c r="CT572" s="16"/>
      <c r="CU572" s="16"/>
      <c r="CV572" s="16"/>
      <c r="CW572" s="16"/>
      <c r="CX572" s="16"/>
      <c r="CY572" s="16"/>
      <c r="CZ572" s="16"/>
      <c r="DA572" s="16"/>
      <c r="DB572" s="16"/>
      <c r="DC572" s="16"/>
      <c r="DD572" s="16"/>
      <c r="DE572" s="16"/>
      <c r="DF572" s="16"/>
      <c r="DG572" s="16"/>
      <c r="DH572" s="16"/>
      <c r="DI572" s="16"/>
      <c r="DJ572" s="16"/>
      <c r="DK572" s="16"/>
      <c r="DL572" s="16"/>
      <c r="DM572" s="16"/>
      <c r="DN572" s="16"/>
      <c r="DO572" s="16"/>
      <c r="DP572" s="16"/>
      <c r="DQ572" s="16"/>
      <c r="DR572" s="16"/>
      <c r="DS572" s="16"/>
      <c r="DT572" s="16"/>
      <c r="DU572" s="16"/>
      <c r="DV572" s="16"/>
      <c r="DW572" s="16"/>
      <c r="DX572" s="16"/>
      <c r="DY572" s="16"/>
      <c r="DZ572" s="16"/>
      <c r="EA572" s="16"/>
      <c r="EB572" s="16"/>
      <c r="EC572" s="16"/>
      <c r="ED572" s="16"/>
      <c r="EE572" s="16"/>
      <c r="EF572" s="16"/>
      <c r="EG572" s="16"/>
      <c r="EH572" s="16"/>
      <c r="EI572" s="16"/>
      <c r="EJ572" s="16"/>
      <c r="EK572" s="16"/>
      <c r="EL572" s="16"/>
      <c r="EM572" s="16"/>
      <c r="EN572" s="16"/>
      <c r="EO572" s="16"/>
      <c r="EP572" s="16"/>
      <c r="EQ572" s="16"/>
      <c r="ER572" s="16"/>
      <c r="ES572" s="16"/>
      <c r="ET572" s="16"/>
      <c r="EU572" s="16"/>
      <c r="EV572" s="16"/>
      <c r="EW572" s="16"/>
      <c r="EX572" s="16"/>
      <c r="EY572" s="16"/>
      <c r="EZ572" s="16"/>
      <c r="FA572" s="16"/>
      <c r="FB572" s="16"/>
      <c r="FC572" s="16"/>
      <c r="FD572" s="16"/>
      <c r="FE572" s="16"/>
      <c r="FF572" s="16"/>
      <c r="FG572" s="16"/>
      <c r="FH572" s="16"/>
      <c r="FI572" s="16"/>
      <c r="FJ572" s="16"/>
      <c r="FK572" s="16"/>
      <c r="FL572" s="16"/>
      <c r="FM572" s="16"/>
      <c r="FN572" s="16"/>
      <c r="FO572" s="16"/>
      <c r="FP572" s="16"/>
      <c r="FQ572" s="16"/>
      <c r="FR572" s="16"/>
      <c r="FS572" s="16"/>
      <c r="FT572" s="16"/>
      <c r="FU572" s="16"/>
      <c r="FV572" s="16"/>
      <c r="FW572" s="16"/>
      <c r="FX572" s="16"/>
      <c r="FY572" s="16"/>
      <c r="FZ572" s="16"/>
      <c r="GA572" s="16"/>
      <c r="GB572" s="16"/>
      <c r="GC572" s="16"/>
      <c r="GE572" s="37">
        <v>567</v>
      </c>
      <c r="GF572" s="12">
        <v>3778</v>
      </c>
      <c r="GG572" s="16">
        <v>0</v>
      </c>
      <c r="GH572" s="16">
        <v>0</v>
      </c>
      <c r="GI572" s="16">
        <v>0</v>
      </c>
      <c r="GJ572" s="16">
        <v>0</v>
      </c>
      <c r="GK572" s="16">
        <v>0</v>
      </c>
      <c r="GL572" s="16">
        <v>0</v>
      </c>
      <c r="GM572" s="16">
        <v>0</v>
      </c>
      <c r="GN572" s="16">
        <v>0</v>
      </c>
      <c r="GO572" s="16">
        <v>5.5</v>
      </c>
      <c r="GP572" s="16">
        <v>0</v>
      </c>
      <c r="GQ572" s="16">
        <v>0</v>
      </c>
      <c r="GR572" s="16">
        <v>0</v>
      </c>
      <c r="GS572" s="16">
        <v>0</v>
      </c>
      <c r="GT572" s="16">
        <v>6.6</v>
      </c>
      <c r="GU572" s="16">
        <v>0</v>
      </c>
      <c r="GV572" s="16">
        <v>278.14</v>
      </c>
      <c r="GW572" s="16"/>
      <c r="GX572" s="16"/>
      <c r="GY572" s="16"/>
      <c r="GZ572" s="16"/>
      <c r="HA572" s="16"/>
    </row>
    <row r="573" spans="1:209" x14ac:dyDescent="0.35">
      <c r="A573" s="37"/>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c r="AA573" s="16"/>
      <c r="AB573" s="16"/>
      <c r="AC573" s="16"/>
      <c r="AD573" s="16"/>
      <c r="AE573" s="16"/>
      <c r="AF573" s="16"/>
      <c r="AG573" s="16"/>
      <c r="AH573" s="16"/>
      <c r="AI573" s="16"/>
      <c r="AJ573" s="16"/>
      <c r="AK573" s="16"/>
      <c r="AL573" s="16"/>
      <c r="AM573" s="16"/>
      <c r="AN573" s="16"/>
      <c r="AO573" s="16"/>
      <c r="AP573" s="16"/>
      <c r="AQ573" s="16"/>
      <c r="AR573" s="16"/>
      <c r="AS573" s="16"/>
      <c r="AT573" s="16"/>
      <c r="AU573" s="16"/>
      <c r="AV573" s="16"/>
      <c r="AW573" s="16"/>
      <c r="AX573" s="16"/>
      <c r="AY573" s="16"/>
      <c r="AZ573" s="16"/>
      <c r="BA573" s="16"/>
      <c r="BB573" s="16"/>
      <c r="BC573" s="16"/>
      <c r="BD573" s="16"/>
      <c r="BE573" s="16"/>
      <c r="BF573" s="16"/>
      <c r="BG573" s="16"/>
      <c r="BH573" s="16"/>
      <c r="BI573" s="16"/>
      <c r="BJ573" s="16"/>
      <c r="BK573" s="16"/>
      <c r="BL573" s="16"/>
      <c r="BM573" s="16"/>
      <c r="BN573" s="16"/>
      <c r="BO573" s="16"/>
      <c r="BP573" s="16"/>
      <c r="BQ573" s="16"/>
      <c r="BR573" s="16"/>
      <c r="BS573" s="16"/>
      <c r="BT573" s="16"/>
      <c r="BU573" s="16"/>
      <c r="BV573" s="16"/>
      <c r="BW573" s="16"/>
      <c r="BX573" s="16"/>
      <c r="BY573" s="16"/>
      <c r="BZ573" s="16"/>
      <c r="CA573" s="16"/>
      <c r="CB573" s="16"/>
      <c r="CC573" s="16"/>
      <c r="CD573" s="16"/>
      <c r="CE573" s="16"/>
      <c r="CF573" s="16"/>
      <c r="CG573" s="16"/>
      <c r="CH573" s="16"/>
      <c r="CI573" s="16"/>
      <c r="CJ573" s="16"/>
      <c r="CK573" s="16"/>
      <c r="CL573" s="16"/>
      <c r="CM573" s="16"/>
      <c r="CN573" s="16"/>
      <c r="CO573" s="16"/>
      <c r="CP573" s="16"/>
      <c r="CQ573" s="16"/>
      <c r="CR573" s="16"/>
      <c r="CS573" s="16"/>
      <c r="CT573" s="16"/>
      <c r="CU573" s="16"/>
      <c r="CV573" s="16"/>
      <c r="CW573" s="16"/>
      <c r="CX573" s="16"/>
      <c r="CY573" s="16"/>
      <c r="CZ573" s="16"/>
      <c r="DA573" s="16"/>
      <c r="DB573" s="16"/>
      <c r="DC573" s="16"/>
      <c r="DD573" s="16"/>
      <c r="DE573" s="16"/>
      <c r="DF573" s="16"/>
      <c r="DG573" s="16"/>
      <c r="DH573" s="16"/>
      <c r="DI573" s="16"/>
      <c r="DJ573" s="16"/>
      <c r="DK573" s="16"/>
      <c r="DL573" s="16"/>
      <c r="DM573" s="16"/>
      <c r="DN573" s="16"/>
      <c r="DO573" s="16"/>
      <c r="DP573" s="16"/>
      <c r="DQ573" s="16"/>
      <c r="DR573" s="16"/>
      <c r="DS573" s="16"/>
      <c r="DT573" s="16"/>
      <c r="DU573" s="16"/>
      <c r="DV573" s="16"/>
      <c r="DW573" s="16"/>
      <c r="DX573" s="16"/>
      <c r="DY573" s="16"/>
      <c r="DZ573" s="16"/>
      <c r="EA573" s="16"/>
      <c r="EB573" s="16"/>
      <c r="EC573" s="16"/>
      <c r="ED573" s="16"/>
      <c r="EE573" s="16"/>
      <c r="EF573" s="16"/>
      <c r="EG573" s="16"/>
      <c r="EH573" s="16"/>
      <c r="EI573" s="16"/>
      <c r="EJ573" s="16"/>
      <c r="EK573" s="16"/>
      <c r="EL573" s="16"/>
      <c r="EM573" s="16"/>
      <c r="EN573" s="16"/>
      <c r="EO573" s="16"/>
      <c r="EP573" s="16"/>
      <c r="EQ573" s="16"/>
      <c r="ER573" s="16"/>
      <c r="ES573" s="16"/>
      <c r="ET573" s="16"/>
      <c r="EU573" s="16"/>
      <c r="EV573" s="16"/>
      <c r="EW573" s="16"/>
      <c r="EX573" s="16"/>
      <c r="EY573" s="16"/>
      <c r="EZ573" s="16"/>
      <c r="FA573" s="16"/>
      <c r="FB573" s="16"/>
      <c r="FC573" s="16"/>
      <c r="FD573" s="16"/>
      <c r="FE573" s="16"/>
      <c r="FF573" s="16"/>
      <c r="FG573" s="16"/>
      <c r="FH573" s="16"/>
      <c r="FI573" s="16"/>
      <c r="FJ573" s="16"/>
      <c r="FK573" s="16"/>
      <c r="FL573" s="16"/>
      <c r="FM573" s="16"/>
      <c r="FN573" s="16"/>
      <c r="FO573" s="16"/>
      <c r="FP573" s="16"/>
      <c r="FQ573" s="16"/>
      <c r="FR573" s="16"/>
      <c r="FS573" s="16"/>
      <c r="FT573" s="16"/>
      <c r="FU573" s="16"/>
      <c r="FV573" s="16"/>
      <c r="FW573" s="16"/>
      <c r="FX573" s="16"/>
      <c r="FY573" s="16"/>
      <c r="FZ573" s="16"/>
      <c r="GA573" s="16"/>
      <c r="GB573" s="16"/>
      <c r="GC573" s="16"/>
      <c r="GE573" s="37">
        <v>568</v>
      </c>
      <c r="GF573" s="12">
        <v>3779</v>
      </c>
      <c r="GG573" s="16">
        <v>4.9400000000000004</v>
      </c>
      <c r="GH573" s="16">
        <v>0</v>
      </c>
      <c r="GI573" s="16">
        <v>0</v>
      </c>
      <c r="GJ573" s="16">
        <v>1.5</v>
      </c>
      <c r="GK573" s="16">
        <v>4.5</v>
      </c>
      <c r="GL573" s="16">
        <v>0</v>
      </c>
      <c r="GM573" s="16">
        <v>0</v>
      </c>
      <c r="GN573" s="16">
        <v>0</v>
      </c>
      <c r="GO573" s="16">
        <v>3.3</v>
      </c>
      <c r="GP573" s="16">
        <v>0</v>
      </c>
      <c r="GQ573" s="16">
        <v>53.52</v>
      </c>
      <c r="GR573" s="16">
        <v>0</v>
      </c>
      <c r="GS573" s="16">
        <v>6.64</v>
      </c>
      <c r="GT573" s="16">
        <v>0</v>
      </c>
      <c r="GU573" s="16">
        <v>51.04</v>
      </c>
      <c r="GV573" s="16">
        <v>1191.3150000000001</v>
      </c>
      <c r="GW573" s="16"/>
      <c r="GX573" s="16"/>
      <c r="GY573" s="16"/>
      <c r="GZ573" s="16"/>
      <c r="HA573" s="16"/>
    </row>
    <row r="574" spans="1:209" x14ac:dyDescent="0.35">
      <c r="A574" s="37"/>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c r="AA574" s="16"/>
      <c r="AB574" s="16"/>
      <c r="AC574" s="16"/>
      <c r="AD574" s="16"/>
      <c r="AE574" s="16"/>
      <c r="AF574" s="16"/>
      <c r="AG574" s="16"/>
      <c r="AH574" s="16"/>
      <c r="AI574" s="16"/>
      <c r="AJ574" s="16"/>
      <c r="AK574" s="16"/>
      <c r="AL574" s="16"/>
      <c r="AM574" s="16"/>
      <c r="AN574" s="16"/>
      <c r="AO574" s="16"/>
      <c r="AP574" s="16"/>
      <c r="AQ574" s="16"/>
      <c r="AR574" s="16"/>
      <c r="AS574" s="16"/>
      <c r="AT574" s="16"/>
      <c r="AU574" s="16"/>
      <c r="AV574" s="16"/>
      <c r="AW574" s="16"/>
      <c r="AX574" s="16"/>
      <c r="AY574" s="16"/>
      <c r="AZ574" s="16"/>
      <c r="BA574" s="16"/>
      <c r="BB574" s="16"/>
      <c r="BC574" s="16"/>
      <c r="BD574" s="16"/>
      <c r="BE574" s="16"/>
      <c r="BF574" s="16"/>
      <c r="BG574" s="16"/>
      <c r="BH574" s="16"/>
      <c r="BI574" s="16"/>
      <c r="BJ574" s="16"/>
      <c r="BK574" s="16"/>
      <c r="BL574" s="16"/>
      <c r="BM574" s="16"/>
      <c r="BN574" s="16"/>
      <c r="BO574" s="16"/>
      <c r="BP574" s="16"/>
      <c r="BQ574" s="16"/>
      <c r="BR574" s="16"/>
      <c r="BS574" s="16"/>
      <c r="BT574" s="16"/>
      <c r="BU574" s="16"/>
      <c r="BV574" s="16"/>
      <c r="BW574" s="16"/>
      <c r="BX574" s="16"/>
      <c r="BY574" s="16"/>
      <c r="BZ574" s="16"/>
      <c r="CA574" s="16"/>
      <c r="CB574" s="16"/>
      <c r="CC574" s="16"/>
      <c r="CD574" s="16"/>
      <c r="CE574" s="16"/>
      <c r="CF574" s="16"/>
      <c r="CG574" s="16"/>
      <c r="CH574" s="16"/>
      <c r="CI574" s="16"/>
      <c r="CJ574" s="16"/>
      <c r="CK574" s="16"/>
      <c r="CL574" s="16"/>
      <c r="CM574" s="16"/>
      <c r="CN574" s="16"/>
      <c r="CO574" s="16"/>
      <c r="CP574" s="16"/>
      <c r="CQ574" s="16"/>
      <c r="CR574" s="16"/>
      <c r="CS574" s="16"/>
      <c r="CT574" s="16"/>
      <c r="CU574" s="16"/>
      <c r="CV574" s="16"/>
      <c r="CW574" s="16"/>
      <c r="CX574" s="16"/>
      <c r="CY574" s="16"/>
      <c r="CZ574" s="16"/>
      <c r="DA574" s="16"/>
      <c r="DB574" s="16"/>
      <c r="DC574" s="16"/>
      <c r="DD574" s="16"/>
      <c r="DE574" s="16"/>
      <c r="DF574" s="16"/>
      <c r="DG574" s="16"/>
      <c r="DH574" s="16"/>
      <c r="DI574" s="16"/>
      <c r="DJ574" s="16"/>
      <c r="DK574" s="16"/>
      <c r="DL574" s="16"/>
      <c r="DM574" s="16"/>
      <c r="DN574" s="16"/>
      <c r="DO574" s="16"/>
      <c r="DP574" s="16"/>
      <c r="DQ574" s="16"/>
      <c r="DR574" s="16"/>
      <c r="DS574" s="16"/>
      <c r="DT574" s="16"/>
      <c r="DU574" s="16"/>
      <c r="DV574" s="16"/>
      <c r="DW574" s="16"/>
      <c r="DX574" s="16"/>
      <c r="DY574" s="16"/>
      <c r="DZ574" s="16"/>
      <c r="EA574" s="16"/>
      <c r="EB574" s="16"/>
      <c r="EC574" s="16"/>
      <c r="ED574" s="16"/>
      <c r="EE574" s="16"/>
      <c r="EF574" s="16"/>
      <c r="EG574" s="16"/>
      <c r="EH574" s="16"/>
      <c r="EI574" s="16"/>
      <c r="EJ574" s="16"/>
      <c r="EK574" s="16"/>
      <c r="EL574" s="16"/>
      <c r="EM574" s="16"/>
      <c r="EN574" s="16"/>
      <c r="EO574" s="16"/>
      <c r="EP574" s="16"/>
      <c r="EQ574" s="16"/>
      <c r="ER574" s="16"/>
      <c r="ES574" s="16"/>
      <c r="ET574" s="16"/>
      <c r="EU574" s="16"/>
      <c r="EV574" s="16"/>
      <c r="EW574" s="16"/>
      <c r="EX574" s="16"/>
      <c r="EY574" s="16"/>
      <c r="EZ574" s="16"/>
      <c r="FA574" s="16"/>
      <c r="FB574" s="16"/>
      <c r="FC574" s="16"/>
      <c r="FD574" s="16"/>
      <c r="FE574" s="16"/>
      <c r="FF574" s="16"/>
      <c r="FG574" s="16"/>
      <c r="FH574" s="16"/>
      <c r="FI574" s="16"/>
      <c r="FJ574" s="16"/>
      <c r="FK574" s="16"/>
      <c r="FL574" s="16"/>
      <c r="FM574" s="16"/>
      <c r="FN574" s="16"/>
      <c r="FO574" s="16"/>
      <c r="FP574" s="16"/>
      <c r="FQ574" s="16"/>
      <c r="FR574" s="16"/>
      <c r="FS574" s="16"/>
      <c r="FT574" s="16"/>
      <c r="FU574" s="16"/>
      <c r="FV574" s="16"/>
      <c r="FW574" s="16"/>
      <c r="FX574" s="16"/>
      <c r="FY574" s="16"/>
      <c r="FZ574" s="16"/>
      <c r="GA574" s="16"/>
      <c r="GB574" s="16"/>
      <c r="GC574" s="16"/>
      <c r="GE574" s="37">
        <v>569</v>
      </c>
      <c r="GF574" s="12">
        <v>3781</v>
      </c>
      <c r="GG574" s="16">
        <v>13.13</v>
      </c>
      <c r="GH574" s="16">
        <v>13.88</v>
      </c>
      <c r="GI574" s="16">
        <v>4.32</v>
      </c>
      <c r="GJ574" s="16">
        <v>4.6500000000000004</v>
      </c>
      <c r="GK574" s="16">
        <v>3.12</v>
      </c>
      <c r="GL574" s="16">
        <v>11.6</v>
      </c>
      <c r="GM574" s="16">
        <v>8.7100000000000009</v>
      </c>
      <c r="GN574" s="16">
        <v>3.78</v>
      </c>
      <c r="GO574" s="16">
        <v>3.2</v>
      </c>
      <c r="GP574" s="16">
        <v>34.950000000000003</v>
      </c>
      <c r="GQ574" s="16">
        <v>19.86</v>
      </c>
      <c r="GR574" s="16">
        <v>27.324999999999999</v>
      </c>
      <c r="GS574" s="16">
        <v>41.34</v>
      </c>
      <c r="GT574" s="16">
        <v>33.405000000000001</v>
      </c>
      <c r="GU574" s="16">
        <v>13.2</v>
      </c>
      <c r="GV574" s="16">
        <v>2889.5369999999984</v>
      </c>
      <c r="GW574" s="16"/>
      <c r="GX574" s="16"/>
      <c r="GY574" s="16"/>
      <c r="GZ574" s="16"/>
      <c r="HA574" s="16"/>
    </row>
    <row r="575" spans="1:209" x14ac:dyDescent="0.35">
      <c r="A575" s="37"/>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c r="AA575" s="16"/>
      <c r="AB575" s="16"/>
      <c r="AC575" s="16"/>
      <c r="AD575" s="16"/>
      <c r="AE575" s="16"/>
      <c r="AF575" s="16"/>
      <c r="AG575" s="16"/>
      <c r="AH575" s="16"/>
      <c r="AI575" s="16"/>
      <c r="AJ575" s="16"/>
      <c r="AK575" s="16"/>
      <c r="AL575" s="16"/>
      <c r="AM575" s="16"/>
      <c r="AN575" s="16"/>
      <c r="AO575" s="16"/>
      <c r="AP575" s="16"/>
      <c r="AQ575" s="16"/>
      <c r="AR575" s="16"/>
      <c r="AS575" s="16"/>
      <c r="AT575" s="16"/>
      <c r="AU575" s="16"/>
      <c r="AV575" s="16"/>
      <c r="AW575" s="16"/>
      <c r="AX575" s="16"/>
      <c r="AY575" s="16"/>
      <c r="AZ575" s="16"/>
      <c r="BA575" s="16"/>
      <c r="BB575" s="16"/>
      <c r="BC575" s="16"/>
      <c r="BD575" s="16"/>
      <c r="BE575" s="16"/>
      <c r="BF575" s="16"/>
      <c r="BG575" s="16"/>
      <c r="BH575" s="16"/>
      <c r="BI575" s="16"/>
      <c r="BJ575" s="16"/>
      <c r="BK575" s="16"/>
      <c r="BL575" s="16"/>
      <c r="BM575" s="16"/>
      <c r="BN575" s="16"/>
      <c r="BO575" s="16"/>
      <c r="BP575" s="16"/>
      <c r="BQ575" s="16"/>
      <c r="BR575" s="16"/>
      <c r="BS575" s="16"/>
      <c r="BT575" s="16"/>
      <c r="BU575" s="16"/>
      <c r="BV575" s="16"/>
      <c r="BW575" s="16"/>
      <c r="BX575" s="16"/>
      <c r="BY575" s="16"/>
      <c r="BZ575" s="16"/>
      <c r="CA575" s="16"/>
      <c r="CB575" s="16"/>
      <c r="CC575" s="16"/>
      <c r="CD575" s="16"/>
      <c r="CE575" s="16"/>
      <c r="CF575" s="16"/>
      <c r="CG575" s="16"/>
      <c r="CH575" s="16"/>
      <c r="CI575" s="16"/>
      <c r="CJ575" s="16"/>
      <c r="CK575" s="16"/>
      <c r="CL575" s="16"/>
      <c r="CM575" s="16"/>
      <c r="CN575" s="16"/>
      <c r="CO575" s="16"/>
      <c r="CP575" s="16"/>
      <c r="CQ575" s="16"/>
      <c r="CR575" s="16"/>
      <c r="CS575" s="16"/>
      <c r="CT575" s="16"/>
      <c r="CU575" s="16"/>
      <c r="CV575" s="16"/>
      <c r="CW575" s="16"/>
      <c r="CX575" s="16"/>
      <c r="CY575" s="16"/>
      <c r="CZ575" s="16"/>
      <c r="DA575" s="16"/>
      <c r="DB575" s="16"/>
      <c r="DC575" s="16"/>
      <c r="DD575" s="16"/>
      <c r="DE575" s="16"/>
      <c r="DF575" s="16"/>
      <c r="DG575" s="16"/>
      <c r="DH575" s="16"/>
      <c r="DI575" s="16"/>
      <c r="DJ575" s="16"/>
      <c r="DK575" s="16"/>
      <c r="DL575" s="16"/>
      <c r="DM575" s="16"/>
      <c r="DN575" s="16"/>
      <c r="DO575" s="16"/>
      <c r="DP575" s="16"/>
      <c r="DQ575" s="16"/>
      <c r="DR575" s="16"/>
      <c r="DS575" s="16"/>
      <c r="DT575" s="16"/>
      <c r="DU575" s="16"/>
      <c r="DV575" s="16"/>
      <c r="DW575" s="16"/>
      <c r="DX575" s="16"/>
      <c r="DY575" s="16"/>
      <c r="DZ575" s="16"/>
      <c r="EA575" s="16"/>
      <c r="EB575" s="16"/>
      <c r="EC575" s="16"/>
      <c r="ED575" s="16"/>
      <c r="EE575" s="16"/>
      <c r="EF575" s="16"/>
      <c r="EG575" s="16"/>
      <c r="EH575" s="16"/>
      <c r="EI575" s="16"/>
      <c r="EJ575" s="16"/>
      <c r="EK575" s="16"/>
      <c r="EL575" s="16"/>
      <c r="EM575" s="16"/>
      <c r="EN575" s="16"/>
      <c r="EO575" s="16"/>
      <c r="EP575" s="16"/>
      <c r="EQ575" s="16"/>
      <c r="ER575" s="16"/>
      <c r="ES575" s="16"/>
      <c r="ET575" s="16"/>
      <c r="EU575" s="16"/>
      <c r="EV575" s="16"/>
      <c r="EW575" s="16"/>
      <c r="EX575" s="16"/>
      <c r="EY575" s="16"/>
      <c r="EZ575" s="16"/>
      <c r="FA575" s="16"/>
      <c r="FB575" s="16"/>
      <c r="FC575" s="16"/>
      <c r="FD575" s="16"/>
      <c r="FE575" s="16"/>
      <c r="FF575" s="16"/>
      <c r="FG575" s="16"/>
      <c r="FH575" s="16"/>
      <c r="FI575" s="16"/>
      <c r="FJ575" s="16"/>
      <c r="FK575" s="16"/>
      <c r="FL575" s="16"/>
      <c r="FM575" s="16"/>
      <c r="FN575" s="16"/>
      <c r="FO575" s="16"/>
      <c r="FP575" s="16"/>
      <c r="FQ575" s="16"/>
      <c r="FR575" s="16"/>
      <c r="FS575" s="16"/>
      <c r="FT575" s="16"/>
      <c r="FU575" s="16"/>
      <c r="FV575" s="16"/>
      <c r="FW575" s="16"/>
      <c r="FX575" s="16"/>
      <c r="FY575" s="16"/>
      <c r="FZ575" s="16"/>
      <c r="GA575" s="16"/>
      <c r="GB575" s="16"/>
      <c r="GC575" s="16"/>
      <c r="GE575" s="37">
        <v>570</v>
      </c>
      <c r="GF575" s="12">
        <v>3782</v>
      </c>
      <c r="GG575" s="16">
        <v>30.79</v>
      </c>
      <c r="GH575" s="16">
        <v>60.14</v>
      </c>
      <c r="GI575" s="16">
        <v>4.4000000000000004</v>
      </c>
      <c r="GJ575" s="16">
        <v>6.24</v>
      </c>
      <c r="GK575" s="16">
        <v>12.42</v>
      </c>
      <c r="GL575" s="16">
        <v>8.68</v>
      </c>
      <c r="GM575" s="16">
        <v>27.46</v>
      </c>
      <c r="GN575" s="16">
        <v>31.79</v>
      </c>
      <c r="GO575" s="16">
        <v>57.225000000000001</v>
      </c>
      <c r="GP575" s="16">
        <v>53.93</v>
      </c>
      <c r="GQ575" s="16">
        <v>48.98</v>
      </c>
      <c r="GR575" s="16">
        <v>26.25</v>
      </c>
      <c r="GS575" s="16">
        <v>48.93</v>
      </c>
      <c r="GT575" s="16">
        <v>56.71</v>
      </c>
      <c r="GU575" s="16">
        <v>50.78</v>
      </c>
      <c r="GV575" s="16">
        <v>6539.3419999999978</v>
      </c>
      <c r="GW575" s="16"/>
      <c r="GX575" s="16"/>
      <c r="GY575" s="16"/>
      <c r="GZ575" s="16"/>
      <c r="HA575" s="16"/>
    </row>
    <row r="576" spans="1:209" x14ac:dyDescent="0.35">
      <c r="A576" s="37"/>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c r="AA576" s="16"/>
      <c r="AB576" s="16"/>
      <c r="AC576" s="16"/>
      <c r="AD576" s="16"/>
      <c r="AE576" s="16"/>
      <c r="AF576" s="16"/>
      <c r="AG576" s="16"/>
      <c r="AH576" s="16"/>
      <c r="AI576" s="16"/>
      <c r="AJ576" s="16"/>
      <c r="AK576" s="16"/>
      <c r="AL576" s="16"/>
      <c r="AM576" s="16"/>
      <c r="AN576" s="16"/>
      <c r="AO576" s="16"/>
      <c r="AP576" s="16"/>
      <c r="AQ576" s="16"/>
      <c r="AR576" s="16"/>
      <c r="AS576" s="16"/>
      <c r="AT576" s="16"/>
      <c r="AU576" s="16"/>
      <c r="AV576" s="16"/>
      <c r="AW576" s="16"/>
      <c r="AX576" s="16"/>
      <c r="AY576" s="16"/>
      <c r="AZ576" s="16"/>
      <c r="BA576" s="16"/>
      <c r="BB576" s="16"/>
      <c r="BC576" s="16"/>
      <c r="BD576" s="16"/>
      <c r="BE576" s="16"/>
      <c r="BF576" s="16"/>
      <c r="BG576" s="16"/>
      <c r="BH576" s="16"/>
      <c r="BI576" s="16"/>
      <c r="BJ576" s="16"/>
      <c r="BK576" s="16"/>
      <c r="BL576" s="16"/>
      <c r="BM576" s="16"/>
      <c r="BN576" s="16"/>
      <c r="BO576" s="16"/>
      <c r="BP576" s="16"/>
      <c r="BQ576" s="16"/>
      <c r="BR576" s="16"/>
      <c r="BS576" s="16"/>
      <c r="BT576" s="16"/>
      <c r="BU576" s="16"/>
      <c r="BV576" s="16"/>
      <c r="BW576" s="16"/>
      <c r="BX576" s="16"/>
      <c r="BY576" s="16"/>
      <c r="BZ576" s="16"/>
      <c r="CA576" s="16"/>
      <c r="CB576" s="16"/>
      <c r="CC576" s="16"/>
      <c r="CD576" s="16"/>
      <c r="CE576" s="16"/>
      <c r="CF576" s="16"/>
      <c r="CG576" s="16"/>
      <c r="CH576" s="16"/>
      <c r="CI576" s="16"/>
      <c r="CJ576" s="16"/>
      <c r="CK576" s="16"/>
      <c r="CL576" s="16"/>
      <c r="CM576" s="16"/>
      <c r="CN576" s="16"/>
      <c r="CO576" s="16"/>
      <c r="CP576" s="16"/>
      <c r="CQ576" s="16"/>
      <c r="CR576" s="16"/>
      <c r="CS576" s="16"/>
      <c r="CT576" s="16"/>
      <c r="CU576" s="16"/>
      <c r="CV576" s="16"/>
      <c r="CW576" s="16"/>
      <c r="CX576" s="16"/>
      <c r="CY576" s="16"/>
      <c r="CZ576" s="16"/>
      <c r="DA576" s="16"/>
      <c r="DB576" s="16"/>
      <c r="DC576" s="16"/>
      <c r="DD576" s="16"/>
      <c r="DE576" s="16"/>
      <c r="DF576" s="16"/>
      <c r="DG576" s="16"/>
      <c r="DH576" s="16"/>
      <c r="DI576" s="16"/>
      <c r="DJ576" s="16"/>
      <c r="DK576" s="16"/>
      <c r="DL576" s="16"/>
      <c r="DM576" s="16"/>
      <c r="DN576" s="16"/>
      <c r="DO576" s="16"/>
      <c r="DP576" s="16"/>
      <c r="DQ576" s="16"/>
      <c r="DR576" s="16"/>
      <c r="DS576" s="16"/>
      <c r="DT576" s="16"/>
      <c r="DU576" s="16"/>
      <c r="DV576" s="16"/>
      <c r="DW576" s="16"/>
      <c r="DX576" s="16"/>
      <c r="DY576" s="16"/>
      <c r="DZ576" s="16"/>
      <c r="EA576" s="16"/>
      <c r="EB576" s="16"/>
      <c r="EC576" s="16"/>
      <c r="ED576" s="16"/>
      <c r="EE576" s="16"/>
      <c r="EF576" s="16"/>
      <c r="EG576" s="16"/>
      <c r="EH576" s="16"/>
      <c r="EI576" s="16"/>
      <c r="EJ576" s="16"/>
      <c r="EK576" s="16"/>
      <c r="EL576" s="16"/>
      <c r="EM576" s="16"/>
      <c r="EN576" s="16"/>
      <c r="EO576" s="16"/>
      <c r="EP576" s="16"/>
      <c r="EQ576" s="16"/>
      <c r="ER576" s="16"/>
      <c r="ES576" s="16"/>
      <c r="ET576" s="16"/>
      <c r="EU576" s="16"/>
      <c r="EV576" s="16"/>
      <c r="EW576" s="16"/>
      <c r="EX576" s="16"/>
      <c r="EY576" s="16"/>
      <c r="EZ576" s="16"/>
      <c r="FA576" s="16"/>
      <c r="FB576" s="16"/>
      <c r="FC576" s="16"/>
      <c r="FD576" s="16"/>
      <c r="FE576" s="16"/>
      <c r="FF576" s="16"/>
      <c r="FG576" s="16"/>
      <c r="FH576" s="16"/>
      <c r="FI576" s="16"/>
      <c r="FJ576" s="16"/>
      <c r="FK576" s="16"/>
      <c r="FL576" s="16"/>
      <c r="FM576" s="16"/>
      <c r="FN576" s="16"/>
      <c r="FO576" s="16"/>
      <c r="FP576" s="16"/>
      <c r="FQ576" s="16"/>
      <c r="FR576" s="16"/>
      <c r="FS576" s="16"/>
      <c r="FT576" s="16"/>
      <c r="FU576" s="16"/>
      <c r="FV576" s="16"/>
      <c r="FW576" s="16"/>
      <c r="FX576" s="16"/>
      <c r="FY576" s="16"/>
      <c r="FZ576" s="16"/>
      <c r="GA576" s="16"/>
      <c r="GB576" s="16"/>
      <c r="GC576" s="16"/>
      <c r="GE576" s="37">
        <v>571</v>
      </c>
      <c r="GF576" s="12">
        <v>3783</v>
      </c>
      <c r="GG576" s="16">
        <v>7.98</v>
      </c>
      <c r="GH576" s="16">
        <v>21.54</v>
      </c>
      <c r="GI576" s="16">
        <v>13.5</v>
      </c>
      <c r="GJ576" s="16">
        <v>7.5</v>
      </c>
      <c r="GK576" s="16">
        <v>4.5</v>
      </c>
      <c r="GL576" s="16">
        <v>17.329999999999998</v>
      </c>
      <c r="GM576" s="16">
        <v>41.2</v>
      </c>
      <c r="GN576" s="16">
        <v>16.2</v>
      </c>
      <c r="GO576" s="16">
        <v>0</v>
      </c>
      <c r="GP576" s="16">
        <v>35.119999999999997</v>
      </c>
      <c r="GQ576" s="16">
        <v>78.27</v>
      </c>
      <c r="GR576" s="16">
        <v>6.66</v>
      </c>
      <c r="GS576" s="16">
        <v>0</v>
      </c>
      <c r="GT576" s="16">
        <v>0</v>
      </c>
      <c r="GU576" s="16">
        <v>14.96</v>
      </c>
      <c r="GV576" s="16">
        <v>2603.5360000000001</v>
      </c>
      <c r="GW576" s="16"/>
      <c r="GX576" s="16"/>
      <c r="GY576" s="16"/>
      <c r="GZ576" s="16"/>
      <c r="HA576" s="16"/>
    </row>
    <row r="577" spans="1:209" x14ac:dyDescent="0.35">
      <c r="A577" s="37"/>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c r="AA577" s="16"/>
      <c r="AB577" s="16"/>
      <c r="AC577" s="16"/>
      <c r="AD577" s="16"/>
      <c r="AE577" s="16"/>
      <c r="AF577" s="16"/>
      <c r="AG577" s="16"/>
      <c r="AH577" s="16"/>
      <c r="AI577" s="16"/>
      <c r="AJ577" s="16"/>
      <c r="AK577" s="16"/>
      <c r="AL577" s="16"/>
      <c r="AM577" s="16"/>
      <c r="AN577" s="16"/>
      <c r="AO577" s="16"/>
      <c r="AP577" s="16"/>
      <c r="AQ577" s="16"/>
      <c r="AR577" s="16"/>
      <c r="AS577" s="16"/>
      <c r="AT577" s="16"/>
      <c r="AU577" s="16"/>
      <c r="AV577" s="16"/>
      <c r="AW577" s="16"/>
      <c r="AX577" s="16"/>
      <c r="AY577" s="16"/>
      <c r="AZ577" s="16"/>
      <c r="BA577" s="16"/>
      <c r="BB577" s="16"/>
      <c r="BC577" s="16"/>
      <c r="BD577" s="16"/>
      <c r="BE577" s="16"/>
      <c r="BF577" s="16"/>
      <c r="BG577" s="16"/>
      <c r="BH577" s="16"/>
      <c r="BI577" s="16"/>
      <c r="BJ577" s="16"/>
      <c r="BK577" s="16"/>
      <c r="BL577" s="16"/>
      <c r="BM577" s="16"/>
      <c r="BN577" s="16"/>
      <c r="BO577" s="16"/>
      <c r="BP577" s="16"/>
      <c r="BQ577" s="16"/>
      <c r="BR577" s="16"/>
      <c r="BS577" s="16"/>
      <c r="BT577" s="16"/>
      <c r="BU577" s="16"/>
      <c r="BV577" s="16"/>
      <c r="BW577" s="16"/>
      <c r="BX577" s="16"/>
      <c r="BY577" s="16"/>
      <c r="BZ577" s="16"/>
      <c r="CA577" s="16"/>
      <c r="CB577" s="16"/>
      <c r="CC577" s="16"/>
      <c r="CD577" s="16"/>
      <c r="CE577" s="16"/>
      <c r="CF577" s="16"/>
      <c r="CG577" s="16"/>
      <c r="CH577" s="16"/>
      <c r="CI577" s="16"/>
      <c r="CJ577" s="16"/>
      <c r="CK577" s="16"/>
      <c r="CL577" s="16"/>
      <c r="CM577" s="16"/>
      <c r="CN577" s="16"/>
      <c r="CO577" s="16"/>
      <c r="CP577" s="16"/>
      <c r="CQ577" s="16"/>
      <c r="CR577" s="16"/>
      <c r="CS577" s="16"/>
      <c r="CT577" s="16"/>
      <c r="CU577" s="16"/>
      <c r="CV577" s="16"/>
      <c r="CW577" s="16"/>
      <c r="CX577" s="16"/>
      <c r="CY577" s="16"/>
      <c r="CZ577" s="16"/>
      <c r="DA577" s="16"/>
      <c r="DB577" s="16"/>
      <c r="DC577" s="16"/>
      <c r="DD577" s="16"/>
      <c r="DE577" s="16"/>
      <c r="DF577" s="16"/>
      <c r="DG577" s="16"/>
      <c r="DH577" s="16"/>
      <c r="DI577" s="16"/>
      <c r="DJ577" s="16"/>
      <c r="DK577" s="16"/>
      <c r="DL577" s="16"/>
      <c r="DM577" s="16"/>
      <c r="DN577" s="16"/>
      <c r="DO577" s="16"/>
      <c r="DP577" s="16"/>
      <c r="DQ577" s="16"/>
      <c r="DR577" s="16"/>
      <c r="DS577" s="16"/>
      <c r="DT577" s="16"/>
      <c r="DU577" s="16"/>
      <c r="DV577" s="16"/>
      <c r="DW577" s="16"/>
      <c r="DX577" s="16"/>
      <c r="DY577" s="16"/>
      <c r="DZ577" s="16"/>
      <c r="EA577" s="16"/>
      <c r="EB577" s="16"/>
      <c r="EC577" s="16"/>
      <c r="ED577" s="16"/>
      <c r="EE577" s="16"/>
      <c r="EF577" s="16"/>
      <c r="EG577" s="16"/>
      <c r="EH577" s="16"/>
      <c r="EI577" s="16"/>
      <c r="EJ577" s="16"/>
      <c r="EK577" s="16"/>
      <c r="EL577" s="16"/>
      <c r="EM577" s="16"/>
      <c r="EN577" s="16"/>
      <c r="EO577" s="16"/>
      <c r="EP577" s="16"/>
      <c r="EQ577" s="16"/>
      <c r="ER577" s="16"/>
      <c r="ES577" s="16"/>
      <c r="ET577" s="16"/>
      <c r="EU577" s="16"/>
      <c r="EV577" s="16"/>
      <c r="EW577" s="16"/>
      <c r="EX577" s="16"/>
      <c r="EY577" s="16"/>
      <c r="EZ577" s="16"/>
      <c r="FA577" s="16"/>
      <c r="FB577" s="16"/>
      <c r="FC577" s="16"/>
      <c r="FD577" s="16"/>
      <c r="FE577" s="16"/>
      <c r="FF577" s="16"/>
      <c r="FG577" s="16"/>
      <c r="FH577" s="16"/>
      <c r="FI577" s="16"/>
      <c r="FJ577" s="16"/>
      <c r="FK577" s="16"/>
      <c r="FL577" s="16"/>
      <c r="FM577" s="16"/>
      <c r="FN577" s="16"/>
      <c r="FO577" s="16"/>
      <c r="FP577" s="16"/>
      <c r="FQ577" s="16"/>
      <c r="FR577" s="16"/>
      <c r="FS577" s="16"/>
      <c r="FT577" s="16"/>
      <c r="FU577" s="16"/>
      <c r="FV577" s="16"/>
      <c r="FW577" s="16"/>
      <c r="FX577" s="16"/>
      <c r="FY577" s="16"/>
      <c r="FZ577" s="16"/>
      <c r="GA577" s="16"/>
      <c r="GB577" s="16"/>
      <c r="GC577" s="16"/>
      <c r="GE577" s="37">
        <v>572</v>
      </c>
      <c r="GF577" s="12">
        <v>3785</v>
      </c>
      <c r="GG577" s="16">
        <v>0</v>
      </c>
      <c r="GH577" s="16">
        <v>0</v>
      </c>
      <c r="GI577" s="16">
        <v>0</v>
      </c>
      <c r="GJ577" s="16">
        <v>0</v>
      </c>
      <c r="GK577" s="16">
        <v>0</v>
      </c>
      <c r="GL577" s="16">
        <v>0</v>
      </c>
      <c r="GM577" s="16">
        <v>0</v>
      </c>
      <c r="GN577" s="16">
        <v>0</v>
      </c>
      <c r="GO577" s="16">
        <v>0</v>
      </c>
      <c r="GP577" s="16">
        <v>0</v>
      </c>
      <c r="GQ577" s="16">
        <v>0</v>
      </c>
      <c r="GR577" s="16">
        <v>0</v>
      </c>
      <c r="GS577" s="16">
        <v>0</v>
      </c>
      <c r="GT577" s="16">
        <v>0</v>
      </c>
      <c r="GU577" s="16">
        <v>0</v>
      </c>
      <c r="GV577" s="16">
        <v>11.98</v>
      </c>
      <c r="GW577" s="16"/>
      <c r="GX577" s="16"/>
      <c r="GY577" s="16"/>
      <c r="GZ577" s="16"/>
      <c r="HA577" s="16"/>
    </row>
    <row r="578" spans="1:209" x14ac:dyDescent="0.35">
      <c r="A578" s="37"/>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c r="AA578" s="16"/>
      <c r="AB578" s="16"/>
      <c r="AC578" s="16"/>
      <c r="AD578" s="16"/>
      <c r="AE578" s="16"/>
      <c r="AF578" s="16"/>
      <c r="AG578" s="16"/>
      <c r="AH578" s="16"/>
      <c r="AI578" s="16"/>
      <c r="AJ578" s="16"/>
      <c r="AK578" s="16"/>
      <c r="AL578" s="16"/>
      <c r="AM578" s="16"/>
      <c r="AN578" s="16"/>
      <c r="AO578" s="16"/>
      <c r="AP578" s="16"/>
      <c r="AQ578" s="16"/>
      <c r="AR578" s="16"/>
      <c r="AS578" s="16"/>
      <c r="AT578" s="16"/>
      <c r="AU578" s="16"/>
      <c r="AV578" s="16"/>
      <c r="AW578" s="16"/>
      <c r="AX578" s="16"/>
      <c r="AY578" s="16"/>
      <c r="AZ578" s="16"/>
      <c r="BA578" s="16"/>
      <c r="BB578" s="16"/>
      <c r="BC578" s="16"/>
      <c r="BD578" s="16"/>
      <c r="BE578" s="16"/>
      <c r="BF578" s="16"/>
      <c r="BG578" s="16"/>
      <c r="BH578" s="16"/>
      <c r="BI578" s="16"/>
      <c r="BJ578" s="16"/>
      <c r="BK578" s="16"/>
      <c r="BL578" s="16"/>
      <c r="BM578" s="16"/>
      <c r="BN578" s="16"/>
      <c r="BO578" s="16"/>
      <c r="BP578" s="16"/>
      <c r="BQ578" s="16"/>
      <c r="BR578" s="16"/>
      <c r="BS578" s="16"/>
      <c r="BT578" s="16"/>
      <c r="BU578" s="16"/>
      <c r="BV578" s="16"/>
      <c r="BW578" s="16"/>
      <c r="BX578" s="16"/>
      <c r="BY578" s="16"/>
      <c r="BZ578" s="16"/>
      <c r="CA578" s="16"/>
      <c r="CB578" s="16"/>
      <c r="CC578" s="16"/>
      <c r="CD578" s="16"/>
      <c r="CE578" s="16"/>
      <c r="CF578" s="16"/>
      <c r="CG578" s="16"/>
      <c r="CH578" s="16"/>
      <c r="CI578" s="16"/>
      <c r="CJ578" s="16"/>
      <c r="CK578" s="16"/>
      <c r="CL578" s="16"/>
      <c r="CM578" s="16"/>
      <c r="CN578" s="16"/>
      <c r="CO578" s="16"/>
      <c r="CP578" s="16"/>
      <c r="CQ578" s="16"/>
      <c r="CR578" s="16"/>
      <c r="CS578" s="16"/>
      <c r="CT578" s="16"/>
      <c r="CU578" s="16"/>
      <c r="CV578" s="16"/>
      <c r="CW578" s="16"/>
      <c r="CX578" s="16"/>
      <c r="CY578" s="16"/>
      <c r="CZ578" s="16"/>
      <c r="DA578" s="16"/>
      <c r="DB578" s="16"/>
      <c r="DC578" s="16"/>
      <c r="DD578" s="16"/>
      <c r="DE578" s="16"/>
      <c r="DF578" s="16"/>
      <c r="DG578" s="16"/>
      <c r="DH578" s="16"/>
      <c r="DI578" s="16"/>
      <c r="DJ578" s="16"/>
      <c r="DK578" s="16"/>
      <c r="DL578" s="16"/>
      <c r="DM578" s="16"/>
      <c r="DN578" s="16"/>
      <c r="DO578" s="16"/>
      <c r="DP578" s="16"/>
      <c r="DQ578" s="16"/>
      <c r="DR578" s="16"/>
      <c r="DS578" s="16"/>
      <c r="DT578" s="16"/>
      <c r="DU578" s="16"/>
      <c r="DV578" s="16"/>
      <c r="DW578" s="16"/>
      <c r="DX578" s="16"/>
      <c r="DY578" s="16"/>
      <c r="DZ578" s="16"/>
      <c r="EA578" s="16"/>
      <c r="EB578" s="16"/>
      <c r="EC578" s="16"/>
      <c r="ED578" s="16"/>
      <c r="EE578" s="16"/>
      <c r="EF578" s="16"/>
      <c r="EG578" s="16"/>
      <c r="EH578" s="16"/>
      <c r="EI578" s="16"/>
      <c r="EJ578" s="16"/>
      <c r="EK578" s="16"/>
      <c r="EL578" s="16"/>
      <c r="EM578" s="16"/>
      <c r="EN578" s="16"/>
      <c r="EO578" s="16"/>
      <c r="EP578" s="16"/>
      <c r="EQ578" s="16"/>
      <c r="ER578" s="16"/>
      <c r="ES578" s="16"/>
      <c r="ET578" s="16"/>
      <c r="EU578" s="16"/>
      <c r="EV578" s="16"/>
      <c r="EW578" s="16"/>
      <c r="EX578" s="16"/>
      <c r="EY578" s="16"/>
      <c r="EZ578" s="16"/>
      <c r="FA578" s="16"/>
      <c r="FB578" s="16"/>
      <c r="FC578" s="16"/>
      <c r="FD578" s="16"/>
      <c r="FE578" s="16"/>
      <c r="FF578" s="16"/>
      <c r="FG578" s="16"/>
      <c r="FH578" s="16"/>
      <c r="FI578" s="16"/>
      <c r="FJ578" s="16"/>
      <c r="FK578" s="16"/>
      <c r="FL578" s="16"/>
      <c r="FM578" s="16"/>
      <c r="FN578" s="16"/>
      <c r="FO578" s="16"/>
      <c r="FP578" s="16"/>
      <c r="FQ578" s="16"/>
      <c r="FR578" s="16"/>
      <c r="FS578" s="16"/>
      <c r="FT578" s="16"/>
      <c r="FU578" s="16"/>
      <c r="FV578" s="16"/>
      <c r="FW578" s="16"/>
      <c r="FX578" s="16"/>
      <c r="FY578" s="16"/>
      <c r="FZ578" s="16"/>
      <c r="GA578" s="16"/>
      <c r="GB578" s="16"/>
      <c r="GC578" s="16"/>
      <c r="GE578" s="37">
        <v>573</v>
      </c>
      <c r="GF578" s="12">
        <v>3786</v>
      </c>
      <c r="GG578" s="16">
        <v>6.46</v>
      </c>
      <c r="GH578" s="16">
        <v>0</v>
      </c>
      <c r="GI578" s="16">
        <v>0</v>
      </c>
      <c r="GJ578" s="16">
        <v>0</v>
      </c>
      <c r="GK578" s="16">
        <v>0</v>
      </c>
      <c r="GL578" s="16">
        <v>0</v>
      </c>
      <c r="GM578" s="16">
        <v>0</v>
      </c>
      <c r="GN578" s="16">
        <v>0</v>
      </c>
      <c r="GO578" s="16">
        <v>20.16</v>
      </c>
      <c r="GP578" s="16">
        <v>0</v>
      </c>
      <c r="GQ578" s="16">
        <v>6.66</v>
      </c>
      <c r="GR578" s="16">
        <v>5.28</v>
      </c>
      <c r="GS578" s="16">
        <v>0</v>
      </c>
      <c r="GT578" s="16">
        <v>11</v>
      </c>
      <c r="GU578" s="16">
        <v>12.32</v>
      </c>
      <c r="GV578" s="16">
        <v>1258.385</v>
      </c>
      <c r="GW578" s="16"/>
      <c r="GX578" s="16"/>
      <c r="GY578" s="16"/>
      <c r="GZ578" s="16"/>
      <c r="HA578" s="16"/>
    </row>
    <row r="579" spans="1:209" x14ac:dyDescent="0.35">
      <c r="A579" s="37"/>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c r="AA579" s="16"/>
      <c r="AB579" s="16"/>
      <c r="AC579" s="16"/>
      <c r="AD579" s="16"/>
      <c r="AE579" s="16"/>
      <c r="AF579" s="16"/>
      <c r="AG579" s="16"/>
      <c r="AH579" s="16"/>
      <c r="AI579" s="16"/>
      <c r="AJ579" s="16"/>
      <c r="AK579" s="16"/>
      <c r="AL579" s="16"/>
      <c r="AM579" s="16"/>
      <c r="AN579" s="16"/>
      <c r="AO579" s="16"/>
      <c r="AP579" s="16"/>
      <c r="AQ579" s="16"/>
      <c r="AR579" s="16"/>
      <c r="AS579" s="16"/>
      <c r="AT579" s="16"/>
      <c r="AU579" s="16"/>
      <c r="AV579" s="16"/>
      <c r="AW579" s="16"/>
      <c r="AX579" s="16"/>
      <c r="AY579" s="16"/>
      <c r="AZ579" s="16"/>
      <c r="BA579" s="16"/>
      <c r="BB579" s="16"/>
      <c r="BC579" s="16"/>
      <c r="BD579" s="16"/>
      <c r="BE579" s="16"/>
      <c r="BF579" s="16"/>
      <c r="BG579" s="16"/>
      <c r="BH579" s="16"/>
      <c r="BI579" s="16"/>
      <c r="BJ579" s="16"/>
      <c r="BK579" s="16"/>
      <c r="BL579" s="16"/>
      <c r="BM579" s="16"/>
      <c r="BN579" s="16"/>
      <c r="BO579" s="16"/>
      <c r="BP579" s="16"/>
      <c r="BQ579" s="16"/>
      <c r="BR579" s="16"/>
      <c r="BS579" s="16"/>
      <c r="BT579" s="16"/>
      <c r="BU579" s="16"/>
      <c r="BV579" s="16"/>
      <c r="BW579" s="16"/>
      <c r="BX579" s="16"/>
      <c r="BY579" s="16"/>
      <c r="BZ579" s="16"/>
      <c r="CA579" s="16"/>
      <c r="CB579" s="16"/>
      <c r="CC579" s="16"/>
      <c r="CD579" s="16"/>
      <c r="CE579" s="16"/>
      <c r="CF579" s="16"/>
      <c r="CG579" s="16"/>
      <c r="CH579" s="16"/>
      <c r="CI579" s="16"/>
      <c r="CJ579" s="16"/>
      <c r="CK579" s="16"/>
      <c r="CL579" s="16"/>
      <c r="CM579" s="16"/>
      <c r="CN579" s="16"/>
      <c r="CO579" s="16"/>
      <c r="CP579" s="16"/>
      <c r="CQ579" s="16"/>
      <c r="CR579" s="16"/>
      <c r="CS579" s="16"/>
      <c r="CT579" s="16"/>
      <c r="CU579" s="16"/>
      <c r="CV579" s="16"/>
      <c r="CW579" s="16"/>
      <c r="CX579" s="16"/>
      <c r="CY579" s="16"/>
      <c r="CZ579" s="16"/>
      <c r="DA579" s="16"/>
      <c r="DB579" s="16"/>
      <c r="DC579" s="16"/>
      <c r="DD579" s="16"/>
      <c r="DE579" s="16"/>
      <c r="DF579" s="16"/>
      <c r="DG579" s="16"/>
      <c r="DH579" s="16"/>
      <c r="DI579" s="16"/>
      <c r="DJ579" s="16"/>
      <c r="DK579" s="16"/>
      <c r="DL579" s="16"/>
      <c r="DM579" s="16"/>
      <c r="DN579" s="16"/>
      <c r="DO579" s="16"/>
      <c r="DP579" s="16"/>
      <c r="DQ579" s="16"/>
      <c r="DR579" s="16"/>
      <c r="DS579" s="16"/>
      <c r="DT579" s="16"/>
      <c r="DU579" s="16"/>
      <c r="DV579" s="16"/>
      <c r="DW579" s="16"/>
      <c r="DX579" s="16"/>
      <c r="DY579" s="16"/>
      <c r="DZ579" s="16"/>
      <c r="EA579" s="16"/>
      <c r="EB579" s="16"/>
      <c r="EC579" s="16"/>
      <c r="ED579" s="16"/>
      <c r="EE579" s="16"/>
      <c r="EF579" s="16"/>
      <c r="EG579" s="16"/>
      <c r="EH579" s="16"/>
      <c r="EI579" s="16"/>
      <c r="EJ579" s="16"/>
      <c r="EK579" s="16"/>
      <c r="EL579" s="16"/>
      <c r="EM579" s="16"/>
      <c r="EN579" s="16"/>
      <c r="EO579" s="16"/>
      <c r="EP579" s="16"/>
      <c r="EQ579" s="16"/>
      <c r="ER579" s="16"/>
      <c r="ES579" s="16"/>
      <c r="ET579" s="16"/>
      <c r="EU579" s="16"/>
      <c r="EV579" s="16"/>
      <c r="EW579" s="16"/>
      <c r="EX579" s="16"/>
      <c r="EY579" s="16"/>
      <c r="EZ579" s="16"/>
      <c r="FA579" s="16"/>
      <c r="FB579" s="16"/>
      <c r="FC579" s="16"/>
      <c r="FD579" s="16"/>
      <c r="FE579" s="16"/>
      <c r="FF579" s="16"/>
      <c r="FG579" s="16"/>
      <c r="FH579" s="16"/>
      <c r="FI579" s="16"/>
      <c r="FJ579" s="16"/>
      <c r="FK579" s="16"/>
      <c r="FL579" s="16"/>
      <c r="FM579" s="16"/>
      <c r="FN579" s="16"/>
      <c r="FO579" s="16"/>
      <c r="FP579" s="16"/>
      <c r="FQ579" s="16"/>
      <c r="FR579" s="16"/>
      <c r="FS579" s="16"/>
      <c r="FT579" s="16"/>
      <c r="FU579" s="16"/>
      <c r="FV579" s="16"/>
      <c r="FW579" s="16"/>
      <c r="FX579" s="16"/>
      <c r="FY579" s="16"/>
      <c r="FZ579" s="16"/>
      <c r="GA579" s="16"/>
      <c r="GB579" s="16"/>
      <c r="GC579" s="16"/>
      <c r="GE579" s="37">
        <v>574</v>
      </c>
      <c r="GF579" s="12">
        <v>3787</v>
      </c>
      <c r="GG579" s="16">
        <v>2.1</v>
      </c>
      <c r="GH579" s="16">
        <v>0</v>
      </c>
      <c r="GI579" s="16">
        <v>0</v>
      </c>
      <c r="GJ579" s="16">
        <v>0</v>
      </c>
      <c r="GK579" s="16">
        <v>0</v>
      </c>
      <c r="GL579" s="16">
        <v>2.6</v>
      </c>
      <c r="GM579" s="16">
        <v>0</v>
      </c>
      <c r="GN579" s="16">
        <v>0</v>
      </c>
      <c r="GO579" s="16">
        <v>0</v>
      </c>
      <c r="GP579" s="16">
        <v>0</v>
      </c>
      <c r="GQ579" s="16">
        <v>0</v>
      </c>
      <c r="GR579" s="16">
        <v>0</v>
      </c>
      <c r="GS579" s="16">
        <v>6.6</v>
      </c>
      <c r="GT579" s="16">
        <v>0</v>
      </c>
      <c r="GU579" s="16">
        <v>0</v>
      </c>
      <c r="GV579" s="16">
        <v>554.78000000000009</v>
      </c>
      <c r="GW579" s="16"/>
      <c r="GX579" s="16"/>
      <c r="GY579" s="16"/>
      <c r="GZ579" s="16"/>
      <c r="HA579" s="16"/>
    </row>
    <row r="580" spans="1:209" x14ac:dyDescent="0.35">
      <c r="A580" s="37"/>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c r="AA580" s="16"/>
      <c r="AB580" s="16"/>
      <c r="AC580" s="16"/>
      <c r="AD580" s="16"/>
      <c r="AE580" s="16"/>
      <c r="AF580" s="16"/>
      <c r="AG580" s="16"/>
      <c r="AH580" s="16"/>
      <c r="AI580" s="16"/>
      <c r="AJ580" s="16"/>
      <c r="AK580" s="16"/>
      <c r="AL580" s="16"/>
      <c r="AM580" s="16"/>
      <c r="AN580" s="16"/>
      <c r="AO580" s="16"/>
      <c r="AP580" s="16"/>
      <c r="AQ580" s="16"/>
      <c r="AR580" s="16"/>
      <c r="AS580" s="16"/>
      <c r="AT580" s="16"/>
      <c r="AU580" s="16"/>
      <c r="AV580" s="16"/>
      <c r="AW580" s="16"/>
      <c r="AX580" s="16"/>
      <c r="AY580" s="16"/>
      <c r="AZ580" s="16"/>
      <c r="BA580" s="16"/>
      <c r="BB580" s="16"/>
      <c r="BC580" s="16"/>
      <c r="BD580" s="16"/>
      <c r="BE580" s="16"/>
      <c r="BF580" s="16"/>
      <c r="BG580" s="16"/>
      <c r="BH580" s="16"/>
      <c r="BI580" s="16"/>
      <c r="BJ580" s="16"/>
      <c r="BK580" s="16"/>
      <c r="BL580" s="16"/>
      <c r="BM580" s="16"/>
      <c r="BN580" s="16"/>
      <c r="BO580" s="16"/>
      <c r="BP580" s="16"/>
      <c r="BQ580" s="16"/>
      <c r="BR580" s="16"/>
      <c r="BS580" s="16"/>
      <c r="BT580" s="16"/>
      <c r="BU580" s="16"/>
      <c r="BV580" s="16"/>
      <c r="BW580" s="16"/>
      <c r="BX580" s="16"/>
      <c r="BY580" s="16"/>
      <c r="BZ580" s="16"/>
      <c r="CA580" s="16"/>
      <c r="CB580" s="16"/>
      <c r="CC580" s="16"/>
      <c r="CD580" s="16"/>
      <c r="CE580" s="16"/>
      <c r="CF580" s="16"/>
      <c r="CG580" s="16"/>
      <c r="CH580" s="16"/>
      <c r="CI580" s="16"/>
      <c r="CJ580" s="16"/>
      <c r="CK580" s="16"/>
      <c r="CL580" s="16"/>
      <c r="CM580" s="16"/>
      <c r="CN580" s="16"/>
      <c r="CO580" s="16"/>
      <c r="CP580" s="16"/>
      <c r="CQ580" s="16"/>
      <c r="CR580" s="16"/>
      <c r="CS580" s="16"/>
      <c r="CT580" s="16"/>
      <c r="CU580" s="16"/>
      <c r="CV580" s="16"/>
      <c r="CW580" s="16"/>
      <c r="CX580" s="16"/>
      <c r="CY580" s="16"/>
      <c r="CZ580" s="16"/>
      <c r="DA580" s="16"/>
      <c r="DB580" s="16"/>
      <c r="DC580" s="16"/>
      <c r="DD580" s="16"/>
      <c r="DE580" s="16"/>
      <c r="DF580" s="16"/>
      <c r="DG580" s="16"/>
      <c r="DH580" s="16"/>
      <c r="DI580" s="16"/>
      <c r="DJ580" s="16"/>
      <c r="DK580" s="16"/>
      <c r="DL580" s="16"/>
      <c r="DM580" s="16"/>
      <c r="DN580" s="16"/>
      <c r="DO580" s="16"/>
      <c r="DP580" s="16"/>
      <c r="DQ580" s="16"/>
      <c r="DR580" s="16"/>
      <c r="DS580" s="16"/>
      <c r="DT580" s="16"/>
      <c r="DU580" s="16"/>
      <c r="DV580" s="16"/>
      <c r="DW580" s="16"/>
      <c r="DX580" s="16"/>
      <c r="DY580" s="16"/>
      <c r="DZ580" s="16"/>
      <c r="EA580" s="16"/>
      <c r="EB580" s="16"/>
      <c r="EC580" s="16"/>
      <c r="ED580" s="16"/>
      <c r="EE580" s="16"/>
      <c r="EF580" s="16"/>
      <c r="EG580" s="16"/>
      <c r="EH580" s="16"/>
      <c r="EI580" s="16"/>
      <c r="EJ580" s="16"/>
      <c r="EK580" s="16"/>
      <c r="EL580" s="16"/>
      <c r="EM580" s="16"/>
      <c r="EN580" s="16"/>
      <c r="EO580" s="16"/>
      <c r="EP580" s="16"/>
      <c r="EQ580" s="16"/>
      <c r="ER580" s="16"/>
      <c r="ES580" s="16"/>
      <c r="ET580" s="16"/>
      <c r="EU580" s="16"/>
      <c r="EV580" s="16"/>
      <c r="EW580" s="16"/>
      <c r="EX580" s="16"/>
      <c r="EY580" s="16"/>
      <c r="EZ580" s="16"/>
      <c r="FA580" s="16"/>
      <c r="FB580" s="16"/>
      <c r="FC580" s="16"/>
      <c r="FD580" s="16"/>
      <c r="FE580" s="16"/>
      <c r="FF580" s="16"/>
      <c r="FG580" s="16"/>
      <c r="FH580" s="16"/>
      <c r="FI580" s="16"/>
      <c r="FJ580" s="16"/>
      <c r="FK580" s="16"/>
      <c r="FL580" s="16"/>
      <c r="FM580" s="16"/>
      <c r="FN580" s="16"/>
      <c r="FO580" s="16"/>
      <c r="FP580" s="16"/>
      <c r="FQ580" s="16"/>
      <c r="FR580" s="16"/>
      <c r="FS580" s="16"/>
      <c r="FT580" s="16"/>
      <c r="FU580" s="16"/>
      <c r="FV580" s="16"/>
      <c r="FW580" s="16"/>
      <c r="FX580" s="16"/>
      <c r="FY580" s="16"/>
      <c r="FZ580" s="16"/>
      <c r="GA580" s="16"/>
      <c r="GB580" s="16"/>
      <c r="GC580" s="16"/>
      <c r="GE580" s="37">
        <v>575</v>
      </c>
      <c r="GF580" s="12">
        <v>3788</v>
      </c>
      <c r="GG580" s="16">
        <v>2.96</v>
      </c>
      <c r="GH580" s="16">
        <v>5.9</v>
      </c>
      <c r="GI580" s="16">
        <v>0</v>
      </c>
      <c r="GJ580" s="16">
        <v>0</v>
      </c>
      <c r="GK580" s="16">
        <v>0</v>
      </c>
      <c r="GL580" s="16">
        <v>11.925000000000001</v>
      </c>
      <c r="GM580" s="16">
        <v>0</v>
      </c>
      <c r="GN580" s="16">
        <v>0</v>
      </c>
      <c r="GO580" s="16">
        <v>12.8</v>
      </c>
      <c r="GP580" s="16">
        <v>13.6</v>
      </c>
      <c r="GQ580" s="16">
        <v>0</v>
      </c>
      <c r="GR580" s="16">
        <v>7.77</v>
      </c>
      <c r="GS580" s="16">
        <v>0</v>
      </c>
      <c r="GT580" s="16">
        <v>18.22</v>
      </c>
      <c r="GU580" s="16">
        <v>6.6</v>
      </c>
      <c r="GV580" s="16">
        <v>1151.9860000000001</v>
      </c>
      <c r="GW580" s="16"/>
      <c r="GX580" s="16"/>
      <c r="GY580" s="16"/>
      <c r="GZ580" s="16"/>
      <c r="HA580" s="16"/>
    </row>
    <row r="581" spans="1:209" x14ac:dyDescent="0.35">
      <c r="A581" s="37"/>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c r="AA581" s="16"/>
      <c r="AB581" s="16"/>
      <c r="AC581" s="16"/>
      <c r="AD581" s="16"/>
      <c r="AE581" s="16"/>
      <c r="AF581" s="16"/>
      <c r="AG581" s="16"/>
      <c r="AH581" s="16"/>
      <c r="AI581" s="16"/>
      <c r="AJ581" s="16"/>
      <c r="AK581" s="16"/>
      <c r="AL581" s="16"/>
      <c r="AM581" s="16"/>
      <c r="AN581" s="16"/>
      <c r="AO581" s="16"/>
      <c r="AP581" s="16"/>
      <c r="AQ581" s="16"/>
      <c r="AR581" s="16"/>
      <c r="AS581" s="16"/>
      <c r="AT581" s="16"/>
      <c r="AU581" s="16"/>
      <c r="AV581" s="16"/>
      <c r="AW581" s="16"/>
      <c r="AX581" s="16"/>
      <c r="AY581" s="16"/>
      <c r="AZ581" s="16"/>
      <c r="BA581" s="16"/>
      <c r="BB581" s="16"/>
      <c r="BC581" s="16"/>
      <c r="BD581" s="16"/>
      <c r="BE581" s="16"/>
      <c r="BF581" s="16"/>
      <c r="BG581" s="16"/>
      <c r="BH581" s="16"/>
      <c r="BI581" s="16"/>
      <c r="BJ581" s="16"/>
      <c r="BK581" s="16"/>
      <c r="BL581" s="16"/>
      <c r="BM581" s="16"/>
      <c r="BN581" s="16"/>
      <c r="BO581" s="16"/>
      <c r="BP581" s="16"/>
      <c r="BQ581" s="16"/>
      <c r="BR581" s="16"/>
      <c r="BS581" s="16"/>
      <c r="BT581" s="16"/>
      <c r="BU581" s="16"/>
      <c r="BV581" s="16"/>
      <c r="BW581" s="16"/>
      <c r="BX581" s="16"/>
      <c r="BY581" s="16"/>
      <c r="BZ581" s="16"/>
      <c r="CA581" s="16"/>
      <c r="CB581" s="16"/>
      <c r="CC581" s="16"/>
      <c r="CD581" s="16"/>
      <c r="CE581" s="16"/>
      <c r="CF581" s="16"/>
      <c r="CG581" s="16"/>
      <c r="CH581" s="16"/>
      <c r="CI581" s="16"/>
      <c r="CJ581" s="16"/>
      <c r="CK581" s="16"/>
      <c r="CL581" s="16"/>
      <c r="CM581" s="16"/>
      <c r="CN581" s="16"/>
      <c r="CO581" s="16"/>
      <c r="CP581" s="16"/>
      <c r="CQ581" s="16"/>
      <c r="CR581" s="16"/>
      <c r="CS581" s="16"/>
      <c r="CT581" s="16"/>
      <c r="CU581" s="16"/>
      <c r="CV581" s="16"/>
      <c r="CW581" s="16"/>
      <c r="CX581" s="16"/>
      <c r="CY581" s="16"/>
      <c r="CZ581" s="16"/>
      <c r="DA581" s="16"/>
      <c r="DB581" s="16"/>
      <c r="DC581" s="16"/>
      <c r="DD581" s="16"/>
      <c r="DE581" s="16"/>
      <c r="DF581" s="16"/>
      <c r="DG581" s="16"/>
      <c r="DH581" s="16"/>
      <c r="DI581" s="16"/>
      <c r="DJ581" s="16"/>
      <c r="DK581" s="16"/>
      <c r="DL581" s="16"/>
      <c r="DM581" s="16"/>
      <c r="DN581" s="16"/>
      <c r="DO581" s="16"/>
      <c r="DP581" s="16"/>
      <c r="DQ581" s="16"/>
      <c r="DR581" s="16"/>
      <c r="DS581" s="16"/>
      <c r="DT581" s="16"/>
      <c r="DU581" s="16"/>
      <c r="DV581" s="16"/>
      <c r="DW581" s="16"/>
      <c r="DX581" s="16"/>
      <c r="DY581" s="16"/>
      <c r="DZ581" s="16"/>
      <c r="EA581" s="16"/>
      <c r="EB581" s="16"/>
      <c r="EC581" s="16"/>
      <c r="ED581" s="16"/>
      <c r="EE581" s="16"/>
      <c r="EF581" s="16"/>
      <c r="EG581" s="16"/>
      <c r="EH581" s="16"/>
      <c r="EI581" s="16"/>
      <c r="EJ581" s="16"/>
      <c r="EK581" s="16"/>
      <c r="EL581" s="16"/>
      <c r="EM581" s="16"/>
      <c r="EN581" s="16"/>
      <c r="EO581" s="16"/>
      <c r="EP581" s="16"/>
      <c r="EQ581" s="16"/>
      <c r="ER581" s="16"/>
      <c r="ES581" s="16"/>
      <c r="ET581" s="16"/>
      <c r="EU581" s="16"/>
      <c r="EV581" s="16"/>
      <c r="EW581" s="16"/>
      <c r="EX581" s="16"/>
      <c r="EY581" s="16"/>
      <c r="EZ581" s="16"/>
      <c r="FA581" s="16"/>
      <c r="FB581" s="16"/>
      <c r="FC581" s="16"/>
      <c r="FD581" s="16"/>
      <c r="FE581" s="16"/>
      <c r="FF581" s="16"/>
      <c r="FG581" s="16"/>
      <c r="FH581" s="16"/>
      <c r="FI581" s="16"/>
      <c r="FJ581" s="16"/>
      <c r="FK581" s="16"/>
      <c r="FL581" s="16"/>
      <c r="FM581" s="16"/>
      <c r="FN581" s="16"/>
      <c r="FO581" s="16"/>
      <c r="FP581" s="16"/>
      <c r="FQ581" s="16"/>
      <c r="FR581" s="16"/>
      <c r="FS581" s="16"/>
      <c r="FT581" s="16"/>
      <c r="FU581" s="16"/>
      <c r="FV581" s="16"/>
      <c r="FW581" s="16"/>
      <c r="FX581" s="16"/>
      <c r="FY581" s="16"/>
      <c r="FZ581" s="16"/>
      <c r="GA581" s="16"/>
      <c r="GB581" s="16"/>
      <c r="GC581" s="16"/>
      <c r="GE581" s="37">
        <v>576</v>
      </c>
      <c r="GF581" s="12">
        <v>3789</v>
      </c>
      <c r="GG581" s="16">
        <v>0</v>
      </c>
      <c r="GH581" s="16">
        <v>0</v>
      </c>
      <c r="GI581" s="16">
        <v>0</v>
      </c>
      <c r="GJ581" s="16">
        <v>0</v>
      </c>
      <c r="GK581" s="16">
        <v>0</v>
      </c>
      <c r="GL581" s="16">
        <v>0</v>
      </c>
      <c r="GM581" s="16">
        <v>0</v>
      </c>
      <c r="GN581" s="16">
        <v>0</v>
      </c>
      <c r="GO581" s="16">
        <v>0</v>
      </c>
      <c r="GP581" s="16">
        <v>0</v>
      </c>
      <c r="GQ581" s="16">
        <v>0</v>
      </c>
      <c r="GR581" s="16">
        <v>0</v>
      </c>
      <c r="GS581" s="16">
        <v>0</v>
      </c>
      <c r="GT581" s="16">
        <v>0</v>
      </c>
      <c r="GU581" s="16">
        <v>0</v>
      </c>
      <c r="GV581" s="16">
        <v>173.16</v>
      </c>
      <c r="GW581" s="16"/>
      <c r="GX581" s="16"/>
      <c r="GY581" s="16"/>
      <c r="GZ581" s="16"/>
      <c r="HA581" s="16"/>
    </row>
    <row r="582" spans="1:209" x14ac:dyDescent="0.35">
      <c r="A582" s="37"/>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c r="AA582" s="16"/>
      <c r="AB582" s="16"/>
      <c r="AC582" s="16"/>
      <c r="AD582" s="16"/>
      <c r="AE582" s="16"/>
      <c r="AF582" s="16"/>
      <c r="AG582" s="16"/>
      <c r="AH582" s="16"/>
      <c r="AI582" s="16"/>
      <c r="AJ582" s="16"/>
      <c r="AK582" s="16"/>
      <c r="AL582" s="16"/>
      <c r="AM582" s="16"/>
      <c r="AN582" s="16"/>
      <c r="AO582" s="16"/>
      <c r="AP582" s="16"/>
      <c r="AQ582" s="16"/>
      <c r="AR582" s="16"/>
      <c r="AS582" s="16"/>
      <c r="AT582" s="16"/>
      <c r="AU582" s="16"/>
      <c r="AV582" s="16"/>
      <c r="AW582" s="16"/>
      <c r="AX582" s="16"/>
      <c r="AY582" s="16"/>
      <c r="AZ582" s="16"/>
      <c r="BA582" s="16"/>
      <c r="BB582" s="16"/>
      <c r="BC582" s="16"/>
      <c r="BD582" s="16"/>
      <c r="BE582" s="16"/>
      <c r="BF582" s="16"/>
      <c r="BG582" s="16"/>
      <c r="BH582" s="16"/>
      <c r="BI582" s="16"/>
      <c r="BJ582" s="16"/>
      <c r="BK582" s="16"/>
      <c r="BL582" s="16"/>
      <c r="BM582" s="16"/>
      <c r="BN582" s="16"/>
      <c r="BO582" s="16"/>
      <c r="BP582" s="16"/>
      <c r="BQ582" s="16"/>
      <c r="BR582" s="16"/>
      <c r="BS582" s="16"/>
      <c r="BT582" s="16"/>
      <c r="BU582" s="16"/>
      <c r="BV582" s="16"/>
      <c r="BW582" s="16"/>
      <c r="BX582" s="16"/>
      <c r="BY582" s="16"/>
      <c r="BZ582" s="16"/>
      <c r="CA582" s="16"/>
      <c r="CB582" s="16"/>
      <c r="CC582" s="16"/>
      <c r="CD582" s="16"/>
      <c r="CE582" s="16"/>
      <c r="CF582" s="16"/>
      <c r="CG582" s="16"/>
      <c r="CH582" s="16"/>
      <c r="CI582" s="16"/>
      <c r="CJ582" s="16"/>
      <c r="CK582" s="16"/>
      <c r="CL582" s="16"/>
      <c r="CM582" s="16"/>
      <c r="CN582" s="16"/>
      <c r="CO582" s="16"/>
      <c r="CP582" s="16"/>
      <c r="CQ582" s="16"/>
      <c r="CR582" s="16"/>
      <c r="CS582" s="16"/>
      <c r="CT582" s="16"/>
      <c r="CU582" s="16"/>
      <c r="CV582" s="16"/>
      <c r="CW582" s="16"/>
      <c r="CX582" s="16"/>
      <c r="CY582" s="16"/>
      <c r="CZ582" s="16"/>
      <c r="DA582" s="16"/>
      <c r="DB582" s="16"/>
      <c r="DC582" s="16"/>
      <c r="DD582" s="16"/>
      <c r="DE582" s="16"/>
      <c r="DF582" s="16"/>
      <c r="DG582" s="16"/>
      <c r="DH582" s="16"/>
      <c r="DI582" s="16"/>
      <c r="DJ582" s="16"/>
      <c r="DK582" s="16"/>
      <c r="DL582" s="16"/>
      <c r="DM582" s="16"/>
      <c r="DN582" s="16"/>
      <c r="DO582" s="16"/>
      <c r="DP582" s="16"/>
      <c r="DQ582" s="16"/>
      <c r="DR582" s="16"/>
      <c r="DS582" s="16"/>
      <c r="DT582" s="16"/>
      <c r="DU582" s="16"/>
      <c r="DV582" s="16"/>
      <c r="DW582" s="16"/>
      <c r="DX582" s="16"/>
      <c r="DY582" s="16"/>
      <c r="DZ582" s="16"/>
      <c r="EA582" s="16"/>
      <c r="EB582" s="16"/>
      <c r="EC582" s="16"/>
      <c r="ED582" s="16"/>
      <c r="EE582" s="16"/>
      <c r="EF582" s="16"/>
      <c r="EG582" s="16"/>
      <c r="EH582" s="16"/>
      <c r="EI582" s="16"/>
      <c r="EJ582" s="16"/>
      <c r="EK582" s="16"/>
      <c r="EL582" s="16"/>
      <c r="EM582" s="16"/>
      <c r="EN582" s="16"/>
      <c r="EO582" s="16"/>
      <c r="EP582" s="16"/>
      <c r="EQ582" s="16"/>
      <c r="ER582" s="16"/>
      <c r="ES582" s="16"/>
      <c r="ET582" s="16"/>
      <c r="EU582" s="16"/>
      <c r="EV582" s="16"/>
      <c r="EW582" s="16"/>
      <c r="EX582" s="16"/>
      <c r="EY582" s="16"/>
      <c r="EZ582" s="16"/>
      <c r="FA582" s="16"/>
      <c r="FB582" s="16"/>
      <c r="FC582" s="16"/>
      <c r="FD582" s="16"/>
      <c r="FE582" s="16"/>
      <c r="FF582" s="16"/>
      <c r="FG582" s="16"/>
      <c r="FH582" s="16"/>
      <c r="FI582" s="16"/>
      <c r="FJ582" s="16"/>
      <c r="FK582" s="16"/>
      <c r="FL582" s="16"/>
      <c r="FM582" s="16"/>
      <c r="FN582" s="16"/>
      <c r="FO582" s="16"/>
      <c r="FP582" s="16"/>
      <c r="FQ582" s="16"/>
      <c r="FR582" s="16"/>
      <c r="FS582" s="16"/>
      <c r="FT582" s="16"/>
      <c r="FU582" s="16"/>
      <c r="FV582" s="16"/>
      <c r="FW582" s="16"/>
      <c r="FX582" s="16"/>
      <c r="FY582" s="16"/>
      <c r="FZ582" s="16"/>
      <c r="GA582" s="16"/>
      <c r="GB582" s="16"/>
      <c r="GC582" s="16"/>
      <c r="GE582" s="37">
        <v>577</v>
      </c>
      <c r="GF582" s="12">
        <v>3791</v>
      </c>
      <c r="GG582" s="16">
        <v>11.175000000000001</v>
      </c>
      <c r="GH582" s="16">
        <v>4.9400000000000004</v>
      </c>
      <c r="GI582" s="16">
        <v>4.68</v>
      </c>
      <c r="GJ582" s="16">
        <v>0</v>
      </c>
      <c r="GK582" s="16">
        <v>0</v>
      </c>
      <c r="GL582" s="16">
        <v>0</v>
      </c>
      <c r="GM582" s="16">
        <v>0</v>
      </c>
      <c r="GN582" s="16">
        <v>10.8</v>
      </c>
      <c r="GO582" s="16">
        <v>6.6</v>
      </c>
      <c r="GP582" s="16">
        <v>0</v>
      </c>
      <c r="GQ582" s="16">
        <v>0</v>
      </c>
      <c r="GR582" s="16">
        <v>6.63</v>
      </c>
      <c r="GS582" s="16">
        <v>6.65</v>
      </c>
      <c r="GT582" s="16">
        <v>0</v>
      </c>
      <c r="GU582" s="16">
        <v>2.64</v>
      </c>
      <c r="GV582" s="16">
        <v>1090.0479999999998</v>
      </c>
      <c r="GW582" s="16"/>
      <c r="GX582" s="16"/>
      <c r="GY582" s="16"/>
      <c r="GZ582" s="16"/>
      <c r="HA582" s="16"/>
    </row>
    <row r="583" spans="1:209" x14ac:dyDescent="0.35">
      <c r="A583" s="37"/>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c r="AA583" s="16"/>
      <c r="AB583" s="16"/>
      <c r="AC583" s="16"/>
      <c r="AD583" s="16"/>
      <c r="AE583" s="16"/>
      <c r="AF583" s="16"/>
      <c r="AG583" s="16"/>
      <c r="AH583" s="16"/>
      <c r="AI583" s="16"/>
      <c r="AJ583" s="16"/>
      <c r="AK583" s="16"/>
      <c r="AL583" s="16"/>
      <c r="AM583" s="16"/>
      <c r="AN583" s="16"/>
      <c r="AO583" s="16"/>
      <c r="AP583" s="16"/>
      <c r="AQ583" s="16"/>
      <c r="AR583" s="16"/>
      <c r="AS583" s="16"/>
      <c r="AT583" s="16"/>
      <c r="AU583" s="16"/>
      <c r="AV583" s="16"/>
      <c r="AW583" s="16"/>
      <c r="AX583" s="16"/>
      <c r="AY583" s="16"/>
      <c r="AZ583" s="16"/>
      <c r="BA583" s="16"/>
      <c r="BB583" s="16"/>
      <c r="BC583" s="16"/>
      <c r="BD583" s="16"/>
      <c r="BE583" s="16"/>
      <c r="BF583" s="16"/>
      <c r="BG583" s="16"/>
      <c r="BH583" s="16"/>
      <c r="BI583" s="16"/>
      <c r="BJ583" s="16"/>
      <c r="BK583" s="16"/>
      <c r="BL583" s="16"/>
      <c r="BM583" s="16"/>
      <c r="BN583" s="16"/>
      <c r="BO583" s="16"/>
      <c r="BP583" s="16"/>
      <c r="BQ583" s="16"/>
      <c r="BR583" s="16"/>
      <c r="BS583" s="16"/>
      <c r="BT583" s="16"/>
      <c r="BU583" s="16"/>
      <c r="BV583" s="16"/>
      <c r="BW583" s="16"/>
      <c r="BX583" s="16"/>
      <c r="BY583" s="16"/>
      <c r="BZ583" s="16"/>
      <c r="CA583" s="16"/>
      <c r="CB583" s="16"/>
      <c r="CC583" s="16"/>
      <c r="CD583" s="16"/>
      <c r="CE583" s="16"/>
      <c r="CF583" s="16"/>
      <c r="CG583" s="16"/>
      <c r="CH583" s="16"/>
      <c r="CI583" s="16"/>
      <c r="CJ583" s="16"/>
      <c r="CK583" s="16"/>
      <c r="CL583" s="16"/>
      <c r="CM583" s="16"/>
      <c r="CN583" s="16"/>
      <c r="CO583" s="16"/>
      <c r="CP583" s="16"/>
      <c r="CQ583" s="16"/>
      <c r="CR583" s="16"/>
      <c r="CS583" s="16"/>
      <c r="CT583" s="16"/>
      <c r="CU583" s="16"/>
      <c r="CV583" s="16"/>
      <c r="CW583" s="16"/>
      <c r="CX583" s="16"/>
      <c r="CY583" s="16"/>
      <c r="CZ583" s="16"/>
      <c r="DA583" s="16"/>
      <c r="DB583" s="16"/>
      <c r="DC583" s="16"/>
      <c r="DD583" s="16"/>
      <c r="DE583" s="16"/>
      <c r="DF583" s="16"/>
      <c r="DG583" s="16"/>
      <c r="DH583" s="16"/>
      <c r="DI583" s="16"/>
      <c r="DJ583" s="16"/>
      <c r="DK583" s="16"/>
      <c r="DL583" s="16"/>
      <c r="DM583" s="16"/>
      <c r="DN583" s="16"/>
      <c r="DO583" s="16"/>
      <c r="DP583" s="16"/>
      <c r="DQ583" s="16"/>
      <c r="DR583" s="16"/>
      <c r="DS583" s="16"/>
      <c r="DT583" s="16"/>
      <c r="DU583" s="16"/>
      <c r="DV583" s="16"/>
      <c r="DW583" s="16"/>
      <c r="DX583" s="16"/>
      <c r="DY583" s="16"/>
      <c r="DZ583" s="16"/>
      <c r="EA583" s="16"/>
      <c r="EB583" s="16"/>
      <c r="EC583" s="16"/>
      <c r="ED583" s="16"/>
      <c r="EE583" s="16"/>
      <c r="EF583" s="16"/>
      <c r="EG583" s="16"/>
      <c r="EH583" s="16"/>
      <c r="EI583" s="16"/>
      <c r="EJ583" s="16"/>
      <c r="EK583" s="16"/>
      <c r="EL583" s="16"/>
      <c r="EM583" s="16"/>
      <c r="EN583" s="16"/>
      <c r="EO583" s="16"/>
      <c r="EP583" s="16"/>
      <c r="EQ583" s="16"/>
      <c r="ER583" s="16"/>
      <c r="ES583" s="16"/>
      <c r="ET583" s="16"/>
      <c r="EU583" s="16"/>
      <c r="EV583" s="16"/>
      <c r="EW583" s="16"/>
      <c r="EX583" s="16"/>
      <c r="EY583" s="16"/>
      <c r="EZ583" s="16"/>
      <c r="FA583" s="16"/>
      <c r="FB583" s="16"/>
      <c r="FC583" s="16"/>
      <c r="FD583" s="16"/>
      <c r="FE583" s="16"/>
      <c r="FF583" s="16"/>
      <c r="FG583" s="16"/>
      <c r="FH583" s="16"/>
      <c r="FI583" s="16"/>
      <c r="FJ583" s="16"/>
      <c r="FK583" s="16"/>
      <c r="FL583" s="16"/>
      <c r="FM583" s="16"/>
      <c r="FN583" s="16"/>
      <c r="FO583" s="16"/>
      <c r="FP583" s="16"/>
      <c r="FQ583" s="16"/>
      <c r="FR583" s="16"/>
      <c r="FS583" s="16"/>
      <c r="FT583" s="16"/>
      <c r="FU583" s="16"/>
      <c r="FV583" s="16"/>
      <c r="FW583" s="16"/>
      <c r="FX583" s="16"/>
      <c r="FY583" s="16"/>
      <c r="FZ583" s="16"/>
      <c r="GA583" s="16"/>
      <c r="GB583" s="16"/>
      <c r="GC583" s="16"/>
      <c r="GE583" s="37">
        <v>578</v>
      </c>
      <c r="GF583" s="12">
        <v>3792</v>
      </c>
      <c r="GG583" s="16">
        <v>9.0399999999999991</v>
      </c>
      <c r="GH583" s="16">
        <v>4.5</v>
      </c>
      <c r="GI583" s="16">
        <v>0</v>
      </c>
      <c r="GJ583" s="16">
        <v>4.5</v>
      </c>
      <c r="GK583" s="16">
        <v>0</v>
      </c>
      <c r="GL583" s="16">
        <v>0</v>
      </c>
      <c r="GM583" s="16">
        <v>0</v>
      </c>
      <c r="GN583" s="16">
        <v>0</v>
      </c>
      <c r="GO583" s="16">
        <v>6.6</v>
      </c>
      <c r="GP583" s="16">
        <v>68.02</v>
      </c>
      <c r="GQ583" s="16">
        <v>17.52</v>
      </c>
      <c r="GR583" s="16">
        <v>0</v>
      </c>
      <c r="GS583" s="16">
        <v>10.56</v>
      </c>
      <c r="GT583" s="16">
        <v>0</v>
      </c>
      <c r="GU583" s="16">
        <v>0</v>
      </c>
      <c r="GV583" s="16">
        <v>796.08900000000006</v>
      </c>
      <c r="GW583" s="16"/>
      <c r="GX583" s="16"/>
      <c r="GY583" s="16"/>
      <c r="GZ583" s="16"/>
      <c r="HA583" s="16"/>
    </row>
    <row r="584" spans="1:209" x14ac:dyDescent="0.35">
      <c r="A584" s="37"/>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c r="AA584" s="16"/>
      <c r="AB584" s="16"/>
      <c r="AC584" s="16"/>
      <c r="AD584" s="16"/>
      <c r="AE584" s="16"/>
      <c r="AF584" s="16"/>
      <c r="AG584" s="16"/>
      <c r="AH584" s="16"/>
      <c r="AI584" s="16"/>
      <c r="AJ584" s="16"/>
      <c r="AK584" s="16"/>
      <c r="AL584" s="16"/>
      <c r="AM584" s="16"/>
      <c r="AN584" s="16"/>
      <c r="AO584" s="16"/>
      <c r="AP584" s="16"/>
      <c r="AQ584" s="16"/>
      <c r="AR584" s="16"/>
      <c r="AS584" s="16"/>
      <c r="AT584" s="16"/>
      <c r="AU584" s="16"/>
      <c r="AV584" s="16"/>
      <c r="AW584" s="16"/>
      <c r="AX584" s="16"/>
      <c r="AY584" s="16"/>
      <c r="AZ584" s="16"/>
      <c r="BA584" s="16"/>
      <c r="BB584" s="16"/>
      <c r="BC584" s="16"/>
      <c r="BD584" s="16"/>
      <c r="BE584" s="16"/>
      <c r="BF584" s="16"/>
      <c r="BG584" s="16"/>
      <c r="BH584" s="16"/>
      <c r="BI584" s="16"/>
      <c r="BJ584" s="16"/>
      <c r="BK584" s="16"/>
      <c r="BL584" s="16"/>
      <c r="BM584" s="16"/>
      <c r="BN584" s="16"/>
      <c r="BO584" s="16"/>
      <c r="BP584" s="16"/>
      <c r="BQ584" s="16"/>
      <c r="BR584" s="16"/>
      <c r="BS584" s="16"/>
      <c r="BT584" s="16"/>
      <c r="BU584" s="16"/>
      <c r="BV584" s="16"/>
      <c r="BW584" s="16"/>
      <c r="BX584" s="16"/>
      <c r="BY584" s="16"/>
      <c r="BZ584" s="16"/>
      <c r="CA584" s="16"/>
      <c r="CB584" s="16"/>
      <c r="CC584" s="16"/>
      <c r="CD584" s="16"/>
      <c r="CE584" s="16"/>
      <c r="CF584" s="16"/>
      <c r="CG584" s="16"/>
      <c r="CH584" s="16"/>
      <c r="CI584" s="16"/>
      <c r="CJ584" s="16"/>
      <c r="CK584" s="16"/>
      <c r="CL584" s="16"/>
      <c r="CM584" s="16"/>
      <c r="CN584" s="16"/>
      <c r="CO584" s="16"/>
      <c r="CP584" s="16"/>
      <c r="CQ584" s="16"/>
      <c r="CR584" s="16"/>
      <c r="CS584" s="16"/>
      <c r="CT584" s="16"/>
      <c r="CU584" s="16"/>
      <c r="CV584" s="16"/>
      <c r="CW584" s="16"/>
      <c r="CX584" s="16"/>
      <c r="CY584" s="16"/>
      <c r="CZ584" s="16"/>
      <c r="DA584" s="16"/>
      <c r="DB584" s="16"/>
      <c r="DC584" s="16"/>
      <c r="DD584" s="16"/>
      <c r="DE584" s="16"/>
      <c r="DF584" s="16"/>
      <c r="DG584" s="16"/>
      <c r="DH584" s="16"/>
      <c r="DI584" s="16"/>
      <c r="DJ584" s="16"/>
      <c r="DK584" s="16"/>
      <c r="DL584" s="16"/>
      <c r="DM584" s="16"/>
      <c r="DN584" s="16"/>
      <c r="DO584" s="16"/>
      <c r="DP584" s="16"/>
      <c r="DQ584" s="16"/>
      <c r="DR584" s="16"/>
      <c r="DS584" s="16"/>
      <c r="DT584" s="16"/>
      <c r="DU584" s="16"/>
      <c r="DV584" s="16"/>
      <c r="DW584" s="16"/>
      <c r="DX584" s="16"/>
      <c r="DY584" s="16"/>
      <c r="DZ584" s="16"/>
      <c r="EA584" s="16"/>
      <c r="EB584" s="16"/>
      <c r="EC584" s="16"/>
      <c r="ED584" s="16"/>
      <c r="EE584" s="16"/>
      <c r="EF584" s="16"/>
      <c r="EG584" s="16"/>
      <c r="EH584" s="16"/>
      <c r="EI584" s="16"/>
      <c r="EJ584" s="16"/>
      <c r="EK584" s="16"/>
      <c r="EL584" s="16"/>
      <c r="EM584" s="16"/>
      <c r="EN584" s="16"/>
      <c r="EO584" s="16"/>
      <c r="EP584" s="16"/>
      <c r="EQ584" s="16"/>
      <c r="ER584" s="16"/>
      <c r="ES584" s="16"/>
      <c r="ET584" s="16"/>
      <c r="EU584" s="16"/>
      <c r="EV584" s="16"/>
      <c r="EW584" s="16"/>
      <c r="EX584" s="16"/>
      <c r="EY584" s="16"/>
      <c r="EZ584" s="16"/>
      <c r="FA584" s="16"/>
      <c r="FB584" s="16"/>
      <c r="FC584" s="16"/>
      <c r="FD584" s="16"/>
      <c r="FE584" s="16"/>
      <c r="FF584" s="16"/>
      <c r="FG584" s="16"/>
      <c r="FH584" s="16"/>
      <c r="FI584" s="16"/>
      <c r="FJ584" s="16"/>
      <c r="FK584" s="16"/>
      <c r="FL584" s="16"/>
      <c r="FM584" s="16"/>
      <c r="FN584" s="16"/>
      <c r="FO584" s="16"/>
      <c r="FP584" s="16"/>
      <c r="FQ584" s="16"/>
      <c r="FR584" s="16"/>
      <c r="FS584" s="16"/>
      <c r="FT584" s="16"/>
      <c r="FU584" s="16"/>
      <c r="FV584" s="16"/>
      <c r="FW584" s="16"/>
      <c r="FX584" s="16"/>
      <c r="FY584" s="16"/>
      <c r="FZ584" s="16"/>
      <c r="GA584" s="16"/>
      <c r="GB584" s="16"/>
      <c r="GC584" s="16"/>
      <c r="GE584" s="37">
        <v>579</v>
      </c>
      <c r="GF584" s="12">
        <v>3793</v>
      </c>
      <c r="GG584" s="16">
        <v>17.149999999999999</v>
      </c>
      <c r="GH584" s="16">
        <v>37.26</v>
      </c>
      <c r="GI584" s="16">
        <v>0</v>
      </c>
      <c r="GJ584" s="16">
        <v>0</v>
      </c>
      <c r="GK584" s="16">
        <v>5</v>
      </c>
      <c r="GL584" s="16">
        <v>67.89</v>
      </c>
      <c r="GM584" s="16">
        <v>21.92</v>
      </c>
      <c r="GN584" s="16">
        <v>0</v>
      </c>
      <c r="GO584" s="16">
        <v>0</v>
      </c>
      <c r="GP584" s="16">
        <v>23.1</v>
      </c>
      <c r="GQ584" s="16">
        <v>42.12</v>
      </c>
      <c r="GR584" s="16">
        <v>49.29</v>
      </c>
      <c r="GS584" s="16">
        <v>18.465</v>
      </c>
      <c r="GT584" s="16">
        <v>12.32</v>
      </c>
      <c r="GU584" s="16">
        <v>0</v>
      </c>
      <c r="GV584" s="16">
        <v>4022.357</v>
      </c>
      <c r="GW584" s="16"/>
      <c r="GX584" s="16"/>
      <c r="GY584" s="16"/>
      <c r="GZ584" s="16"/>
      <c r="HA584" s="16"/>
    </row>
    <row r="585" spans="1:209" x14ac:dyDescent="0.35">
      <c r="A585" s="37"/>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c r="AA585" s="16"/>
      <c r="AB585" s="16"/>
      <c r="AC585" s="16"/>
      <c r="AD585" s="16"/>
      <c r="AE585" s="16"/>
      <c r="AF585" s="16"/>
      <c r="AG585" s="16"/>
      <c r="AH585" s="16"/>
      <c r="AI585" s="16"/>
      <c r="AJ585" s="16"/>
      <c r="AK585" s="16"/>
      <c r="AL585" s="16"/>
      <c r="AM585" s="16"/>
      <c r="AN585" s="16"/>
      <c r="AO585" s="16"/>
      <c r="AP585" s="16"/>
      <c r="AQ585" s="16"/>
      <c r="AR585" s="16"/>
      <c r="AS585" s="16"/>
      <c r="AT585" s="16"/>
      <c r="AU585" s="16"/>
      <c r="AV585" s="16"/>
      <c r="AW585" s="16"/>
      <c r="AX585" s="16"/>
      <c r="AY585" s="16"/>
      <c r="AZ585" s="16"/>
      <c r="BA585" s="16"/>
      <c r="BB585" s="16"/>
      <c r="BC585" s="16"/>
      <c r="BD585" s="16"/>
      <c r="BE585" s="16"/>
      <c r="BF585" s="16"/>
      <c r="BG585" s="16"/>
      <c r="BH585" s="16"/>
      <c r="BI585" s="16"/>
      <c r="BJ585" s="16"/>
      <c r="BK585" s="16"/>
      <c r="BL585" s="16"/>
      <c r="BM585" s="16"/>
      <c r="BN585" s="16"/>
      <c r="BO585" s="16"/>
      <c r="BP585" s="16"/>
      <c r="BQ585" s="16"/>
      <c r="BR585" s="16"/>
      <c r="BS585" s="16"/>
      <c r="BT585" s="16"/>
      <c r="BU585" s="16"/>
      <c r="BV585" s="16"/>
      <c r="BW585" s="16"/>
      <c r="BX585" s="16"/>
      <c r="BY585" s="16"/>
      <c r="BZ585" s="16"/>
      <c r="CA585" s="16"/>
      <c r="CB585" s="16"/>
      <c r="CC585" s="16"/>
      <c r="CD585" s="16"/>
      <c r="CE585" s="16"/>
      <c r="CF585" s="16"/>
      <c r="CG585" s="16"/>
      <c r="CH585" s="16"/>
      <c r="CI585" s="16"/>
      <c r="CJ585" s="16"/>
      <c r="CK585" s="16"/>
      <c r="CL585" s="16"/>
      <c r="CM585" s="16"/>
      <c r="CN585" s="16"/>
      <c r="CO585" s="16"/>
      <c r="CP585" s="16"/>
      <c r="CQ585" s="16"/>
      <c r="CR585" s="16"/>
      <c r="CS585" s="16"/>
      <c r="CT585" s="16"/>
      <c r="CU585" s="16"/>
      <c r="CV585" s="16"/>
      <c r="CW585" s="16"/>
      <c r="CX585" s="16"/>
      <c r="CY585" s="16"/>
      <c r="CZ585" s="16"/>
      <c r="DA585" s="16"/>
      <c r="DB585" s="16"/>
      <c r="DC585" s="16"/>
      <c r="DD585" s="16"/>
      <c r="DE585" s="16"/>
      <c r="DF585" s="16"/>
      <c r="DG585" s="16"/>
      <c r="DH585" s="16"/>
      <c r="DI585" s="16"/>
      <c r="DJ585" s="16"/>
      <c r="DK585" s="16"/>
      <c r="DL585" s="16"/>
      <c r="DM585" s="16"/>
      <c r="DN585" s="16"/>
      <c r="DO585" s="16"/>
      <c r="DP585" s="16"/>
      <c r="DQ585" s="16"/>
      <c r="DR585" s="16"/>
      <c r="DS585" s="16"/>
      <c r="DT585" s="16"/>
      <c r="DU585" s="16"/>
      <c r="DV585" s="16"/>
      <c r="DW585" s="16"/>
      <c r="DX585" s="16"/>
      <c r="DY585" s="16"/>
      <c r="DZ585" s="16"/>
      <c r="EA585" s="16"/>
      <c r="EB585" s="16"/>
      <c r="EC585" s="16"/>
      <c r="ED585" s="16"/>
      <c r="EE585" s="16"/>
      <c r="EF585" s="16"/>
      <c r="EG585" s="16"/>
      <c r="EH585" s="16"/>
      <c r="EI585" s="16"/>
      <c r="EJ585" s="16"/>
      <c r="EK585" s="16"/>
      <c r="EL585" s="16"/>
      <c r="EM585" s="16"/>
      <c r="EN585" s="16"/>
      <c r="EO585" s="16"/>
      <c r="EP585" s="16"/>
      <c r="EQ585" s="16"/>
      <c r="ER585" s="16"/>
      <c r="ES585" s="16"/>
      <c r="ET585" s="16"/>
      <c r="EU585" s="16"/>
      <c r="EV585" s="16"/>
      <c r="EW585" s="16"/>
      <c r="EX585" s="16"/>
      <c r="EY585" s="16"/>
      <c r="EZ585" s="16"/>
      <c r="FA585" s="16"/>
      <c r="FB585" s="16"/>
      <c r="FC585" s="16"/>
      <c r="FD585" s="16"/>
      <c r="FE585" s="16"/>
      <c r="FF585" s="16"/>
      <c r="FG585" s="16"/>
      <c r="FH585" s="16"/>
      <c r="FI585" s="16"/>
      <c r="FJ585" s="16"/>
      <c r="FK585" s="16"/>
      <c r="FL585" s="16"/>
      <c r="FM585" s="16"/>
      <c r="FN585" s="16"/>
      <c r="FO585" s="16"/>
      <c r="FP585" s="16"/>
      <c r="FQ585" s="16"/>
      <c r="FR585" s="16"/>
      <c r="FS585" s="16"/>
      <c r="FT585" s="16"/>
      <c r="FU585" s="16"/>
      <c r="FV585" s="16"/>
      <c r="FW585" s="16"/>
      <c r="FX585" s="16"/>
      <c r="FY585" s="16"/>
      <c r="FZ585" s="16"/>
      <c r="GA585" s="16"/>
      <c r="GB585" s="16"/>
      <c r="GC585" s="16"/>
      <c r="GE585" s="37">
        <v>580</v>
      </c>
      <c r="GF585" s="12">
        <v>3795</v>
      </c>
      <c r="GG585" s="16">
        <v>21.57</v>
      </c>
      <c r="GH585" s="16">
        <v>37.340000000000003</v>
      </c>
      <c r="GI585" s="16">
        <v>2</v>
      </c>
      <c r="GJ585" s="16">
        <v>0</v>
      </c>
      <c r="GK585" s="16">
        <v>4.5</v>
      </c>
      <c r="GL585" s="16">
        <v>7.57</v>
      </c>
      <c r="GM585" s="16">
        <v>12.16</v>
      </c>
      <c r="GN585" s="16">
        <v>1.65</v>
      </c>
      <c r="GO585" s="16">
        <v>0</v>
      </c>
      <c r="GP585" s="16">
        <v>0</v>
      </c>
      <c r="GQ585" s="16">
        <v>13.32</v>
      </c>
      <c r="GR585" s="16">
        <v>13.3</v>
      </c>
      <c r="GS585" s="16">
        <v>23.75</v>
      </c>
      <c r="GT585" s="16">
        <v>6.96</v>
      </c>
      <c r="GU585" s="16">
        <v>0</v>
      </c>
      <c r="GV585" s="16">
        <v>2469.2059999999997</v>
      </c>
      <c r="GW585" s="16"/>
      <c r="GX585" s="16"/>
      <c r="GY585" s="16"/>
      <c r="GZ585" s="16"/>
      <c r="HA585" s="16"/>
    </row>
    <row r="586" spans="1:209" x14ac:dyDescent="0.35">
      <c r="A586" s="37"/>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c r="AA586" s="16"/>
      <c r="AB586" s="16"/>
      <c r="AC586" s="16"/>
      <c r="AD586" s="16"/>
      <c r="AE586" s="16"/>
      <c r="AF586" s="16"/>
      <c r="AG586" s="16"/>
      <c r="AH586" s="16"/>
      <c r="AI586" s="16"/>
      <c r="AJ586" s="16"/>
      <c r="AK586" s="16"/>
      <c r="AL586" s="16"/>
      <c r="AM586" s="16"/>
      <c r="AN586" s="16"/>
      <c r="AO586" s="16"/>
      <c r="AP586" s="16"/>
      <c r="AQ586" s="16"/>
      <c r="AR586" s="16"/>
      <c r="AS586" s="16"/>
      <c r="AT586" s="16"/>
      <c r="AU586" s="16"/>
      <c r="AV586" s="16"/>
      <c r="AW586" s="16"/>
      <c r="AX586" s="16"/>
      <c r="AY586" s="16"/>
      <c r="AZ586" s="16"/>
      <c r="BA586" s="16"/>
      <c r="BB586" s="16"/>
      <c r="BC586" s="16"/>
      <c r="BD586" s="16"/>
      <c r="BE586" s="16"/>
      <c r="BF586" s="16"/>
      <c r="BG586" s="16"/>
      <c r="BH586" s="16"/>
      <c r="BI586" s="16"/>
      <c r="BJ586" s="16"/>
      <c r="BK586" s="16"/>
      <c r="BL586" s="16"/>
      <c r="BM586" s="16"/>
      <c r="BN586" s="16"/>
      <c r="BO586" s="16"/>
      <c r="BP586" s="16"/>
      <c r="BQ586" s="16"/>
      <c r="BR586" s="16"/>
      <c r="BS586" s="16"/>
      <c r="BT586" s="16"/>
      <c r="BU586" s="16"/>
      <c r="BV586" s="16"/>
      <c r="BW586" s="16"/>
      <c r="BX586" s="16"/>
      <c r="BY586" s="16"/>
      <c r="BZ586" s="16"/>
      <c r="CA586" s="16"/>
      <c r="CB586" s="16"/>
      <c r="CC586" s="16"/>
      <c r="CD586" s="16"/>
      <c r="CE586" s="16"/>
      <c r="CF586" s="16"/>
      <c r="CG586" s="16"/>
      <c r="CH586" s="16"/>
      <c r="CI586" s="16"/>
      <c r="CJ586" s="16"/>
      <c r="CK586" s="16"/>
      <c r="CL586" s="16"/>
      <c r="CM586" s="16"/>
      <c r="CN586" s="16"/>
      <c r="CO586" s="16"/>
      <c r="CP586" s="16"/>
      <c r="CQ586" s="16"/>
      <c r="CR586" s="16"/>
      <c r="CS586" s="16"/>
      <c r="CT586" s="16"/>
      <c r="CU586" s="16"/>
      <c r="CV586" s="16"/>
      <c r="CW586" s="16"/>
      <c r="CX586" s="16"/>
      <c r="CY586" s="16"/>
      <c r="CZ586" s="16"/>
      <c r="DA586" s="16"/>
      <c r="DB586" s="16"/>
      <c r="DC586" s="16"/>
      <c r="DD586" s="16"/>
      <c r="DE586" s="16"/>
      <c r="DF586" s="16"/>
      <c r="DG586" s="16"/>
      <c r="DH586" s="16"/>
      <c r="DI586" s="16"/>
      <c r="DJ586" s="16"/>
      <c r="DK586" s="16"/>
      <c r="DL586" s="16"/>
      <c r="DM586" s="16"/>
      <c r="DN586" s="16"/>
      <c r="DO586" s="16"/>
      <c r="DP586" s="16"/>
      <c r="DQ586" s="16"/>
      <c r="DR586" s="16"/>
      <c r="DS586" s="16"/>
      <c r="DT586" s="16"/>
      <c r="DU586" s="16"/>
      <c r="DV586" s="16"/>
      <c r="DW586" s="16"/>
      <c r="DX586" s="16"/>
      <c r="DY586" s="16"/>
      <c r="DZ586" s="16"/>
      <c r="EA586" s="16"/>
      <c r="EB586" s="16"/>
      <c r="EC586" s="16"/>
      <c r="ED586" s="16"/>
      <c r="EE586" s="16"/>
      <c r="EF586" s="16"/>
      <c r="EG586" s="16"/>
      <c r="EH586" s="16"/>
      <c r="EI586" s="16"/>
      <c r="EJ586" s="16"/>
      <c r="EK586" s="16"/>
      <c r="EL586" s="16"/>
      <c r="EM586" s="16"/>
      <c r="EN586" s="16"/>
      <c r="EO586" s="16"/>
      <c r="EP586" s="16"/>
      <c r="EQ586" s="16"/>
      <c r="ER586" s="16"/>
      <c r="ES586" s="16"/>
      <c r="ET586" s="16"/>
      <c r="EU586" s="16"/>
      <c r="EV586" s="16"/>
      <c r="EW586" s="16"/>
      <c r="EX586" s="16"/>
      <c r="EY586" s="16"/>
      <c r="EZ586" s="16"/>
      <c r="FA586" s="16"/>
      <c r="FB586" s="16"/>
      <c r="FC586" s="16"/>
      <c r="FD586" s="16"/>
      <c r="FE586" s="16"/>
      <c r="FF586" s="16"/>
      <c r="FG586" s="16"/>
      <c r="FH586" s="16"/>
      <c r="FI586" s="16"/>
      <c r="FJ586" s="16"/>
      <c r="FK586" s="16"/>
      <c r="FL586" s="16"/>
      <c r="FM586" s="16"/>
      <c r="FN586" s="16"/>
      <c r="FO586" s="16"/>
      <c r="FP586" s="16"/>
      <c r="FQ586" s="16"/>
      <c r="FR586" s="16"/>
      <c r="FS586" s="16"/>
      <c r="FT586" s="16"/>
      <c r="FU586" s="16"/>
      <c r="FV586" s="16"/>
      <c r="FW586" s="16"/>
      <c r="FX586" s="16"/>
      <c r="FY586" s="16"/>
      <c r="FZ586" s="16"/>
      <c r="GA586" s="16"/>
      <c r="GB586" s="16"/>
      <c r="GC586" s="16"/>
      <c r="GE586" s="37">
        <v>581</v>
      </c>
      <c r="GF586" s="12">
        <v>3796</v>
      </c>
      <c r="GG586" s="16">
        <v>31.588999999999999</v>
      </c>
      <c r="GH586" s="16">
        <v>42.18</v>
      </c>
      <c r="GI586" s="16">
        <v>17.077999999999999</v>
      </c>
      <c r="GJ586" s="16">
        <v>12</v>
      </c>
      <c r="GK586" s="16">
        <v>0</v>
      </c>
      <c r="GL586" s="16">
        <v>33.482999999999997</v>
      </c>
      <c r="GM586" s="16">
        <v>21.715</v>
      </c>
      <c r="GN586" s="16">
        <v>45.344999999999999</v>
      </c>
      <c r="GO586" s="16">
        <v>27.395</v>
      </c>
      <c r="GP586" s="16">
        <v>52.115000000000002</v>
      </c>
      <c r="GQ586" s="16">
        <v>52.17</v>
      </c>
      <c r="GR586" s="16">
        <v>49.7</v>
      </c>
      <c r="GS586" s="16">
        <v>88.75</v>
      </c>
      <c r="GT586" s="16">
        <v>29.52</v>
      </c>
      <c r="GU586" s="16">
        <v>19.8</v>
      </c>
      <c r="GV586" s="16">
        <v>6767.0059999999976</v>
      </c>
      <c r="GW586" s="16"/>
      <c r="GX586" s="16"/>
      <c r="GY586" s="16"/>
      <c r="GZ586" s="16"/>
      <c r="HA586" s="16"/>
    </row>
    <row r="587" spans="1:209" x14ac:dyDescent="0.35">
      <c r="A587" s="37"/>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c r="AA587" s="16"/>
      <c r="AB587" s="16"/>
      <c r="AC587" s="16"/>
      <c r="AD587" s="16"/>
      <c r="AE587" s="16"/>
      <c r="AF587" s="16"/>
      <c r="AG587" s="16"/>
      <c r="AH587" s="16"/>
      <c r="AI587" s="16"/>
      <c r="AJ587" s="16"/>
      <c r="AK587" s="16"/>
      <c r="AL587" s="16"/>
      <c r="AM587" s="16"/>
      <c r="AN587" s="16"/>
      <c r="AO587" s="16"/>
      <c r="AP587" s="16"/>
      <c r="AQ587" s="16"/>
      <c r="AR587" s="16"/>
      <c r="AS587" s="16"/>
      <c r="AT587" s="16"/>
      <c r="AU587" s="16"/>
      <c r="AV587" s="16"/>
      <c r="AW587" s="16"/>
      <c r="AX587" s="16"/>
      <c r="AY587" s="16"/>
      <c r="AZ587" s="16"/>
      <c r="BA587" s="16"/>
      <c r="BB587" s="16"/>
      <c r="BC587" s="16"/>
      <c r="BD587" s="16"/>
      <c r="BE587" s="16"/>
      <c r="BF587" s="16"/>
      <c r="BG587" s="16"/>
      <c r="BH587" s="16"/>
      <c r="BI587" s="16"/>
      <c r="BJ587" s="16"/>
      <c r="BK587" s="16"/>
      <c r="BL587" s="16"/>
      <c r="BM587" s="16"/>
      <c r="BN587" s="16"/>
      <c r="BO587" s="16"/>
      <c r="BP587" s="16"/>
      <c r="BQ587" s="16"/>
      <c r="BR587" s="16"/>
      <c r="BS587" s="16"/>
      <c r="BT587" s="16"/>
      <c r="BU587" s="16"/>
      <c r="BV587" s="16"/>
      <c r="BW587" s="16"/>
      <c r="BX587" s="16"/>
      <c r="BY587" s="16"/>
      <c r="BZ587" s="16"/>
      <c r="CA587" s="16"/>
      <c r="CB587" s="16"/>
      <c r="CC587" s="16"/>
      <c r="CD587" s="16"/>
      <c r="CE587" s="16"/>
      <c r="CF587" s="16"/>
      <c r="CG587" s="16"/>
      <c r="CH587" s="16"/>
      <c r="CI587" s="16"/>
      <c r="CJ587" s="16"/>
      <c r="CK587" s="16"/>
      <c r="CL587" s="16"/>
      <c r="CM587" s="16"/>
      <c r="CN587" s="16"/>
      <c r="CO587" s="16"/>
      <c r="CP587" s="16"/>
      <c r="CQ587" s="16"/>
      <c r="CR587" s="16"/>
      <c r="CS587" s="16"/>
      <c r="CT587" s="16"/>
      <c r="CU587" s="16"/>
      <c r="CV587" s="16"/>
      <c r="CW587" s="16"/>
      <c r="CX587" s="16"/>
      <c r="CY587" s="16"/>
      <c r="CZ587" s="16"/>
      <c r="DA587" s="16"/>
      <c r="DB587" s="16"/>
      <c r="DC587" s="16"/>
      <c r="DD587" s="16"/>
      <c r="DE587" s="16"/>
      <c r="DF587" s="16"/>
      <c r="DG587" s="16"/>
      <c r="DH587" s="16"/>
      <c r="DI587" s="16"/>
      <c r="DJ587" s="16"/>
      <c r="DK587" s="16"/>
      <c r="DL587" s="16"/>
      <c r="DM587" s="16"/>
      <c r="DN587" s="16"/>
      <c r="DO587" s="16"/>
      <c r="DP587" s="16"/>
      <c r="DQ587" s="16"/>
      <c r="DR587" s="16"/>
      <c r="DS587" s="16"/>
      <c r="DT587" s="16"/>
      <c r="DU587" s="16"/>
      <c r="DV587" s="16"/>
      <c r="DW587" s="16"/>
      <c r="DX587" s="16"/>
      <c r="DY587" s="16"/>
      <c r="DZ587" s="16"/>
      <c r="EA587" s="16"/>
      <c r="EB587" s="16"/>
      <c r="EC587" s="16"/>
      <c r="ED587" s="16"/>
      <c r="EE587" s="16"/>
      <c r="EF587" s="16"/>
      <c r="EG587" s="16"/>
      <c r="EH587" s="16"/>
      <c r="EI587" s="16"/>
      <c r="EJ587" s="16"/>
      <c r="EK587" s="16"/>
      <c r="EL587" s="16"/>
      <c r="EM587" s="16"/>
      <c r="EN587" s="16"/>
      <c r="EO587" s="16"/>
      <c r="EP587" s="16"/>
      <c r="EQ587" s="16"/>
      <c r="ER587" s="16"/>
      <c r="ES587" s="16"/>
      <c r="ET587" s="16"/>
      <c r="EU587" s="16"/>
      <c r="EV587" s="16"/>
      <c r="EW587" s="16"/>
      <c r="EX587" s="16"/>
      <c r="EY587" s="16"/>
      <c r="EZ587" s="16"/>
      <c r="FA587" s="16"/>
      <c r="FB587" s="16"/>
      <c r="FC587" s="16"/>
      <c r="FD587" s="16"/>
      <c r="FE587" s="16"/>
      <c r="FF587" s="16"/>
      <c r="FG587" s="16"/>
      <c r="FH587" s="16"/>
      <c r="FI587" s="16"/>
      <c r="FJ587" s="16"/>
      <c r="FK587" s="16"/>
      <c r="FL587" s="16"/>
      <c r="FM587" s="16"/>
      <c r="FN587" s="16"/>
      <c r="FO587" s="16"/>
      <c r="FP587" s="16"/>
      <c r="FQ587" s="16"/>
      <c r="FR587" s="16"/>
      <c r="FS587" s="16"/>
      <c r="FT587" s="16"/>
      <c r="FU587" s="16"/>
      <c r="FV587" s="16"/>
      <c r="FW587" s="16"/>
      <c r="FX587" s="16"/>
      <c r="FY587" s="16"/>
      <c r="FZ587" s="16"/>
      <c r="GA587" s="16"/>
      <c r="GB587" s="16"/>
      <c r="GC587" s="16"/>
      <c r="GE587" s="37">
        <v>582</v>
      </c>
      <c r="GF587" s="12">
        <v>3797</v>
      </c>
      <c r="GG587" s="16">
        <v>9.4550000000000001</v>
      </c>
      <c r="GH587" s="16">
        <v>17.95</v>
      </c>
      <c r="GI587" s="16">
        <v>4</v>
      </c>
      <c r="GJ587" s="16">
        <v>12.5</v>
      </c>
      <c r="GK587" s="16">
        <v>4.5</v>
      </c>
      <c r="GL587" s="16">
        <v>4.5</v>
      </c>
      <c r="GM587" s="16">
        <v>8.16</v>
      </c>
      <c r="GN587" s="16">
        <v>17.82</v>
      </c>
      <c r="GO587" s="16">
        <v>9.3000000000000007</v>
      </c>
      <c r="GP587" s="16">
        <v>13.215</v>
      </c>
      <c r="GQ587" s="16">
        <v>121.17</v>
      </c>
      <c r="GR587" s="16">
        <v>13.3</v>
      </c>
      <c r="GS587" s="16">
        <v>27.41</v>
      </c>
      <c r="GT587" s="16">
        <v>38.36</v>
      </c>
      <c r="GU587" s="16">
        <v>6.16</v>
      </c>
      <c r="GV587" s="16">
        <v>3757.5749999999994</v>
      </c>
      <c r="GW587" s="16"/>
      <c r="GX587" s="16"/>
      <c r="GY587" s="16"/>
      <c r="GZ587" s="16"/>
      <c r="HA587" s="16"/>
    </row>
    <row r="588" spans="1:209" x14ac:dyDescent="0.35">
      <c r="A588" s="37"/>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c r="AA588" s="16"/>
      <c r="AB588" s="16"/>
      <c r="AC588" s="16"/>
      <c r="AD588" s="16"/>
      <c r="AE588" s="16"/>
      <c r="AF588" s="16"/>
      <c r="AG588" s="16"/>
      <c r="AH588" s="16"/>
      <c r="AI588" s="16"/>
      <c r="AJ588" s="16"/>
      <c r="AK588" s="16"/>
      <c r="AL588" s="16"/>
      <c r="AM588" s="16"/>
      <c r="AN588" s="16"/>
      <c r="AO588" s="16"/>
      <c r="AP588" s="16"/>
      <c r="AQ588" s="16"/>
      <c r="AR588" s="16"/>
      <c r="AS588" s="16"/>
      <c r="AT588" s="16"/>
      <c r="AU588" s="16"/>
      <c r="AV588" s="16"/>
      <c r="AW588" s="16"/>
      <c r="AX588" s="16"/>
      <c r="AY588" s="16"/>
      <c r="AZ588" s="16"/>
      <c r="BA588" s="16"/>
      <c r="BB588" s="16"/>
      <c r="BC588" s="16"/>
      <c r="BD588" s="16"/>
      <c r="BE588" s="16"/>
      <c r="BF588" s="16"/>
      <c r="BG588" s="16"/>
      <c r="BH588" s="16"/>
      <c r="BI588" s="16"/>
      <c r="BJ588" s="16"/>
      <c r="BK588" s="16"/>
      <c r="BL588" s="16"/>
      <c r="BM588" s="16"/>
      <c r="BN588" s="16"/>
      <c r="BO588" s="16"/>
      <c r="BP588" s="16"/>
      <c r="BQ588" s="16"/>
      <c r="BR588" s="16"/>
      <c r="BS588" s="16"/>
      <c r="BT588" s="16"/>
      <c r="BU588" s="16"/>
      <c r="BV588" s="16"/>
      <c r="BW588" s="16"/>
      <c r="BX588" s="16"/>
      <c r="BY588" s="16"/>
      <c r="BZ588" s="16"/>
      <c r="CA588" s="16"/>
      <c r="CB588" s="16"/>
      <c r="CC588" s="16"/>
      <c r="CD588" s="16"/>
      <c r="CE588" s="16"/>
      <c r="CF588" s="16"/>
      <c r="CG588" s="16"/>
      <c r="CH588" s="16"/>
      <c r="CI588" s="16"/>
      <c r="CJ588" s="16"/>
      <c r="CK588" s="16"/>
      <c r="CL588" s="16"/>
      <c r="CM588" s="16"/>
      <c r="CN588" s="16"/>
      <c r="CO588" s="16"/>
      <c r="CP588" s="16"/>
      <c r="CQ588" s="16"/>
      <c r="CR588" s="16"/>
      <c r="CS588" s="16"/>
      <c r="CT588" s="16"/>
      <c r="CU588" s="16"/>
      <c r="CV588" s="16"/>
      <c r="CW588" s="16"/>
      <c r="CX588" s="16"/>
      <c r="CY588" s="16"/>
      <c r="CZ588" s="16"/>
      <c r="DA588" s="16"/>
      <c r="DB588" s="16"/>
      <c r="DC588" s="16"/>
      <c r="DD588" s="16"/>
      <c r="DE588" s="16"/>
      <c r="DF588" s="16"/>
      <c r="DG588" s="16"/>
      <c r="DH588" s="16"/>
      <c r="DI588" s="16"/>
      <c r="DJ588" s="16"/>
      <c r="DK588" s="16"/>
      <c r="DL588" s="16"/>
      <c r="DM588" s="16"/>
      <c r="DN588" s="16"/>
      <c r="DO588" s="16"/>
      <c r="DP588" s="16"/>
      <c r="DQ588" s="16"/>
      <c r="DR588" s="16"/>
      <c r="DS588" s="16"/>
      <c r="DT588" s="16"/>
      <c r="DU588" s="16"/>
      <c r="DV588" s="16"/>
      <c r="DW588" s="16"/>
      <c r="DX588" s="16"/>
      <c r="DY588" s="16"/>
      <c r="DZ588" s="16"/>
      <c r="EA588" s="16"/>
      <c r="EB588" s="16"/>
      <c r="EC588" s="16"/>
      <c r="ED588" s="16"/>
      <c r="EE588" s="16"/>
      <c r="EF588" s="16"/>
      <c r="EG588" s="16"/>
      <c r="EH588" s="16"/>
      <c r="EI588" s="16"/>
      <c r="EJ588" s="16"/>
      <c r="EK588" s="16"/>
      <c r="EL588" s="16"/>
      <c r="EM588" s="16"/>
      <c r="EN588" s="16"/>
      <c r="EO588" s="16"/>
      <c r="EP588" s="16"/>
      <c r="EQ588" s="16"/>
      <c r="ER588" s="16"/>
      <c r="ES588" s="16"/>
      <c r="ET588" s="16"/>
      <c r="EU588" s="16"/>
      <c r="EV588" s="16"/>
      <c r="EW588" s="16"/>
      <c r="EX588" s="16"/>
      <c r="EY588" s="16"/>
      <c r="EZ588" s="16"/>
      <c r="FA588" s="16"/>
      <c r="FB588" s="16"/>
      <c r="FC588" s="16"/>
      <c r="FD588" s="16"/>
      <c r="FE588" s="16"/>
      <c r="FF588" s="16"/>
      <c r="FG588" s="16"/>
      <c r="FH588" s="16"/>
      <c r="FI588" s="16"/>
      <c r="FJ588" s="16"/>
      <c r="FK588" s="16"/>
      <c r="FL588" s="16"/>
      <c r="FM588" s="16"/>
      <c r="FN588" s="16"/>
      <c r="FO588" s="16"/>
      <c r="FP588" s="16"/>
      <c r="FQ588" s="16"/>
      <c r="FR588" s="16"/>
      <c r="FS588" s="16"/>
      <c r="FT588" s="16"/>
      <c r="FU588" s="16"/>
      <c r="FV588" s="16"/>
      <c r="FW588" s="16"/>
      <c r="FX588" s="16"/>
      <c r="FY588" s="16"/>
      <c r="FZ588" s="16"/>
      <c r="GA588" s="16"/>
      <c r="GB588" s="16"/>
      <c r="GC588" s="16"/>
      <c r="GE588" s="37">
        <v>583</v>
      </c>
      <c r="GF588" s="12">
        <v>3799</v>
      </c>
      <c r="GG588" s="16">
        <v>20.12</v>
      </c>
      <c r="GH588" s="16">
        <v>44.21</v>
      </c>
      <c r="GI588" s="16">
        <v>12.5</v>
      </c>
      <c r="GJ588" s="16">
        <v>11</v>
      </c>
      <c r="GK588" s="16">
        <v>12.45</v>
      </c>
      <c r="GL588" s="16">
        <v>33.72</v>
      </c>
      <c r="GM588" s="16">
        <v>26.41</v>
      </c>
      <c r="GN588" s="16">
        <v>25.16</v>
      </c>
      <c r="GO588" s="16">
        <v>31.3</v>
      </c>
      <c r="GP588" s="16">
        <v>40.619999999999997</v>
      </c>
      <c r="GQ588" s="16">
        <v>68.05</v>
      </c>
      <c r="GR588" s="16">
        <v>28.77</v>
      </c>
      <c r="GS588" s="16">
        <v>50.594999999999999</v>
      </c>
      <c r="GT588" s="16">
        <v>25.234999999999999</v>
      </c>
      <c r="GU588" s="16">
        <v>17.16</v>
      </c>
      <c r="GV588" s="16">
        <v>5305.8920000000026</v>
      </c>
      <c r="GW588" s="16"/>
      <c r="GX588" s="16"/>
      <c r="GY588" s="16"/>
      <c r="GZ588" s="16"/>
      <c r="HA588" s="16"/>
    </row>
    <row r="589" spans="1:209" x14ac:dyDescent="0.35">
      <c r="A589" s="37"/>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c r="AA589" s="16"/>
      <c r="AB589" s="16"/>
      <c r="AC589" s="16"/>
      <c r="AD589" s="16"/>
      <c r="AE589" s="16"/>
      <c r="AF589" s="16"/>
      <c r="AG589" s="16"/>
      <c r="AH589" s="16"/>
      <c r="AI589" s="16"/>
      <c r="AJ589" s="16"/>
      <c r="AK589" s="16"/>
      <c r="AL589" s="16"/>
      <c r="AM589" s="16"/>
      <c r="AN589" s="16"/>
      <c r="AO589" s="16"/>
      <c r="AP589" s="16"/>
      <c r="AQ589" s="16"/>
      <c r="AR589" s="16"/>
      <c r="AS589" s="16"/>
      <c r="AT589" s="16"/>
      <c r="AU589" s="16"/>
      <c r="AV589" s="16"/>
      <c r="AW589" s="16"/>
      <c r="AX589" s="16"/>
      <c r="AY589" s="16"/>
      <c r="AZ589" s="16"/>
      <c r="BA589" s="16"/>
      <c r="BB589" s="16"/>
      <c r="BC589" s="16"/>
      <c r="BD589" s="16"/>
      <c r="BE589" s="16"/>
      <c r="BF589" s="16"/>
      <c r="BG589" s="16"/>
      <c r="BH589" s="16"/>
      <c r="BI589" s="16"/>
      <c r="BJ589" s="16"/>
      <c r="BK589" s="16"/>
      <c r="BL589" s="16"/>
      <c r="BM589" s="16"/>
      <c r="BN589" s="16"/>
      <c r="BO589" s="16"/>
      <c r="BP589" s="16"/>
      <c r="BQ589" s="16"/>
      <c r="BR589" s="16"/>
      <c r="BS589" s="16"/>
      <c r="BT589" s="16"/>
      <c r="BU589" s="16"/>
      <c r="BV589" s="16"/>
      <c r="BW589" s="16"/>
      <c r="BX589" s="16"/>
      <c r="BY589" s="16"/>
      <c r="BZ589" s="16"/>
      <c r="CA589" s="16"/>
      <c r="CB589" s="16"/>
      <c r="CC589" s="16"/>
      <c r="CD589" s="16"/>
      <c r="CE589" s="16"/>
      <c r="CF589" s="16"/>
      <c r="CG589" s="16"/>
      <c r="CH589" s="16"/>
      <c r="CI589" s="16"/>
      <c r="CJ589" s="16"/>
      <c r="CK589" s="16"/>
      <c r="CL589" s="16"/>
      <c r="CM589" s="16"/>
      <c r="CN589" s="16"/>
      <c r="CO589" s="16"/>
      <c r="CP589" s="16"/>
      <c r="CQ589" s="16"/>
      <c r="CR589" s="16"/>
      <c r="CS589" s="16"/>
      <c r="CT589" s="16"/>
      <c r="CU589" s="16"/>
      <c r="CV589" s="16"/>
      <c r="CW589" s="16"/>
      <c r="CX589" s="16"/>
      <c r="CY589" s="16"/>
      <c r="CZ589" s="16"/>
      <c r="DA589" s="16"/>
      <c r="DB589" s="16"/>
      <c r="DC589" s="16"/>
      <c r="DD589" s="16"/>
      <c r="DE589" s="16"/>
      <c r="DF589" s="16"/>
      <c r="DG589" s="16"/>
      <c r="DH589" s="16"/>
      <c r="DI589" s="16"/>
      <c r="DJ589" s="16"/>
      <c r="DK589" s="16"/>
      <c r="DL589" s="16"/>
      <c r="DM589" s="16"/>
      <c r="DN589" s="16"/>
      <c r="DO589" s="16"/>
      <c r="DP589" s="16"/>
      <c r="DQ589" s="16"/>
      <c r="DR589" s="16"/>
      <c r="DS589" s="16"/>
      <c r="DT589" s="16"/>
      <c r="DU589" s="16"/>
      <c r="DV589" s="16"/>
      <c r="DW589" s="16"/>
      <c r="DX589" s="16"/>
      <c r="DY589" s="16"/>
      <c r="DZ589" s="16"/>
      <c r="EA589" s="16"/>
      <c r="EB589" s="16"/>
      <c r="EC589" s="16"/>
      <c r="ED589" s="16"/>
      <c r="EE589" s="16"/>
      <c r="EF589" s="16"/>
      <c r="EG589" s="16"/>
      <c r="EH589" s="16"/>
      <c r="EI589" s="16"/>
      <c r="EJ589" s="16"/>
      <c r="EK589" s="16"/>
      <c r="EL589" s="16"/>
      <c r="EM589" s="16"/>
      <c r="EN589" s="16"/>
      <c r="EO589" s="16"/>
      <c r="EP589" s="16"/>
      <c r="EQ589" s="16"/>
      <c r="ER589" s="16"/>
      <c r="ES589" s="16"/>
      <c r="ET589" s="16"/>
      <c r="EU589" s="16"/>
      <c r="EV589" s="16"/>
      <c r="EW589" s="16"/>
      <c r="EX589" s="16"/>
      <c r="EY589" s="16"/>
      <c r="EZ589" s="16"/>
      <c r="FA589" s="16"/>
      <c r="FB589" s="16"/>
      <c r="FC589" s="16"/>
      <c r="FD589" s="16"/>
      <c r="FE589" s="16"/>
      <c r="FF589" s="16"/>
      <c r="FG589" s="16"/>
      <c r="FH589" s="16"/>
      <c r="FI589" s="16"/>
      <c r="FJ589" s="16"/>
      <c r="FK589" s="16"/>
      <c r="FL589" s="16"/>
      <c r="FM589" s="16"/>
      <c r="FN589" s="16"/>
      <c r="FO589" s="16"/>
      <c r="FP589" s="16"/>
      <c r="FQ589" s="16"/>
      <c r="FR589" s="16"/>
      <c r="FS589" s="16"/>
      <c r="FT589" s="16"/>
      <c r="FU589" s="16"/>
      <c r="FV589" s="16"/>
      <c r="FW589" s="16"/>
      <c r="FX589" s="16"/>
      <c r="FY589" s="16"/>
      <c r="FZ589" s="16"/>
      <c r="GA589" s="16"/>
      <c r="GB589" s="16"/>
      <c r="GC589" s="16"/>
      <c r="GE589" s="37">
        <v>584</v>
      </c>
      <c r="GF589" s="12">
        <v>3802</v>
      </c>
      <c r="GG589" s="16">
        <v>102</v>
      </c>
      <c r="GH589" s="16">
        <v>140.01499999999999</v>
      </c>
      <c r="GI589" s="16">
        <v>46.44</v>
      </c>
      <c r="GJ589" s="16">
        <v>52.1</v>
      </c>
      <c r="GK589" s="16">
        <v>27.52</v>
      </c>
      <c r="GL589" s="16">
        <v>17.2</v>
      </c>
      <c r="GM589" s="16">
        <v>35.42</v>
      </c>
      <c r="GN589" s="16">
        <v>77.260000000000005</v>
      </c>
      <c r="GO589" s="16">
        <v>54.14</v>
      </c>
      <c r="GP589" s="16">
        <v>278.77999999999997</v>
      </c>
      <c r="GQ589" s="16">
        <v>217.22</v>
      </c>
      <c r="GR589" s="16">
        <v>100.8</v>
      </c>
      <c r="GS589" s="16">
        <v>135.44</v>
      </c>
      <c r="GT589" s="16">
        <v>126.36</v>
      </c>
      <c r="GU589" s="16">
        <v>54.56</v>
      </c>
      <c r="GV589" s="16">
        <v>18380.071999999996</v>
      </c>
      <c r="GW589" s="16"/>
      <c r="GX589" s="16"/>
      <c r="GY589" s="16"/>
      <c r="GZ589" s="16"/>
      <c r="HA589" s="16"/>
    </row>
    <row r="590" spans="1:209" x14ac:dyDescent="0.35">
      <c r="A590" s="37"/>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c r="AA590" s="16"/>
      <c r="AB590" s="16"/>
      <c r="AC590" s="16"/>
      <c r="AD590" s="16"/>
      <c r="AE590" s="16"/>
      <c r="AF590" s="16"/>
      <c r="AG590" s="16"/>
      <c r="AH590" s="16"/>
      <c r="AI590" s="16"/>
      <c r="AJ590" s="16"/>
      <c r="AK590" s="16"/>
      <c r="AL590" s="16"/>
      <c r="AM590" s="16"/>
      <c r="AN590" s="16"/>
      <c r="AO590" s="16"/>
      <c r="AP590" s="16"/>
      <c r="AQ590" s="16"/>
      <c r="AR590" s="16"/>
      <c r="AS590" s="16"/>
      <c r="AT590" s="16"/>
      <c r="AU590" s="16"/>
      <c r="AV590" s="16"/>
      <c r="AW590" s="16"/>
      <c r="AX590" s="16"/>
      <c r="AY590" s="16"/>
      <c r="AZ590" s="16"/>
      <c r="BA590" s="16"/>
      <c r="BB590" s="16"/>
      <c r="BC590" s="16"/>
      <c r="BD590" s="16"/>
      <c r="BE590" s="16"/>
      <c r="BF590" s="16"/>
      <c r="BG590" s="16"/>
      <c r="BH590" s="16"/>
      <c r="BI590" s="16"/>
      <c r="BJ590" s="16"/>
      <c r="BK590" s="16"/>
      <c r="BL590" s="16"/>
      <c r="BM590" s="16"/>
      <c r="BN590" s="16"/>
      <c r="BO590" s="16"/>
      <c r="BP590" s="16"/>
      <c r="BQ590" s="16"/>
      <c r="BR590" s="16"/>
      <c r="BS590" s="16"/>
      <c r="BT590" s="16"/>
      <c r="BU590" s="16"/>
      <c r="BV590" s="16"/>
      <c r="BW590" s="16"/>
      <c r="BX590" s="16"/>
      <c r="BY590" s="16"/>
      <c r="BZ590" s="16"/>
      <c r="CA590" s="16"/>
      <c r="CB590" s="16"/>
      <c r="CC590" s="16"/>
      <c r="CD590" s="16"/>
      <c r="CE590" s="16"/>
      <c r="CF590" s="16"/>
      <c r="CG590" s="16"/>
      <c r="CH590" s="16"/>
      <c r="CI590" s="16"/>
      <c r="CJ590" s="16"/>
      <c r="CK590" s="16"/>
      <c r="CL590" s="16"/>
      <c r="CM590" s="16"/>
      <c r="CN590" s="16"/>
      <c r="CO590" s="16"/>
      <c r="CP590" s="16"/>
      <c r="CQ590" s="16"/>
      <c r="CR590" s="16"/>
      <c r="CS590" s="16"/>
      <c r="CT590" s="16"/>
      <c r="CU590" s="16"/>
      <c r="CV590" s="16"/>
      <c r="CW590" s="16"/>
      <c r="CX590" s="16"/>
      <c r="CY590" s="16"/>
      <c r="CZ590" s="16"/>
      <c r="DA590" s="16"/>
      <c r="DB590" s="16"/>
      <c r="DC590" s="16"/>
      <c r="DD590" s="16"/>
      <c r="DE590" s="16"/>
      <c r="DF590" s="16"/>
      <c r="DG590" s="16"/>
      <c r="DH590" s="16"/>
      <c r="DI590" s="16"/>
      <c r="DJ590" s="16"/>
      <c r="DK590" s="16"/>
      <c r="DL590" s="16"/>
      <c r="DM590" s="16"/>
      <c r="DN590" s="16"/>
      <c r="DO590" s="16"/>
      <c r="DP590" s="16"/>
      <c r="DQ590" s="16"/>
      <c r="DR590" s="16"/>
      <c r="DS590" s="16"/>
      <c r="DT590" s="16"/>
      <c r="DU590" s="16"/>
      <c r="DV590" s="16"/>
      <c r="DW590" s="16"/>
      <c r="DX590" s="16"/>
      <c r="DY590" s="16"/>
      <c r="DZ590" s="16"/>
      <c r="EA590" s="16"/>
      <c r="EB590" s="16"/>
      <c r="EC590" s="16"/>
      <c r="ED590" s="16"/>
      <c r="EE590" s="16"/>
      <c r="EF590" s="16"/>
      <c r="EG590" s="16"/>
      <c r="EH590" s="16"/>
      <c r="EI590" s="16"/>
      <c r="EJ590" s="16"/>
      <c r="EK590" s="16"/>
      <c r="EL590" s="16"/>
      <c r="EM590" s="16"/>
      <c r="EN590" s="16"/>
      <c r="EO590" s="16"/>
      <c r="EP590" s="16"/>
      <c r="EQ590" s="16"/>
      <c r="ER590" s="16"/>
      <c r="ES590" s="16"/>
      <c r="ET590" s="16"/>
      <c r="EU590" s="16"/>
      <c r="EV590" s="16"/>
      <c r="EW590" s="16"/>
      <c r="EX590" s="16"/>
      <c r="EY590" s="16"/>
      <c r="EZ590" s="16"/>
      <c r="FA590" s="16"/>
      <c r="FB590" s="16"/>
      <c r="FC590" s="16"/>
      <c r="FD590" s="16"/>
      <c r="FE590" s="16"/>
      <c r="FF590" s="16"/>
      <c r="FG590" s="16"/>
      <c r="FH590" s="16"/>
      <c r="FI590" s="16"/>
      <c r="FJ590" s="16"/>
      <c r="FK590" s="16"/>
      <c r="FL590" s="16"/>
      <c r="FM590" s="16"/>
      <c r="FN590" s="16"/>
      <c r="FO590" s="16"/>
      <c r="FP590" s="16"/>
      <c r="FQ590" s="16"/>
      <c r="FR590" s="16"/>
      <c r="FS590" s="16"/>
      <c r="FT590" s="16"/>
      <c r="FU590" s="16"/>
      <c r="FV590" s="16"/>
      <c r="FW590" s="16"/>
      <c r="FX590" s="16"/>
      <c r="FY590" s="16"/>
      <c r="FZ590" s="16"/>
      <c r="GA590" s="16"/>
      <c r="GB590" s="16"/>
      <c r="GC590" s="16"/>
      <c r="GE590" s="37">
        <v>585</v>
      </c>
      <c r="GF590" s="12">
        <v>3803</v>
      </c>
      <c r="GG590" s="16">
        <v>39.03</v>
      </c>
      <c r="GH590" s="16">
        <v>73.48</v>
      </c>
      <c r="GI590" s="16">
        <v>7.4</v>
      </c>
      <c r="GJ590" s="16">
        <v>74.94</v>
      </c>
      <c r="GK590" s="16">
        <v>196.73</v>
      </c>
      <c r="GL590" s="16">
        <v>10.5</v>
      </c>
      <c r="GM590" s="16">
        <v>7.97</v>
      </c>
      <c r="GN590" s="16">
        <v>180.43</v>
      </c>
      <c r="GO590" s="16">
        <v>41.57</v>
      </c>
      <c r="GP590" s="16">
        <v>290.41000000000003</v>
      </c>
      <c r="GQ590" s="16">
        <v>132.22</v>
      </c>
      <c r="GR590" s="16">
        <v>36.840000000000003</v>
      </c>
      <c r="GS590" s="16">
        <v>311.5</v>
      </c>
      <c r="GT590" s="16">
        <v>48.84</v>
      </c>
      <c r="GU590" s="16">
        <v>91.92</v>
      </c>
      <c r="GV590" s="16">
        <v>14404.655999999997</v>
      </c>
      <c r="GW590" s="16"/>
      <c r="GX590" s="16"/>
      <c r="GY590" s="16"/>
      <c r="GZ590" s="16"/>
      <c r="HA590" s="16"/>
    </row>
    <row r="591" spans="1:209" x14ac:dyDescent="0.35">
      <c r="A591" s="37"/>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c r="AA591" s="16"/>
      <c r="AB591" s="16"/>
      <c r="AC591" s="16"/>
      <c r="AD591" s="16"/>
      <c r="AE591" s="16"/>
      <c r="AF591" s="16"/>
      <c r="AG591" s="16"/>
      <c r="AH591" s="16"/>
      <c r="AI591" s="16"/>
      <c r="AJ591" s="16"/>
      <c r="AK591" s="16"/>
      <c r="AL591" s="16"/>
      <c r="AM591" s="16"/>
      <c r="AN591" s="16"/>
      <c r="AO591" s="16"/>
      <c r="AP591" s="16"/>
      <c r="AQ591" s="16"/>
      <c r="AR591" s="16"/>
      <c r="AS591" s="16"/>
      <c r="AT591" s="16"/>
      <c r="AU591" s="16"/>
      <c r="AV591" s="16"/>
      <c r="AW591" s="16"/>
      <c r="AX591" s="16"/>
      <c r="AY591" s="16"/>
      <c r="AZ591" s="16"/>
      <c r="BA591" s="16"/>
      <c r="BB591" s="16"/>
      <c r="BC591" s="16"/>
      <c r="BD591" s="16"/>
      <c r="BE591" s="16"/>
      <c r="BF591" s="16"/>
      <c r="BG591" s="16"/>
      <c r="BH591" s="16"/>
      <c r="BI591" s="16"/>
      <c r="BJ591" s="16"/>
      <c r="BK591" s="16"/>
      <c r="BL591" s="16"/>
      <c r="BM591" s="16"/>
      <c r="BN591" s="16"/>
      <c r="BO591" s="16"/>
      <c r="BP591" s="16"/>
      <c r="BQ591" s="16"/>
      <c r="BR591" s="16"/>
      <c r="BS591" s="16"/>
      <c r="BT591" s="16"/>
      <c r="BU591" s="16"/>
      <c r="BV591" s="16"/>
      <c r="BW591" s="16"/>
      <c r="BX591" s="16"/>
      <c r="BY591" s="16"/>
      <c r="BZ591" s="16"/>
      <c r="CA591" s="16"/>
      <c r="CB591" s="16"/>
      <c r="CC591" s="16"/>
      <c r="CD591" s="16"/>
      <c r="CE591" s="16"/>
      <c r="CF591" s="16"/>
      <c r="CG591" s="16"/>
      <c r="CH591" s="16"/>
      <c r="CI591" s="16"/>
      <c r="CJ591" s="16"/>
      <c r="CK591" s="16"/>
      <c r="CL591" s="16"/>
      <c r="CM591" s="16"/>
      <c r="CN591" s="16"/>
      <c r="CO591" s="16"/>
      <c r="CP591" s="16"/>
      <c r="CQ591" s="16"/>
      <c r="CR591" s="16"/>
      <c r="CS591" s="16"/>
      <c r="CT591" s="16"/>
      <c r="CU591" s="16"/>
      <c r="CV591" s="16"/>
      <c r="CW591" s="16"/>
      <c r="CX591" s="16"/>
      <c r="CY591" s="16"/>
      <c r="CZ591" s="16"/>
      <c r="DA591" s="16"/>
      <c r="DB591" s="16"/>
      <c r="DC591" s="16"/>
      <c r="DD591" s="16"/>
      <c r="DE591" s="16"/>
      <c r="DF591" s="16"/>
      <c r="DG591" s="16"/>
      <c r="DH591" s="16"/>
      <c r="DI591" s="16"/>
      <c r="DJ591" s="16"/>
      <c r="DK591" s="16"/>
      <c r="DL591" s="16"/>
      <c r="DM591" s="16"/>
      <c r="DN591" s="16"/>
      <c r="DO591" s="16"/>
      <c r="DP591" s="16"/>
      <c r="DQ591" s="16"/>
      <c r="DR591" s="16"/>
      <c r="DS591" s="16"/>
      <c r="DT591" s="16"/>
      <c r="DU591" s="16"/>
      <c r="DV591" s="16"/>
      <c r="DW591" s="16"/>
      <c r="DX591" s="16"/>
      <c r="DY591" s="16"/>
      <c r="DZ591" s="16"/>
      <c r="EA591" s="16"/>
      <c r="EB591" s="16"/>
      <c r="EC591" s="16"/>
      <c r="ED591" s="16"/>
      <c r="EE591" s="16"/>
      <c r="EF591" s="16"/>
      <c r="EG591" s="16"/>
      <c r="EH591" s="16"/>
      <c r="EI591" s="16"/>
      <c r="EJ591" s="16"/>
      <c r="EK591" s="16"/>
      <c r="EL591" s="16"/>
      <c r="EM591" s="16"/>
      <c r="EN591" s="16"/>
      <c r="EO591" s="16"/>
      <c r="EP591" s="16"/>
      <c r="EQ591" s="16"/>
      <c r="ER591" s="16"/>
      <c r="ES591" s="16"/>
      <c r="ET591" s="16"/>
      <c r="EU591" s="16"/>
      <c r="EV591" s="16"/>
      <c r="EW591" s="16"/>
      <c r="EX591" s="16"/>
      <c r="EY591" s="16"/>
      <c r="EZ591" s="16"/>
      <c r="FA591" s="16"/>
      <c r="FB591" s="16"/>
      <c r="FC591" s="16"/>
      <c r="FD591" s="16"/>
      <c r="FE591" s="16"/>
      <c r="FF591" s="16"/>
      <c r="FG591" s="16"/>
      <c r="FH591" s="16"/>
      <c r="FI591" s="16"/>
      <c r="FJ591" s="16"/>
      <c r="FK591" s="16"/>
      <c r="FL591" s="16"/>
      <c r="FM591" s="16"/>
      <c r="FN591" s="16"/>
      <c r="FO591" s="16"/>
      <c r="FP591" s="16"/>
      <c r="FQ591" s="16"/>
      <c r="FR591" s="16"/>
      <c r="FS591" s="16"/>
      <c r="FT591" s="16"/>
      <c r="FU591" s="16"/>
      <c r="FV591" s="16"/>
      <c r="FW591" s="16"/>
      <c r="FX591" s="16"/>
      <c r="FY591" s="16"/>
      <c r="FZ591" s="16"/>
      <c r="GA591" s="16"/>
      <c r="GB591" s="16"/>
      <c r="GC591" s="16"/>
      <c r="GE591" s="37">
        <v>586</v>
      </c>
      <c r="GF591" s="12">
        <v>3804</v>
      </c>
      <c r="GG591" s="16">
        <v>30.71</v>
      </c>
      <c r="GH591" s="16">
        <v>56.268000000000001</v>
      </c>
      <c r="GI591" s="16">
        <v>13.16</v>
      </c>
      <c r="GJ591" s="16">
        <v>17.5</v>
      </c>
      <c r="GK591" s="16">
        <v>13.5</v>
      </c>
      <c r="GL591" s="16">
        <v>13.8</v>
      </c>
      <c r="GM591" s="16">
        <v>26.13</v>
      </c>
      <c r="GN591" s="16">
        <v>49.265000000000001</v>
      </c>
      <c r="GO591" s="16">
        <v>117.065</v>
      </c>
      <c r="GP591" s="16">
        <v>77.260000000000005</v>
      </c>
      <c r="GQ591" s="16">
        <v>50.34</v>
      </c>
      <c r="GR591" s="16">
        <v>92.52</v>
      </c>
      <c r="GS591" s="16">
        <v>82.575000000000003</v>
      </c>
      <c r="GT591" s="16">
        <v>171.97</v>
      </c>
      <c r="GU591" s="16">
        <v>36.08</v>
      </c>
      <c r="GV591" s="16">
        <v>11498.846999999996</v>
      </c>
      <c r="GW591" s="16"/>
      <c r="GX591" s="16"/>
      <c r="GY591" s="16"/>
      <c r="GZ591" s="16"/>
      <c r="HA591" s="16"/>
    </row>
    <row r="592" spans="1:209" x14ac:dyDescent="0.35">
      <c r="A592" s="37"/>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c r="AA592" s="16"/>
      <c r="AB592" s="16"/>
      <c r="AC592" s="16"/>
      <c r="AD592" s="16"/>
      <c r="AE592" s="16"/>
      <c r="AF592" s="16"/>
      <c r="AG592" s="16"/>
      <c r="AH592" s="16"/>
      <c r="AI592" s="16"/>
      <c r="AJ592" s="16"/>
      <c r="AK592" s="16"/>
      <c r="AL592" s="16"/>
      <c r="AM592" s="16"/>
      <c r="AN592" s="16"/>
      <c r="AO592" s="16"/>
      <c r="AP592" s="16"/>
      <c r="AQ592" s="16"/>
      <c r="AR592" s="16"/>
      <c r="AS592" s="16"/>
      <c r="AT592" s="16"/>
      <c r="AU592" s="16"/>
      <c r="AV592" s="16"/>
      <c r="AW592" s="16"/>
      <c r="AX592" s="16"/>
      <c r="AY592" s="16"/>
      <c r="AZ592" s="16"/>
      <c r="BA592" s="16"/>
      <c r="BB592" s="16"/>
      <c r="BC592" s="16"/>
      <c r="BD592" s="16"/>
      <c r="BE592" s="16"/>
      <c r="BF592" s="16"/>
      <c r="BG592" s="16"/>
      <c r="BH592" s="16"/>
      <c r="BI592" s="16"/>
      <c r="BJ592" s="16"/>
      <c r="BK592" s="16"/>
      <c r="BL592" s="16"/>
      <c r="BM592" s="16"/>
      <c r="BN592" s="16"/>
      <c r="BO592" s="16"/>
      <c r="BP592" s="16"/>
      <c r="BQ592" s="16"/>
      <c r="BR592" s="16"/>
      <c r="BS592" s="16"/>
      <c r="BT592" s="16"/>
      <c r="BU592" s="16"/>
      <c r="BV592" s="16"/>
      <c r="BW592" s="16"/>
      <c r="BX592" s="16"/>
      <c r="BY592" s="16"/>
      <c r="BZ592" s="16"/>
      <c r="CA592" s="16"/>
      <c r="CB592" s="16"/>
      <c r="CC592" s="16"/>
      <c r="CD592" s="16"/>
      <c r="CE592" s="16"/>
      <c r="CF592" s="16"/>
      <c r="CG592" s="16"/>
      <c r="CH592" s="16"/>
      <c r="CI592" s="16"/>
      <c r="CJ592" s="16"/>
      <c r="CK592" s="16"/>
      <c r="CL592" s="16"/>
      <c r="CM592" s="16"/>
      <c r="CN592" s="16"/>
      <c r="CO592" s="16"/>
      <c r="CP592" s="16"/>
      <c r="CQ592" s="16"/>
      <c r="CR592" s="16"/>
      <c r="CS592" s="16"/>
      <c r="CT592" s="16"/>
      <c r="CU592" s="16"/>
      <c r="CV592" s="16"/>
      <c r="CW592" s="16"/>
      <c r="CX592" s="16"/>
      <c r="CY592" s="16"/>
      <c r="CZ592" s="16"/>
      <c r="DA592" s="16"/>
      <c r="DB592" s="16"/>
      <c r="DC592" s="16"/>
      <c r="DD592" s="16"/>
      <c r="DE592" s="16"/>
      <c r="DF592" s="16"/>
      <c r="DG592" s="16"/>
      <c r="DH592" s="16"/>
      <c r="DI592" s="16"/>
      <c r="DJ592" s="16"/>
      <c r="DK592" s="16"/>
      <c r="DL592" s="16"/>
      <c r="DM592" s="16"/>
      <c r="DN592" s="16"/>
      <c r="DO592" s="16"/>
      <c r="DP592" s="16"/>
      <c r="DQ592" s="16"/>
      <c r="DR592" s="16"/>
      <c r="DS592" s="16"/>
      <c r="DT592" s="16"/>
      <c r="DU592" s="16"/>
      <c r="DV592" s="16"/>
      <c r="DW592" s="16"/>
      <c r="DX592" s="16"/>
      <c r="DY592" s="16"/>
      <c r="DZ592" s="16"/>
      <c r="EA592" s="16"/>
      <c r="EB592" s="16"/>
      <c r="EC592" s="16"/>
      <c r="ED592" s="16"/>
      <c r="EE592" s="16"/>
      <c r="EF592" s="16"/>
      <c r="EG592" s="16"/>
      <c r="EH592" s="16"/>
      <c r="EI592" s="16"/>
      <c r="EJ592" s="16"/>
      <c r="EK592" s="16"/>
      <c r="EL592" s="16"/>
      <c r="EM592" s="16"/>
      <c r="EN592" s="16"/>
      <c r="EO592" s="16"/>
      <c r="EP592" s="16"/>
      <c r="EQ592" s="16"/>
      <c r="ER592" s="16"/>
      <c r="ES592" s="16"/>
      <c r="ET592" s="16"/>
      <c r="EU592" s="16"/>
      <c r="EV592" s="16"/>
      <c r="EW592" s="16"/>
      <c r="EX592" s="16"/>
      <c r="EY592" s="16"/>
      <c r="EZ592" s="16"/>
      <c r="FA592" s="16"/>
      <c r="FB592" s="16"/>
      <c r="FC592" s="16"/>
      <c r="FD592" s="16"/>
      <c r="FE592" s="16"/>
      <c r="FF592" s="16"/>
      <c r="FG592" s="16"/>
      <c r="FH592" s="16"/>
      <c r="FI592" s="16"/>
      <c r="FJ592" s="16"/>
      <c r="FK592" s="16"/>
      <c r="FL592" s="16"/>
      <c r="FM592" s="16"/>
      <c r="FN592" s="16"/>
      <c r="FO592" s="16"/>
      <c r="FP592" s="16"/>
      <c r="FQ592" s="16"/>
      <c r="FR592" s="16"/>
      <c r="FS592" s="16"/>
      <c r="FT592" s="16"/>
      <c r="FU592" s="16"/>
      <c r="FV592" s="16"/>
      <c r="FW592" s="16"/>
      <c r="FX592" s="16"/>
      <c r="FY592" s="16"/>
      <c r="FZ592" s="16"/>
      <c r="GA592" s="16"/>
      <c r="GB592" s="16"/>
      <c r="GC592" s="16"/>
      <c r="GE592" s="37">
        <v>587</v>
      </c>
      <c r="GF592" s="12">
        <v>3805</v>
      </c>
      <c r="GG592" s="16">
        <v>325.80500000000001</v>
      </c>
      <c r="GH592" s="16">
        <v>421.94499999999999</v>
      </c>
      <c r="GI592" s="16">
        <v>140.108</v>
      </c>
      <c r="GJ592" s="16">
        <v>81.3</v>
      </c>
      <c r="GK592" s="16">
        <v>75.52</v>
      </c>
      <c r="GL592" s="16">
        <v>42.27</v>
      </c>
      <c r="GM592" s="16">
        <v>143.88999999999999</v>
      </c>
      <c r="GN592" s="16">
        <v>154.095</v>
      </c>
      <c r="GO592" s="16">
        <v>94.85</v>
      </c>
      <c r="GP592" s="16">
        <v>508.05500000000001</v>
      </c>
      <c r="GQ592" s="16">
        <v>610.04499999999996</v>
      </c>
      <c r="GR592" s="16">
        <v>233.7</v>
      </c>
      <c r="GS592" s="16">
        <v>443.315</v>
      </c>
      <c r="GT592" s="16">
        <v>273.25</v>
      </c>
      <c r="GU592" s="16">
        <v>290.32499999999999</v>
      </c>
      <c r="GV592" s="16">
        <v>50456.516000000011</v>
      </c>
      <c r="GW592" s="16"/>
      <c r="GX592" s="16"/>
      <c r="GY592" s="16"/>
      <c r="GZ592" s="16"/>
      <c r="HA592" s="16"/>
    </row>
    <row r="593" spans="1:209" x14ac:dyDescent="0.35">
      <c r="A593" s="37"/>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c r="AA593" s="16"/>
      <c r="AB593" s="16"/>
      <c r="AC593" s="16"/>
      <c r="AD593" s="16"/>
      <c r="AE593" s="16"/>
      <c r="AF593" s="16"/>
      <c r="AG593" s="16"/>
      <c r="AH593" s="16"/>
      <c r="AI593" s="16"/>
      <c r="AJ593" s="16"/>
      <c r="AK593" s="16"/>
      <c r="AL593" s="16"/>
      <c r="AM593" s="16"/>
      <c r="AN593" s="16"/>
      <c r="AO593" s="16"/>
      <c r="AP593" s="16"/>
      <c r="AQ593" s="16"/>
      <c r="AR593" s="16"/>
      <c r="AS593" s="16"/>
      <c r="AT593" s="16"/>
      <c r="AU593" s="16"/>
      <c r="AV593" s="16"/>
      <c r="AW593" s="16"/>
      <c r="AX593" s="16"/>
      <c r="AY593" s="16"/>
      <c r="AZ593" s="16"/>
      <c r="BA593" s="16"/>
      <c r="BB593" s="16"/>
      <c r="BC593" s="16"/>
      <c r="BD593" s="16"/>
      <c r="BE593" s="16"/>
      <c r="BF593" s="16"/>
      <c r="BG593" s="16"/>
      <c r="BH593" s="16"/>
      <c r="BI593" s="16"/>
      <c r="BJ593" s="16"/>
      <c r="BK593" s="16"/>
      <c r="BL593" s="16"/>
      <c r="BM593" s="16"/>
      <c r="BN593" s="16"/>
      <c r="BO593" s="16"/>
      <c r="BP593" s="16"/>
      <c r="BQ593" s="16"/>
      <c r="BR593" s="16"/>
      <c r="BS593" s="16"/>
      <c r="BT593" s="16"/>
      <c r="BU593" s="16"/>
      <c r="BV593" s="16"/>
      <c r="BW593" s="16"/>
      <c r="BX593" s="16"/>
      <c r="BY593" s="16"/>
      <c r="BZ593" s="16"/>
      <c r="CA593" s="16"/>
      <c r="CB593" s="16"/>
      <c r="CC593" s="16"/>
      <c r="CD593" s="16"/>
      <c r="CE593" s="16"/>
      <c r="CF593" s="16"/>
      <c r="CG593" s="16"/>
      <c r="CH593" s="16"/>
      <c r="CI593" s="16"/>
      <c r="CJ593" s="16"/>
      <c r="CK593" s="16"/>
      <c r="CL593" s="16"/>
      <c r="CM593" s="16"/>
      <c r="CN593" s="16"/>
      <c r="CO593" s="16"/>
      <c r="CP593" s="16"/>
      <c r="CQ593" s="16"/>
      <c r="CR593" s="16"/>
      <c r="CS593" s="16"/>
      <c r="CT593" s="16"/>
      <c r="CU593" s="16"/>
      <c r="CV593" s="16"/>
      <c r="CW593" s="16"/>
      <c r="CX593" s="16"/>
      <c r="CY593" s="16"/>
      <c r="CZ593" s="16"/>
      <c r="DA593" s="16"/>
      <c r="DB593" s="16"/>
      <c r="DC593" s="16"/>
      <c r="DD593" s="16"/>
      <c r="DE593" s="16"/>
      <c r="DF593" s="16"/>
      <c r="DG593" s="16"/>
      <c r="DH593" s="16"/>
      <c r="DI593" s="16"/>
      <c r="DJ593" s="16"/>
      <c r="DK593" s="16"/>
      <c r="DL593" s="16"/>
      <c r="DM593" s="16"/>
      <c r="DN593" s="16"/>
      <c r="DO593" s="16"/>
      <c r="DP593" s="16"/>
      <c r="DQ593" s="16"/>
      <c r="DR593" s="16"/>
      <c r="DS593" s="16"/>
      <c r="DT593" s="16"/>
      <c r="DU593" s="16"/>
      <c r="DV593" s="16"/>
      <c r="DW593" s="16"/>
      <c r="DX593" s="16"/>
      <c r="DY593" s="16"/>
      <c r="DZ593" s="16"/>
      <c r="EA593" s="16"/>
      <c r="EB593" s="16"/>
      <c r="EC593" s="16"/>
      <c r="ED593" s="16"/>
      <c r="EE593" s="16"/>
      <c r="EF593" s="16"/>
      <c r="EG593" s="16"/>
      <c r="EH593" s="16"/>
      <c r="EI593" s="16"/>
      <c r="EJ593" s="16"/>
      <c r="EK593" s="16"/>
      <c r="EL593" s="16"/>
      <c r="EM593" s="16"/>
      <c r="EN593" s="16"/>
      <c r="EO593" s="16"/>
      <c r="EP593" s="16"/>
      <c r="EQ593" s="16"/>
      <c r="ER593" s="16"/>
      <c r="ES593" s="16"/>
      <c r="ET593" s="16"/>
      <c r="EU593" s="16"/>
      <c r="EV593" s="16"/>
      <c r="EW593" s="16"/>
      <c r="EX593" s="16"/>
      <c r="EY593" s="16"/>
      <c r="EZ593" s="16"/>
      <c r="FA593" s="16"/>
      <c r="FB593" s="16"/>
      <c r="FC593" s="16"/>
      <c r="FD593" s="16"/>
      <c r="FE593" s="16"/>
      <c r="FF593" s="16"/>
      <c r="FG593" s="16"/>
      <c r="FH593" s="16"/>
      <c r="FI593" s="16"/>
      <c r="FJ593" s="16"/>
      <c r="FK593" s="16"/>
      <c r="FL593" s="16"/>
      <c r="FM593" s="16"/>
      <c r="FN593" s="16"/>
      <c r="FO593" s="16"/>
      <c r="FP593" s="16"/>
      <c r="FQ593" s="16"/>
      <c r="FR593" s="16"/>
      <c r="FS593" s="16"/>
      <c r="FT593" s="16"/>
      <c r="FU593" s="16"/>
      <c r="FV593" s="16"/>
      <c r="FW593" s="16"/>
      <c r="FX593" s="16"/>
      <c r="FY593" s="16"/>
      <c r="FZ593" s="16"/>
      <c r="GA593" s="16"/>
      <c r="GB593" s="16"/>
      <c r="GC593" s="16"/>
      <c r="GE593" s="37">
        <v>588</v>
      </c>
      <c r="GF593" s="12">
        <v>3806</v>
      </c>
      <c r="GG593" s="16">
        <v>195.51499999999999</v>
      </c>
      <c r="GH593" s="16">
        <v>335.65</v>
      </c>
      <c r="GI593" s="16">
        <v>76.38</v>
      </c>
      <c r="GJ593" s="16">
        <v>189.7</v>
      </c>
      <c r="GK593" s="16">
        <v>77.209999999999994</v>
      </c>
      <c r="GL593" s="16">
        <v>46.1</v>
      </c>
      <c r="GM593" s="16">
        <v>134.815</v>
      </c>
      <c r="GN593" s="16">
        <v>85.82</v>
      </c>
      <c r="GO593" s="16">
        <v>92.284999999999997</v>
      </c>
      <c r="GP593" s="16">
        <v>387.90499999999997</v>
      </c>
      <c r="GQ593" s="16">
        <v>476.99</v>
      </c>
      <c r="GR593" s="16">
        <v>324.93</v>
      </c>
      <c r="GS593" s="16">
        <v>356.79</v>
      </c>
      <c r="GT593" s="16">
        <v>485.25</v>
      </c>
      <c r="GU593" s="16">
        <v>275.93</v>
      </c>
      <c r="GV593" s="16">
        <v>51676.667000000038</v>
      </c>
      <c r="GW593" s="16"/>
      <c r="GX593" s="16"/>
      <c r="GY593" s="16"/>
      <c r="GZ593" s="16"/>
      <c r="HA593" s="16"/>
    </row>
    <row r="594" spans="1:209" x14ac:dyDescent="0.35">
      <c r="A594" s="37"/>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c r="AA594" s="16"/>
      <c r="AB594" s="16"/>
      <c r="AC594" s="16"/>
      <c r="AD594" s="16"/>
      <c r="AE594" s="16"/>
      <c r="AF594" s="16"/>
      <c r="AG594" s="16"/>
      <c r="AH594" s="16"/>
      <c r="AI594" s="16"/>
      <c r="AJ594" s="16"/>
      <c r="AK594" s="16"/>
      <c r="AL594" s="16"/>
      <c r="AM594" s="16"/>
      <c r="AN594" s="16"/>
      <c r="AO594" s="16"/>
      <c r="AP594" s="16"/>
      <c r="AQ594" s="16"/>
      <c r="AR594" s="16"/>
      <c r="AS594" s="16"/>
      <c r="AT594" s="16"/>
      <c r="AU594" s="16"/>
      <c r="AV594" s="16"/>
      <c r="AW594" s="16"/>
      <c r="AX594" s="16"/>
      <c r="AY594" s="16"/>
      <c r="AZ594" s="16"/>
      <c r="BA594" s="16"/>
      <c r="BB594" s="16"/>
      <c r="BC594" s="16"/>
      <c r="BD594" s="16"/>
      <c r="BE594" s="16"/>
      <c r="BF594" s="16"/>
      <c r="BG594" s="16"/>
      <c r="BH594" s="16"/>
      <c r="BI594" s="16"/>
      <c r="BJ594" s="16"/>
      <c r="BK594" s="16"/>
      <c r="BL594" s="16"/>
      <c r="BM594" s="16"/>
      <c r="BN594" s="16"/>
      <c r="BO594" s="16"/>
      <c r="BP594" s="16"/>
      <c r="BQ594" s="16"/>
      <c r="BR594" s="16"/>
      <c r="BS594" s="16"/>
      <c r="BT594" s="16"/>
      <c r="BU594" s="16"/>
      <c r="BV594" s="16"/>
      <c r="BW594" s="16"/>
      <c r="BX594" s="16"/>
      <c r="BY594" s="16"/>
      <c r="BZ594" s="16"/>
      <c r="CA594" s="16"/>
      <c r="CB594" s="16"/>
      <c r="CC594" s="16"/>
      <c r="CD594" s="16"/>
      <c r="CE594" s="16"/>
      <c r="CF594" s="16"/>
      <c r="CG594" s="16"/>
      <c r="CH594" s="16"/>
      <c r="CI594" s="16"/>
      <c r="CJ594" s="16"/>
      <c r="CK594" s="16"/>
      <c r="CL594" s="16"/>
      <c r="CM594" s="16"/>
      <c r="CN594" s="16"/>
      <c r="CO594" s="16"/>
      <c r="CP594" s="16"/>
      <c r="CQ594" s="16"/>
      <c r="CR594" s="16"/>
      <c r="CS594" s="16"/>
      <c r="CT594" s="16"/>
      <c r="CU594" s="16"/>
      <c r="CV594" s="16"/>
      <c r="CW594" s="16"/>
      <c r="CX594" s="16"/>
      <c r="CY594" s="16"/>
      <c r="CZ594" s="16"/>
      <c r="DA594" s="16"/>
      <c r="DB594" s="16"/>
      <c r="DC594" s="16"/>
      <c r="DD594" s="16"/>
      <c r="DE594" s="16"/>
      <c r="DF594" s="16"/>
      <c r="DG594" s="16"/>
      <c r="DH594" s="16"/>
      <c r="DI594" s="16"/>
      <c r="DJ594" s="16"/>
      <c r="DK594" s="16"/>
      <c r="DL594" s="16"/>
      <c r="DM594" s="16"/>
      <c r="DN594" s="16"/>
      <c r="DO594" s="16"/>
      <c r="DP594" s="16"/>
      <c r="DQ594" s="16"/>
      <c r="DR594" s="16"/>
      <c r="DS594" s="16"/>
      <c r="DT594" s="16"/>
      <c r="DU594" s="16"/>
      <c r="DV594" s="16"/>
      <c r="DW594" s="16"/>
      <c r="DX594" s="16"/>
      <c r="DY594" s="16"/>
      <c r="DZ594" s="16"/>
      <c r="EA594" s="16"/>
      <c r="EB594" s="16"/>
      <c r="EC594" s="16"/>
      <c r="ED594" s="16"/>
      <c r="EE594" s="16"/>
      <c r="EF594" s="16"/>
      <c r="EG594" s="16"/>
      <c r="EH594" s="16"/>
      <c r="EI594" s="16"/>
      <c r="EJ594" s="16"/>
      <c r="EK594" s="16"/>
      <c r="EL594" s="16"/>
      <c r="EM594" s="16"/>
      <c r="EN594" s="16"/>
      <c r="EO594" s="16"/>
      <c r="EP594" s="16"/>
      <c r="EQ594" s="16"/>
      <c r="ER594" s="16"/>
      <c r="ES594" s="16"/>
      <c r="ET594" s="16"/>
      <c r="EU594" s="16"/>
      <c r="EV594" s="16"/>
      <c r="EW594" s="16"/>
      <c r="EX594" s="16"/>
      <c r="EY594" s="16"/>
      <c r="EZ594" s="16"/>
      <c r="FA594" s="16"/>
      <c r="FB594" s="16"/>
      <c r="FC594" s="16"/>
      <c r="FD594" s="16"/>
      <c r="FE594" s="16"/>
      <c r="FF594" s="16"/>
      <c r="FG594" s="16"/>
      <c r="FH594" s="16"/>
      <c r="FI594" s="16"/>
      <c r="FJ594" s="16"/>
      <c r="FK594" s="16"/>
      <c r="FL594" s="16"/>
      <c r="FM594" s="16"/>
      <c r="FN594" s="16"/>
      <c r="FO594" s="16"/>
      <c r="FP594" s="16"/>
      <c r="FQ594" s="16"/>
      <c r="FR594" s="16"/>
      <c r="FS594" s="16"/>
      <c r="FT594" s="16"/>
      <c r="FU594" s="16"/>
      <c r="FV594" s="16"/>
      <c r="FW594" s="16"/>
      <c r="FX594" s="16"/>
      <c r="FY594" s="16"/>
      <c r="FZ594" s="16"/>
      <c r="GA594" s="16"/>
      <c r="GB594" s="16"/>
      <c r="GC594" s="16"/>
      <c r="GE594" s="37">
        <v>589</v>
      </c>
      <c r="GF594" s="12">
        <v>3807</v>
      </c>
      <c r="GG594" s="16">
        <v>60.784999999999997</v>
      </c>
      <c r="GH594" s="16">
        <v>50.36</v>
      </c>
      <c r="GI594" s="16">
        <v>30.06</v>
      </c>
      <c r="GJ594" s="16">
        <v>22.5</v>
      </c>
      <c r="GK594" s="16">
        <v>15.66</v>
      </c>
      <c r="GL594" s="16">
        <v>4.42</v>
      </c>
      <c r="GM594" s="16">
        <v>9.59</v>
      </c>
      <c r="GN594" s="16">
        <v>28.84</v>
      </c>
      <c r="GO594" s="16">
        <v>29.67</v>
      </c>
      <c r="GP594" s="16">
        <v>32.57</v>
      </c>
      <c r="GQ594" s="16">
        <v>47.58</v>
      </c>
      <c r="GR594" s="16">
        <v>34.225000000000001</v>
      </c>
      <c r="GS594" s="16">
        <v>58</v>
      </c>
      <c r="GT594" s="16">
        <v>74.424999999999997</v>
      </c>
      <c r="GU594" s="16">
        <v>30.28</v>
      </c>
      <c r="GV594" s="16">
        <v>7616.8280000000004</v>
      </c>
      <c r="GW594" s="16"/>
      <c r="GX594" s="16"/>
      <c r="GY594" s="16"/>
      <c r="GZ594" s="16"/>
      <c r="HA594" s="16"/>
    </row>
    <row r="595" spans="1:209" x14ac:dyDescent="0.35">
      <c r="A595" s="37"/>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c r="AA595" s="16"/>
      <c r="AB595" s="16"/>
      <c r="AC595" s="16"/>
      <c r="AD595" s="16"/>
      <c r="AE595" s="16"/>
      <c r="AF595" s="16"/>
      <c r="AG595" s="16"/>
      <c r="AH595" s="16"/>
      <c r="AI595" s="16"/>
      <c r="AJ595" s="16"/>
      <c r="AK595" s="16"/>
      <c r="AL595" s="16"/>
      <c r="AM595" s="16"/>
      <c r="AN595" s="16"/>
      <c r="AO595" s="16"/>
      <c r="AP595" s="16"/>
      <c r="AQ595" s="16"/>
      <c r="AR595" s="16"/>
      <c r="AS595" s="16"/>
      <c r="AT595" s="16"/>
      <c r="AU595" s="16"/>
      <c r="AV595" s="16"/>
      <c r="AW595" s="16"/>
      <c r="AX595" s="16"/>
      <c r="AY595" s="16"/>
      <c r="AZ595" s="16"/>
      <c r="BA595" s="16"/>
      <c r="BB595" s="16"/>
      <c r="BC595" s="16"/>
      <c r="BD595" s="16"/>
      <c r="BE595" s="16"/>
      <c r="BF595" s="16"/>
      <c r="BG595" s="16"/>
      <c r="BH595" s="16"/>
      <c r="BI595" s="16"/>
      <c r="BJ595" s="16"/>
      <c r="BK595" s="16"/>
      <c r="BL595" s="16"/>
      <c r="BM595" s="16"/>
      <c r="BN595" s="16"/>
      <c r="BO595" s="16"/>
      <c r="BP595" s="16"/>
      <c r="BQ595" s="16"/>
      <c r="BR595" s="16"/>
      <c r="BS595" s="16"/>
      <c r="BT595" s="16"/>
      <c r="BU595" s="16"/>
      <c r="BV595" s="16"/>
      <c r="BW595" s="16"/>
      <c r="BX595" s="16"/>
      <c r="BY595" s="16"/>
      <c r="BZ595" s="16"/>
      <c r="CA595" s="16"/>
      <c r="CB595" s="16"/>
      <c r="CC595" s="16"/>
      <c r="CD595" s="16"/>
      <c r="CE595" s="16"/>
      <c r="CF595" s="16"/>
      <c r="CG595" s="16"/>
      <c r="CH595" s="16"/>
      <c r="CI595" s="16"/>
      <c r="CJ595" s="16"/>
      <c r="CK595" s="16"/>
      <c r="CL595" s="16"/>
      <c r="CM595" s="16"/>
      <c r="CN595" s="16"/>
      <c r="CO595" s="16"/>
      <c r="CP595" s="16"/>
      <c r="CQ595" s="16"/>
      <c r="CR595" s="16"/>
      <c r="CS595" s="16"/>
      <c r="CT595" s="16"/>
      <c r="CU595" s="16"/>
      <c r="CV595" s="16"/>
      <c r="CW595" s="16"/>
      <c r="CX595" s="16"/>
      <c r="CY595" s="16"/>
      <c r="CZ595" s="16"/>
      <c r="DA595" s="16"/>
      <c r="DB595" s="16"/>
      <c r="DC595" s="16"/>
      <c r="DD595" s="16"/>
      <c r="DE595" s="16"/>
      <c r="DF595" s="16"/>
      <c r="DG595" s="16"/>
      <c r="DH595" s="16"/>
      <c r="DI595" s="16"/>
      <c r="DJ595" s="16"/>
      <c r="DK595" s="16"/>
      <c r="DL595" s="16"/>
      <c r="DM595" s="16"/>
      <c r="DN595" s="16"/>
      <c r="DO595" s="16"/>
      <c r="DP595" s="16"/>
      <c r="DQ595" s="16"/>
      <c r="DR595" s="16"/>
      <c r="DS595" s="16"/>
      <c r="DT595" s="16"/>
      <c r="DU595" s="16"/>
      <c r="DV595" s="16"/>
      <c r="DW595" s="16"/>
      <c r="DX595" s="16"/>
      <c r="DY595" s="16"/>
      <c r="DZ595" s="16"/>
      <c r="EA595" s="16"/>
      <c r="EB595" s="16"/>
      <c r="EC595" s="16"/>
      <c r="ED595" s="16"/>
      <c r="EE595" s="16"/>
      <c r="EF595" s="16"/>
      <c r="EG595" s="16"/>
      <c r="EH595" s="16"/>
      <c r="EI595" s="16"/>
      <c r="EJ595" s="16"/>
      <c r="EK595" s="16"/>
      <c r="EL595" s="16"/>
      <c r="EM595" s="16"/>
      <c r="EN595" s="16"/>
      <c r="EO595" s="16"/>
      <c r="EP595" s="16"/>
      <c r="EQ595" s="16"/>
      <c r="ER595" s="16"/>
      <c r="ES595" s="16"/>
      <c r="ET595" s="16"/>
      <c r="EU595" s="16"/>
      <c r="EV595" s="16"/>
      <c r="EW595" s="16"/>
      <c r="EX595" s="16"/>
      <c r="EY595" s="16"/>
      <c r="EZ595" s="16"/>
      <c r="FA595" s="16"/>
      <c r="FB595" s="16"/>
      <c r="FC595" s="16"/>
      <c r="FD595" s="16"/>
      <c r="FE595" s="16"/>
      <c r="FF595" s="16"/>
      <c r="FG595" s="16"/>
      <c r="FH595" s="16"/>
      <c r="FI595" s="16"/>
      <c r="FJ595" s="16"/>
      <c r="FK595" s="16"/>
      <c r="FL595" s="16"/>
      <c r="FM595" s="16"/>
      <c r="FN595" s="16"/>
      <c r="FO595" s="16"/>
      <c r="FP595" s="16"/>
      <c r="FQ595" s="16"/>
      <c r="FR595" s="16"/>
      <c r="FS595" s="16"/>
      <c r="FT595" s="16"/>
      <c r="FU595" s="16"/>
      <c r="FV595" s="16"/>
      <c r="FW595" s="16"/>
      <c r="FX595" s="16"/>
      <c r="FY595" s="16"/>
      <c r="FZ595" s="16"/>
      <c r="GA595" s="16"/>
      <c r="GB595" s="16"/>
      <c r="GC595" s="16"/>
      <c r="GE595" s="37">
        <v>590</v>
      </c>
      <c r="GF595" s="12">
        <v>3808</v>
      </c>
      <c r="GG595" s="16">
        <v>40.11</v>
      </c>
      <c r="GH595" s="16">
        <v>67.125</v>
      </c>
      <c r="GI595" s="16">
        <v>20</v>
      </c>
      <c r="GJ595" s="16">
        <v>0</v>
      </c>
      <c r="GK595" s="16">
        <v>0</v>
      </c>
      <c r="GL595" s="16">
        <v>0</v>
      </c>
      <c r="GM595" s="16">
        <v>23.07</v>
      </c>
      <c r="GN595" s="16">
        <v>13.68</v>
      </c>
      <c r="GO595" s="16">
        <v>0</v>
      </c>
      <c r="GP595" s="16">
        <v>6.6</v>
      </c>
      <c r="GQ595" s="16">
        <v>78.709999999999994</v>
      </c>
      <c r="GR595" s="16">
        <v>6.66</v>
      </c>
      <c r="GS595" s="16">
        <v>36</v>
      </c>
      <c r="GT595" s="16">
        <v>19.36</v>
      </c>
      <c r="GU595" s="16">
        <v>0</v>
      </c>
      <c r="GV595" s="16">
        <v>3830.8830000000003</v>
      </c>
      <c r="GW595" s="16"/>
      <c r="GX595" s="16"/>
      <c r="GY595" s="16"/>
      <c r="GZ595" s="16"/>
      <c r="HA595" s="16"/>
    </row>
    <row r="596" spans="1:209" x14ac:dyDescent="0.35">
      <c r="A596" s="37"/>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c r="AA596" s="16"/>
      <c r="AB596" s="16"/>
      <c r="AC596" s="16"/>
      <c r="AD596" s="16"/>
      <c r="AE596" s="16"/>
      <c r="AF596" s="16"/>
      <c r="AG596" s="16"/>
      <c r="AH596" s="16"/>
      <c r="AI596" s="16"/>
      <c r="AJ596" s="16"/>
      <c r="AK596" s="16"/>
      <c r="AL596" s="16"/>
      <c r="AM596" s="16"/>
      <c r="AN596" s="16"/>
      <c r="AO596" s="16"/>
      <c r="AP596" s="16"/>
      <c r="AQ596" s="16"/>
      <c r="AR596" s="16"/>
      <c r="AS596" s="16"/>
      <c r="AT596" s="16"/>
      <c r="AU596" s="16"/>
      <c r="AV596" s="16"/>
      <c r="AW596" s="16"/>
      <c r="AX596" s="16"/>
      <c r="AY596" s="16"/>
      <c r="AZ596" s="16"/>
      <c r="BA596" s="16"/>
      <c r="BB596" s="16"/>
      <c r="BC596" s="16"/>
      <c r="BD596" s="16"/>
      <c r="BE596" s="16"/>
      <c r="BF596" s="16"/>
      <c r="BG596" s="16"/>
      <c r="BH596" s="16"/>
      <c r="BI596" s="16"/>
      <c r="BJ596" s="16"/>
      <c r="BK596" s="16"/>
      <c r="BL596" s="16"/>
      <c r="BM596" s="16"/>
      <c r="BN596" s="16"/>
      <c r="BO596" s="16"/>
      <c r="BP596" s="16"/>
      <c r="BQ596" s="16"/>
      <c r="BR596" s="16"/>
      <c r="BS596" s="16"/>
      <c r="BT596" s="16"/>
      <c r="BU596" s="16"/>
      <c r="BV596" s="16"/>
      <c r="BW596" s="16"/>
      <c r="BX596" s="16"/>
      <c r="BY596" s="16"/>
      <c r="BZ596" s="16"/>
      <c r="CA596" s="16"/>
      <c r="CB596" s="16"/>
      <c r="CC596" s="16"/>
      <c r="CD596" s="16"/>
      <c r="CE596" s="16"/>
      <c r="CF596" s="16"/>
      <c r="CG596" s="16"/>
      <c r="CH596" s="16"/>
      <c r="CI596" s="16"/>
      <c r="CJ596" s="16"/>
      <c r="CK596" s="16"/>
      <c r="CL596" s="16"/>
      <c r="CM596" s="16"/>
      <c r="CN596" s="16"/>
      <c r="CO596" s="16"/>
      <c r="CP596" s="16"/>
      <c r="CQ596" s="16"/>
      <c r="CR596" s="16"/>
      <c r="CS596" s="16"/>
      <c r="CT596" s="16"/>
      <c r="CU596" s="16"/>
      <c r="CV596" s="16"/>
      <c r="CW596" s="16"/>
      <c r="CX596" s="16"/>
      <c r="CY596" s="16"/>
      <c r="CZ596" s="16"/>
      <c r="DA596" s="16"/>
      <c r="DB596" s="16"/>
      <c r="DC596" s="16"/>
      <c r="DD596" s="16"/>
      <c r="DE596" s="16"/>
      <c r="DF596" s="16"/>
      <c r="DG596" s="16"/>
      <c r="DH596" s="16"/>
      <c r="DI596" s="16"/>
      <c r="DJ596" s="16"/>
      <c r="DK596" s="16"/>
      <c r="DL596" s="16"/>
      <c r="DM596" s="16"/>
      <c r="DN596" s="16"/>
      <c r="DO596" s="16"/>
      <c r="DP596" s="16"/>
      <c r="DQ596" s="16"/>
      <c r="DR596" s="16"/>
      <c r="DS596" s="16"/>
      <c r="DT596" s="16"/>
      <c r="DU596" s="16"/>
      <c r="DV596" s="16"/>
      <c r="DW596" s="16"/>
      <c r="DX596" s="16"/>
      <c r="DY596" s="16"/>
      <c r="DZ596" s="16"/>
      <c r="EA596" s="16"/>
      <c r="EB596" s="16"/>
      <c r="EC596" s="16"/>
      <c r="ED596" s="16"/>
      <c r="EE596" s="16"/>
      <c r="EF596" s="16"/>
      <c r="EG596" s="16"/>
      <c r="EH596" s="16"/>
      <c r="EI596" s="16"/>
      <c r="EJ596" s="16"/>
      <c r="EK596" s="16"/>
      <c r="EL596" s="16"/>
      <c r="EM596" s="16"/>
      <c r="EN596" s="16"/>
      <c r="EO596" s="16"/>
      <c r="EP596" s="16"/>
      <c r="EQ596" s="16"/>
      <c r="ER596" s="16"/>
      <c r="ES596" s="16"/>
      <c r="ET596" s="16"/>
      <c r="EU596" s="16"/>
      <c r="EV596" s="16"/>
      <c r="EW596" s="16"/>
      <c r="EX596" s="16"/>
      <c r="EY596" s="16"/>
      <c r="EZ596" s="16"/>
      <c r="FA596" s="16"/>
      <c r="FB596" s="16"/>
      <c r="FC596" s="16"/>
      <c r="FD596" s="16"/>
      <c r="FE596" s="16"/>
      <c r="FF596" s="16"/>
      <c r="FG596" s="16"/>
      <c r="FH596" s="16"/>
      <c r="FI596" s="16"/>
      <c r="FJ596" s="16"/>
      <c r="FK596" s="16"/>
      <c r="FL596" s="16"/>
      <c r="FM596" s="16"/>
      <c r="FN596" s="16"/>
      <c r="FO596" s="16"/>
      <c r="FP596" s="16"/>
      <c r="FQ596" s="16"/>
      <c r="FR596" s="16"/>
      <c r="FS596" s="16"/>
      <c r="FT596" s="16"/>
      <c r="FU596" s="16"/>
      <c r="FV596" s="16"/>
      <c r="FW596" s="16"/>
      <c r="FX596" s="16"/>
      <c r="FY596" s="16"/>
      <c r="FZ596" s="16"/>
      <c r="GA596" s="16"/>
      <c r="GB596" s="16"/>
      <c r="GC596" s="16"/>
      <c r="GE596" s="37">
        <v>591</v>
      </c>
      <c r="GF596" s="12">
        <v>3809</v>
      </c>
      <c r="GG596" s="16">
        <v>13.25</v>
      </c>
      <c r="GH596" s="16">
        <v>23.58</v>
      </c>
      <c r="GI596" s="16">
        <v>10.37</v>
      </c>
      <c r="GJ596" s="16">
        <v>16.899999999999999</v>
      </c>
      <c r="GK596" s="16">
        <v>23.65</v>
      </c>
      <c r="GL596" s="16">
        <v>5.58</v>
      </c>
      <c r="GM596" s="16">
        <v>11.93</v>
      </c>
      <c r="GN596" s="16">
        <v>73.88</v>
      </c>
      <c r="GO596" s="16">
        <v>87.105000000000004</v>
      </c>
      <c r="GP596" s="16">
        <v>381.98</v>
      </c>
      <c r="GQ596" s="16">
        <v>414.35</v>
      </c>
      <c r="GR596" s="16">
        <v>233.23</v>
      </c>
      <c r="GS596" s="16">
        <v>261.38499999999999</v>
      </c>
      <c r="GT596" s="16">
        <v>157.61000000000001</v>
      </c>
      <c r="GU596" s="16">
        <v>253.98</v>
      </c>
      <c r="GV596" s="16">
        <v>26982.552999999996</v>
      </c>
      <c r="GW596" s="16"/>
      <c r="GX596" s="16"/>
      <c r="GY596" s="16"/>
      <c r="GZ596" s="16"/>
      <c r="HA596" s="16"/>
    </row>
    <row r="597" spans="1:209" x14ac:dyDescent="0.35">
      <c r="A597" s="37"/>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c r="AA597" s="16"/>
      <c r="AB597" s="16"/>
      <c r="AC597" s="16"/>
      <c r="AD597" s="16"/>
      <c r="AE597" s="16"/>
      <c r="AF597" s="16"/>
      <c r="AG597" s="16"/>
      <c r="AH597" s="16"/>
      <c r="AI597" s="16"/>
      <c r="AJ597" s="16"/>
      <c r="AK597" s="16"/>
      <c r="AL597" s="16"/>
      <c r="AM597" s="16"/>
      <c r="AN597" s="16"/>
      <c r="AO597" s="16"/>
      <c r="AP597" s="16"/>
      <c r="AQ597" s="16"/>
      <c r="AR597" s="16"/>
      <c r="AS597" s="16"/>
      <c r="AT597" s="16"/>
      <c r="AU597" s="16"/>
      <c r="AV597" s="16"/>
      <c r="AW597" s="16"/>
      <c r="AX597" s="16"/>
      <c r="AY597" s="16"/>
      <c r="AZ597" s="16"/>
      <c r="BA597" s="16"/>
      <c r="BB597" s="16"/>
      <c r="BC597" s="16"/>
      <c r="BD597" s="16"/>
      <c r="BE597" s="16"/>
      <c r="BF597" s="16"/>
      <c r="BG597" s="16"/>
      <c r="BH597" s="16"/>
      <c r="BI597" s="16"/>
      <c r="BJ597" s="16"/>
      <c r="BK597" s="16"/>
      <c r="BL597" s="16"/>
      <c r="BM597" s="16"/>
      <c r="BN597" s="16"/>
      <c r="BO597" s="16"/>
      <c r="BP597" s="16"/>
      <c r="BQ597" s="16"/>
      <c r="BR597" s="16"/>
      <c r="BS597" s="16"/>
      <c r="BT597" s="16"/>
      <c r="BU597" s="16"/>
      <c r="BV597" s="16"/>
      <c r="BW597" s="16"/>
      <c r="BX597" s="16"/>
      <c r="BY597" s="16"/>
      <c r="BZ597" s="16"/>
      <c r="CA597" s="16"/>
      <c r="CB597" s="16"/>
      <c r="CC597" s="16"/>
      <c r="CD597" s="16"/>
      <c r="CE597" s="16"/>
      <c r="CF597" s="16"/>
      <c r="CG597" s="16"/>
      <c r="CH597" s="16"/>
      <c r="CI597" s="16"/>
      <c r="CJ597" s="16"/>
      <c r="CK597" s="16"/>
      <c r="CL597" s="16"/>
      <c r="CM597" s="16"/>
      <c r="CN597" s="16"/>
      <c r="CO597" s="16"/>
      <c r="CP597" s="16"/>
      <c r="CQ597" s="16"/>
      <c r="CR597" s="16"/>
      <c r="CS597" s="16"/>
      <c r="CT597" s="16"/>
      <c r="CU597" s="16"/>
      <c r="CV597" s="16"/>
      <c r="CW597" s="16"/>
      <c r="CX597" s="16"/>
      <c r="CY597" s="16"/>
      <c r="CZ597" s="16"/>
      <c r="DA597" s="16"/>
      <c r="DB597" s="16"/>
      <c r="DC597" s="16"/>
      <c r="DD597" s="16"/>
      <c r="DE597" s="16"/>
      <c r="DF597" s="16"/>
      <c r="DG597" s="16"/>
      <c r="DH597" s="16"/>
      <c r="DI597" s="16"/>
      <c r="DJ597" s="16"/>
      <c r="DK597" s="16"/>
      <c r="DL597" s="16"/>
      <c r="DM597" s="16"/>
      <c r="DN597" s="16"/>
      <c r="DO597" s="16"/>
      <c r="DP597" s="16"/>
      <c r="DQ597" s="16"/>
      <c r="DR597" s="16"/>
      <c r="DS597" s="16"/>
      <c r="DT597" s="16"/>
      <c r="DU597" s="16"/>
      <c r="DV597" s="16"/>
      <c r="DW597" s="16"/>
      <c r="DX597" s="16"/>
      <c r="DY597" s="16"/>
      <c r="DZ597" s="16"/>
      <c r="EA597" s="16"/>
      <c r="EB597" s="16"/>
      <c r="EC597" s="16"/>
      <c r="ED597" s="16"/>
      <c r="EE597" s="16"/>
      <c r="EF597" s="16"/>
      <c r="EG597" s="16"/>
      <c r="EH597" s="16"/>
      <c r="EI597" s="16"/>
      <c r="EJ597" s="16"/>
      <c r="EK597" s="16"/>
      <c r="EL597" s="16"/>
      <c r="EM597" s="16"/>
      <c r="EN597" s="16"/>
      <c r="EO597" s="16"/>
      <c r="EP597" s="16"/>
      <c r="EQ597" s="16"/>
      <c r="ER597" s="16"/>
      <c r="ES597" s="16"/>
      <c r="ET597" s="16"/>
      <c r="EU597" s="16"/>
      <c r="EV597" s="16"/>
      <c r="EW597" s="16"/>
      <c r="EX597" s="16"/>
      <c r="EY597" s="16"/>
      <c r="EZ597" s="16"/>
      <c r="FA597" s="16"/>
      <c r="FB597" s="16"/>
      <c r="FC597" s="16"/>
      <c r="FD597" s="16"/>
      <c r="FE597" s="16"/>
      <c r="FF597" s="16"/>
      <c r="FG597" s="16"/>
      <c r="FH597" s="16"/>
      <c r="FI597" s="16"/>
      <c r="FJ597" s="16"/>
      <c r="FK597" s="16"/>
      <c r="FL597" s="16"/>
      <c r="FM597" s="16"/>
      <c r="FN597" s="16"/>
      <c r="FO597" s="16"/>
      <c r="FP597" s="16"/>
      <c r="FQ597" s="16"/>
      <c r="FR597" s="16"/>
      <c r="FS597" s="16"/>
      <c r="FT597" s="16"/>
      <c r="FU597" s="16"/>
      <c r="FV597" s="16"/>
      <c r="FW597" s="16"/>
      <c r="FX597" s="16"/>
      <c r="FY597" s="16"/>
      <c r="FZ597" s="16"/>
      <c r="GA597" s="16"/>
      <c r="GB597" s="16"/>
      <c r="GC597" s="16"/>
      <c r="GE597" s="37">
        <v>592</v>
      </c>
      <c r="GF597" s="12">
        <v>3810</v>
      </c>
      <c r="GG597" s="16">
        <v>162.31</v>
      </c>
      <c r="GH597" s="16">
        <v>318.95499999999998</v>
      </c>
      <c r="GI597" s="16">
        <v>46.52</v>
      </c>
      <c r="GJ597" s="16">
        <v>203.34</v>
      </c>
      <c r="GK597" s="16">
        <v>100.95</v>
      </c>
      <c r="GL597" s="16">
        <v>101.88500000000001</v>
      </c>
      <c r="GM597" s="16">
        <v>91.875</v>
      </c>
      <c r="GN597" s="16">
        <v>292.52999999999997</v>
      </c>
      <c r="GO597" s="16">
        <v>123.02500000000001</v>
      </c>
      <c r="GP597" s="16">
        <v>385.82</v>
      </c>
      <c r="GQ597" s="16">
        <v>539.65499999999997</v>
      </c>
      <c r="GR597" s="16">
        <v>490.77499999999998</v>
      </c>
      <c r="GS597" s="16">
        <v>461.56</v>
      </c>
      <c r="GT597" s="16">
        <v>512.51499999999999</v>
      </c>
      <c r="GU597" s="16">
        <v>479.35500000000002</v>
      </c>
      <c r="GV597" s="16">
        <v>53839.460999999981</v>
      </c>
      <c r="GW597" s="16"/>
      <c r="GX597" s="16"/>
      <c r="GY597" s="16"/>
      <c r="GZ597" s="16"/>
      <c r="HA597" s="16"/>
    </row>
    <row r="598" spans="1:209" x14ac:dyDescent="0.35">
      <c r="A598" s="37"/>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c r="AA598" s="16"/>
      <c r="AB598" s="16"/>
      <c r="AC598" s="16"/>
      <c r="AD598" s="16"/>
      <c r="AE598" s="16"/>
      <c r="AF598" s="16"/>
      <c r="AG598" s="16"/>
      <c r="AH598" s="16"/>
      <c r="AI598" s="16"/>
      <c r="AJ598" s="16"/>
      <c r="AK598" s="16"/>
      <c r="AL598" s="16"/>
      <c r="AM598" s="16"/>
      <c r="AN598" s="16"/>
      <c r="AO598" s="16"/>
      <c r="AP598" s="16"/>
      <c r="AQ598" s="16"/>
      <c r="AR598" s="16"/>
      <c r="AS598" s="16"/>
      <c r="AT598" s="16"/>
      <c r="AU598" s="16"/>
      <c r="AV598" s="16"/>
      <c r="AW598" s="16"/>
      <c r="AX598" s="16"/>
      <c r="AY598" s="16"/>
      <c r="AZ598" s="16"/>
      <c r="BA598" s="16"/>
      <c r="BB598" s="16"/>
      <c r="BC598" s="16"/>
      <c r="BD598" s="16"/>
      <c r="BE598" s="16"/>
      <c r="BF598" s="16"/>
      <c r="BG598" s="16"/>
      <c r="BH598" s="16"/>
      <c r="BI598" s="16"/>
      <c r="BJ598" s="16"/>
      <c r="BK598" s="16"/>
      <c r="BL598" s="16"/>
      <c r="BM598" s="16"/>
      <c r="BN598" s="16"/>
      <c r="BO598" s="16"/>
      <c r="BP598" s="16"/>
      <c r="BQ598" s="16"/>
      <c r="BR598" s="16"/>
      <c r="BS598" s="16"/>
      <c r="BT598" s="16"/>
      <c r="BU598" s="16"/>
      <c r="BV598" s="16"/>
      <c r="BW598" s="16"/>
      <c r="BX598" s="16"/>
      <c r="BY598" s="16"/>
      <c r="BZ598" s="16"/>
      <c r="CA598" s="16"/>
      <c r="CB598" s="16"/>
      <c r="CC598" s="16"/>
      <c r="CD598" s="16"/>
      <c r="CE598" s="16"/>
      <c r="CF598" s="16"/>
      <c r="CG598" s="16"/>
      <c r="CH598" s="16"/>
      <c r="CI598" s="16"/>
      <c r="CJ598" s="16"/>
      <c r="CK598" s="16"/>
      <c r="CL598" s="16"/>
      <c r="CM598" s="16"/>
      <c r="CN598" s="16"/>
      <c r="CO598" s="16"/>
      <c r="CP598" s="16"/>
      <c r="CQ598" s="16"/>
      <c r="CR598" s="16"/>
      <c r="CS598" s="16"/>
      <c r="CT598" s="16"/>
      <c r="CU598" s="16"/>
      <c r="CV598" s="16"/>
      <c r="CW598" s="16"/>
      <c r="CX598" s="16"/>
      <c r="CY598" s="16"/>
      <c r="CZ598" s="16"/>
      <c r="DA598" s="16"/>
      <c r="DB598" s="16"/>
      <c r="DC598" s="16"/>
      <c r="DD598" s="16"/>
      <c r="DE598" s="16"/>
      <c r="DF598" s="16"/>
      <c r="DG598" s="16"/>
      <c r="DH598" s="16"/>
      <c r="DI598" s="16"/>
      <c r="DJ598" s="16"/>
      <c r="DK598" s="16"/>
      <c r="DL598" s="16"/>
      <c r="DM598" s="16"/>
      <c r="DN598" s="16"/>
      <c r="DO598" s="16"/>
      <c r="DP598" s="16"/>
      <c r="DQ598" s="16"/>
      <c r="DR598" s="16"/>
      <c r="DS598" s="16"/>
      <c r="DT598" s="16"/>
      <c r="DU598" s="16"/>
      <c r="DV598" s="16"/>
      <c r="DW598" s="16"/>
      <c r="DX598" s="16"/>
      <c r="DY598" s="16"/>
      <c r="DZ598" s="16"/>
      <c r="EA598" s="16"/>
      <c r="EB598" s="16"/>
      <c r="EC598" s="16"/>
      <c r="ED598" s="16"/>
      <c r="EE598" s="16"/>
      <c r="EF598" s="16"/>
      <c r="EG598" s="16"/>
      <c r="EH598" s="16"/>
      <c r="EI598" s="16"/>
      <c r="EJ598" s="16"/>
      <c r="EK598" s="16"/>
      <c r="EL598" s="16"/>
      <c r="EM598" s="16"/>
      <c r="EN598" s="16"/>
      <c r="EO598" s="16"/>
      <c r="EP598" s="16"/>
      <c r="EQ598" s="16"/>
      <c r="ER598" s="16"/>
      <c r="ES598" s="16"/>
      <c r="ET598" s="16"/>
      <c r="EU598" s="16"/>
      <c r="EV598" s="16"/>
      <c r="EW598" s="16"/>
      <c r="EX598" s="16"/>
      <c r="EY598" s="16"/>
      <c r="EZ598" s="16"/>
      <c r="FA598" s="16"/>
      <c r="FB598" s="16"/>
      <c r="FC598" s="16"/>
      <c r="FD598" s="16"/>
      <c r="FE598" s="16"/>
      <c r="FF598" s="16"/>
      <c r="FG598" s="16"/>
      <c r="FH598" s="16"/>
      <c r="FI598" s="16"/>
      <c r="FJ598" s="16"/>
      <c r="FK598" s="16"/>
      <c r="FL598" s="16"/>
      <c r="FM598" s="16"/>
      <c r="FN598" s="16"/>
      <c r="FO598" s="16"/>
      <c r="FP598" s="16"/>
      <c r="FQ598" s="16"/>
      <c r="FR598" s="16"/>
      <c r="FS598" s="16"/>
      <c r="FT598" s="16"/>
      <c r="FU598" s="16"/>
      <c r="FV598" s="16"/>
      <c r="FW598" s="16"/>
      <c r="FX598" s="16"/>
      <c r="FY598" s="16"/>
      <c r="FZ598" s="16"/>
      <c r="GA598" s="16"/>
      <c r="GB598" s="16"/>
      <c r="GC598" s="16"/>
      <c r="GE598" s="37">
        <v>593</v>
      </c>
      <c r="GF598" s="12">
        <v>3812</v>
      </c>
      <c r="GG598" s="16">
        <v>37.020000000000003</v>
      </c>
      <c r="GH598" s="16">
        <v>24.41</v>
      </c>
      <c r="GI598" s="16">
        <v>14.04</v>
      </c>
      <c r="GJ598" s="16">
        <v>8.75</v>
      </c>
      <c r="GK598" s="16">
        <v>4.5599999999999996</v>
      </c>
      <c r="GL598" s="16">
        <v>12</v>
      </c>
      <c r="GM598" s="16">
        <v>4.59</v>
      </c>
      <c r="GN598" s="16">
        <v>12.37</v>
      </c>
      <c r="GO598" s="16">
        <v>6.3</v>
      </c>
      <c r="GP598" s="16">
        <v>163.98</v>
      </c>
      <c r="GQ598" s="16">
        <v>13.32</v>
      </c>
      <c r="GR598" s="16">
        <v>111.73</v>
      </c>
      <c r="GS598" s="16">
        <v>0</v>
      </c>
      <c r="GT598" s="16">
        <v>0</v>
      </c>
      <c r="GU598" s="16">
        <v>20.68</v>
      </c>
      <c r="GV598" s="16">
        <v>3805.2219999999998</v>
      </c>
      <c r="GW598" s="16"/>
      <c r="GX598" s="16"/>
      <c r="GY598" s="16"/>
      <c r="GZ598" s="16"/>
      <c r="HA598" s="16"/>
    </row>
    <row r="599" spans="1:209" x14ac:dyDescent="0.35">
      <c r="A599" s="37"/>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c r="AA599" s="16"/>
      <c r="AB599" s="16"/>
      <c r="AC599" s="16"/>
      <c r="AD599" s="16"/>
      <c r="AE599" s="16"/>
      <c r="AF599" s="16"/>
      <c r="AG599" s="16"/>
      <c r="AH599" s="16"/>
      <c r="AI599" s="16"/>
      <c r="AJ599" s="16"/>
      <c r="AK599" s="16"/>
      <c r="AL599" s="16"/>
      <c r="AM599" s="16"/>
      <c r="AN599" s="16"/>
      <c r="AO599" s="16"/>
      <c r="AP599" s="16"/>
      <c r="AQ599" s="16"/>
      <c r="AR599" s="16"/>
      <c r="AS599" s="16"/>
      <c r="AT599" s="16"/>
      <c r="AU599" s="16"/>
      <c r="AV599" s="16"/>
      <c r="AW599" s="16"/>
      <c r="AX599" s="16"/>
      <c r="AY599" s="16"/>
      <c r="AZ599" s="16"/>
      <c r="BA599" s="16"/>
      <c r="BB599" s="16"/>
      <c r="BC599" s="16"/>
      <c r="BD599" s="16"/>
      <c r="BE599" s="16"/>
      <c r="BF599" s="16"/>
      <c r="BG599" s="16"/>
      <c r="BH599" s="16"/>
      <c r="BI599" s="16"/>
      <c r="BJ599" s="16"/>
      <c r="BK599" s="16"/>
      <c r="BL599" s="16"/>
      <c r="BM599" s="16"/>
      <c r="BN599" s="16"/>
      <c r="BO599" s="16"/>
      <c r="BP599" s="16"/>
      <c r="BQ599" s="16"/>
      <c r="BR599" s="16"/>
      <c r="BS599" s="16"/>
      <c r="BT599" s="16"/>
      <c r="BU599" s="16"/>
      <c r="BV599" s="16"/>
      <c r="BW599" s="16"/>
      <c r="BX599" s="16"/>
      <c r="BY599" s="16"/>
      <c r="BZ599" s="16"/>
      <c r="CA599" s="16"/>
      <c r="CB599" s="16"/>
      <c r="CC599" s="16"/>
      <c r="CD599" s="16"/>
      <c r="CE599" s="16"/>
      <c r="CF599" s="16"/>
      <c r="CG599" s="16"/>
      <c r="CH599" s="16"/>
      <c r="CI599" s="16"/>
      <c r="CJ599" s="16"/>
      <c r="CK599" s="16"/>
      <c r="CL599" s="16"/>
      <c r="CM599" s="16"/>
      <c r="CN599" s="16"/>
      <c r="CO599" s="16"/>
      <c r="CP599" s="16"/>
      <c r="CQ599" s="16"/>
      <c r="CR599" s="16"/>
      <c r="CS599" s="16"/>
      <c r="CT599" s="16"/>
      <c r="CU599" s="16"/>
      <c r="CV599" s="16"/>
      <c r="CW599" s="16"/>
      <c r="CX599" s="16"/>
      <c r="CY599" s="16"/>
      <c r="CZ599" s="16"/>
      <c r="DA599" s="16"/>
      <c r="DB599" s="16"/>
      <c r="DC599" s="16"/>
      <c r="DD599" s="16"/>
      <c r="DE599" s="16"/>
      <c r="DF599" s="16"/>
      <c r="DG599" s="16"/>
      <c r="DH599" s="16"/>
      <c r="DI599" s="16"/>
      <c r="DJ599" s="16"/>
      <c r="DK599" s="16"/>
      <c r="DL599" s="16"/>
      <c r="DM599" s="16"/>
      <c r="DN599" s="16"/>
      <c r="DO599" s="16"/>
      <c r="DP599" s="16"/>
      <c r="DQ599" s="16"/>
      <c r="DR599" s="16"/>
      <c r="DS599" s="16"/>
      <c r="DT599" s="16"/>
      <c r="DU599" s="16"/>
      <c r="DV599" s="16"/>
      <c r="DW599" s="16"/>
      <c r="DX599" s="16"/>
      <c r="DY599" s="16"/>
      <c r="DZ599" s="16"/>
      <c r="EA599" s="16"/>
      <c r="EB599" s="16"/>
      <c r="EC599" s="16"/>
      <c r="ED599" s="16"/>
      <c r="EE599" s="16"/>
      <c r="EF599" s="16"/>
      <c r="EG599" s="16"/>
      <c r="EH599" s="16"/>
      <c r="EI599" s="16"/>
      <c r="EJ599" s="16"/>
      <c r="EK599" s="16"/>
      <c r="EL599" s="16"/>
      <c r="EM599" s="16"/>
      <c r="EN599" s="16"/>
      <c r="EO599" s="16"/>
      <c r="EP599" s="16"/>
      <c r="EQ599" s="16"/>
      <c r="ER599" s="16"/>
      <c r="ES599" s="16"/>
      <c r="ET599" s="16"/>
      <c r="EU599" s="16"/>
      <c r="EV599" s="16"/>
      <c r="EW599" s="16"/>
      <c r="EX599" s="16"/>
      <c r="EY599" s="16"/>
      <c r="EZ599" s="16"/>
      <c r="FA599" s="16"/>
      <c r="FB599" s="16"/>
      <c r="FC599" s="16"/>
      <c r="FD599" s="16"/>
      <c r="FE599" s="16"/>
      <c r="FF599" s="16"/>
      <c r="FG599" s="16"/>
      <c r="FH599" s="16"/>
      <c r="FI599" s="16"/>
      <c r="FJ599" s="16"/>
      <c r="FK599" s="16"/>
      <c r="FL599" s="16"/>
      <c r="FM599" s="16"/>
      <c r="FN599" s="16"/>
      <c r="FO599" s="16"/>
      <c r="FP599" s="16"/>
      <c r="FQ599" s="16"/>
      <c r="FR599" s="16"/>
      <c r="FS599" s="16"/>
      <c r="FT599" s="16"/>
      <c r="FU599" s="16"/>
      <c r="FV599" s="16"/>
      <c r="FW599" s="16"/>
      <c r="FX599" s="16"/>
      <c r="FY599" s="16"/>
      <c r="FZ599" s="16"/>
      <c r="GA599" s="16"/>
      <c r="GB599" s="16"/>
      <c r="GC599" s="16"/>
      <c r="GE599" s="37">
        <v>594</v>
      </c>
      <c r="GF599" s="12">
        <v>3813</v>
      </c>
      <c r="GG599" s="16">
        <v>5.1360000000000001</v>
      </c>
      <c r="GH599" s="16">
        <v>6.59</v>
      </c>
      <c r="GI599" s="16">
        <v>4.5599999999999996</v>
      </c>
      <c r="GJ599" s="16">
        <v>7</v>
      </c>
      <c r="GK599" s="16">
        <v>0</v>
      </c>
      <c r="GL599" s="16">
        <v>0</v>
      </c>
      <c r="GM599" s="16">
        <v>0</v>
      </c>
      <c r="GN599" s="16">
        <v>0</v>
      </c>
      <c r="GO599" s="16">
        <v>6.6</v>
      </c>
      <c r="GP599" s="16">
        <v>9.9</v>
      </c>
      <c r="GQ599" s="16">
        <v>0</v>
      </c>
      <c r="GR599" s="16">
        <v>30.25</v>
      </c>
      <c r="GS599" s="16">
        <v>0</v>
      </c>
      <c r="GT599" s="16">
        <v>0</v>
      </c>
      <c r="GU599" s="16">
        <v>0</v>
      </c>
      <c r="GV599" s="16">
        <v>2126.4859999999994</v>
      </c>
      <c r="GW599" s="16"/>
      <c r="GX599" s="16"/>
      <c r="GY599" s="16"/>
      <c r="GZ599" s="16"/>
      <c r="HA599" s="16"/>
    </row>
    <row r="600" spans="1:209" x14ac:dyDescent="0.35">
      <c r="A600" s="37"/>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c r="AA600" s="16"/>
      <c r="AB600" s="16"/>
      <c r="AC600" s="16"/>
      <c r="AD600" s="16"/>
      <c r="AE600" s="16"/>
      <c r="AF600" s="16"/>
      <c r="AG600" s="16"/>
      <c r="AH600" s="16"/>
      <c r="AI600" s="16"/>
      <c r="AJ600" s="16"/>
      <c r="AK600" s="16"/>
      <c r="AL600" s="16"/>
      <c r="AM600" s="16"/>
      <c r="AN600" s="16"/>
      <c r="AO600" s="16"/>
      <c r="AP600" s="16"/>
      <c r="AQ600" s="16"/>
      <c r="AR600" s="16"/>
      <c r="AS600" s="16"/>
      <c r="AT600" s="16"/>
      <c r="AU600" s="16"/>
      <c r="AV600" s="16"/>
      <c r="AW600" s="16"/>
      <c r="AX600" s="16"/>
      <c r="AY600" s="16"/>
      <c r="AZ600" s="16"/>
      <c r="BA600" s="16"/>
      <c r="BB600" s="16"/>
      <c r="BC600" s="16"/>
      <c r="BD600" s="16"/>
      <c r="BE600" s="16"/>
      <c r="BF600" s="16"/>
      <c r="BG600" s="16"/>
      <c r="BH600" s="16"/>
      <c r="BI600" s="16"/>
      <c r="BJ600" s="16"/>
      <c r="BK600" s="16"/>
      <c r="BL600" s="16"/>
      <c r="BM600" s="16"/>
      <c r="BN600" s="16"/>
      <c r="BO600" s="16"/>
      <c r="BP600" s="16"/>
      <c r="BQ600" s="16"/>
      <c r="BR600" s="16"/>
      <c r="BS600" s="16"/>
      <c r="BT600" s="16"/>
      <c r="BU600" s="16"/>
      <c r="BV600" s="16"/>
      <c r="BW600" s="16"/>
      <c r="BX600" s="16"/>
      <c r="BY600" s="16"/>
      <c r="BZ600" s="16"/>
      <c r="CA600" s="16"/>
      <c r="CB600" s="16"/>
      <c r="CC600" s="16"/>
      <c r="CD600" s="16"/>
      <c r="CE600" s="16"/>
      <c r="CF600" s="16"/>
      <c r="CG600" s="16"/>
      <c r="CH600" s="16"/>
      <c r="CI600" s="16"/>
      <c r="CJ600" s="16"/>
      <c r="CK600" s="16"/>
      <c r="CL600" s="16"/>
      <c r="CM600" s="16"/>
      <c r="CN600" s="16"/>
      <c r="CO600" s="16"/>
      <c r="CP600" s="16"/>
      <c r="CQ600" s="16"/>
      <c r="CR600" s="16"/>
      <c r="CS600" s="16"/>
      <c r="CT600" s="16"/>
      <c r="CU600" s="16"/>
      <c r="CV600" s="16"/>
      <c r="CW600" s="16"/>
      <c r="CX600" s="16"/>
      <c r="CY600" s="16"/>
      <c r="CZ600" s="16"/>
      <c r="DA600" s="16"/>
      <c r="DB600" s="16"/>
      <c r="DC600" s="16"/>
      <c r="DD600" s="16"/>
      <c r="DE600" s="16"/>
      <c r="DF600" s="16"/>
      <c r="DG600" s="16"/>
      <c r="DH600" s="16"/>
      <c r="DI600" s="16"/>
      <c r="DJ600" s="16"/>
      <c r="DK600" s="16"/>
      <c r="DL600" s="16"/>
      <c r="DM600" s="16"/>
      <c r="DN600" s="16"/>
      <c r="DO600" s="16"/>
      <c r="DP600" s="16"/>
      <c r="DQ600" s="16"/>
      <c r="DR600" s="16"/>
      <c r="DS600" s="16"/>
      <c r="DT600" s="16"/>
      <c r="DU600" s="16"/>
      <c r="DV600" s="16"/>
      <c r="DW600" s="16"/>
      <c r="DX600" s="16"/>
      <c r="DY600" s="16"/>
      <c r="DZ600" s="16"/>
      <c r="EA600" s="16"/>
      <c r="EB600" s="16"/>
      <c r="EC600" s="16"/>
      <c r="ED600" s="16"/>
      <c r="EE600" s="16"/>
      <c r="EF600" s="16"/>
      <c r="EG600" s="16"/>
      <c r="EH600" s="16"/>
      <c r="EI600" s="16"/>
      <c r="EJ600" s="16"/>
      <c r="EK600" s="16"/>
      <c r="EL600" s="16"/>
      <c r="EM600" s="16"/>
      <c r="EN600" s="16"/>
      <c r="EO600" s="16"/>
      <c r="EP600" s="16"/>
      <c r="EQ600" s="16"/>
      <c r="ER600" s="16"/>
      <c r="ES600" s="16"/>
      <c r="ET600" s="16"/>
      <c r="EU600" s="16"/>
      <c r="EV600" s="16"/>
      <c r="EW600" s="16"/>
      <c r="EX600" s="16"/>
      <c r="EY600" s="16"/>
      <c r="EZ600" s="16"/>
      <c r="FA600" s="16"/>
      <c r="FB600" s="16"/>
      <c r="FC600" s="16"/>
      <c r="FD600" s="16"/>
      <c r="FE600" s="16"/>
      <c r="FF600" s="16"/>
      <c r="FG600" s="16"/>
      <c r="FH600" s="16"/>
      <c r="FI600" s="16"/>
      <c r="FJ600" s="16"/>
      <c r="FK600" s="16"/>
      <c r="FL600" s="16"/>
      <c r="FM600" s="16"/>
      <c r="FN600" s="16"/>
      <c r="FO600" s="16"/>
      <c r="FP600" s="16"/>
      <c r="FQ600" s="16"/>
      <c r="FR600" s="16"/>
      <c r="FS600" s="16"/>
      <c r="FT600" s="16"/>
      <c r="FU600" s="16"/>
      <c r="FV600" s="16"/>
      <c r="FW600" s="16"/>
      <c r="FX600" s="16"/>
      <c r="FY600" s="16"/>
      <c r="FZ600" s="16"/>
      <c r="GA600" s="16"/>
      <c r="GB600" s="16"/>
      <c r="GC600" s="16"/>
      <c r="GE600" s="37">
        <v>595</v>
      </c>
      <c r="GF600" s="12">
        <v>3814</v>
      </c>
      <c r="GG600" s="16">
        <v>11.02</v>
      </c>
      <c r="GH600" s="16">
        <v>12.84</v>
      </c>
      <c r="GI600" s="16">
        <v>14.95</v>
      </c>
      <c r="GJ600" s="16">
        <v>9</v>
      </c>
      <c r="GK600" s="16">
        <v>7</v>
      </c>
      <c r="GL600" s="16">
        <v>7.5</v>
      </c>
      <c r="GM600" s="16">
        <v>0</v>
      </c>
      <c r="GN600" s="16">
        <v>5.94</v>
      </c>
      <c r="GO600" s="16">
        <v>5.76</v>
      </c>
      <c r="GP600" s="16">
        <v>19.11</v>
      </c>
      <c r="GQ600" s="16">
        <v>42.52</v>
      </c>
      <c r="GR600" s="16">
        <v>36.159999999999997</v>
      </c>
      <c r="GS600" s="16">
        <v>13.28</v>
      </c>
      <c r="GT600" s="16">
        <v>0</v>
      </c>
      <c r="GU600" s="16">
        <v>0</v>
      </c>
      <c r="GV600" s="16">
        <v>2871.4639999999999</v>
      </c>
      <c r="GW600" s="16"/>
      <c r="GX600" s="16"/>
      <c r="GY600" s="16"/>
      <c r="GZ600" s="16"/>
      <c r="HA600" s="16"/>
    </row>
    <row r="601" spans="1:209" x14ac:dyDescent="0.35">
      <c r="A601" s="37"/>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c r="AA601" s="16"/>
      <c r="AB601" s="16"/>
      <c r="AC601" s="16"/>
      <c r="AD601" s="16"/>
      <c r="AE601" s="16"/>
      <c r="AF601" s="16"/>
      <c r="AG601" s="16"/>
      <c r="AH601" s="16"/>
      <c r="AI601" s="16"/>
      <c r="AJ601" s="16"/>
      <c r="AK601" s="16"/>
      <c r="AL601" s="16"/>
      <c r="AM601" s="16"/>
      <c r="AN601" s="16"/>
      <c r="AO601" s="16"/>
      <c r="AP601" s="16"/>
      <c r="AQ601" s="16"/>
      <c r="AR601" s="16"/>
      <c r="AS601" s="16"/>
      <c r="AT601" s="16"/>
      <c r="AU601" s="16"/>
      <c r="AV601" s="16"/>
      <c r="AW601" s="16"/>
      <c r="AX601" s="16"/>
      <c r="AY601" s="16"/>
      <c r="AZ601" s="16"/>
      <c r="BA601" s="16"/>
      <c r="BB601" s="16"/>
      <c r="BC601" s="16"/>
      <c r="BD601" s="16"/>
      <c r="BE601" s="16"/>
      <c r="BF601" s="16"/>
      <c r="BG601" s="16"/>
      <c r="BH601" s="16"/>
      <c r="BI601" s="16"/>
      <c r="BJ601" s="16"/>
      <c r="BK601" s="16"/>
      <c r="BL601" s="16"/>
      <c r="BM601" s="16"/>
      <c r="BN601" s="16"/>
      <c r="BO601" s="16"/>
      <c r="BP601" s="16"/>
      <c r="BQ601" s="16"/>
      <c r="BR601" s="16"/>
      <c r="BS601" s="16"/>
      <c r="BT601" s="16"/>
      <c r="BU601" s="16"/>
      <c r="BV601" s="16"/>
      <c r="BW601" s="16"/>
      <c r="BX601" s="16"/>
      <c r="BY601" s="16"/>
      <c r="BZ601" s="16"/>
      <c r="CA601" s="16"/>
      <c r="CB601" s="16"/>
      <c r="CC601" s="16"/>
      <c r="CD601" s="16"/>
      <c r="CE601" s="16"/>
      <c r="CF601" s="16"/>
      <c r="CG601" s="16"/>
      <c r="CH601" s="16"/>
      <c r="CI601" s="16"/>
      <c r="CJ601" s="16"/>
      <c r="CK601" s="16"/>
      <c r="CL601" s="16"/>
      <c r="CM601" s="16"/>
      <c r="CN601" s="16"/>
      <c r="CO601" s="16"/>
      <c r="CP601" s="16"/>
      <c r="CQ601" s="16"/>
      <c r="CR601" s="16"/>
      <c r="CS601" s="16"/>
      <c r="CT601" s="16"/>
      <c r="CU601" s="16"/>
      <c r="CV601" s="16"/>
      <c r="CW601" s="16"/>
      <c r="CX601" s="16"/>
      <c r="CY601" s="16"/>
      <c r="CZ601" s="16"/>
      <c r="DA601" s="16"/>
      <c r="DB601" s="16"/>
      <c r="DC601" s="16"/>
      <c r="DD601" s="16"/>
      <c r="DE601" s="16"/>
      <c r="DF601" s="16"/>
      <c r="DG601" s="16"/>
      <c r="DH601" s="16"/>
      <c r="DI601" s="16"/>
      <c r="DJ601" s="16"/>
      <c r="DK601" s="16"/>
      <c r="DL601" s="16"/>
      <c r="DM601" s="16"/>
      <c r="DN601" s="16"/>
      <c r="DO601" s="16"/>
      <c r="DP601" s="16"/>
      <c r="DQ601" s="16"/>
      <c r="DR601" s="16"/>
      <c r="DS601" s="16"/>
      <c r="DT601" s="16"/>
      <c r="DU601" s="16"/>
      <c r="DV601" s="16"/>
      <c r="DW601" s="16"/>
      <c r="DX601" s="16"/>
      <c r="DY601" s="16"/>
      <c r="DZ601" s="16"/>
      <c r="EA601" s="16"/>
      <c r="EB601" s="16"/>
      <c r="EC601" s="16"/>
      <c r="ED601" s="16"/>
      <c r="EE601" s="16"/>
      <c r="EF601" s="16"/>
      <c r="EG601" s="16"/>
      <c r="EH601" s="16"/>
      <c r="EI601" s="16"/>
      <c r="EJ601" s="16"/>
      <c r="EK601" s="16"/>
      <c r="EL601" s="16"/>
      <c r="EM601" s="16"/>
      <c r="EN601" s="16"/>
      <c r="EO601" s="16"/>
      <c r="EP601" s="16"/>
      <c r="EQ601" s="16"/>
      <c r="ER601" s="16"/>
      <c r="ES601" s="16"/>
      <c r="ET601" s="16"/>
      <c r="EU601" s="16"/>
      <c r="EV601" s="16"/>
      <c r="EW601" s="16"/>
      <c r="EX601" s="16"/>
      <c r="EY601" s="16"/>
      <c r="EZ601" s="16"/>
      <c r="FA601" s="16"/>
      <c r="FB601" s="16"/>
      <c r="FC601" s="16"/>
      <c r="FD601" s="16"/>
      <c r="FE601" s="16"/>
      <c r="FF601" s="16"/>
      <c r="FG601" s="16"/>
      <c r="FH601" s="16"/>
      <c r="FI601" s="16"/>
      <c r="FJ601" s="16"/>
      <c r="FK601" s="16"/>
      <c r="FL601" s="16"/>
      <c r="FM601" s="16"/>
      <c r="FN601" s="16"/>
      <c r="FO601" s="16"/>
      <c r="FP601" s="16"/>
      <c r="FQ601" s="16"/>
      <c r="FR601" s="16"/>
      <c r="FS601" s="16"/>
      <c r="FT601" s="16"/>
      <c r="FU601" s="16"/>
      <c r="FV601" s="16"/>
      <c r="FW601" s="16"/>
      <c r="FX601" s="16"/>
      <c r="FY601" s="16"/>
      <c r="FZ601" s="16"/>
      <c r="GA601" s="16"/>
      <c r="GB601" s="16"/>
      <c r="GC601" s="16"/>
      <c r="GE601" s="37">
        <v>596</v>
      </c>
      <c r="GF601" s="12">
        <v>3815</v>
      </c>
      <c r="GG601" s="16">
        <v>56.22</v>
      </c>
      <c r="GH601" s="16">
        <v>22.03</v>
      </c>
      <c r="GI601" s="16">
        <v>20.5</v>
      </c>
      <c r="GJ601" s="16">
        <v>4</v>
      </c>
      <c r="GK601" s="16">
        <v>17.559999999999999</v>
      </c>
      <c r="GL601" s="16">
        <v>12.58</v>
      </c>
      <c r="GM601" s="16">
        <v>10.08</v>
      </c>
      <c r="GN601" s="16">
        <v>0</v>
      </c>
      <c r="GO601" s="16">
        <v>4.95</v>
      </c>
      <c r="GP601" s="16">
        <v>39.015000000000001</v>
      </c>
      <c r="GQ601" s="16">
        <v>53.33</v>
      </c>
      <c r="GR601" s="16">
        <v>12.88</v>
      </c>
      <c r="GS601" s="16">
        <v>46.39</v>
      </c>
      <c r="GT601" s="16">
        <v>70.010000000000005</v>
      </c>
      <c r="GU601" s="16">
        <v>29.16</v>
      </c>
      <c r="GV601" s="16">
        <v>4006.5499999999984</v>
      </c>
      <c r="GW601" s="16"/>
      <c r="GX601" s="16"/>
      <c r="GY601" s="16"/>
      <c r="GZ601" s="16"/>
      <c r="HA601" s="16"/>
    </row>
    <row r="602" spans="1:209" x14ac:dyDescent="0.35">
      <c r="A602" s="37"/>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c r="AA602" s="16"/>
      <c r="AB602" s="16"/>
      <c r="AC602" s="16"/>
      <c r="AD602" s="16"/>
      <c r="AE602" s="16"/>
      <c r="AF602" s="16"/>
      <c r="AG602" s="16"/>
      <c r="AH602" s="16"/>
      <c r="AI602" s="16"/>
      <c r="AJ602" s="16"/>
      <c r="AK602" s="16"/>
      <c r="AL602" s="16"/>
      <c r="AM602" s="16"/>
      <c r="AN602" s="16"/>
      <c r="AO602" s="16"/>
      <c r="AP602" s="16"/>
      <c r="AQ602" s="16"/>
      <c r="AR602" s="16"/>
      <c r="AS602" s="16"/>
      <c r="AT602" s="16"/>
      <c r="AU602" s="16"/>
      <c r="AV602" s="16"/>
      <c r="AW602" s="16"/>
      <c r="AX602" s="16"/>
      <c r="AY602" s="16"/>
      <c r="AZ602" s="16"/>
      <c r="BA602" s="16"/>
      <c r="BB602" s="16"/>
      <c r="BC602" s="16"/>
      <c r="BD602" s="16"/>
      <c r="BE602" s="16"/>
      <c r="BF602" s="16"/>
      <c r="BG602" s="16"/>
      <c r="BH602" s="16"/>
      <c r="BI602" s="16"/>
      <c r="BJ602" s="16"/>
      <c r="BK602" s="16"/>
      <c r="BL602" s="16"/>
      <c r="BM602" s="16"/>
      <c r="BN602" s="16"/>
      <c r="BO602" s="16"/>
      <c r="BP602" s="16"/>
      <c r="BQ602" s="16"/>
      <c r="BR602" s="16"/>
      <c r="BS602" s="16"/>
      <c r="BT602" s="16"/>
      <c r="BU602" s="16"/>
      <c r="BV602" s="16"/>
      <c r="BW602" s="16"/>
      <c r="BX602" s="16"/>
      <c r="BY602" s="16"/>
      <c r="BZ602" s="16"/>
      <c r="CA602" s="16"/>
      <c r="CB602" s="16"/>
      <c r="CC602" s="16"/>
      <c r="CD602" s="16"/>
      <c r="CE602" s="16"/>
      <c r="CF602" s="16"/>
      <c r="CG602" s="16"/>
      <c r="CH602" s="16"/>
      <c r="CI602" s="16"/>
      <c r="CJ602" s="16"/>
      <c r="CK602" s="16"/>
      <c r="CL602" s="16"/>
      <c r="CM602" s="16"/>
      <c r="CN602" s="16"/>
      <c r="CO602" s="16"/>
      <c r="CP602" s="16"/>
      <c r="CQ602" s="16"/>
      <c r="CR602" s="16"/>
      <c r="CS602" s="16"/>
      <c r="CT602" s="16"/>
      <c r="CU602" s="16"/>
      <c r="CV602" s="16"/>
      <c r="CW602" s="16"/>
      <c r="CX602" s="16"/>
      <c r="CY602" s="16"/>
      <c r="CZ602" s="16"/>
      <c r="DA602" s="16"/>
      <c r="DB602" s="16"/>
      <c r="DC602" s="16"/>
      <c r="DD602" s="16"/>
      <c r="DE602" s="16"/>
      <c r="DF602" s="16"/>
      <c r="DG602" s="16"/>
      <c r="DH602" s="16"/>
      <c r="DI602" s="16"/>
      <c r="DJ602" s="16"/>
      <c r="DK602" s="16"/>
      <c r="DL602" s="16"/>
      <c r="DM602" s="16"/>
      <c r="DN602" s="16"/>
      <c r="DO602" s="16"/>
      <c r="DP602" s="16"/>
      <c r="DQ602" s="16"/>
      <c r="DR602" s="16"/>
      <c r="DS602" s="16"/>
      <c r="DT602" s="16"/>
      <c r="DU602" s="16"/>
      <c r="DV602" s="16"/>
      <c r="DW602" s="16"/>
      <c r="DX602" s="16"/>
      <c r="DY602" s="16"/>
      <c r="DZ602" s="16"/>
      <c r="EA602" s="16"/>
      <c r="EB602" s="16"/>
      <c r="EC602" s="16"/>
      <c r="ED602" s="16"/>
      <c r="EE602" s="16"/>
      <c r="EF602" s="16"/>
      <c r="EG602" s="16"/>
      <c r="EH602" s="16"/>
      <c r="EI602" s="16"/>
      <c r="EJ602" s="16"/>
      <c r="EK602" s="16"/>
      <c r="EL602" s="16"/>
      <c r="EM602" s="16"/>
      <c r="EN602" s="16"/>
      <c r="EO602" s="16"/>
      <c r="EP602" s="16"/>
      <c r="EQ602" s="16"/>
      <c r="ER602" s="16"/>
      <c r="ES602" s="16"/>
      <c r="ET602" s="16"/>
      <c r="EU602" s="16"/>
      <c r="EV602" s="16"/>
      <c r="EW602" s="16"/>
      <c r="EX602" s="16"/>
      <c r="EY602" s="16"/>
      <c r="EZ602" s="16"/>
      <c r="FA602" s="16"/>
      <c r="FB602" s="16"/>
      <c r="FC602" s="16"/>
      <c r="FD602" s="16"/>
      <c r="FE602" s="16"/>
      <c r="FF602" s="16"/>
      <c r="FG602" s="16"/>
      <c r="FH602" s="16"/>
      <c r="FI602" s="16"/>
      <c r="FJ602" s="16"/>
      <c r="FK602" s="16"/>
      <c r="FL602" s="16"/>
      <c r="FM602" s="16"/>
      <c r="FN602" s="16"/>
      <c r="FO602" s="16"/>
      <c r="FP602" s="16"/>
      <c r="FQ602" s="16"/>
      <c r="FR602" s="16"/>
      <c r="FS602" s="16"/>
      <c r="FT602" s="16"/>
      <c r="FU602" s="16"/>
      <c r="FV602" s="16"/>
      <c r="FW602" s="16"/>
      <c r="FX602" s="16"/>
      <c r="FY602" s="16"/>
      <c r="FZ602" s="16"/>
      <c r="GA602" s="16"/>
      <c r="GB602" s="16"/>
      <c r="GC602" s="16"/>
      <c r="GE602" s="37">
        <v>597</v>
      </c>
      <c r="GF602" s="12">
        <v>3816</v>
      </c>
      <c r="GG602" s="16">
        <v>14.195</v>
      </c>
      <c r="GH602" s="16">
        <v>37.28</v>
      </c>
      <c r="GI602" s="16">
        <v>5</v>
      </c>
      <c r="GJ602" s="16">
        <v>11.34</v>
      </c>
      <c r="GK602" s="16">
        <v>7</v>
      </c>
      <c r="GL602" s="16">
        <v>4.24</v>
      </c>
      <c r="GM602" s="16">
        <v>14</v>
      </c>
      <c r="GN602" s="16">
        <v>32.090000000000003</v>
      </c>
      <c r="GO602" s="16">
        <v>54.414999999999999</v>
      </c>
      <c r="GP602" s="16">
        <v>7.92</v>
      </c>
      <c r="GQ602" s="16">
        <v>18.34</v>
      </c>
      <c r="GR602" s="16">
        <v>26.28</v>
      </c>
      <c r="GS602" s="16">
        <v>34.44</v>
      </c>
      <c r="GT602" s="16">
        <v>23.32</v>
      </c>
      <c r="GU602" s="16">
        <v>32.520000000000003</v>
      </c>
      <c r="GV602" s="16">
        <v>3795.4659999999999</v>
      </c>
      <c r="GW602" s="16"/>
      <c r="GX602" s="16"/>
      <c r="GY602" s="16"/>
      <c r="GZ602" s="16"/>
      <c r="HA602" s="16"/>
    </row>
    <row r="603" spans="1:209" x14ac:dyDescent="0.35">
      <c r="A603" s="37"/>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c r="AA603" s="16"/>
      <c r="AB603" s="16"/>
      <c r="AC603" s="16"/>
      <c r="AD603" s="16"/>
      <c r="AE603" s="16"/>
      <c r="AF603" s="16"/>
      <c r="AG603" s="16"/>
      <c r="AH603" s="16"/>
      <c r="AI603" s="16"/>
      <c r="AJ603" s="16"/>
      <c r="AK603" s="16"/>
      <c r="AL603" s="16"/>
      <c r="AM603" s="16"/>
      <c r="AN603" s="16"/>
      <c r="AO603" s="16"/>
      <c r="AP603" s="16"/>
      <c r="AQ603" s="16"/>
      <c r="AR603" s="16"/>
      <c r="AS603" s="16"/>
      <c r="AT603" s="16"/>
      <c r="AU603" s="16"/>
      <c r="AV603" s="16"/>
      <c r="AW603" s="16"/>
      <c r="AX603" s="16"/>
      <c r="AY603" s="16"/>
      <c r="AZ603" s="16"/>
      <c r="BA603" s="16"/>
      <c r="BB603" s="16"/>
      <c r="BC603" s="16"/>
      <c r="BD603" s="16"/>
      <c r="BE603" s="16"/>
      <c r="BF603" s="16"/>
      <c r="BG603" s="16"/>
      <c r="BH603" s="16"/>
      <c r="BI603" s="16"/>
      <c r="BJ603" s="16"/>
      <c r="BK603" s="16"/>
      <c r="BL603" s="16"/>
      <c r="BM603" s="16"/>
      <c r="BN603" s="16"/>
      <c r="BO603" s="16"/>
      <c r="BP603" s="16"/>
      <c r="BQ603" s="16"/>
      <c r="BR603" s="16"/>
      <c r="BS603" s="16"/>
      <c r="BT603" s="16"/>
      <c r="BU603" s="16"/>
      <c r="BV603" s="16"/>
      <c r="BW603" s="16"/>
      <c r="BX603" s="16"/>
      <c r="BY603" s="16"/>
      <c r="BZ603" s="16"/>
      <c r="CA603" s="16"/>
      <c r="CB603" s="16"/>
      <c r="CC603" s="16"/>
      <c r="CD603" s="16"/>
      <c r="CE603" s="16"/>
      <c r="CF603" s="16"/>
      <c r="CG603" s="16"/>
      <c r="CH603" s="16"/>
      <c r="CI603" s="16"/>
      <c r="CJ603" s="16"/>
      <c r="CK603" s="16"/>
      <c r="CL603" s="16"/>
      <c r="CM603" s="16"/>
      <c r="CN603" s="16"/>
      <c r="CO603" s="16"/>
      <c r="CP603" s="16"/>
      <c r="CQ603" s="16"/>
      <c r="CR603" s="16"/>
      <c r="CS603" s="16"/>
      <c r="CT603" s="16"/>
      <c r="CU603" s="16"/>
      <c r="CV603" s="16"/>
      <c r="CW603" s="16"/>
      <c r="CX603" s="16"/>
      <c r="CY603" s="16"/>
      <c r="CZ603" s="16"/>
      <c r="DA603" s="16"/>
      <c r="DB603" s="16"/>
      <c r="DC603" s="16"/>
      <c r="DD603" s="16"/>
      <c r="DE603" s="16"/>
      <c r="DF603" s="16"/>
      <c r="DG603" s="16"/>
      <c r="DH603" s="16"/>
      <c r="DI603" s="16"/>
      <c r="DJ603" s="16"/>
      <c r="DK603" s="16"/>
      <c r="DL603" s="16"/>
      <c r="DM603" s="16"/>
      <c r="DN603" s="16"/>
      <c r="DO603" s="16"/>
      <c r="DP603" s="16"/>
      <c r="DQ603" s="16"/>
      <c r="DR603" s="16"/>
      <c r="DS603" s="16"/>
      <c r="DT603" s="16"/>
      <c r="DU603" s="16"/>
      <c r="DV603" s="16"/>
      <c r="DW603" s="16"/>
      <c r="DX603" s="16"/>
      <c r="DY603" s="16"/>
      <c r="DZ603" s="16"/>
      <c r="EA603" s="16"/>
      <c r="EB603" s="16"/>
      <c r="EC603" s="16"/>
      <c r="ED603" s="16"/>
      <c r="EE603" s="16"/>
      <c r="EF603" s="16"/>
      <c r="EG603" s="16"/>
      <c r="EH603" s="16"/>
      <c r="EI603" s="16"/>
      <c r="EJ603" s="16"/>
      <c r="EK603" s="16"/>
      <c r="EL603" s="16"/>
      <c r="EM603" s="16"/>
      <c r="EN603" s="16"/>
      <c r="EO603" s="16"/>
      <c r="EP603" s="16"/>
      <c r="EQ603" s="16"/>
      <c r="ER603" s="16"/>
      <c r="ES603" s="16"/>
      <c r="ET603" s="16"/>
      <c r="EU603" s="16"/>
      <c r="EV603" s="16"/>
      <c r="EW603" s="16"/>
      <c r="EX603" s="16"/>
      <c r="EY603" s="16"/>
      <c r="EZ603" s="16"/>
      <c r="FA603" s="16"/>
      <c r="FB603" s="16"/>
      <c r="FC603" s="16"/>
      <c r="FD603" s="16"/>
      <c r="FE603" s="16"/>
      <c r="FF603" s="16"/>
      <c r="FG603" s="16"/>
      <c r="FH603" s="16"/>
      <c r="FI603" s="16"/>
      <c r="FJ603" s="16"/>
      <c r="FK603" s="16"/>
      <c r="FL603" s="16"/>
      <c r="FM603" s="16"/>
      <c r="FN603" s="16"/>
      <c r="FO603" s="16"/>
      <c r="FP603" s="16"/>
      <c r="FQ603" s="16"/>
      <c r="FR603" s="16"/>
      <c r="FS603" s="16"/>
      <c r="FT603" s="16"/>
      <c r="FU603" s="16"/>
      <c r="FV603" s="16"/>
      <c r="FW603" s="16"/>
      <c r="FX603" s="16"/>
      <c r="FY603" s="16"/>
      <c r="FZ603" s="16"/>
      <c r="GA603" s="16"/>
      <c r="GB603" s="16"/>
      <c r="GC603" s="16"/>
      <c r="GE603" s="37">
        <v>598</v>
      </c>
      <c r="GF603" s="12">
        <v>3818</v>
      </c>
      <c r="GG603" s="16">
        <v>141.35</v>
      </c>
      <c r="GH603" s="16">
        <v>93.805000000000007</v>
      </c>
      <c r="GI603" s="16">
        <v>32.265999999999998</v>
      </c>
      <c r="GJ603" s="16">
        <v>28.545000000000002</v>
      </c>
      <c r="GK603" s="16">
        <v>48.17</v>
      </c>
      <c r="GL603" s="16">
        <v>31.33</v>
      </c>
      <c r="GM603" s="16">
        <v>163.01499999999999</v>
      </c>
      <c r="GN603" s="16">
        <v>119.13</v>
      </c>
      <c r="GO603" s="16">
        <v>71.22</v>
      </c>
      <c r="GP603" s="16">
        <v>128.54</v>
      </c>
      <c r="GQ603" s="16">
        <v>291.97000000000003</v>
      </c>
      <c r="GR603" s="16">
        <v>104.72</v>
      </c>
      <c r="GS603" s="16">
        <v>112.08</v>
      </c>
      <c r="GT603" s="16">
        <v>142.52000000000001</v>
      </c>
      <c r="GU603" s="16">
        <v>145.74</v>
      </c>
      <c r="GV603" s="16">
        <v>19814.898000000005</v>
      </c>
      <c r="GW603" s="16"/>
      <c r="GX603" s="16"/>
      <c r="GY603" s="16"/>
      <c r="GZ603" s="16"/>
      <c r="HA603" s="16"/>
    </row>
    <row r="604" spans="1:209" x14ac:dyDescent="0.35">
      <c r="A604" s="37"/>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c r="AA604" s="16"/>
      <c r="AB604" s="16"/>
      <c r="AC604" s="16"/>
      <c r="AD604" s="16"/>
      <c r="AE604" s="16"/>
      <c r="AF604" s="16"/>
      <c r="AG604" s="16"/>
      <c r="AH604" s="16"/>
      <c r="AI604" s="16"/>
      <c r="AJ604" s="16"/>
      <c r="AK604" s="16"/>
      <c r="AL604" s="16"/>
      <c r="AM604" s="16"/>
      <c r="AN604" s="16"/>
      <c r="AO604" s="16"/>
      <c r="AP604" s="16"/>
      <c r="AQ604" s="16"/>
      <c r="AR604" s="16"/>
      <c r="AS604" s="16"/>
      <c r="AT604" s="16"/>
      <c r="AU604" s="16"/>
      <c r="AV604" s="16"/>
      <c r="AW604" s="16"/>
      <c r="AX604" s="16"/>
      <c r="AY604" s="16"/>
      <c r="AZ604" s="16"/>
      <c r="BA604" s="16"/>
      <c r="BB604" s="16"/>
      <c r="BC604" s="16"/>
      <c r="BD604" s="16"/>
      <c r="BE604" s="16"/>
      <c r="BF604" s="16"/>
      <c r="BG604" s="16"/>
      <c r="BH604" s="16"/>
      <c r="BI604" s="16"/>
      <c r="BJ604" s="16"/>
      <c r="BK604" s="16"/>
      <c r="BL604" s="16"/>
      <c r="BM604" s="16"/>
      <c r="BN604" s="16"/>
      <c r="BO604" s="16"/>
      <c r="BP604" s="16"/>
      <c r="BQ604" s="16"/>
      <c r="BR604" s="16"/>
      <c r="BS604" s="16"/>
      <c r="BT604" s="16"/>
      <c r="BU604" s="16"/>
      <c r="BV604" s="16"/>
      <c r="BW604" s="16"/>
      <c r="BX604" s="16"/>
      <c r="BY604" s="16"/>
      <c r="BZ604" s="16"/>
      <c r="CA604" s="16"/>
      <c r="CB604" s="16"/>
      <c r="CC604" s="16"/>
      <c r="CD604" s="16"/>
      <c r="CE604" s="16"/>
      <c r="CF604" s="16"/>
      <c r="CG604" s="16"/>
      <c r="CH604" s="16"/>
      <c r="CI604" s="16"/>
      <c r="CJ604" s="16"/>
      <c r="CK604" s="16"/>
      <c r="CL604" s="16"/>
      <c r="CM604" s="16"/>
      <c r="CN604" s="16"/>
      <c r="CO604" s="16"/>
      <c r="CP604" s="16"/>
      <c r="CQ604" s="16"/>
      <c r="CR604" s="16"/>
      <c r="CS604" s="16"/>
      <c r="CT604" s="16"/>
      <c r="CU604" s="16"/>
      <c r="CV604" s="16"/>
      <c r="CW604" s="16"/>
      <c r="CX604" s="16"/>
      <c r="CY604" s="16"/>
      <c r="CZ604" s="16"/>
      <c r="DA604" s="16"/>
      <c r="DB604" s="16"/>
      <c r="DC604" s="16"/>
      <c r="DD604" s="16"/>
      <c r="DE604" s="16"/>
      <c r="DF604" s="16"/>
      <c r="DG604" s="16"/>
      <c r="DH604" s="16"/>
      <c r="DI604" s="16"/>
      <c r="DJ604" s="16"/>
      <c r="DK604" s="16"/>
      <c r="DL604" s="16"/>
      <c r="DM604" s="16"/>
      <c r="DN604" s="16"/>
      <c r="DO604" s="16"/>
      <c r="DP604" s="16"/>
      <c r="DQ604" s="16"/>
      <c r="DR604" s="16"/>
      <c r="DS604" s="16"/>
      <c r="DT604" s="16"/>
      <c r="DU604" s="16"/>
      <c r="DV604" s="16"/>
      <c r="DW604" s="16"/>
      <c r="DX604" s="16"/>
      <c r="DY604" s="16"/>
      <c r="DZ604" s="16"/>
      <c r="EA604" s="16"/>
      <c r="EB604" s="16"/>
      <c r="EC604" s="16"/>
      <c r="ED604" s="16"/>
      <c r="EE604" s="16"/>
      <c r="EF604" s="16"/>
      <c r="EG604" s="16"/>
      <c r="EH604" s="16"/>
      <c r="EI604" s="16"/>
      <c r="EJ604" s="16"/>
      <c r="EK604" s="16"/>
      <c r="EL604" s="16"/>
      <c r="EM604" s="16"/>
      <c r="EN604" s="16"/>
      <c r="EO604" s="16"/>
      <c r="EP604" s="16"/>
      <c r="EQ604" s="16"/>
      <c r="ER604" s="16"/>
      <c r="ES604" s="16"/>
      <c r="ET604" s="16"/>
      <c r="EU604" s="16"/>
      <c r="EV604" s="16"/>
      <c r="EW604" s="16"/>
      <c r="EX604" s="16"/>
      <c r="EY604" s="16"/>
      <c r="EZ604" s="16"/>
      <c r="FA604" s="16"/>
      <c r="FB604" s="16"/>
      <c r="FC604" s="16"/>
      <c r="FD604" s="16"/>
      <c r="FE604" s="16"/>
      <c r="FF604" s="16"/>
      <c r="FG604" s="16"/>
      <c r="FH604" s="16"/>
      <c r="FI604" s="16"/>
      <c r="FJ604" s="16"/>
      <c r="FK604" s="16"/>
      <c r="FL604" s="16"/>
      <c r="FM604" s="16"/>
      <c r="FN604" s="16"/>
      <c r="FO604" s="16"/>
      <c r="FP604" s="16"/>
      <c r="FQ604" s="16"/>
      <c r="FR604" s="16"/>
      <c r="FS604" s="16"/>
      <c r="FT604" s="16"/>
      <c r="FU604" s="16"/>
      <c r="FV604" s="16"/>
      <c r="FW604" s="16"/>
      <c r="FX604" s="16"/>
      <c r="FY604" s="16"/>
      <c r="FZ604" s="16"/>
      <c r="GA604" s="16"/>
      <c r="GB604" s="16"/>
      <c r="GC604" s="16"/>
      <c r="GE604" s="37">
        <v>599</v>
      </c>
      <c r="GF604" s="12">
        <v>3820</v>
      </c>
      <c r="GG604" s="16">
        <v>152.43799999999999</v>
      </c>
      <c r="GH604" s="16">
        <v>101.86499999999999</v>
      </c>
      <c r="GI604" s="16">
        <v>45.064</v>
      </c>
      <c r="GJ604" s="16">
        <v>31.94</v>
      </c>
      <c r="GK604" s="16">
        <v>52.67</v>
      </c>
      <c r="GL604" s="16">
        <v>37.4</v>
      </c>
      <c r="GM604" s="16">
        <v>152.07</v>
      </c>
      <c r="GN604" s="16">
        <v>164.31</v>
      </c>
      <c r="GO604" s="16">
        <v>143.24</v>
      </c>
      <c r="GP604" s="16">
        <v>184.64500000000001</v>
      </c>
      <c r="GQ604" s="16">
        <v>154.13</v>
      </c>
      <c r="GR604" s="16">
        <v>221.02</v>
      </c>
      <c r="GS604" s="16">
        <v>300.41000000000003</v>
      </c>
      <c r="GT604" s="16">
        <v>219.66</v>
      </c>
      <c r="GU604" s="16">
        <v>179.96</v>
      </c>
      <c r="GV604" s="16">
        <v>22402.061000000009</v>
      </c>
      <c r="GW604" s="16"/>
      <c r="GX604" s="16"/>
      <c r="GY604" s="16"/>
      <c r="GZ604" s="16"/>
      <c r="HA604" s="16"/>
    </row>
    <row r="605" spans="1:209" x14ac:dyDescent="0.35">
      <c r="A605" s="37"/>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c r="AA605" s="16"/>
      <c r="AB605" s="16"/>
      <c r="AC605" s="16"/>
      <c r="AD605" s="16"/>
      <c r="AE605" s="16"/>
      <c r="AF605" s="16"/>
      <c r="AG605" s="16"/>
      <c r="AH605" s="16"/>
      <c r="AI605" s="16"/>
      <c r="AJ605" s="16"/>
      <c r="AK605" s="16"/>
      <c r="AL605" s="16"/>
      <c r="AM605" s="16"/>
      <c r="AN605" s="16"/>
      <c r="AO605" s="16"/>
      <c r="AP605" s="16"/>
      <c r="AQ605" s="16"/>
      <c r="AR605" s="16"/>
      <c r="AS605" s="16"/>
      <c r="AT605" s="16"/>
      <c r="AU605" s="16"/>
      <c r="AV605" s="16"/>
      <c r="AW605" s="16"/>
      <c r="AX605" s="16"/>
      <c r="AY605" s="16"/>
      <c r="AZ605" s="16"/>
      <c r="BA605" s="16"/>
      <c r="BB605" s="16"/>
      <c r="BC605" s="16"/>
      <c r="BD605" s="16"/>
      <c r="BE605" s="16"/>
      <c r="BF605" s="16"/>
      <c r="BG605" s="16"/>
      <c r="BH605" s="16"/>
      <c r="BI605" s="16"/>
      <c r="BJ605" s="16"/>
      <c r="BK605" s="16"/>
      <c r="BL605" s="16"/>
      <c r="BM605" s="16"/>
      <c r="BN605" s="16"/>
      <c r="BO605" s="16"/>
      <c r="BP605" s="16"/>
      <c r="BQ605" s="16"/>
      <c r="BR605" s="16"/>
      <c r="BS605" s="16"/>
      <c r="BT605" s="16"/>
      <c r="BU605" s="16"/>
      <c r="BV605" s="16"/>
      <c r="BW605" s="16"/>
      <c r="BX605" s="16"/>
      <c r="BY605" s="16"/>
      <c r="BZ605" s="16"/>
      <c r="CA605" s="16"/>
      <c r="CB605" s="16"/>
      <c r="CC605" s="16"/>
      <c r="CD605" s="16"/>
      <c r="CE605" s="16"/>
      <c r="CF605" s="16"/>
      <c r="CG605" s="16"/>
      <c r="CH605" s="16"/>
      <c r="CI605" s="16"/>
      <c r="CJ605" s="16"/>
      <c r="CK605" s="16"/>
      <c r="CL605" s="16"/>
      <c r="CM605" s="16"/>
      <c r="CN605" s="16"/>
      <c r="CO605" s="16"/>
      <c r="CP605" s="16"/>
      <c r="CQ605" s="16"/>
      <c r="CR605" s="16"/>
      <c r="CS605" s="16"/>
      <c r="CT605" s="16"/>
      <c r="CU605" s="16"/>
      <c r="CV605" s="16"/>
      <c r="CW605" s="16"/>
      <c r="CX605" s="16"/>
      <c r="CY605" s="16"/>
      <c r="CZ605" s="16"/>
      <c r="DA605" s="16"/>
      <c r="DB605" s="16"/>
      <c r="DC605" s="16"/>
      <c r="DD605" s="16"/>
      <c r="DE605" s="16"/>
      <c r="DF605" s="16"/>
      <c r="DG605" s="16"/>
      <c r="DH605" s="16"/>
      <c r="DI605" s="16"/>
      <c r="DJ605" s="16"/>
      <c r="DK605" s="16"/>
      <c r="DL605" s="16"/>
      <c r="DM605" s="16"/>
      <c r="DN605" s="16"/>
      <c r="DO605" s="16"/>
      <c r="DP605" s="16"/>
      <c r="DQ605" s="16"/>
      <c r="DR605" s="16"/>
      <c r="DS605" s="16"/>
      <c r="DT605" s="16"/>
      <c r="DU605" s="16"/>
      <c r="DV605" s="16"/>
      <c r="DW605" s="16"/>
      <c r="DX605" s="16"/>
      <c r="DY605" s="16"/>
      <c r="DZ605" s="16"/>
      <c r="EA605" s="16"/>
      <c r="EB605" s="16"/>
      <c r="EC605" s="16"/>
      <c r="ED605" s="16"/>
      <c r="EE605" s="16"/>
      <c r="EF605" s="16"/>
      <c r="EG605" s="16"/>
      <c r="EH605" s="16"/>
      <c r="EI605" s="16"/>
      <c r="EJ605" s="16"/>
      <c r="EK605" s="16"/>
      <c r="EL605" s="16"/>
      <c r="EM605" s="16"/>
      <c r="EN605" s="16"/>
      <c r="EO605" s="16"/>
      <c r="EP605" s="16"/>
      <c r="EQ605" s="16"/>
      <c r="ER605" s="16"/>
      <c r="ES605" s="16"/>
      <c r="ET605" s="16"/>
      <c r="EU605" s="16"/>
      <c r="EV605" s="16"/>
      <c r="EW605" s="16"/>
      <c r="EX605" s="16"/>
      <c r="EY605" s="16"/>
      <c r="EZ605" s="16"/>
      <c r="FA605" s="16"/>
      <c r="FB605" s="16"/>
      <c r="FC605" s="16"/>
      <c r="FD605" s="16"/>
      <c r="FE605" s="16"/>
      <c r="FF605" s="16"/>
      <c r="FG605" s="16"/>
      <c r="FH605" s="16"/>
      <c r="FI605" s="16"/>
      <c r="FJ605" s="16"/>
      <c r="FK605" s="16"/>
      <c r="FL605" s="16"/>
      <c r="FM605" s="16"/>
      <c r="FN605" s="16"/>
      <c r="FO605" s="16"/>
      <c r="FP605" s="16"/>
      <c r="FQ605" s="16"/>
      <c r="FR605" s="16"/>
      <c r="FS605" s="16"/>
      <c r="FT605" s="16"/>
      <c r="FU605" s="16"/>
      <c r="FV605" s="16"/>
      <c r="FW605" s="16"/>
      <c r="FX605" s="16"/>
      <c r="FY605" s="16"/>
      <c r="FZ605" s="16"/>
      <c r="GA605" s="16"/>
      <c r="GB605" s="16"/>
      <c r="GC605" s="16"/>
      <c r="GE605" s="37">
        <v>600</v>
      </c>
      <c r="GF605" s="12">
        <v>3821</v>
      </c>
      <c r="GG605" s="16">
        <v>45.691000000000003</v>
      </c>
      <c r="GH605" s="16">
        <v>37.08</v>
      </c>
      <c r="GI605" s="16">
        <v>9.5</v>
      </c>
      <c r="GJ605" s="16">
        <v>38.090000000000003</v>
      </c>
      <c r="GK605" s="16">
        <v>9.5</v>
      </c>
      <c r="GL605" s="16">
        <v>4.59</v>
      </c>
      <c r="GM605" s="16">
        <v>19.760000000000002</v>
      </c>
      <c r="GN605" s="16">
        <v>18.510000000000002</v>
      </c>
      <c r="GO605" s="16">
        <v>99</v>
      </c>
      <c r="GP605" s="16">
        <v>25.08</v>
      </c>
      <c r="GQ605" s="16">
        <v>19.97</v>
      </c>
      <c r="GR605" s="16">
        <v>43.79</v>
      </c>
      <c r="GS605" s="16">
        <v>0</v>
      </c>
      <c r="GT605" s="16">
        <v>10.56</v>
      </c>
      <c r="GU605" s="16">
        <v>10.56</v>
      </c>
      <c r="GV605" s="16">
        <v>4674.0630000000019</v>
      </c>
      <c r="GW605" s="16"/>
      <c r="GX605" s="16"/>
      <c r="GY605" s="16"/>
      <c r="GZ605" s="16"/>
      <c r="HA605" s="16"/>
    </row>
    <row r="606" spans="1:209" x14ac:dyDescent="0.35">
      <c r="A606" s="37"/>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c r="AA606" s="16"/>
      <c r="AB606" s="16"/>
      <c r="AC606" s="16"/>
      <c r="AD606" s="16"/>
      <c r="AE606" s="16"/>
      <c r="AF606" s="16"/>
      <c r="AG606" s="16"/>
      <c r="AH606" s="16"/>
      <c r="AI606" s="16"/>
      <c r="AJ606" s="16"/>
      <c r="AK606" s="16"/>
      <c r="AL606" s="16"/>
      <c r="AM606" s="16"/>
      <c r="AN606" s="16"/>
      <c r="AO606" s="16"/>
      <c r="AP606" s="16"/>
      <c r="AQ606" s="16"/>
      <c r="AR606" s="16"/>
      <c r="AS606" s="16"/>
      <c r="AT606" s="16"/>
      <c r="AU606" s="16"/>
      <c r="AV606" s="16"/>
      <c r="AW606" s="16"/>
      <c r="AX606" s="16"/>
      <c r="AY606" s="16"/>
      <c r="AZ606" s="16"/>
      <c r="BA606" s="16"/>
      <c r="BB606" s="16"/>
      <c r="BC606" s="16"/>
      <c r="BD606" s="16"/>
      <c r="BE606" s="16"/>
      <c r="BF606" s="16"/>
      <c r="BG606" s="16"/>
      <c r="BH606" s="16"/>
      <c r="BI606" s="16"/>
      <c r="BJ606" s="16"/>
      <c r="BK606" s="16"/>
      <c r="BL606" s="16"/>
      <c r="BM606" s="16"/>
      <c r="BN606" s="16"/>
      <c r="BO606" s="16"/>
      <c r="BP606" s="16"/>
      <c r="BQ606" s="16"/>
      <c r="BR606" s="16"/>
      <c r="BS606" s="16"/>
      <c r="BT606" s="16"/>
      <c r="BU606" s="16"/>
      <c r="BV606" s="16"/>
      <c r="BW606" s="16"/>
      <c r="BX606" s="16"/>
      <c r="BY606" s="16"/>
      <c r="BZ606" s="16"/>
      <c r="CA606" s="16"/>
      <c r="CB606" s="16"/>
      <c r="CC606" s="16"/>
      <c r="CD606" s="16"/>
      <c r="CE606" s="16"/>
      <c r="CF606" s="16"/>
      <c r="CG606" s="16"/>
      <c r="CH606" s="16"/>
      <c r="CI606" s="16"/>
      <c r="CJ606" s="16"/>
      <c r="CK606" s="16"/>
      <c r="CL606" s="16"/>
      <c r="CM606" s="16"/>
      <c r="CN606" s="16"/>
      <c r="CO606" s="16"/>
      <c r="CP606" s="16"/>
      <c r="CQ606" s="16"/>
      <c r="CR606" s="16"/>
      <c r="CS606" s="16"/>
      <c r="CT606" s="16"/>
      <c r="CU606" s="16"/>
      <c r="CV606" s="16"/>
      <c r="CW606" s="16"/>
      <c r="CX606" s="16"/>
      <c r="CY606" s="16"/>
      <c r="CZ606" s="16"/>
      <c r="DA606" s="16"/>
      <c r="DB606" s="16"/>
      <c r="DC606" s="16"/>
      <c r="DD606" s="16"/>
      <c r="DE606" s="16"/>
      <c r="DF606" s="16"/>
      <c r="DG606" s="16"/>
      <c r="DH606" s="16"/>
      <c r="DI606" s="16"/>
      <c r="DJ606" s="16"/>
      <c r="DK606" s="16"/>
      <c r="DL606" s="16"/>
      <c r="DM606" s="16"/>
      <c r="DN606" s="16"/>
      <c r="DO606" s="16"/>
      <c r="DP606" s="16"/>
      <c r="DQ606" s="16"/>
      <c r="DR606" s="16"/>
      <c r="DS606" s="16"/>
      <c r="DT606" s="16"/>
      <c r="DU606" s="16"/>
      <c r="DV606" s="16"/>
      <c r="DW606" s="16"/>
      <c r="DX606" s="16"/>
      <c r="DY606" s="16"/>
      <c r="DZ606" s="16"/>
      <c r="EA606" s="16"/>
      <c r="EB606" s="16"/>
      <c r="EC606" s="16"/>
      <c r="ED606" s="16"/>
      <c r="EE606" s="16"/>
      <c r="EF606" s="16"/>
      <c r="EG606" s="16"/>
      <c r="EH606" s="16"/>
      <c r="EI606" s="16"/>
      <c r="EJ606" s="16"/>
      <c r="EK606" s="16"/>
      <c r="EL606" s="16"/>
      <c r="EM606" s="16"/>
      <c r="EN606" s="16"/>
      <c r="EO606" s="16"/>
      <c r="EP606" s="16"/>
      <c r="EQ606" s="16"/>
      <c r="ER606" s="16"/>
      <c r="ES606" s="16"/>
      <c r="ET606" s="16"/>
      <c r="EU606" s="16"/>
      <c r="EV606" s="16"/>
      <c r="EW606" s="16"/>
      <c r="EX606" s="16"/>
      <c r="EY606" s="16"/>
      <c r="EZ606" s="16"/>
      <c r="FA606" s="16"/>
      <c r="FB606" s="16"/>
      <c r="FC606" s="16"/>
      <c r="FD606" s="16"/>
      <c r="FE606" s="16"/>
      <c r="FF606" s="16"/>
      <c r="FG606" s="16"/>
      <c r="FH606" s="16"/>
      <c r="FI606" s="16"/>
      <c r="FJ606" s="16"/>
      <c r="FK606" s="16"/>
      <c r="FL606" s="16"/>
      <c r="FM606" s="16"/>
      <c r="FN606" s="16"/>
      <c r="FO606" s="16"/>
      <c r="FP606" s="16"/>
      <c r="FQ606" s="16"/>
      <c r="FR606" s="16"/>
      <c r="FS606" s="16"/>
      <c r="FT606" s="16"/>
      <c r="FU606" s="16"/>
      <c r="FV606" s="16"/>
      <c r="FW606" s="16"/>
      <c r="FX606" s="16"/>
      <c r="FY606" s="16"/>
      <c r="FZ606" s="16"/>
      <c r="GA606" s="16"/>
      <c r="GB606" s="16"/>
      <c r="GC606" s="16"/>
      <c r="GE606" s="37">
        <v>601</v>
      </c>
      <c r="GF606" s="12">
        <v>3822</v>
      </c>
      <c r="GG606" s="16">
        <v>13.5</v>
      </c>
      <c r="GH606" s="16">
        <v>0</v>
      </c>
      <c r="GI606" s="16">
        <v>0</v>
      </c>
      <c r="GJ606" s="16">
        <v>6</v>
      </c>
      <c r="GK606" s="16">
        <v>2</v>
      </c>
      <c r="GL606" s="16">
        <v>0</v>
      </c>
      <c r="GM606" s="16">
        <v>0</v>
      </c>
      <c r="GN606" s="16">
        <v>0</v>
      </c>
      <c r="GO606" s="16">
        <v>11.824999999999999</v>
      </c>
      <c r="GP606" s="16">
        <v>1.98</v>
      </c>
      <c r="GQ606" s="16">
        <v>32.44</v>
      </c>
      <c r="GR606" s="16">
        <v>0</v>
      </c>
      <c r="GS606" s="16">
        <v>6</v>
      </c>
      <c r="GT606" s="16">
        <v>8.8000000000000007</v>
      </c>
      <c r="GU606" s="16">
        <v>0</v>
      </c>
      <c r="GV606" s="16">
        <v>1267.2129999999995</v>
      </c>
      <c r="GW606" s="16"/>
      <c r="GX606" s="16"/>
      <c r="GY606" s="16"/>
      <c r="GZ606" s="16"/>
      <c r="HA606" s="16"/>
    </row>
    <row r="607" spans="1:209" x14ac:dyDescent="0.35">
      <c r="A607" s="37"/>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c r="AA607" s="16"/>
      <c r="AB607" s="16"/>
      <c r="AC607" s="16"/>
      <c r="AD607" s="16"/>
      <c r="AE607" s="16"/>
      <c r="AF607" s="16"/>
      <c r="AG607" s="16"/>
      <c r="AH607" s="16"/>
      <c r="AI607" s="16"/>
      <c r="AJ607" s="16"/>
      <c r="AK607" s="16"/>
      <c r="AL607" s="16"/>
      <c r="AM607" s="16"/>
      <c r="AN607" s="16"/>
      <c r="AO607" s="16"/>
      <c r="AP607" s="16"/>
      <c r="AQ607" s="16"/>
      <c r="AR607" s="16"/>
      <c r="AS607" s="16"/>
      <c r="AT607" s="16"/>
      <c r="AU607" s="16"/>
      <c r="AV607" s="16"/>
      <c r="AW607" s="16"/>
      <c r="AX607" s="16"/>
      <c r="AY607" s="16"/>
      <c r="AZ607" s="16"/>
      <c r="BA607" s="16"/>
      <c r="BB607" s="16"/>
      <c r="BC607" s="16"/>
      <c r="BD607" s="16"/>
      <c r="BE607" s="16"/>
      <c r="BF607" s="16"/>
      <c r="BG607" s="16"/>
      <c r="BH607" s="16"/>
      <c r="BI607" s="16"/>
      <c r="BJ607" s="16"/>
      <c r="BK607" s="16"/>
      <c r="BL607" s="16"/>
      <c r="BM607" s="16"/>
      <c r="BN607" s="16"/>
      <c r="BO607" s="16"/>
      <c r="BP607" s="16"/>
      <c r="BQ607" s="16"/>
      <c r="BR607" s="16"/>
      <c r="BS607" s="16"/>
      <c r="BT607" s="16"/>
      <c r="BU607" s="16"/>
      <c r="BV607" s="16"/>
      <c r="BW607" s="16"/>
      <c r="BX607" s="16"/>
      <c r="BY607" s="16"/>
      <c r="BZ607" s="16"/>
      <c r="CA607" s="16"/>
      <c r="CB607" s="16"/>
      <c r="CC607" s="16"/>
      <c r="CD607" s="16"/>
      <c r="CE607" s="16"/>
      <c r="CF607" s="16"/>
      <c r="CG607" s="16"/>
      <c r="CH607" s="16"/>
      <c r="CI607" s="16"/>
      <c r="CJ607" s="16"/>
      <c r="CK607" s="16"/>
      <c r="CL607" s="16"/>
      <c r="CM607" s="16"/>
      <c r="CN607" s="16"/>
      <c r="CO607" s="16"/>
      <c r="CP607" s="16"/>
      <c r="CQ607" s="16"/>
      <c r="CR607" s="16"/>
      <c r="CS607" s="16"/>
      <c r="CT607" s="16"/>
      <c r="CU607" s="16"/>
      <c r="CV607" s="16"/>
      <c r="CW607" s="16"/>
      <c r="CX607" s="16"/>
      <c r="CY607" s="16"/>
      <c r="CZ607" s="16"/>
      <c r="DA607" s="16"/>
      <c r="DB607" s="16"/>
      <c r="DC607" s="16"/>
      <c r="DD607" s="16"/>
      <c r="DE607" s="16"/>
      <c r="DF607" s="16"/>
      <c r="DG607" s="16"/>
      <c r="DH607" s="16"/>
      <c r="DI607" s="16"/>
      <c r="DJ607" s="16"/>
      <c r="DK607" s="16"/>
      <c r="DL607" s="16"/>
      <c r="DM607" s="16"/>
      <c r="DN607" s="16"/>
      <c r="DO607" s="16"/>
      <c r="DP607" s="16"/>
      <c r="DQ607" s="16"/>
      <c r="DR607" s="16"/>
      <c r="DS607" s="16"/>
      <c r="DT607" s="16"/>
      <c r="DU607" s="16"/>
      <c r="DV607" s="16"/>
      <c r="DW607" s="16"/>
      <c r="DX607" s="16"/>
      <c r="DY607" s="16"/>
      <c r="DZ607" s="16"/>
      <c r="EA607" s="16"/>
      <c r="EB607" s="16"/>
      <c r="EC607" s="16"/>
      <c r="ED607" s="16"/>
      <c r="EE607" s="16"/>
      <c r="EF607" s="16"/>
      <c r="EG607" s="16"/>
      <c r="EH607" s="16"/>
      <c r="EI607" s="16"/>
      <c r="EJ607" s="16"/>
      <c r="EK607" s="16"/>
      <c r="EL607" s="16"/>
      <c r="EM607" s="16"/>
      <c r="EN607" s="16"/>
      <c r="EO607" s="16"/>
      <c r="EP607" s="16"/>
      <c r="EQ607" s="16"/>
      <c r="ER607" s="16"/>
      <c r="ES607" s="16"/>
      <c r="ET607" s="16"/>
      <c r="EU607" s="16"/>
      <c r="EV607" s="16"/>
      <c r="EW607" s="16"/>
      <c r="EX607" s="16"/>
      <c r="EY607" s="16"/>
      <c r="EZ607" s="16"/>
      <c r="FA607" s="16"/>
      <c r="FB607" s="16"/>
      <c r="FC607" s="16"/>
      <c r="FD607" s="16"/>
      <c r="FE607" s="16"/>
      <c r="FF607" s="16"/>
      <c r="FG607" s="16"/>
      <c r="FH607" s="16"/>
      <c r="FI607" s="16"/>
      <c r="FJ607" s="16"/>
      <c r="FK607" s="16"/>
      <c r="FL607" s="16"/>
      <c r="FM607" s="16"/>
      <c r="FN607" s="16"/>
      <c r="FO607" s="16"/>
      <c r="FP607" s="16"/>
      <c r="FQ607" s="16"/>
      <c r="FR607" s="16"/>
      <c r="FS607" s="16"/>
      <c r="FT607" s="16"/>
      <c r="FU607" s="16"/>
      <c r="FV607" s="16"/>
      <c r="FW607" s="16"/>
      <c r="FX607" s="16"/>
      <c r="FY607" s="16"/>
      <c r="FZ607" s="16"/>
      <c r="GA607" s="16"/>
      <c r="GB607" s="16"/>
      <c r="GC607" s="16"/>
      <c r="GE607" s="37">
        <v>602</v>
      </c>
      <c r="GF607" s="12">
        <v>3823</v>
      </c>
      <c r="GG607" s="16">
        <v>19.305</v>
      </c>
      <c r="GH607" s="16">
        <v>38.281999999999996</v>
      </c>
      <c r="GI607" s="16">
        <v>3</v>
      </c>
      <c r="GJ607" s="16">
        <v>14.56</v>
      </c>
      <c r="GK607" s="16">
        <v>11</v>
      </c>
      <c r="GL607" s="16">
        <v>0</v>
      </c>
      <c r="GM607" s="16">
        <v>8.18</v>
      </c>
      <c r="GN607" s="16">
        <v>32.405000000000001</v>
      </c>
      <c r="GO607" s="16">
        <v>6.6</v>
      </c>
      <c r="GP607" s="16">
        <v>6.6</v>
      </c>
      <c r="GQ607" s="16">
        <v>40.630000000000003</v>
      </c>
      <c r="GR607" s="16">
        <v>5.7</v>
      </c>
      <c r="GS607" s="16">
        <v>58.06</v>
      </c>
      <c r="GT607" s="16">
        <v>27.15</v>
      </c>
      <c r="GU607" s="16">
        <v>0</v>
      </c>
      <c r="GV607" s="16">
        <v>3149.4520000000007</v>
      </c>
      <c r="GW607" s="16"/>
      <c r="GX607" s="16"/>
      <c r="GY607" s="16"/>
      <c r="GZ607" s="16"/>
      <c r="HA607" s="16"/>
    </row>
    <row r="608" spans="1:209" x14ac:dyDescent="0.35">
      <c r="A608" s="37"/>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c r="AA608" s="16"/>
      <c r="AB608" s="16"/>
      <c r="AC608" s="16"/>
      <c r="AD608" s="16"/>
      <c r="AE608" s="16"/>
      <c r="AF608" s="16"/>
      <c r="AG608" s="16"/>
      <c r="AH608" s="16"/>
      <c r="AI608" s="16"/>
      <c r="AJ608" s="16"/>
      <c r="AK608" s="16"/>
      <c r="AL608" s="16"/>
      <c r="AM608" s="16"/>
      <c r="AN608" s="16"/>
      <c r="AO608" s="16"/>
      <c r="AP608" s="16"/>
      <c r="AQ608" s="16"/>
      <c r="AR608" s="16"/>
      <c r="AS608" s="16"/>
      <c r="AT608" s="16"/>
      <c r="AU608" s="16"/>
      <c r="AV608" s="16"/>
      <c r="AW608" s="16"/>
      <c r="AX608" s="16"/>
      <c r="AY608" s="16"/>
      <c r="AZ608" s="16"/>
      <c r="BA608" s="16"/>
      <c r="BB608" s="16"/>
      <c r="BC608" s="16"/>
      <c r="BD608" s="16"/>
      <c r="BE608" s="16"/>
      <c r="BF608" s="16"/>
      <c r="BG608" s="16"/>
      <c r="BH608" s="16"/>
      <c r="BI608" s="16"/>
      <c r="BJ608" s="16"/>
      <c r="BK608" s="16"/>
      <c r="BL608" s="16"/>
      <c r="BM608" s="16"/>
      <c r="BN608" s="16"/>
      <c r="BO608" s="16"/>
      <c r="BP608" s="16"/>
      <c r="BQ608" s="16"/>
      <c r="BR608" s="16"/>
      <c r="BS608" s="16"/>
      <c r="BT608" s="16"/>
      <c r="BU608" s="16"/>
      <c r="BV608" s="16"/>
      <c r="BW608" s="16"/>
      <c r="BX608" s="16"/>
      <c r="BY608" s="16"/>
      <c r="BZ608" s="16"/>
      <c r="CA608" s="16"/>
      <c r="CB608" s="16"/>
      <c r="CC608" s="16"/>
      <c r="CD608" s="16"/>
      <c r="CE608" s="16"/>
      <c r="CF608" s="16"/>
      <c r="CG608" s="16"/>
      <c r="CH608" s="16"/>
      <c r="CI608" s="16"/>
      <c r="CJ608" s="16"/>
      <c r="CK608" s="16"/>
      <c r="CL608" s="16"/>
      <c r="CM608" s="16"/>
      <c r="CN608" s="16"/>
      <c r="CO608" s="16"/>
      <c r="CP608" s="16"/>
      <c r="CQ608" s="16"/>
      <c r="CR608" s="16"/>
      <c r="CS608" s="16"/>
      <c r="CT608" s="16"/>
      <c r="CU608" s="16"/>
      <c r="CV608" s="16"/>
      <c r="CW608" s="16"/>
      <c r="CX608" s="16"/>
      <c r="CY608" s="16"/>
      <c r="CZ608" s="16"/>
      <c r="DA608" s="16"/>
      <c r="DB608" s="16"/>
      <c r="DC608" s="16"/>
      <c r="DD608" s="16"/>
      <c r="DE608" s="16"/>
      <c r="DF608" s="16"/>
      <c r="DG608" s="16"/>
      <c r="DH608" s="16"/>
      <c r="DI608" s="16"/>
      <c r="DJ608" s="16"/>
      <c r="DK608" s="16"/>
      <c r="DL608" s="16"/>
      <c r="DM608" s="16"/>
      <c r="DN608" s="16"/>
      <c r="DO608" s="16"/>
      <c r="DP608" s="16"/>
      <c r="DQ608" s="16"/>
      <c r="DR608" s="16"/>
      <c r="DS608" s="16"/>
      <c r="DT608" s="16"/>
      <c r="DU608" s="16"/>
      <c r="DV608" s="16"/>
      <c r="DW608" s="16"/>
      <c r="DX608" s="16"/>
      <c r="DY608" s="16"/>
      <c r="DZ608" s="16"/>
      <c r="EA608" s="16"/>
      <c r="EB608" s="16"/>
      <c r="EC608" s="16"/>
      <c r="ED608" s="16"/>
      <c r="EE608" s="16"/>
      <c r="EF608" s="16"/>
      <c r="EG608" s="16"/>
      <c r="EH608" s="16"/>
      <c r="EI608" s="16"/>
      <c r="EJ608" s="16"/>
      <c r="EK608" s="16"/>
      <c r="EL608" s="16"/>
      <c r="EM608" s="16"/>
      <c r="EN608" s="16"/>
      <c r="EO608" s="16"/>
      <c r="EP608" s="16"/>
      <c r="EQ608" s="16"/>
      <c r="ER608" s="16"/>
      <c r="ES608" s="16"/>
      <c r="ET608" s="16"/>
      <c r="EU608" s="16"/>
      <c r="EV608" s="16"/>
      <c r="EW608" s="16"/>
      <c r="EX608" s="16"/>
      <c r="EY608" s="16"/>
      <c r="EZ608" s="16"/>
      <c r="FA608" s="16"/>
      <c r="FB608" s="16"/>
      <c r="FC608" s="16"/>
      <c r="FD608" s="16"/>
      <c r="FE608" s="16"/>
      <c r="FF608" s="16"/>
      <c r="FG608" s="16"/>
      <c r="FH608" s="16"/>
      <c r="FI608" s="16"/>
      <c r="FJ608" s="16"/>
      <c r="FK608" s="16"/>
      <c r="FL608" s="16"/>
      <c r="FM608" s="16"/>
      <c r="FN608" s="16"/>
      <c r="FO608" s="16"/>
      <c r="FP608" s="16"/>
      <c r="FQ608" s="16"/>
      <c r="FR608" s="16"/>
      <c r="FS608" s="16"/>
      <c r="FT608" s="16"/>
      <c r="FU608" s="16"/>
      <c r="FV608" s="16"/>
      <c r="FW608" s="16"/>
      <c r="FX608" s="16"/>
      <c r="FY608" s="16"/>
      <c r="FZ608" s="16"/>
      <c r="GA608" s="16"/>
      <c r="GB608" s="16"/>
      <c r="GC608" s="16"/>
      <c r="GE608" s="37">
        <v>603</v>
      </c>
      <c r="GF608" s="12">
        <v>3824</v>
      </c>
      <c r="GG608" s="16">
        <v>43.15</v>
      </c>
      <c r="GH608" s="16">
        <v>42.5</v>
      </c>
      <c r="GI608" s="16">
        <v>11.74</v>
      </c>
      <c r="GJ608" s="16">
        <v>34.365000000000002</v>
      </c>
      <c r="GK608" s="16">
        <v>22.8</v>
      </c>
      <c r="GL608" s="16">
        <v>16.420000000000002</v>
      </c>
      <c r="GM608" s="16">
        <v>4.55</v>
      </c>
      <c r="GN608" s="16">
        <v>19.45</v>
      </c>
      <c r="GO608" s="16">
        <v>27.864999999999998</v>
      </c>
      <c r="GP608" s="16">
        <v>37.305</v>
      </c>
      <c r="GQ608" s="16">
        <v>36.94</v>
      </c>
      <c r="GR608" s="16">
        <v>19.96</v>
      </c>
      <c r="GS608" s="16">
        <v>55.14</v>
      </c>
      <c r="GT608" s="16">
        <v>27.28</v>
      </c>
      <c r="GU608" s="16">
        <v>65.415000000000006</v>
      </c>
      <c r="GV608" s="16">
        <v>5858.5010000000002</v>
      </c>
      <c r="GW608" s="16"/>
      <c r="GX608" s="16"/>
      <c r="GY608" s="16"/>
      <c r="GZ608" s="16"/>
      <c r="HA608" s="16"/>
    </row>
    <row r="609" spans="1:209" x14ac:dyDescent="0.35">
      <c r="A609" s="37"/>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c r="AA609" s="16"/>
      <c r="AB609" s="16"/>
      <c r="AC609" s="16"/>
      <c r="AD609" s="16"/>
      <c r="AE609" s="16"/>
      <c r="AF609" s="16"/>
      <c r="AG609" s="16"/>
      <c r="AH609" s="16"/>
      <c r="AI609" s="16"/>
      <c r="AJ609" s="16"/>
      <c r="AK609" s="16"/>
      <c r="AL609" s="16"/>
      <c r="AM609" s="16"/>
      <c r="AN609" s="16"/>
      <c r="AO609" s="16"/>
      <c r="AP609" s="16"/>
      <c r="AQ609" s="16"/>
      <c r="AR609" s="16"/>
      <c r="AS609" s="16"/>
      <c r="AT609" s="16"/>
      <c r="AU609" s="16"/>
      <c r="AV609" s="16"/>
      <c r="AW609" s="16"/>
      <c r="AX609" s="16"/>
      <c r="AY609" s="16"/>
      <c r="AZ609" s="16"/>
      <c r="BA609" s="16"/>
      <c r="BB609" s="16"/>
      <c r="BC609" s="16"/>
      <c r="BD609" s="16"/>
      <c r="BE609" s="16"/>
      <c r="BF609" s="16"/>
      <c r="BG609" s="16"/>
      <c r="BH609" s="16"/>
      <c r="BI609" s="16"/>
      <c r="BJ609" s="16"/>
      <c r="BK609" s="16"/>
      <c r="BL609" s="16"/>
      <c r="BM609" s="16"/>
      <c r="BN609" s="16"/>
      <c r="BO609" s="16"/>
      <c r="BP609" s="16"/>
      <c r="BQ609" s="16"/>
      <c r="BR609" s="16"/>
      <c r="BS609" s="16"/>
      <c r="BT609" s="16"/>
      <c r="BU609" s="16"/>
      <c r="BV609" s="16"/>
      <c r="BW609" s="16"/>
      <c r="BX609" s="16"/>
      <c r="BY609" s="16"/>
      <c r="BZ609" s="16"/>
      <c r="CA609" s="16"/>
      <c r="CB609" s="16"/>
      <c r="CC609" s="16"/>
      <c r="CD609" s="16"/>
      <c r="CE609" s="16"/>
      <c r="CF609" s="16"/>
      <c r="CG609" s="16"/>
      <c r="CH609" s="16"/>
      <c r="CI609" s="16"/>
      <c r="CJ609" s="16"/>
      <c r="CK609" s="16"/>
      <c r="CL609" s="16"/>
      <c r="CM609" s="16"/>
      <c r="CN609" s="16"/>
      <c r="CO609" s="16"/>
      <c r="CP609" s="16"/>
      <c r="CQ609" s="16"/>
      <c r="CR609" s="16"/>
      <c r="CS609" s="16"/>
      <c r="CT609" s="16"/>
      <c r="CU609" s="16"/>
      <c r="CV609" s="16"/>
      <c r="CW609" s="16"/>
      <c r="CX609" s="16"/>
      <c r="CY609" s="16"/>
      <c r="CZ609" s="16"/>
      <c r="DA609" s="16"/>
      <c r="DB609" s="16"/>
      <c r="DC609" s="16"/>
      <c r="DD609" s="16"/>
      <c r="DE609" s="16"/>
      <c r="DF609" s="16"/>
      <c r="DG609" s="16"/>
      <c r="DH609" s="16"/>
      <c r="DI609" s="16"/>
      <c r="DJ609" s="16"/>
      <c r="DK609" s="16"/>
      <c r="DL609" s="16"/>
      <c r="DM609" s="16"/>
      <c r="DN609" s="16"/>
      <c r="DO609" s="16"/>
      <c r="DP609" s="16"/>
      <c r="DQ609" s="16"/>
      <c r="DR609" s="16"/>
      <c r="DS609" s="16"/>
      <c r="DT609" s="16"/>
      <c r="DU609" s="16"/>
      <c r="DV609" s="16"/>
      <c r="DW609" s="16"/>
      <c r="DX609" s="16"/>
      <c r="DY609" s="16"/>
      <c r="DZ609" s="16"/>
      <c r="EA609" s="16"/>
      <c r="EB609" s="16"/>
      <c r="EC609" s="16"/>
      <c r="ED609" s="16"/>
      <c r="EE609" s="16"/>
      <c r="EF609" s="16"/>
      <c r="EG609" s="16"/>
      <c r="EH609" s="16"/>
      <c r="EI609" s="16"/>
      <c r="EJ609" s="16"/>
      <c r="EK609" s="16"/>
      <c r="EL609" s="16"/>
      <c r="EM609" s="16"/>
      <c r="EN609" s="16"/>
      <c r="EO609" s="16"/>
      <c r="EP609" s="16"/>
      <c r="EQ609" s="16"/>
      <c r="ER609" s="16"/>
      <c r="ES609" s="16"/>
      <c r="ET609" s="16"/>
      <c r="EU609" s="16"/>
      <c r="EV609" s="16"/>
      <c r="EW609" s="16"/>
      <c r="EX609" s="16"/>
      <c r="EY609" s="16"/>
      <c r="EZ609" s="16"/>
      <c r="FA609" s="16"/>
      <c r="FB609" s="16"/>
      <c r="FC609" s="16"/>
      <c r="FD609" s="16"/>
      <c r="FE609" s="16"/>
      <c r="FF609" s="16"/>
      <c r="FG609" s="16"/>
      <c r="FH609" s="16"/>
      <c r="FI609" s="16"/>
      <c r="FJ609" s="16"/>
      <c r="FK609" s="16"/>
      <c r="FL609" s="16"/>
      <c r="FM609" s="16"/>
      <c r="FN609" s="16"/>
      <c r="FO609" s="16"/>
      <c r="FP609" s="16"/>
      <c r="FQ609" s="16"/>
      <c r="FR609" s="16"/>
      <c r="FS609" s="16"/>
      <c r="FT609" s="16"/>
      <c r="FU609" s="16"/>
      <c r="FV609" s="16"/>
      <c r="FW609" s="16"/>
      <c r="FX609" s="16"/>
      <c r="FY609" s="16"/>
      <c r="FZ609" s="16"/>
      <c r="GA609" s="16"/>
      <c r="GB609" s="16"/>
      <c r="GC609" s="16"/>
      <c r="GE609" s="37">
        <v>604</v>
      </c>
      <c r="GF609" s="12">
        <v>3825</v>
      </c>
      <c r="GG609" s="16">
        <v>150.52000000000001</v>
      </c>
      <c r="GH609" s="16">
        <v>255.29499999999999</v>
      </c>
      <c r="GI609" s="16">
        <v>74.38</v>
      </c>
      <c r="GJ609" s="16">
        <v>75.81</v>
      </c>
      <c r="GK609" s="16">
        <v>51.38</v>
      </c>
      <c r="GL609" s="16">
        <v>30.6</v>
      </c>
      <c r="GM609" s="16">
        <v>59.744999999999997</v>
      </c>
      <c r="GN609" s="16">
        <v>55.725000000000001</v>
      </c>
      <c r="GO609" s="16">
        <v>33.549999999999997</v>
      </c>
      <c r="GP609" s="16">
        <v>170.09</v>
      </c>
      <c r="GQ609" s="16">
        <v>202.97</v>
      </c>
      <c r="GR609" s="16">
        <v>85.26</v>
      </c>
      <c r="GS609" s="16">
        <v>137.55500000000001</v>
      </c>
      <c r="GT609" s="16">
        <v>129.595</v>
      </c>
      <c r="GU609" s="16">
        <v>78.900000000000006</v>
      </c>
      <c r="GV609" s="16">
        <v>20924.112999999994</v>
      </c>
      <c r="GW609" s="16"/>
      <c r="GX609" s="16"/>
      <c r="GY609" s="16"/>
      <c r="GZ609" s="16"/>
      <c r="HA609" s="16"/>
    </row>
    <row r="610" spans="1:209" x14ac:dyDescent="0.35">
      <c r="A610" s="37"/>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c r="AA610" s="16"/>
      <c r="AB610" s="16"/>
      <c r="AC610" s="16"/>
      <c r="AD610" s="16"/>
      <c r="AE610" s="16"/>
      <c r="AF610" s="16"/>
      <c r="AG610" s="16"/>
      <c r="AH610" s="16"/>
      <c r="AI610" s="16"/>
      <c r="AJ610" s="16"/>
      <c r="AK610" s="16"/>
      <c r="AL610" s="16"/>
      <c r="AM610" s="16"/>
      <c r="AN610" s="16"/>
      <c r="AO610" s="16"/>
      <c r="AP610" s="16"/>
      <c r="AQ610" s="16"/>
      <c r="AR610" s="16"/>
      <c r="AS610" s="16"/>
      <c r="AT610" s="16"/>
      <c r="AU610" s="16"/>
      <c r="AV610" s="16"/>
      <c r="AW610" s="16"/>
      <c r="AX610" s="16"/>
      <c r="AY610" s="16"/>
      <c r="AZ610" s="16"/>
      <c r="BA610" s="16"/>
      <c r="BB610" s="16"/>
      <c r="BC610" s="16"/>
      <c r="BD610" s="16"/>
      <c r="BE610" s="16"/>
      <c r="BF610" s="16"/>
      <c r="BG610" s="16"/>
      <c r="BH610" s="16"/>
      <c r="BI610" s="16"/>
      <c r="BJ610" s="16"/>
      <c r="BK610" s="16"/>
      <c r="BL610" s="16"/>
      <c r="BM610" s="16"/>
      <c r="BN610" s="16"/>
      <c r="BO610" s="16"/>
      <c r="BP610" s="16"/>
      <c r="BQ610" s="16"/>
      <c r="BR610" s="16"/>
      <c r="BS610" s="16"/>
      <c r="BT610" s="16"/>
      <c r="BU610" s="16"/>
      <c r="BV610" s="16"/>
      <c r="BW610" s="16"/>
      <c r="BX610" s="16"/>
      <c r="BY610" s="16"/>
      <c r="BZ610" s="16"/>
      <c r="CA610" s="16"/>
      <c r="CB610" s="16"/>
      <c r="CC610" s="16"/>
      <c r="CD610" s="16"/>
      <c r="CE610" s="16"/>
      <c r="CF610" s="16"/>
      <c r="CG610" s="16"/>
      <c r="CH610" s="16"/>
      <c r="CI610" s="16"/>
      <c r="CJ610" s="16"/>
      <c r="CK610" s="16"/>
      <c r="CL610" s="16"/>
      <c r="CM610" s="16"/>
      <c r="CN610" s="16"/>
      <c r="CO610" s="16"/>
      <c r="CP610" s="16"/>
      <c r="CQ610" s="16"/>
      <c r="CR610" s="16"/>
      <c r="CS610" s="16"/>
      <c r="CT610" s="16"/>
      <c r="CU610" s="16"/>
      <c r="CV610" s="16"/>
      <c r="CW610" s="16"/>
      <c r="CX610" s="16"/>
      <c r="CY610" s="16"/>
      <c r="CZ610" s="16"/>
      <c r="DA610" s="16"/>
      <c r="DB610" s="16"/>
      <c r="DC610" s="16"/>
      <c r="DD610" s="16"/>
      <c r="DE610" s="16"/>
      <c r="DF610" s="16"/>
      <c r="DG610" s="16"/>
      <c r="DH610" s="16"/>
      <c r="DI610" s="16"/>
      <c r="DJ610" s="16"/>
      <c r="DK610" s="16"/>
      <c r="DL610" s="16"/>
      <c r="DM610" s="16"/>
      <c r="DN610" s="16"/>
      <c r="DO610" s="16"/>
      <c r="DP610" s="16"/>
      <c r="DQ610" s="16"/>
      <c r="DR610" s="16"/>
      <c r="DS610" s="16"/>
      <c r="DT610" s="16"/>
      <c r="DU610" s="16"/>
      <c r="DV610" s="16"/>
      <c r="DW610" s="16"/>
      <c r="DX610" s="16"/>
      <c r="DY610" s="16"/>
      <c r="DZ610" s="16"/>
      <c r="EA610" s="16"/>
      <c r="EB610" s="16"/>
      <c r="EC610" s="16"/>
      <c r="ED610" s="16"/>
      <c r="EE610" s="16"/>
      <c r="EF610" s="16"/>
      <c r="EG610" s="16"/>
      <c r="EH610" s="16"/>
      <c r="EI610" s="16"/>
      <c r="EJ610" s="16"/>
      <c r="EK610" s="16"/>
      <c r="EL610" s="16"/>
      <c r="EM610" s="16"/>
      <c r="EN610" s="16"/>
      <c r="EO610" s="16"/>
      <c r="EP610" s="16"/>
      <c r="EQ610" s="16"/>
      <c r="ER610" s="16"/>
      <c r="ES610" s="16"/>
      <c r="ET610" s="16"/>
      <c r="EU610" s="16"/>
      <c r="EV610" s="16"/>
      <c r="EW610" s="16"/>
      <c r="EX610" s="16"/>
      <c r="EY610" s="16"/>
      <c r="EZ610" s="16"/>
      <c r="FA610" s="16"/>
      <c r="FB610" s="16"/>
      <c r="FC610" s="16"/>
      <c r="FD610" s="16"/>
      <c r="FE610" s="16"/>
      <c r="FF610" s="16"/>
      <c r="FG610" s="16"/>
      <c r="FH610" s="16"/>
      <c r="FI610" s="16"/>
      <c r="FJ610" s="16"/>
      <c r="FK610" s="16"/>
      <c r="FL610" s="16"/>
      <c r="FM610" s="16"/>
      <c r="FN610" s="16"/>
      <c r="FO610" s="16"/>
      <c r="FP610" s="16"/>
      <c r="FQ610" s="16"/>
      <c r="FR610" s="16"/>
      <c r="FS610" s="16"/>
      <c r="FT610" s="16"/>
      <c r="FU610" s="16"/>
      <c r="FV610" s="16"/>
      <c r="FW610" s="16"/>
      <c r="FX610" s="16"/>
      <c r="FY610" s="16"/>
      <c r="FZ610" s="16"/>
      <c r="GA610" s="16"/>
      <c r="GB610" s="16"/>
      <c r="GC610" s="16"/>
      <c r="GE610" s="37">
        <v>605</v>
      </c>
      <c r="GF610" s="12">
        <v>3831</v>
      </c>
      <c r="GG610" s="16">
        <v>29.4</v>
      </c>
      <c r="GH610" s="16">
        <v>25</v>
      </c>
      <c r="GI610" s="16">
        <v>5</v>
      </c>
      <c r="GJ610" s="16">
        <v>7</v>
      </c>
      <c r="GK610" s="16">
        <v>18</v>
      </c>
      <c r="GL610" s="16">
        <v>0</v>
      </c>
      <c r="GM610" s="16">
        <v>11.91</v>
      </c>
      <c r="GN610" s="16">
        <v>81.91</v>
      </c>
      <c r="GO610" s="16">
        <v>17.649999999999999</v>
      </c>
      <c r="GP610" s="16">
        <v>6.6</v>
      </c>
      <c r="GQ610" s="16">
        <v>10.945</v>
      </c>
      <c r="GR610" s="16">
        <v>8.3550000000000004</v>
      </c>
      <c r="GS610" s="16">
        <v>0</v>
      </c>
      <c r="GT610" s="16">
        <v>27.72</v>
      </c>
      <c r="GU610" s="16">
        <v>3.08</v>
      </c>
      <c r="GV610" s="16">
        <v>2866.1299999999983</v>
      </c>
      <c r="GW610" s="16"/>
      <c r="GX610" s="16"/>
      <c r="GY610" s="16"/>
      <c r="GZ610" s="16"/>
      <c r="HA610" s="16"/>
    </row>
    <row r="611" spans="1:209" x14ac:dyDescent="0.35">
      <c r="A611" s="37"/>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c r="AA611" s="16"/>
      <c r="AB611" s="16"/>
      <c r="AC611" s="16"/>
      <c r="AD611" s="16"/>
      <c r="AE611" s="16"/>
      <c r="AF611" s="16"/>
      <c r="AG611" s="16"/>
      <c r="AH611" s="16"/>
      <c r="AI611" s="16"/>
      <c r="AJ611" s="16"/>
      <c r="AK611" s="16"/>
      <c r="AL611" s="16"/>
      <c r="AM611" s="16"/>
      <c r="AN611" s="16"/>
      <c r="AO611" s="16"/>
      <c r="AP611" s="16"/>
      <c r="AQ611" s="16"/>
      <c r="AR611" s="16"/>
      <c r="AS611" s="16"/>
      <c r="AT611" s="16"/>
      <c r="AU611" s="16"/>
      <c r="AV611" s="16"/>
      <c r="AW611" s="16"/>
      <c r="AX611" s="16"/>
      <c r="AY611" s="16"/>
      <c r="AZ611" s="16"/>
      <c r="BA611" s="16"/>
      <c r="BB611" s="16"/>
      <c r="BC611" s="16"/>
      <c r="BD611" s="16"/>
      <c r="BE611" s="16"/>
      <c r="BF611" s="16"/>
      <c r="BG611" s="16"/>
      <c r="BH611" s="16"/>
      <c r="BI611" s="16"/>
      <c r="BJ611" s="16"/>
      <c r="BK611" s="16"/>
      <c r="BL611" s="16"/>
      <c r="BM611" s="16"/>
      <c r="BN611" s="16"/>
      <c r="BO611" s="16"/>
      <c r="BP611" s="16"/>
      <c r="BQ611" s="16"/>
      <c r="BR611" s="16"/>
      <c r="BS611" s="16"/>
      <c r="BT611" s="16"/>
      <c r="BU611" s="16"/>
      <c r="BV611" s="16"/>
      <c r="BW611" s="16"/>
      <c r="BX611" s="16"/>
      <c r="BY611" s="16"/>
      <c r="BZ611" s="16"/>
      <c r="CA611" s="16"/>
      <c r="CB611" s="16"/>
      <c r="CC611" s="16"/>
      <c r="CD611" s="16"/>
      <c r="CE611" s="16"/>
      <c r="CF611" s="16"/>
      <c r="CG611" s="16"/>
      <c r="CH611" s="16"/>
      <c r="CI611" s="16"/>
      <c r="CJ611" s="16"/>
      <c r="CK611" s="16"/>
      <c r="CL611" s="16"/>
      <c r="CM611" s="16"/>
      <c r="CN611" s="16"/>
      <c r="CO611" s="16"/>
      <c r="CP611" s="16"/>
      <c r="CQ611" s="16"/>
      <c r="CR611" s="16"/>
      <c r="CS611" s="16"/>
      <c r="CT611" s="16"/>
      <c r="CU611" s="16"/>
      <c r="CV611" s="16"/>
      <c r="CW611" s="16"/>
      <c r="CX611" s="16"/>
      <c r="CY611" s="16"/>
      <c r="CZ611" s="16"/>
      <c r="DA611" s="16"/>
      <c r="DB611" s="16"/>
      <c r="DC611" s="16"/>
      <c r="DD611" s="16"/>
      <c r="DE611" s="16"/>
      <c r="DF611" s="16"/>
      <c r="DG611" s="16"/>
      <c r="DH611" s="16"/>
      <c r="DI611" s="16"/>
      <c r="DJ611" s="16"/>
      <c r="DK611" s="16"/>
      <c r="DL611" s="16"/>
      <c r="DM611" s="16"/>
      <c r="DN611" s="16"/>
      <c r="DO611" s="16"/>
      <c r="DP611" s="16"/>
      <c r="DQ611" s="16"/>
      <c r="DR611" s="16"/>
      <c r="DS611" s="16"/>
      <c r="DT611" s="16"/>
      <c r="DU611" s="16"/>
      <c r="DV611" s="16"/>
      <c r="DW611" s="16"/>
      <c r="DX611" s="16"/>
      <c r="DY611" s="16"/>
      <c r="DZ611" s="16"/>
      <c r="EA611" s="16"/>
      <c r="EB611" s="16"/>
      <c r="EC611" s="16"/>
      <c r="ED611" s="16"/>
      <c r="EE611" s="16"/>
      <c r="EF611" s="16"/>
      <c r="EG611" s="16"/>
      <c r="EH611" s="16"/>
      <c r="EI611" s="16"/>
      <c r="EJ611" s="16"/>
      <c r="EK611" s="16"/>
      <c r="EL611" s="16"/>
      <c r="EM611" s="16"/>
      <c r="EN611" s="16"/>
      <c r="EO611" s="16"/>
      <c r="EP611" s="16"/>
      <c r="EQ611" s="16"/>
      <c r="ER611" s="16"/>
      <c r="ES611" s="16"/>
      <c r="ET611" s="16"/>
      <c r="EU611" s="16"/>
      <c r="EV611" s="16"/>
      <c r="EW611" s="16"/>
      <c r="EX611" s="16"/>
      <c r="EY611" s="16"/>
      <c r="EZ611" s="16"/>
      <c r="FA611" s="16"/>
      <c r="FB611" s="16"/>
      <c r="FC611" s="16"/>
      <c r="FD611" s="16"/>
      <c r="FE611" s="16"/>
      <c r="FF611" s="16"/>
      <c r="FG611" s="16"/>
      <c r="FH611" s="16"/>
      <c r="FI611" s="16"/>
      <c r="FJ611" s="16"/>
      <c r="FK611" s="16"/>
      <c r="FL611" s="16"/>
      <c r="FM611" s="16"/>
      <c r="FN611" s="16"/>
      <c r="FO611" s="16"/>
      <c r="FP611" s="16"/>
      <c r="FQ611" s="16"/>
      <c r="FR611" s="16"/>
      <c r="FS611" s="16"/>
      <c r="FT611" s="16"/>
      <c r="FU611" s="16"/>
      <c r="FV611" s="16"/>
      <c r="FW611" s="16"/>
      <c r="FX611" s="16"/>
      <c r="FY611" s="16"/>
      <c r="FZ611" s="16"/>
      <c r="GA611" s="16"/>
      <c r="GB611" s="16"/>
      <c r="GC611" s="16"/>
      <c r="GE611" s="37">
        <v>606</v>
      </c>
      <c r="GF611" s="12">
        <v>3832</v>
      </c>
      <c r="GG611" s="16">
        <v>1.52</v>
      </c>
      <c r="GH611" s="16">
        <v>9.5</v>
      </c>
      <c r="GI611" s="16">
        <v>0</v>
      </c>
      <c r="GJ611" s="16">
        <v>0</v>
      </c>
      <c r="GK611" s="16">
        <v>0</v>
      </c>
      <c r="GL611" s="16">
        <v>0</v>
      </c>
      <c r="GM611" s="16">
        <v>0</v>
      </c>
      <c r="GN611" s="16">
        <v>0</v>
      </c>
      <c r="GO611" s="16">
        <v>0</v>
      </c>
      <c r="GP611" s="16">
        <v>0</v>
      </c>
      <c r="GQ611" s="16">
        <v>0</v>
      </c>
      <c r="GR611" s="16">
        <v>0</v>
      </c>
      <c r="GS611" s="16">
        <v>19.079999999999998</v>
      </c>
      <c r="GT611" s="16">
        <v>0</v>
      </c>
      <c r="GU611" s="16">
        <v>0</v>
      </c>
      <c r="GV611" s="16">
        <v>591.2399999999999</v>
      </c>
      <c r="GW611" s="16"/>
      <c r="GX611" s="16"/>
      <c r="GY611" s="16"/>
      <c r="GZ611" s="16"/>
      <c r="HA611" s="16"/>
    </row>
    <row r="612" spans="1:209" x14ac:dyDescent="0.35">
      <c r="A612" s="37"/>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c r="AA612" s="16"/>
      <c r="AB612" s="16"/>
      <c r="AC612" s="16"/>
      <c r="AD612" s="16"/>
      <c r="AE612" s="16"/>
      <c r="AF612" s="16"/>
      <c r="AG612" s="16"/>
      <c r="AH612" s="16"/>
      <c r="AI612" s="16"/>
      <c r="AJ612" s="16"/>
      <c r="AK612" s="16"/>
      <c r="AL612" s="16"/>
      <c r="AM612" s="16"/>
      <c r="AN612" s="16"/>
      <c r="AO612" s="16"/>
      <c r="AP612" s="16"/>
      <c r="AQ612" s="16"/>
      <c r="AR612" s="16"/>
      <c r="AS612" s="16"/>
      <c r="AT612" s="16"/>
      <c r="AU612" s="16"/>
      <c r="AV612" s="16"/>
      <c r="AW612" s="16"/>
      <c r="AX612" s="16"/>
      <c r="AY612" s="16"/>
      <c r="AZ612" s="16"/>
      <c r="BA612" s="16"/>
      <c r="BB612" s="16"/>
      <c r="BC612" s="16"/>
      <c r="BD612" s="16"/>
      <c r="BE612" s="16"/>
      <c r="BF612" s="16"/>
      <c r="BG612" s="16"/>
      <c r="BH612" s="16"/>
      <c r="BI612" s="16"/>
      <c r="BJ612" s="16"/>
      <c r="BK612" s="16"/>
      <c r="BL612" s="16"/>
      <c r="BM612" s="16"/>
      <c r="BN612" s="16"/>
      <c r="BO612" s="16"/>
      <c r="BP612" s="16"/>
      <c r="BQ612" s="16"/>
      <c r="BR612" s="16"/>
      <c r="BS612" s="16"/>
      <c r="BT612" s="16"/>
      <c r="BU612" s="16"/>
      <c r="BV612" s="16"/>
      <c r="BW612" s="16"/>
      <c r="BX612" s="16"/>
      <c r="BY612" s="16"/>
      <c r="BZ612" s="16"/>
      <c r="CA612" s="16"/>
      <c r="CB612" s="16"/>
      <c r="CC612" s="16"/>
      <c r="CD612" s="16"/>
      <c r="CE612" s="16"/>
      <c r="CF612" s="16"/>
      <c r="CG612" s="16"/>
      <c r="CH612" s="16"/>
      <c r="CI612" s="16"/>
      <c r="CJ612" s="16"/>
      <c r="CK612" s="16"/>
      <c r="CL612" s="16"/>
      <c r="CM612" s="16"/>
      <c r="CN612" s="16"/>
      <c r="CO612" s="16"/>
      <c r="CP612" s="16"/>
      <c r="CQ612" s="16"/>
      <c r="CR612" s="16"/>
      <c r="CS612" s="16"/>
      <c r="CT612" s="16"/>
      <c r="CU612" s="16"/>
      <c r="CV612" s="16"/>
      <c r="CW612" s="16"/>
      <c r="CX612" s="16"/>
      <c r="CY612" s="16"/>
      <c r="CZ612" s="16"/>
      <c r="DA612" s="16"/>
      <c r="DB612" s="16"/>
      <c r="DC612" s="16"/>
      <c r="DD612" s="16"/>
      <c r="DE612" s="16"/>
      <c r="DF612" s="16"/>
      <c r="DG612" s="16"/>
      <c r="DH612" s="16"/>
      <c r="DI612" s="16"/>
      <c r="DJ612" s="16"/>
      <c r="DK612" s="16"/>
      <c r="DL612" s="16"/>
      <c r="DM612" s="16"/>
      <c r="DN612" s="16"/>
      <c r="DO612" s="16"/>
      <c r="DP612" s="16"/>
      <c r="DQ612" s="16"/>
      <c r="DR612" s="16"/>
      <c r="DS612" s="16"/>
      <c r="DT612" s="16"/>
      <c r="DU612" s="16"/>
      <c r="DV612" s="16"/>
      <c r="DW612" s="16"/>
      <c r="DX612" s="16"/>
      <c r="DY612" s="16"/>
      <c r="DZ612" s="16"/>
      <c r="EA612" s="16"/>
      <c r="EB612" s="16"/>
      <c r="EC612" s="16"/>
      <c r="ED612" s="16"/>
      <c r="EE612" s="16"/>
      <c r="EF612" s="16"/>
      <c r="EG612" s="16"/>
      <c r="EH612" s="16"/>
      <c r="EI612" s="16"/>
      <c r="EJ612" s="16"/>
      <c r="EK612" s="16"/>
      <c r="EL612" s="16"/>
      <c r="EM612" s="16"/>
      <c r="EN612" s="16"/>
      <c r="EO612" s="16"/>
      <c r="EP612" s="16"/>
      <c r="EQ612" s="16"/>
      <c r="ER612" s="16"/>
      <c r="ES612" s="16"/>
      <c r="ET612" s="16"/>
      <c r="EU612" s="16"/>
      <c r="EV612" s="16"/>
      <c r="EW612" s="16"/>
      <c r="EX612" s="16"/>
      <c r="EY612" s="16"/>
      <c r="EZ612" s="16"/>
      <c r="FA612" s="16"/>
      <c r="FB612" s="16"/>
      <c r="FC612" s="16"/>
      <c r="FD612" s="16"/>
      <c r="FE612" s="16"/>
      <c r="FF612" s="16"/>
      <c r="FG612" s="16"/>
      <c r="FH612" s="16"/>
      <c r="FI612" s="16"/>
      <c r="FJ612" s="16"/>
      <c r="FK612" s="16"/>
      <c r="FL612" s="16"/>
      <c r="FM612" s="16"/>
      <c r="FN612" s="16"/>
      <c r="FO612" s="16"/>
      <c r="FP612" s="16"/>
      <c r="FQ612" s="16"/>
      <c r="FR612" s="16"/>
      <c r="FS612" s="16"/>
      <c r="FT612" s="16"/>
      <c r="FU612" s="16"/>
      <c r="FV612" s="16"/>
      <c r="FW612" s="16"/>
      <c r="FX612" s="16"/>
      <c r="FY612" s="16"/>
      <c r="FZ612" s="16"/>
      <c r="GA612" s="16"/>
      <c r="GB612" s="16"/>
      <c r="GC612" s="16"/>
      <c r="GE612" s="37">
        <v>607</v>
      </c>
      <c r="GF612" s="12">
        <v>3833</v>
      </c>
      <c r="GG612" s="16">
        <v>2</v>
      </c>
      <c r="GH612" s="16">
        <v>0</v>
      </c>
      <c r="GI612" s="16">
        <v>0</v>
      </c>
      <c r="GJ612" s="16">
        <v>0</v>
      </c>
      <c r="GK612" s="16">
        <v>0</v>
      </c>
      <c r="GL612" s="16">
        <v>0</v>
      </c>
      <c r="GM612" s="16">
        <v>0</v>
      </c>
      <c r="GN612" s="16">
        <v>5.49</v>
      </c>
      <c r="GO612" s="16">
        <v>0</v>
      </c>
      <c r="GP612" s="16">
        <v>0</v>
      </c>
      <c r="GQ612" s="16">
        <v>5.92</v>
      </c>
      <c r="GR612" s="16">
        <v>11.68</v>
      </c>
      <c r="GS612" s="16">
        <v>0</v>
      </c>
      <c r="GT612" s="16">
        <v>0</v>
      </c>
      <c r="GU612" s="16">
        <v>0</v>
      </c>
      <c r="GV612" s="16">
        <v>513.78100000000018</v>
      </c>
      <c r="GW612" s="16"/>
      <c r="GX612" s="16"/>
      <c r="GY612" s="16"/>
      <c r="GZ612" s="16"/>
      <c r="HA612" s="16"/>
    </row>
    <row r="613" spans="1:209" x14ac:dyDescent="0.35">
      <c r="A613" s="37"/>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c r="AA613" s="16"/>
      <c r="AB613" s="16"/>
      <c r="AC613" s="16"/>
      <c r="AD613" s="16"/>
      <c r="AE613" s="16"/>
      <c r="AF613" s="16"/>
      <c r="AG613" s="16"/>
      <c r="AH613" s="16"/>
      <c r="AI613" s="16"/>
      <c r="AJ613" s="16"/>
      <c r="AK613" s="16"/>
      <c r="AL613" s="16"/>
      <c r="AM613" s="16"/>
      <c r="AN613" s="16"/>
      <c r="AO613" s="16"/>
      <c r="AP613" s="16"/>
      <c r="AQ613" s="16"/>
      <c r="AR613" s="16"/>
      <c r="AS613" s="16"/>
      <c r="AT613" s="16"/>
      <c r="AU613" s="16"/>
      <c r="AV613" s="16"/>
      <c r="AW613" s="16"/>
      <c r="AX613" s="16"/>
      <c r="AY613" s="16"/>
      <c r="AZ613" s="16"/>
      <c r="BA613" s="16"/>
      <c r="BB613" s="16"/>
      <c r="BC613" s="16"/>
      <c r="BD613" s="16"/>
      <c r="BE613" s="16"/>
      <c r="BF613" s="16"/>
      <c r="BG613" s="16"/>
      <c r="BH613" s="16"/>
      <c r="BI613" s="16"/>
      <c r="BJ613" s="16"/>
      <c r="BK613" s="16"/>
      <c r="BL613" s="16"/>
      <c r="BM613" s="16"/>
      <c r="BN613" s="16"/>
      <c r="BO613" s="16"/>
      <c r="BP613" s="16"/>
      <c r="BQ613" s="16"/>
      <c r="BR613" s="16"/>
      <c r="BS613" s="16"/>
      <c r="BT613" s="16"/>
      <c r="BU613" s="16"/>
      <c r="BV613" s="16"/>
      <c r="BW613" s="16"/>
      <c r="BX613" s="16"/>
      <c r="BY613" s="16"/>
      <c r="BZ613" s="16"/>
      <c r="CA613" s="16"/>
      <c r="CB613" s="16"/>
      <c r="CC613" s="16"/>
      <c r="CD613" s="16"/>
      <c r="CE613" s="16"/>
      <c r="CF613" s="16"/>
      <c r="CG613" s="16"/>
      <c r="CH613" s="16"/>
      <c r="CI613" s="16"/>
      <c r="CJ613" s="16"/>
      <c r="CK613" s="16"/>
      <c r="CL613" s="16"/>
      <c r="CM613" s="16"/>
      <c r="CN613" s="16"/>
      <c r="CO613" s="16"/>
      <c r="CP613" s="16"/>
      <c r="CQ613" s="16"/>
      <c r="CR613" s="16"/>
      <c r="CS613" s="16"/>
      <c r="CT613" s="16"/>
      <c r="CU613" s="16"/>
      <c r="CV613" s="16"/>
      <c r="CW613" s="16"/>
      <c r="CX613" s="16"/>
      <c r="CY613" s="16"/>
      <c r="CZ613" s="16"/>
      <c r="DA613" s="16"/>
      <c r="DB613" s="16"/>
      <c r="DC613" s="16"/>
      <c r="DD613" s="16"/>
      <c r="DE613" s="16"/>
      <c r="DF613" s="16"/>
      <c r="DG613" s="16"/>
      <c r="DH613" s="16"/>
      <c r="DI613" s="16"/>
      <c r="DJ613" s="16"/>
      <c r="DK613" s="16"/>
      <c r="DL613" s="16"/>
      <c r="DM613" s="16"/>
      <c r="DN613" s="16"/>
      <c r="DO613" s="16"/>
      <c r="DP613" s="16"/>
      <c r="DQ613" s="16"/>
      <c r="DR613" s="16"/>
      <c r="DS613" s="16"/>
      <c r="DT613" s="16"/>
      <c r="DU613" s="16"/>
      <c r="DV613" s="16"/>
      <c r="DW613" s="16"/>
      <c r="DX613" s="16"/>
      <c r="DY613" s="16"/>
      <c r="DZ613" s="16"/>
      <c r="EA613" s="16"/>
      <c r="EB613" s="16"/>
      <c r="EC613" s="16"/>
      <c r="ED613" s="16"/>
      <c r="EE613" s="16"/>
      <c r="EF613" s="16"/>
      <c r="EG613" s="16"/>
      <c r="EH613" s="16"/>
      <c r="EI613" s="16"/>
      <c r="EJ613" s="16"/>
      <c r="EK613" s="16"/>
      <c r="EL613" s="16"/>
      <c r="EM613" s="16"/>
      <c r="EN613" s="16"/>
      <c r="EO613" s="16"/>
      <c r="EP613" s="16"/>
      <c r="EQ613" s="16"/>
      <c r="ER613" s="16"/>
      <c r="ES613" s="16"/>
      <c r="ET613" s="16"/>
      <c r="EU613" s="16"/>
      <c r="EV613" s="16"/>
      <c r="EW613" s="16"/>
      <c r="EX613" s="16"/>
      <c r="EY613" s="16"/>
      <c r="EZ613" s="16"/>
      <c r="FA613" s="16"/>
      <c r="FB613" s="16"/>
      <c r="FC613" s="16"/>
      <c r="FD613" s="16"/>
      <c r="FE613" s="16"/>
      <c r="FF613" s="16"/>
      <c r="FG613" s="16"/>
      <c r="FH613" s="16"/>
      <c r="FI613" s="16"/>
      <c r="FJ613" s="16"/>
      <c r="FK613" s="16"/>
      <c r="FL613" s="16"/>
      <c r="FM613" s="16"/>
      <c r="FN613" s="16"/>
      <c r="FO613" s="16"/>
      <c r="FP613" s="16"/>
      <c r="FQ613" s="16"/>
      <c r="FR613" s="16"/>
      <c r="FS613" s="16"/>
      <c r="FT613" s="16"/>
      <c r="FU613" s="16"/>
      <c r="FV613" s="16"/>
      <c r="FW613" s="16"/>
      <c r="FX613" s="16"/>
      <c r="FY613" s="16"/>
      <c r="FZ613" s="16"/>
      <c r="GA613" s="16"/>
      <c r="GB613" s="16"/>
      <c r="GC613" s="16"/>
      <c r="GE613" s="37">
        <v>608</v>
      </c>
      <c r="GF613" s="12">
        <v>3835</v>
      </c>
      <c r="GG613" s="16">
        <v>3.04</v>
      </c>
      <c r="GH613" s="16">
        <v>1.95</v>
      </c>
      <c r="GI613" s="16">
        <v>0</v>
      </c>
      <c r="GJ613" s="16">
        <v>9</v>
      </c>
      <c r="GK613" s="16">
        <v>0</v>
      </c>
      <c r="GL613" s="16">
        <v>3.12</v>
      </c>
      <c r="GM613" s="16">
        <v>4.42</v>
      </c>
      <c r="GN613" s="16">
        <v>0</v>
      </c>
      <c r="GO613" s="16">
        <v>19.98</v>
      </c>
      <c r="GP613" s="16">
        <v>0</v>
      </c>
      <c r="GQ613" s="16">
        <v>0</v>
      </c>
      <c r="GR613" s="16">
        <v>17.5</v>
      </c>
      <c r="GS613" s="16">
        <v>99</v>
      </c>
      <c r="GT613" s="16">
        <v>0</v>
      </c>
      <c r="GU613" s="16">
        <v>0</v>
      </c>
      <c r="GV613" s="16">
        <v>847.88</v>
      </c>
      <c r="GW613" s="16"/>
      <c r="GX613" s="16"/>
      <c r="GY613" s="16"/>
      <c r="GZ613" s="16"/>
      <c r="HA613" s="16"/>
    </row>
    <row r="614" spans="1:209" x14ac:dyDescent="0.35">
      <c r="A614" s="37"/>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c r="AA614" s="16"/>
      <c r="AB614" s="16"/>
      <c r="AC614" s="16"/>
      <c r="AD614" s="16"/>
      <c r="AE614" s="16"/>
      <c r="AF614" s="16"/>
      <c r="AG614" s="16"/>
      <c r="AH614" s="16"/>
      <c r="AI614" s="16"/>
      <c r="AJ614" s="16"/>
      <c r="AK614" s="16"/>
      <c r="AL614" s="16"/>
      <c r="AM614" s="16"/>
      <c r="AN614" s="16"/>
      <c r="AO614" s="16"/>
      <c r="AP614" s="16"/>
      <c r="AQ614" s="16"/>
      <c r="AR614" s="16"/>
      <c r="AS614" s="16"/>
      <c r="AT614" s="16"/>
      <c r="AU614" s="16"/>
      <c r="AV614" s="16"/>
      <c r="AW614" s="16"/>
      <c r="AX614" s="16"/>
      <c r="AY614" s="16"/>
      <c r="AZ614" s="16"/>
      <c r="BA614" s="16"/>
      <c r="BB614" s="16"/>
      <c r="BC614" s="16"/>
      <c r="BD614" s="16"/>
      <c r="BE614" s="16"/>
      <c r="BF614" s="16"/>
      <c r="BG614" s="16"/>
      <c r="BH614" s="16"/>
      <c r="BI614" s="16"/>
      <c r="BJ614" s="16"/>
      <c r="BK614" s="16"/>
      <c r="BL614" s="16"/>
      <c r="BM614" s="16"/>
      <c r="BN614" s="16"/>
      <c r="BO614" s="16"/>
      <c r="BP614" s="16"/>
      <c r="BQ614" s="16"/>
      <c r="BR614" s="16"/>
      <c r="BS614" s="16"/>
      <c r="BT614" s="16"/>
      <c r="BU614" s="16"/>
      <c r="BV614" s="16"/>
      <c r="BW614" s="16"/>
      <c r="BX614" s="16"/>
      <c r="BY614" s="16"/>
      <c r="BZ614" s="16"/>
      <c r="CA614" s="16"/>
      <c r="CB614" s="16"/>
      <c r="CC614" s="16"/>
      <c r="CD614" s="16"/>
      <c r="CE614" s="16"/>
      <c r="CF614" s="16"/>
      <c r="CG614" s="16"/>
      <c r="CH614" s="16"/>
      <c r="CI614" s="16"/>
      <c r="CJ614" s="16"/>
      <c r="CK614" s="16"/>
      <c r="CL614" s="16"/>
      <c r="CM614" s="16"/>
      <c r="CN614" s="16"/>
      <c r="CO614" s="16"/>
      <c r="CP614" s="16"/>
      <c r="CQ614" s="16"/>
      <c r="CR614" s="16"/>
      <c r="CS614" s="16"/>
      <c r="CT614" s="16"/>
      <c r="CU614" s="16"/>
      <c r="CV614" s="16"/>
      <c r="CW614" s="16"/>
      <c r="CX614" s="16"/>
      <c r="CY614" s="16"/>
      <c r="CZ614" s="16"/>
      <c r="DA614" s="16"/>
      <c r="DB614" s="16"/>
      <c r="DC614" s="16"/>
      <c r="DD614" s="16"/>
      <c r="DE614" s="16"/>
      <c r="DF614" s="16"/>
      <c r="DG614" s="16"/>
      <c r="DH614" s="16"/>
      <c r="DI614" s="16"/>
      <c r="DJ614" s="16"/>
      <c r="DK614" s="16"/>
      <c r="DL614" s="16"/>
      <c r="DM614" s="16"/>
      <c r="DN614" s="16"/>
      <c r="DO614" s="16"/>
      <c r="DP614" s="16"/>
      <c r="DQ614" s="16"/>
      <c r="DR614" s="16"/>
      <c r="DS614" s="16"/>
      <c r="DT614" s="16"/>
      <c r="DU614" s="16"/>
      <c r="DV614" s="16"/>
      <c r="DW614" s="16"/>
      <c r="DX614" s="16"/>
      <c r="DY614" s="16"/>
      <c r="DZ614" s="16"/>
      <c r="EA614" s="16"/>
      <c r="EB614" s="16"/>
      <c r="EC614" s="16"/>
      <c r="ED614" s="16"/>
      <c r="EE614" s="16"/>
      <c r="EF614" s="16"/>
      <c r="EG614" s="16"/>
      <c r="EH614" s="16"/>
      <c r="EI614" s="16"/>
      <c r="EJ614" s="16"/>
      <c r="EK614" s="16"/>
      <c r="EL614" s="16"/>
      <c r="EM614" s="16"/>
      <c r="EN614" s="16"/>
      <c r="EO614" s="16"/>
      <c r="EP614" s="16"/>
      <c r="EQ614" s="16"/>
      <c r="ER614" s="16"/>
      <c r="ES614" s="16"/>
      <c r="ET614" s="16"/>
      <c r="EU614" s="16"/>
      <c r="EV614" s="16"/>
      <c r="EW614" s="16"/>
      <c r="EX614" s="16"/>
      <c r="EY614" s="16"/>
      <c r="EZ614" s="16"/>
      <c r="FA614" s="16"/>
      <c r="FB614" s="16"/>
      <c r="FC614" s="16"/>
      <c r="FD614" s="16"/>
      <c r="FE614" s="16"/>
      <c r="FF614" s="16"/>
      <c r="FG614" s="16"/>
      <c r="FH614" s="16"/>
      <c r="FI614" s="16"/>
      <c r="FJ614" s="16"/>
      <c r="FK614" s="16"/>
      <c r="FL614" s="16"/>
      <c r="FM614" s="16"/>
      <c r="FN614" s="16"/>
      <c r="FO614" s="16"/>
      <c r="FP614" s="16"/>
      <c r="FQ614" s="16"/>
      <c r="FR614" s="16"/>
      <c r="FS614" s="16"/>
      <c r="FT614" s="16"/>
      <c r="FU614" s="16"/>
      <c r="FV614" s="16"/>
      <c r="FW614" s="16"/>
      <c r="FX614" s="16"/>
      <c r="FY614" s="16"/>
      <c r="FZ614" s="16"/>
      <c r="GA614" s="16"/>
      <c r="GB614" s="16"/>
      <c r="GC614" s="16"/>
      <c r="GE614" s="37">
        <v>609</v>
      </c>
      <c r="GF614" s="12">
        <v>3840</v>
      </c>
      <c r="GG614" s="16">
        <v>73.37</v>
      </c>
      <c r="GH614" s="16">
        <v>159.16</v>
      </c>
      <c r="GI614" s="16">
        <v>81.47</v>
      </c>
      <c r="GJ614" s="16">
        <v>47.5</v>
      </c>
      <c r="GK614" s="16">
        <v>34</v>
      </c>
      <c r="GL614" s="16">
        <v>6.12</v>
      </c>
      <c r="GM614" s="16">
        <v>171.93</v>
      </c>
      <c r="GN614" s="16">
        <v>384.87</v>
      </c>
      <c r="GO614" s="16">
        <v>53.854999999999997</v>
      </c>
      <c r="GP614" s="16">
        <v>71.715000000000003</v>
      </c>
      <c r="GQ614" s="16">
        <v>120.25</v>
      </c>
      <c r="GR614" s="16">
        <v>385.15</v>
      </c>
      <c r="GS614" s="16">
        <v>250.93</v>
      </c>
      <c r="GT614" s="16">
        <v>112.6</v>
      </c>
      <c r="GU614" s="16">
        <v>88.88</v>
      </c>
      <c r="GV614" s="16">
        <v>18474.305999999997</v>
      </c>
      <c r="GW614" s="16"/>
      <c r="GX614" s="16"/>
      <c r="GY614" s="16"/>
      <c r="GZ614" s="16"/>
      <c r="HA614" s="16"/>
    </row>
    <row r="615" spans="1:209" x14ac:dyDescent="0.35">
      <c r="A615" s="37"/>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c r="AA615" s="16"/>
      <c r="AB615" s="16"/>
      <c r="AC615" s="16"/>
      <c r="AD615" s="16"/>
      <c r="AE615" s="16"/>
      <c r="AF615" s="16"/>
      <c r="AG615" s="16"/>
      <c r="AH615" s="16"/>
      <c r="AI615" s="16"/>
      <c r="AJ615" s="16"/>
      <c r="AK615" s="16"/>
      <c r="AL615" s="16"/>
      <c r="AM615" s="16"/>
      <c r="AN615" s="16"/>
      <c r="AO615" s="16"/>
      <c r="AP615" s="16"/>
      <c r="AQ615" s="16"/>
      <c r="AR615" s="16"/>
      <c r="AS615" s="16"/>
      <c r="AT615" s="16"/>
      <c r="AU615" s="16"/>
      <c r="AV615" s="16"/>
      <c r="AW615" s="16"/>
      <c r="AX615" s="16"/>
      <c r="AY615" s="16"/>
      <c r="AZ615" s="16"/>
      <c r="BA615" s="16"/>
      <c r="BB615" s="16"/>
      <c r="BC615" s="16"/>
      <c r="BD615" s="16"/>
      <c r="BE615" s="16"/>
      <c r="BF615" s="16"/>
      <c r="BG615" s="16"/>
      <c r="BH615" s="16"/>
      <c r="BI615" s="16"/>
      <c r="BJ615" s="16"/>
      <c r="BK615" s="16"/>
      <c r="BL615" s="16"/>
      <c r="BM615" s="16"/>
      <c r="BN615" s="16"/>
      <c r="BO615" s="16"/>
      <c r="BP615" s="16"/>
      <c r="BQ615" s="16"/>
      <c r="BR615" s="16"/>
      <c r="BS615" s="16"/>
      <c r="BT615" s="16"/>
      <c r="BU615" s="16"/>
      <c r="BV615" s="16"/>
      <c r="BW615" s="16"/>
      <c r="BX615" s="16"/>
      <c r="BY615" s="16"/>
      <c r="BZ615" s="16"/>
      <c r="CA615" s="16"/>
      <c r="CB615" s="16"/>
      <c r="CC615" s="16"/>
      <c r="CD615" s="16"/>
      <c r="CE615" s="16"/>
      <c r="CF615" s="16"/>
      <c r="CG615" s="16"/>
      <c r="CH615" s="16"/>
      <c r="CI615" s="16"/>
      <c r="CJ615" s="16"/>
      <c r="CK615" s="16"/>
      <c r="CL615" s="16"/>
      <c r="CM615" s="16"/>
      <c r="CN615" s="16"/>
      <c r="CO615" s="16"/>
      <c r="CP615" s="16"/>
      <c r="CQ615" s="16"/>
      <c r="CR615" s="16"/>
      <c r="CS615" s="16"/>
      <c r="CT615" s="16"/>
      <c r="CU615" s="16"/>
      <c r="CV615" s="16"/>
      <c r="CW615" s="16"/>
      <c r="CX615" s="16"/>
      <c r="CY615" s="16"/>
      <c r="CZ615" s="16"/>
      <c r="DA615" s="16"/>
      <c r="DB615" s="16"/>
      <c r="DC615" s="16"/>
      <c r="DD615" s="16"/>
      <c r="DE615" s="16"/>
      <c r="DF615" s="16"/>
      <c r="DG615" s="16"/>
      <c r="DH615" s="16"/>
      <c r="DI615" s="16"/>
      <c r="DJ615" s="16"/>
      <c r="DK615" s="16"/>
      <c r="DL615" s="16"/>
      <c r="DM615" s="16"/>
      <c r="DN615" s="16"/>
      <c r="DO615" s="16"/>
      <c r="DP615" s="16"/>
      <c r="DQ615" s="16"/>
      <c r="DR615" s="16"/>
      <c r="DS615" s="16"/>
      <c r="DT615" s="16"/>
      <c r="DU615" s="16"/>
      <c r="DV615" s="16"/>
      <c r="DW615" s="16"/>
      <c r="DX615" s="16"/>
      <c r="DY615" s="16"/>
      <c r="DZ615" s="16"/>
      <c r="EA615" s="16"/>
      <c r="EB615" s="16"/>
      <c r="EC615" s="16"/>
      <c r="ED615" s="16"/>
      <c r="EE615" s="16"/>
      <c r="EF615" s="16"/>
      <c r="EG615" s="16"/>
      <c r="EH615" s="16"/>
      <c r="EI615" s="16"/>
      <c r="EJ615" s="16"/>
      <c r="EK615" s="16"/>
      <c r="EL615" s="16"/>
      <c r="EM615" s="16"/>
      <c r="EN615" s="16"/>
      <c r="EO615" s="16"/>
      <c r="EP615" s="16"/>
      <c r="EQ615" s="16"/>
      <c r="ER615" s="16"/>
      <c r="ES615" s="16"/>
      <c r="ET615" s="16"/>
      <c r="EU615" s="16"/>
      <c r="EV615" s="16"/>
      <c r="EW615" s="16"/>
      <c r="EX615" s="16"/>
      <c r="EY615" s="16"/>
      <c r="EZ615" s="16"/>
      <c r="FA615" s="16"/>
      <c r="FB615" s="16"/>
      <c r="FC615" s="16"/>
      <c r="FD615" s="16"/>
      <c r="FE615" s="16"/>
      <c r="FF615" s="16"/>
      <c r="FG615" s="16"/>
      <c r="FH615" s="16"/>
      <c r="FI615" s="16"/>
      <c r="FJ615" s="16"/>
      <c r="FK615" s="16"/>
      <c r="FL615" s="16"/>
      <c r="FM615" s="16"/>
      <c r="FN615" s="16"/>
      <c r="FO615" s="16"/>
      <c r="FP615" s="16"/>
      <c r="FQ615" s="16"/>
      <c r="FR615" s="16"/>
      <c r="FS615" s="16"/>
      <c r="FT615" s="16"/>
      <c r="FU615" s="16"/>
      <c r="FV615" s="16"/>
      <c r="FW615" s="16"/>
      <c r="FX615" s="16"/>
      <c r="FY615" s="16"/>
      <c r="FZ615" s="16"/>
      <c r="GA615" s="16"/>
      <c r="GB615" s="16"/>
      <c r="GC615" s="16"/>
      <c r="GE615" s="37">
        <v>610</v>
      </c>
      <c r="GF615" s="12">
        <v>3842</v>
      </c>
      <c r="GG615" s="16">
        <v>16.14</v>
      </c>
      <c r="GH615" s="16">
        <v>32.409999999999997</v>
      </c>
      <c r="GI615" s="16">
        <v>4.5599999999999996</v>
      </c>
      <c r="GJ615" s="16">
        <v>11.67</v>
      </c>
      <c r="GK615" s="16">
        <v>11.5</v>
      </c>
      <c r="GL615" s="16">
        <v>0</v>
      </c>
      <c r="GM615" s="16">
        <v>4.4249999999999998</v>
      </c>
      <c r="GN615" s="16">
        <v>32.71</v>
      </c>
      <c r="GO615" s="16">
        <v>25.5</v>
      </c>
      <c r="GP615" s="16">
        <v>38.01</v>
      </c>
      <c r="GQ615" s="16">
        <v>40.619999999999997</v>
      </c>
      <c r="GR615" s="16">
        <v>50.85</v>
      </c>
      <c r="GS615" s="16">
        <v>35.234999999999999</v>
      </c>
      <c r="GT615" s="16">
        <v>101.44</v>
      </c>
      <c r="GU615" s="16">
        <v>39.159999999999997</v>
      </c>
      <c r="GV615" s="16">
        <v>4337.1320000000005</v>
      </c>
      <c r="GW615" s="16"/>
      <c r="GX615" s="16"/>
      <c r="GY615" s="16"/>
      <c r="GZ615" s="16"/>
      <c r="HA615" s="16"/>
    </row>
    <row r="616" spans="1:209" x14ac:dyDescent="0.35">
      <c r="A616" s="37"/>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c r="AA616" s="16"/>
      <c r="AB616" s="16"/>
      <c r="AC616" s="16"/>
      <c r="AD616" s="16"/>
      <c r="AE616" s="16"/>
      <c r="AF616" s="16"/>
      <c r="AG616" s="16"/>
      <c r="AH616" s="16"/>
      <c r="AI616" s="16"/>
      <c r="AJ616" s="16"/>
      <c r="AK616" s="16"/>
      <c r="AL616" s="16"/>
      <c r="AM616" s="16"/>
      <c r="AN616" s="16"/>
      <c r="AO616" s="16"/>
      <c r="AP616" s="16"/>
      <c r="AQ616" s="16"/>
      <c r="AR616" s="16"/>
      <c r="AS616" s="16"/>
      <c r="AT616" s="16"/>
      <c r="AU616" s="16"/>
      <c r="AV616" s="16"/>
      <c r="AW616" s="16"/>
      <c r="AX616" s="16"/>
      <c r="AY616" s="16"/>
      <c r="AZ616" s="16"/>
      <c r="BA616" s="16"/>
      <c r="BB616" s="16"/>
      <c r="BC616" s="16"/>
      <c r="BD616" s="16"/>
      <c r="BE616" s="16"/>
      <c r="BF616" s="16"/>
      <c r="BG616" s="16"/>
      <c r="BH616" s="16"/>
      <c r="BI616" s="16"/>
      <c r="BJ616" s="16"/>
      <c r="BK616" s="16"/>
      <c r="BL616" s="16"/>
      <c r="BM616" s="16"/>
      <c r="BN616" s="16"/>
      <c r="BO616" s="16"/>
      <c r="BP616" s="16"/>
      <c r="BQ616" s="16"/>
      <c r="BR616" s="16"/>
      <c r="BS616" s="16"/>
      <c r="BT616" s="16"/>
      <c r="BU616" s="16"/>
      <c r="BV616" s="16"/>
      <c r="BW616" s="16"/>
      <c r="BX616" s="16"/>
      <c r="BY616" s="16"/>
      <c r="BZ616" s="16"/>
      <c r="CA616" s="16"/>
      <c r="CB616" s="16"/>
      <c r="CC616" s="16"/>
      <c r="CD616" s="16"/>
      <c r="CE616" s="16"/>
      <c r="CF616" s="16"/>
      <c r="CG616" s="16"/>
      <c r="CH616" s="16"/>
      <c r="CI616" s="16"/>
      <c r="CJ616" s="16"/>
      <c r="CK616" s="16"/>
      <c r="CL616" s="16"/>
      <c r="CM616" s="16"/>
      <c r="CN616" s="16"/>
      <c r="CO616" s="16"/>
      <c r="CP616" s="16"/>
      <c r="CQ616" s="16"/>
      <c r="CR616" s="16"/>
      <c r="CS616" s="16"/>
      <c r="CT616" s="16"/>
      <c r="CU616" s="16"/>
      <c r="CV616" s="16"/>
      <c r="CW616" s="16"/>
      <c r="CX616" s="16"/>
      <c r="CY616" s="16"/>
      <c r="CZ616" s="16"/>
      <c r="DA616" s="16"/>
      <c r="DB616" s="16"/>
      <c r="DC616" s="16"/>
      <c r="DD616" s="16"/>
      <c r="DE616" s="16"/>
      <c r="DF616" s="16"/>
      <c r="DG616" s="16"/>
      <c r="DH616" s="16"/>
      <c r="DI616" s="16"/>
      <c r="DJ616" s="16"/>
      <c r="DK616" s="16"/>
      <c r="DL616" s="16"/>
      <c r="DM616" s="16"/>
      <c r="DN616" s="16"/>
      <c r="DO616" s="16"/>
      <c r="DP616" s="16"/>
      <c r="DQ616" s="16"/>
      <c r="DR616" s="16"/>
      <c r="DS616" s="16"/>
      <c r="DT616" s="16"/>
      <c r="DU616" s="16"/>
      <c r="DV616" s="16"/>
      <c r="DW616" s="16"/>
      <c r="DX616" s="16"/>
      <c r="DY616" s="16"/>
      <c r="DZ616" s="16"/>
      <c r="EA616" s="16"/>
      <c r="EB616" s="16"/>
      <c r="EC616" s="16"/>
      <c r="ED616" s="16"/>
      <c r="EE616" s="16"/>
      <c r="EF616" s="16"/>
      <c r="EG616" s="16"/>
      <c r="EH616" s="16"/>
      <c r="EI616" s="16"/>
      <c r="EJ616" s="16"/>
      <c r="EK616" s="16"/>
      <c r="EL616" s="16"/>
      <c r="EM616" s="16"/>
      <c r="EN616" s="16"/>
      <c r="EO616" s="16"/>
      <c r="EP616" s="16"/>
      <c r="EQ616" s="16"/>
      <c r="ER616" s="16"/>
      <c r="ES616" s="16"/>
      <c r="ET616" s="16"/>
      <c r="EU616" s="16"/>
      <c r="EV616" s="16"/>
      <c r="EW616" s="16"/>
      <c r="EX616" s="16"/>
      <c r="EY616" s="16"/>
      <c r="EZ616" s="16"/>
      <c r="FA616" s="16"/>
      <c r="FB616" s="16"/>
      <c r="FC616" s="16"/>
      <c r="FD616" s="16"/>
      <c r="FE616" s="16"/>
      <c r="FF616" s="16"/>
      <c r="FG616" s="16"/>
      <c r="FH616" s="16"/>
      <c r="FI616" s="16"/>
      <c r="FJ616" s="16"/>
      <c r="FK616" s="16"/>
      <c r="FL616" s="16"/>
      <c r="FM616" s="16"/>
      <c r="FN616" s="16"/>
      <c r="FO616" s="16"/>
      <c r="FP616" s="16"/>
      <c r="FQ616" s="16"/>
      <c r="FR616" s="16"/>
      <c r="FS616" s="16"/>
      <c r="FT616" s="16"/>
      <c r="FU616" s="16"/>
      <c r="FV616" s="16"/>
      <c r="FW616" s="16"/>
      <c r="FX616" s="16"/>
      <c r="FY616" s="16"/>
      <c r="FZ616" s="16"/>
      <c r="GA616" s="16"/>
      <c r="GB616" s="16"/>
      <c r="GC616" s="16"/>
      <c r="GE616" s="37">
        <v>611</v>
      </c>
      <c r="GF616" s="12">
        <v>3844</v>
      </c>
      <c r="GG616" s="16">
        <v>196.27500000000001</v>
      </c>
      <c r="GH616" s="16">
        <v>251.595</v>
      </c>
      <c r="GI616" s="16">
        <v>102.81</v>
      </c>
      <c r="GJ616" s="16">
        <v>100.83</v>
      </c>
      <c r="GK616" s="16">
        <v>58.38</v>
      </c>
      <c r="GL616" s="16">
        <v>113.3</v>
      </c>
      <c r="GM616" s="16">
        <v>78.885000000000005</v>
      </c>
      <c r="GN616" s="16">
        <v>113.395</v>
      </c>
      <c r="GO616" s="16">
        <v>143.64500000000001</v>
      </c>
      <c r="GP616" s="16">
        <v>246.935</v>
      </c>
      <c r="GQ616" s="16">
        <v>428.23</v>
      </c>
      <c r="GR616" s="16">
        <v>313.44</v>
      </c>
      <c r="GS616" s="16">
        <v>182.27</v>
      </c>
      <c r="GT616" s="16">
        <v>336.64</v>
      </c>
      <c r="GU616" s="16">
        <v>213.48</v>
      </c>
      <c r="GV616" s="16">
        <v>31508.520000000004</v>
      </c>
      <c r="GW616" s="16"/>
      <c r="GX616" s="16"/>
      <c r="GY616" s="16"/>
      <c r="GZ616" s="16"/>
      <c r="HA616" s="16"/>
    </row>
    <row r="617" spans="1:209" x14ac:dyDescent="0.35">
      <c r="A617" s="37"/>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c r="AA617" s="16"/>
      <c r="AB617" s="16"/>
      <c r="AC617" s="16"/>
      <c r="AD617" s="16"/>
      <c r="AE617" s="16"/>
      <c r="AF617" s="16"/>
      <c r="AG617" s="16"/>
      <c r="AH617" s="16"/>
      <c r="AI617" s="16"/>
      <c r="AJ617" s="16"/>
      <c r="AK617" s="16"/>
      <c r="AL617" s="16"/>
      <c r="AM617" s="16"/>
      <c r="AN617" s="16"/>
      <c r="AO617" s="16"/>
      <c r="AP617" s="16"/>
      <c r="AQ617" s="16"/>
      <c r="AR617" s="16"/>
      <c r="AS617" s="16"/>
      <c r="AT617" s="16"/>
      <c r="AU617" s="16"/>
      <c r="AV617" s="16"/>
      <c r="AW617" s="16"/>
      <c r="AX617" s="16"/>
      <c r="AY617" s="16"/>
      <c r="AZ617" s="16"/>
      <c r="BA617" s="16"/>
      <c r="BB617" s="16"/>
      <c r="BC617" s="16"/>
      <c r="BD617" s="16"/>
      <c r="BE617" s="16"/>
      <c r="BF617" s="16"/>
      <c r="BG617" s="16"/>
      <c r="BH617" s="16"/>
      <c r="BI617" s="16"/>
      <c r="BJ617" s="16"/>
      <c r="BK617" s="16"/>
      <c r="BL617" s="16"/>
      <c r="BM617" s="16"/>
      <c r="BN617" s="16"/>
      <c r="BO617" s="16"/>
      <c r="BP617" s="16"/>
      <c r="BQ617" s="16"/>
      <c r="BR617" s="16"/>
      <c r="BS617" s="16"/>
      <c r="BT617" s="16"/>
      <c r="BU617" s="16"/>
      <c r="BV617" s="16"/>
      <c r="BW617" s="16"/>
      <c r="BX617" s="16"/>
      <c r="BY617" s="16"/>
      <c r="BZ617" s="16"/>
      <c r="CA617" s="16"/>
      <c r="CB617" s="16"/>
      <c r="CC617" s="16"/>
      <c r="CD617" s="16"/>
      <c r="CE617" s="16"/>
      <c r="CF617" s="16"/>
      <c r="CG617" s="16"/>
      <c r="CH617" s="16"/>
      <c r="CI617" s="16"/>
      <c r="CJ617" s="16"/>
      <c r="CK617" s="16"/>
      <c r="CL617" s="16"/>
      <c r="CM617" s="16"/>
      <c r="CN617" s="16"/>
      <c r="CO617" s="16"/>
      <c r="CP617" s="16"/>
      <c r="CQ617" s="16"/>
      <c r="CR617" s="16"/>
      <c r="CS617" s="16"/>
      <c r="CT617" s="16"/>
      <c r="CU617" s="16"/>
      <c r="CV617" s="16"/>
      <c r="CW617" s="16"/>
      <c r="CX617" s="16"/>
      <c r="CY617" s="16"/>
      <c r="CZ617" s="16"/>
      <c r="DA617" s="16"/>
      <c r="DB617" s="16"/>
      <c r="DC617" s="16"/>
      <c r="DD617" s="16"/>
      <c r="DE617" s="16"/>
      <c r="DF617" s="16"/>
      <c r="DG617" s="16"/>
      <c r="DH617" s="16"/>
      <c r="DI617" s="16"/>
      <c r="DJ617" s="16"/>
      <c r="DK617" s="16"/>
      <c r="DL617" s="16"/>
      <c r="DM617" s="16"/>
      <c r="DN617" s="16"/>
      <c r="DO617" s="16"/>
      <c r="DP617" s="16"/>
      <c r="DQ617" s="16"/>
      <c r="DR617" s="16"/>
      <c r="DS617" s="16"/>
      <c r="DT617" s="16"/>
      <c r="DU617" s="16"/>
      <c r="DV617" s="16"/>
      <c r="DW617" s="16"/>
      <c r="DX617" s="16"/>
      <c r="DY617" s="16"/>
      <c r="DZ617" s="16"/>
      <c r="EA617" s="16"/>
      <c r="EB617" s="16"/>
      <c r="EC617" s="16"/>
      <c r="ED617" s="16"/>
      <c r="EE617" s="16"/>
      <c r="EF617" s="16"/>
      <c r="EG617" s="16"/>
      <c r="EH617" s="16"/>
      <c r="EI617" s="16"/>
      <c r="EJ617" s="16"/>
      <c r="EK617" s="16"/>
      <c r="EL617" s="16"/>
      <c r="EM617" s="16"/>
      <c r="EN617" s="16"/>
      <c r="EO617" s="16"/>
      <c r="EP617" s="16"/>
      <c r="EQ617" s="16"/>
      <c r="ER617" s="16"/>
      <c r="ES617" s="16"/>
      <c r="ET617" s="16"/>
      <c r="EU617" s="16"/>
      <c r="EV617" s="16"/>
      <c r="EW617" s="16"/>
      <c r="EX617" s="16"/>
      <c r="EY617" s="16"/>
      <c r="EZ617" s="16"/>
      <c r="FA617" s="16"/>
      <c r="FB617" s="16"/>
      <c r="FC617" s="16"/>
      <c r="FD617" s="16"/>
      <c r="FE617" s="16"/>
      <c r="FF617" s="16"/>
      <c r="FG617" s="16"/>
      <c r="FH617" s="16"/>
      <c r="FI617" s="16"/>
      <c r="FJ617" s="16"/>
      <c r="FK617" s="16"/>
      <c r="FL617" s="16"/>
      <c r="FM617" s="16"/>
      <c r="FN617" s="16"/>
      <c r="FO617" s="16"/>
      <c r="FP617" s="16"/>
      <c r="FQ617" s="16"/>
      <c r="FR617" s="16"/>
      <c r="FS617" s="16"/>
      <c r="FT617" s="16"/>
      <c r="FU617" s="16"/>
      <c r="FV617" s="16"/>
      <c r="FW617" s="16"/>
      <c r="FX617" s="16"/>
      <c r="FY617" s="16"/>
      <c r="FZ617" s="16"/>
      <c r="GA617" s="16"/>
      <c r="GB617" s="16"/>
      <c r="GC617" s="16"/>
      <c r="GE617" s="37">
        <v>612</v>
      </c>
      <c r="GF617" s="12">
        <v>3847</v>
      </c>
      <c r="GG617" s="16">
        <v>23.57</v>
      </c>
      <c r="GH617" s="16">
        <v>32.25</v>
      </c>
      <c r="GI617" s="16">
        <v>16</v>
      </c>
      <c r="GJ617" s="16">
        <v>4</v>
      </c>
      <c r="GK617" s="16">
        <v>0</v>
      </c>
      <c r="GL617" s="16">
        <v>10.58</v>
      </c>
      <c r="GM617" s="16">
        <v>0</v>
      </c>
      <c r="GN617" s="16">
        <v>7.29</v>
      </c>
      <c r="GO617" s="16">
        <v>79.8</v>
      </c>
      <c r="GP617" s="16">
        <v>28.2</v>
      </c>
      <c r="GQ617" s="16">
        <v>24.67</v>
      </c>
      <c r="GR617" s="16">
        <v>17.22</v>
      </c>
      <c r="GS617" s="16">
        <v>62.36</v>
      </c>
      <c r="GT617" s="16">
        <v>36.96</v>
      </c>
      <c r="GU617" s="16">
        <v>10.119999999999999</v>
      </c>
      <c r="GV617" s="16">
        <v>3261.8649999999984</v>
      </c>
      <c r="GW617" s="16"/>
      <c r="GX617" s="16"/>
      <c r="GY617" s="16"/>
      <c r="GZ617" s="16"/>
      <c r="HA617" s="16"/>
    </row>
    <row r="618" spans="1:209" x14ac:dyDescent="0.35">
      <c r="A618" s="37"/>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c r="AA618" s="16"/>
      <c r="AB618" s="16"/>
      <c r="AC618" s="16"/>
      <c r="AD618" s="16"/>
      <c r="AE618" s="16"/>
      <c r="AF618" s="16"/>
      <c r="AG618" s="16"/>
      <c r="AH618" s="16"/>
      <c r="AI618" s="16"/>
      <c r="AJ618" s="16"/>
      <c r="AK618" s="16"/>
      <c r="AL618" s="16"/>
      <c r="AM618" s="16"/>
      <c r="AN618" s="16"/>
      <c r="AO618" s="16"/>
      <c r="AP618" s="16"/>
      <c r="AQ618" s="16"/>
      <c r="AR618" s="16"/>
      <c r="AS618" s="16"/>
      <c r="AT618" s="16"/>
      <c r="AU618" s="16"/>
      <c r="AV618" s="16"/>
      <c r="AW618" s="16"/>
      <c r="AX618" s="16"/>
      <c r="AY618" s="16"/>
      <c r="AZ618" s="16"/>
      <c r="BA618" s="16"/>
      <c r="BB618" s="16"/>
      <c r="BC618" s="16"/>
      <c r="BD618" s="16"/>
      <c r="BE618" s="16"/>
      <c r="BF618" s="16"/>
      <c r="BG618" s="16"/>
      <c r="BH618" s="16"/>
      <c r="BI618" s="16"/>
      <c r="BJ618" s="16"/>
      <c r="BK618" s="16"/>
      <c r="BL618" s="16"/>
      <c r="BM618" s="16"/>
      <c r="BN618" s="16"/>
      <c r="BO618" s="16"/>
      <c r="BP618" s="16"/>
      <c r="BQ618" s="16"/>
      <c r="BR618" s="16"/>
      <c r="BS618" s="16"/>
      <c r="BT618" s="16"/>
      <c r="BU618" s="16"/>
      <c r="BV618" s="16"/>
      <c r="BW618" s="16"/>
      <c r="BX618" s="16"/>
      <c r="BY618" s="16"/>
      <c r="BZ618" s="16"/>
      <c r="CA618" s="16"/>
      <c r="CB618" s="16"/>
      <c r="CC618" s="16"/>
      <c r="CD618" s="16"/>
      <c r="CE618" s="16"/>
      <c r="CF618" s="16"/>
      <c r="CG618" s="16"/>
      <c r="CH618" s="16"/>
      <c r="CI618" s="16"/>
      <c r="CJ618" s="16"/>
      <c r="CK618" s="16"/>
      <c r="CL618" s="16"/>
      <c r="CM618" s="16"/>
      <c r="CN618" s="16"/>
      <c r="CO618" s="16"/>
      <c r="CP618" s="16"/>
      <c r="CQ618" s="16"/>
      <c r="CR618" s="16"/>
      <c r="CS618" s="16"/>
      <c r="CT618" s="16"/>
      <c r="CU618" s="16"/>
      <c r="CV618" s="16"/>
      <c r="CW618" s="16"/>
      <c r="CX618" s="16"/>
      <c r="CY618" s="16"/>
      <c r="CZ618" s="16"/>
      <c r="DA618" s="16"/>
      <c r="DB618" s="16"/>
      <c r="DC618" s="16"/>
      <c r="DD618" s="16"/>
      <c r="DE618" s="16"/>
      <c r="DF618" s="16"/>
      <c r="DG618" s="16"/>
      <c r="DH618" s="16"/>
      <c r="DI618" s="16"/>
      <c r="DJ618" s="16"/>
      <c r="DK618" s="16"/>
      <c r="DL618" s="16"/>
      <c r="DM618" s="16"/>
      <c r="DN618" s="16"/>
      <c r="DO618" s="16"/>
      <c r="DP618" s="16"/>
      <c r="DQ618" s="16"/>
      <c r="DR618" s="16"/>
      <c r="DS618" s="16"/>
      <c r="DT618" s="16"/>
      <c r="DU618" s="16"/>
      <c r="DV618" s="16"/>
      <c r="DW618" s="16"/>
      <c r="DX618" s="16"/>
      <c r="DY618" s="16"/>
      <c r="DZ618" s="16"/>
      <c r="EA618" s="16"/>
      <c r="EB618" s="16"/>
      <c r="EC618" s="16"/>
      <c r="ED618" s="16"/>
      <c r="EE618" s="16"/>
      <c r="EF618" s="16"/>
      <c r="EG618" s="16"/>
      <c r="EH618" s="16"/>
      <c r="EI618" s="16"/>
      <c r="EJ618" s="16"/>
      <c r="EK618" s="16"/>
      <c r="EL618" s="16"/>
      <c r="EM618" s="16"/>
      <c r="EN618" s="16"/>
      <c r="EO618" s="16"/>
      <c r="EP618" s="16"/>
      <c r="EQ618" s="16"/>
      <c r="ER618" s="16"/>
      <c r="ES618" s="16"/>
      <c r="ET618" s="16"/>
      <c r="EU618" s="16"/>
      <c r="EV618" s="16"/>
      <c r="EW618" s="16"/>
      <c r="EX618" s="16"/>
      <c r="EY618" s="16"/>
      <c r="EZ618" s="16"/>
      <c r="FA618" s="16"/>
      <c r="FB618" s="16"/>
      <c r="FC618" s="16"/>
      <c r="FD618" s="16"/>
      <c r="FE618" s="16"/>
      <c r="FF618" s="16"/>
      <c r="FG618" s="16"/>
      <c r="FH618" s="16"/>
      <c r="FI618" s="16"/>
      <c r="FJ618" s="16"/>
      <c r="FK618" s="16"/>
      <c r="FL618" s="16"/>
      <c r="FM618" s="16"/>
      <c r="FN618" s="16"/>
      <c r="FO618" s="16"/>
      <c r="FP618" s="16"/>
      <c r="FQ618" s="16"/>
      <c r="FR618" s="16"/>
      <c r="FS618" s="16"/>
      <c r="FT618" s="16"/>
      <c r="FU618" s="16"/>
      <c r="FV618" s="16"/>
      <c r="FW618" s="16"/>
      <c r="FX618" s="16"/>
      <c r="FY618" s="16"/>
      <c r="FZ618" s="16"/>
      <c r="GA618" s="16"/>
      <c r="GB618" s="16"/>
      <c r="GC618" s="16"/>
      <c r="GE618" s="37">
        <v>613</v>
      </c>
      <c r="GF618" s="12">
        <v>3850</v>
      </c>
      <c r="GG618" s="16">
        <v>149.83500000000001</v>
      </c>
      <c r="GH618" s="16">
        <v>203.08600000000001</v>
      </c>
      <c r="GI618" s="16">
        <v>9.18</v>
      </c>
      <c r="GJ618" s="16">
        <v>28.85</v>
      </c>
      <c r="GK618" s="16">
        <v>153.72999999999999</v>
      </c>
      <c r="GL618" s="16">
        <v>16.899999999999999</v>
      </c>
      <c r="GM618" s="16">
        <v>61.79</v>
      </c>
      <c r="GN618" s="16">
        <v>108.77</v>
      </c>
      <c r="GO618" s="16">
        <v>40.39</v>
      </c>
      <c r="GP618" s="16">
        <v>193.6</v>
      </c>
      <c r="GQ618" s="16">
        <v>122.23</v>
      </c>
      <c r="GR618" s="16">
        <v>90.07</v>
      </c>
      <c r="GS618" s="16">
        <v>114.125</v>
      </c>
      <c r="GT618" s="16">
        <v>92.394999999999996</v>
      </c>
      <c r="GU618" s="16">
        <v>56.32</v>
      </c>
      <c r="GV618" s="16">
        <v>14736.849</v>
      </c>
      <c r="GW618" s="16"/>
      <c r="GX618" s="16"/>
      <c r="GY618" s="16"/>
      <c r="GZ618" s="16"/>
      <c r="HA618" s="16"/>
    </row>
    <row r="619" spans="1:209" x14ac:dyDescent="0.35">
      <c r="A619" s="37"/>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c r="AA619" s="16"/>
      <c r="AB619" s="16"/>
      <c r="AC619" s="16"/>
      <c r="AD619" s="16"/>
      <c r="AE619" s="16"/>
      <c r="AF619" s="16"/>
      <c r="AG619" s="16"/>
      <c r="AH619" s="16"/>
      <c r="AI619" s="16"/>
      <c r="AJ619" s="16"/>
      <c r="AK619" s="16"/>
      <c r="AL619" s="16"/>
      <c r="AM619" s="16"/>
      <c r="AN619" s="16"/>
      <c r="AO619" s="16"/>
      <c r="AP619" s="16"/>
      <c r="AQ619" s="16"/>
      <c r="AR619" s="16"/>
      <c r="AS619" s="16"/>
      <c r="AT619" s="16"/>
      <c r="AU619" s="16"/>
      <c r="AV619" s="16"/>
      <c r="AW619" s="16"/>
      <c r="AX619" s="16"/>
      <c r="AY619" s="16"/>
      <c r="AZ619" s="16"/>
      <c r="BA619" s="16"/>
      <c r="BB619" s="16"/>
      <c r="BC619" s="16"/>
      <c r="BD619" s="16"/>
      <c r="BE619" s="16"/>
      <c r="BF619" s="16"/>
      <c r="BG619" s="16"/>
      <c r="BH619" s="16"/>
      <c r="BI619" s="16"/>
      <c r="BJ619" s="16"/>
      <c r="BK619" s="16"/>
      <c r="BL619" s="16"/>
      <c r="BM619" s="16"/>
      <c r="BN619" s="16"/>
      <c r="BO619" s="16"/>
      <c r="BP619" s="16"/>
      <c r="BQ619" s="16"/>
      <c r="BR619" s="16"/>
      <c r="BS619" s="16"/>
      <c r="BT619" s="16"/>
      <c r="BU619" s="16"/>
      <c r="BV619" s="16"/>
      <c r="BW619" s="16"/>
      <c r="BX619" s="16"/>
      <c r="BY619" s="16"/>
      <c r="BZ619" s="16"/>
      <c r="CA619" s="16"/>
      <c r="CB619" s="16"/>
      <c r="CC619" s="16"/>
      <c r="CD619" s="16"/>
      <c r="CE619" s="16"/>
      <c r="CF619" s="16"/>
      <c r="CG619" s="16"/>
      <c r="CH619" s="16"/>
      <c r="CI619" s="16"/>
      <c r="CJ619" s="16"/>
      <c r="CK619" s="16"/>
      <c r="CL619" s="16"/>
      <c r="CM619" s="16"/>
      <c r="CN619" s="16"/>
      <c r="CO619" s="16"/>
      <c r="CP619" s="16"/>
      <c r="CQ619" s="16"/>
      <c r="CR619" s="16"/>
      <c r="CS619" s="16"/>
      <c r="CT619" s="16"/>
      <c r="CU619" s="16"/>
      <c r="CV619" s="16"/>
      <c r="CW619" s="16"/>
      <c r="CX619" s="16"/>
      <c r="CY619" s="16"/>
      <c r="CZ619" s="16"/>
      <c r="DA619" s="16"/>
      <c r="DB619" s="16"/>
      <c r="DC619" s="16"/>
      <c r="DD619" s="16"/>
      <c r="DE619" s="16"/>
      <c r="DF619" s="16"/>
      <c r="DG619" s="16"/>
      <c r="DH619" s="16"/>
      <c r="DI619" s="16"/>
      <c r="DJ619" s="16"/>
      <c r="DK619" s="16"/>
      <c r="DL619" s="16"/>
      <c r="DM619" s="16"/>
      <c r="DN619" s="16"/>
      <c r="DO619" s="16"/>
      <c r="DP619" s="16"/>
      <c r="DQ619" s="16"/>
      <c r="DR619" s="16"/>
      <c r="DS619" s="16"/>
      <c r="DT619" s="16"/>
      <c r="DU619" s="16"/>
      <c r="DV619" s="16"/>
      <c r="DW619" s="16"/>
      <c r="DX619" s="16"/>
      <c r="DY619" s="16"/>
      <c r="DZ619" s="16"/>
      <c r="EA619" s="16"/>
      <c r="EB619" s="16"/>
      <c r="EC619" s="16"/>
      <c r="ED619" s="16"/>
      <c r="EE619" s="16"/>
      <c r="EF619" s="16"/>
      <c r="EG619" s="16"/>
      <c r="EH619" s="16"/>
      <c r="EI619" s="16"/>
      <c r="EJ619" s="16"/>
      <c r="EK619" s="16"/>
      <c r="EL619" s="16"/>
      <c r="EM619" s="16"/>
      <c r="EN619" s="16"/>
      <c r="EO619" s="16"/>
      <c r="EP619" s="16"/>
      <c r="EQ619" s="16"/>
      <c r="ER619" s="16"/>
      <c r="ES619" s="16"/>
      <c r="ET619" s="16"/>
      <c r="EU619" s="16"/>
      <c r="EV619" s="16"/>
      <c r="EW619" s="16"/>
      <c r="EX619" s="16"/>
      <c r="EY619" s="16"/>
      <c r="EZ619" s="16"/>
      <c r="FA619" s="16"/>
      <c r="FB619" s="16"/>
      <c r="FC619" s="16"/>
      <c r="FD619" s="16"/>
      <c r="FE619" s="16"/>
      <c r="FF619" s="16"/>
      <c r="FG619" s="16"/>
      <c r="FH619" s="16"/>
      <c r="FI619" s="16"/>
      <c r="FJ619" s="16"/>
      <c r="FK619" s="16"/>
      <c r="FL619" s="16"/>
      <c r="FM619" s="16"/>
      <c r="FN619" s="16"/>
      <c r="FO619" s="16"/>
      <c r="FP619" s="16"/>
      <c r="FQ619" s="16"/>
      <c r="FR619" s="16"/>
      <c r="FS619" s="16"/>
      <c r="FT619" s="16"/>
      <c r="FU619" s="16"/>
      <c r="FV619" s="16"/>
      <c r="FW619" s="16"/>
      <c r="FX619" s="16"/>
      <c r="FY619" s="16"/>
      <c r="FZ619" s="16"/>
      <c r="GA619" s="16"/>
      <c r="GB619" s="16"/>
      <c r="GC619" s="16"/>
      <c r="GE619" s="37">
        <v>614</v>
      </c>
      <c r="GF619" s="12">
        <v>3851</v>
      </c>
      <c r="GG619" s="16">
        <v>69.34</v>
      </c>
      <c r="GH619" s="16">
        <v>108.6</v>
      </c>
      <c r="GI619" s="16">
        <v>28.97</v>
      </c>
      <c r="GJ619" s="16">
        <v>51.24</v>
      </c>
      <c r="GK619" s="16">
        <v>18.239999999999998</v>
      </c>
      <c r="GL619" s="16">
        <v>11.96</v>
      </c>
      <c r="GM619" s="16">
        <v>21.44</v>
      </c>
      <c r="GN619" s="16">
        <v>70.98</v>
      </c>
      <c r="GO619" s="16">
        <v>93.504999999999995</v>
      </c>
      <c r="GP619" s="16">
        <v>93.61</v>
      </c>
      <c r="GQ619" s="16">
        <v>63.62</v>
      </c>
      <c r="GR619" s="16">
        <v>29.98</v>
      </c>
      <c r="GS619" s="16">
        <v>164.88</v>
      </c>
      <c r="GT619" s="16">
        <v>66.44</v>
      </c>
      <c r="GU619" s="16">
        <v>101.1</v>
      </c>
      <c r="GV619" s="16">
        <v>9642.2569999999978</v>
      </c>
      <c r="GW619" s="16"/>
      <c r="GX619" s="16"/>
      <c r="GY619" s="16"/>
      <c r="GZ619" s="16"/>
      <c r="HA619" s="16"/>
    </row>
    <row r="620" spans="1:209" x14ac:dyDescent="0.35">
      <c r="A620" s="37"/>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c r="AA620" s="16"/>
      <c r="AB620" s="16"/>
      <c r="AC620" s="16"/>
      <c r="AD620" s="16"/>
      <c r="AE620" s="16"/>
      <c r="AF620" s="16"/>
      <c r="AG620" s="16"/>
      <c r="AH620" s="16"/>
      <c r="AI620" s="16"/>
      <c r="AJ620" s="16"/>
      <c r="AK620" s="16"/>
      <c r="AL620" s="16"/>
      <c r="AM620" s="16"/>
      <c r="AN620" s="16"/>
      <c r="AO620" s="16"/>
      <c r="AP620" s="16"/>
      <c r="AQ620" s="16"/>
      <c r="AR620" s="16"/>
      <c r="AS620" s="16"/>
      <c r="AT620" s="16"/>
      <c r="AU620" s="16"/>
      <c r="AV620" s="16"/>
      <c r="AW620" s="16"/>
      <c r="AX620" s="16"/>
      <c r="AY620" s="16"/>
      <c r="AZ620" s="16"/>
      <c r="BA620" s="16"/>
      <c r="BB620" s="16"/>
      <c r="BC620" s="16"/>
      <c r="BD620" s="16"/>
      <c r="BE620" s="16"/>
      <c r="BF620" s="16"/>
      <c r="BG620" s="16"/>
      <c r="BH620" s="16"/>
      <c r="BI620" s="16"/>
      <c r="BJ620" s="16"/>
      <c r="BK620" s="16"/>
      <c r="BL620" s="16"/>
      <c r="BM620" s="16"/>
      <c r="BN620" s="16"/>
      <c r="BO620" s="16"/>
      <c r="BP620" s="16"/>
      <c r="BQ620" s="16"/>
      <c r="BR620" s="16"/>
      <c r="BS620" s="16"/>
      <c r="BT620" s="16"/>
      <c r="BU620" s="16"/>
      <c r="BV620" s="16"/>
      <c r="BW620" s="16"/>
      <c r="BX620" s="16"/>
      <c r="BY620" s="16"/>
      <c r="BZ620" s="16"/>
      <c r="CA620" s="16"/>
      <c r="CB620" s="16"/>
      <c r="CC620" s="16"/>
      <c r="CD620" s="16"/>
      <c r="CE620" s="16"/>
      <c r="CF620" s="16"/>
      <c r="CG620" s="16"/>
      <c r="CH620" s="16"/>
      <c r="CI620" s="16"/>
      <c r="CJ620" s="16"/>
      <c r="CK620" s="16"/>
      <c r="CL620" s="16"/>
      <c r="CM620" s="16"/>
      <c r="CN620" s="16"/>
      <c r="CO620" s="16"/>
      <c r="CP620" s="16"/>
      <c r="CQ620" s="16"/>
      <c r="CR620" s="16"/>
      <c r="CS620" s="16"/>
      <c r="CT620" s="16"/>
      <c r="CU620" s="16"/>
      <c r="CV620" s="16"/>
      <c r="CW620" s="16"/>
      <c r="CX620" s="16"/>
      <c r="CY620" s="16"/>
      <c r="CZ620" s="16"/>
      <c r="DA620" s="16"/>
      <c r="DB620" s="16"/>
      <c r="DC620" s="16"/>
      <c r="DD620" s="16"/>
      <c r="DE620" s="16"/>
      <c r="DF620" s="16"/>
      <c r="DG620" s="16"/>
      <c r="DH620" s="16"/>
      <c r="DI620" s="16"/>
      <c r="DJ620" s="16"/>
      <c r="DK620" s="16"/>
      <c r="DL620" s="16"/>
      <c r="DM620" s="16"/>
      <c r="DN620" s="16"/>
      <c r="DO620" s="16"/>
      <c r="DP620" s="16"/>
      <c r="DQ620" s="16"/>
      <c r="DR620" s="16"/>
      <c r="DS620" s="16"/>
      <c r="DT620" s="16"/>
      <c r="DU620" s="16"/>
      <c r="DV620" s="16"/>
      <c r="DW620" s="16"/>
      <c r="DX620" s="16"/>
      <c r="DY620" s="16"/>
      <c r="DZ620" s="16"/>
      <c r="EA620" s="16"/>
      <c r="EB620" s="16"/>
      <c r="EC620" s="16"/>
      <c r="ED620" s="16"/>
      <c r="EE620" s="16"/>
      <c r="EF620" s="16"/>
      <c r="EG620" s="16"/>
      <c r="EH620" s="16"/>
      <c r="EI620" s="16"/>
      <c r="EJ620" s="16"/>
      <c r="EK620" s="16"/>
      <c r="EL620" s="16"/>
      <c r="EM620" s="16"/>
      <c r="EN620" s="16"/>
      <c r="EO620" s="16"/>
      <c r="EP620" s="16"/>
      <c r="EQ620" s="16"/>
      <c r="ER620" s="16"/>
      <c r="ES620" s="16"/>
      <c r="ET620" s="16"/>
      <c r="EU620" s="16"/>
      <c r="EV620" s="16"/>
      <c r="EW620" s="16"/>
      <c r="EX620" s="16"/>
      <c r="EY620" s="16"/>
      <c r="EZ620" s="16"/>
      <c r="FA620" s="16"/>
      <c r="FB620" s="16"/>
      <c r="FC620" s="16"/>
      <c r="FD620" s="16"/>
      <c r="FE620" s="16"/>
      <c r="FF620" s="16"/>
      <c r="FG620" s="16"/>
      <c r="FH620" s="16"/>
      <c r="FI620" s="16"/>
      <c r="FJ620" s="16"/>
      <c r="FK620" s="16"/>
      <c r="FL620" s="16"/>
      <c r="FM620" s="16"/>
      <c r="FN620" s="16"/>
      <c r="FO620" s="16"/>
      <c r="FP620" s="16"/>
      <c r="FQ620" s="16"/>
      <c r="FR620" s="16"/>
      <c r="FS620" s="16"/>
      <c r="FT620" s="16"/>
      <c r="FU620" s="16"/>
      <c r="FV620" s="16"/>
      <c r="FW620" s="16"/>
      <c r="FX620" s="16"/>
      <c r="FY620" s="16"/>
      <c r="FZ620" s="16"/>
      <c r="GA620" s="16"/>
      <c r="GB620" s="16"/>
      <c r="GC620" s="16"/>
      <c r="GE620" s="37">
        <v>615</v>
      </c>
      <c r="GF620" s="12">
        <v>3852</v>
      </c>
      <c r="GG620" s="16">
        <v>0</v>
      </c>
      <c r="GH620" s="16">
        <v>0</v>
      </c>
      <c r="GI620" s="16">
        <v>0</v>
      </c>
      <c r="GJ620" s="16">
        <v>0</v>
      </c>
      <c r="GK620" s="16">
        <v>0</v>
      </c>
      <c r="GL620" s="16">
        <v>0</v>
      </c>
      <c r="GM620" s="16">
        <v>0</v>
      </c>
      <c r="GN620" s="16">
        <v>0</v>
      </c>
      <c r="GO620" s="16">
        <v>0</v>
      </c>
      <c r="GP620" s="16">
        <v>0</v>
      </c>
      <c r="GQ620" s="16">
        <v>0</v>
      </c>
      <c r="GR620" s="16">
        <v>0</v>
      </c>
      <c r="GS620" s="16">
        <v>0</v>
      </c>
      <c r="GT620" s="16">
        <v>0</v>
      </c>
      <c r="GU620" s="16">
        <v>0</v>
      </c>
      <c r="GV620" s="16">
        <v>115.62</v>
      </c>
      <c r="GW620" s="16"/>
      <c r="GX620" s="16"/>
      <c r="GY620" s="16"/>
      <c r="GZ620" s="16"/>
      <c r="HA620" s="16"/>
    </row>
    <row r="621" spans="1:209" x14ac:dyDescent="0.35">
      <c r="A621" s="37"/>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c r="AA621" s="16"/>
      <c r="AB621" s="16"/>
      <c r="AC621" s="16"/>
      <c r="AD621" s="16"/>
      <c r="AE621" s="16"/>
      <c r="AF621" s="16"/>
      <c r="AG621" s="16"/>
      <c r="AH621" s="16"/>
      <c r="AI621" s="16"/>
      <c r="AJ621" s="16"/>
      <c r="AK621" s="16"/>
      <c r="AL621" s="16"/>
      <c r="AM621" s="16"/>
      <c r="AN621" s="16"/>
      <c r="AO621" s="16"/>
      <c r="AP621" s="16"/>
      <c r="AQ621" s="16"/>
      <c r="AR621" s="16"/>
      <c r="AS621" s="16"/>
      <c r="AT621" s="16"/>
      <c r="AU621" s="16"/>
      <c r="AV621" s="16"/>
      <c r="AW621" s="16"/>
      <c r="AX621" s="16"/>
      <c r="AY621" s="16"/>
      <c r="AZ621" s="16"/>
      <c r="BA621" s="16"/>
      <c r="BB621" s="16"/>
      <c r="BC621" s="16"/>
      <c r="BD621" s="16"/>
      <c r="BE621" s="16"/>
      <c r="BF621" s="16"/>
      <c r="BG621" s="16"/>
      <c r="BH621" s="16"/>
      <c r="BI621" s="16"/>
      <c r="BJ621" s="16"/>
      <c r="BK621" s="16"/>
      <c r="BL621" s="16"/>
      <c r="BM621" s="16"/>
      <c r="BN621" s="16"/>
      <c r="BO621" s="16"/>
      <c r="BP621" s="16"/>
      <c r="BQ621" s="16"/>
      <c r="BR621" s="16"/>
      <c r="BS621" s="16"/>
      <c r="BT621" s="16"/>
      <c r="BU621" s="16"/>
      <c r="BV621" s="16"/>
      <c r="BW621" s="16"/>
      <c r="BX621" s="16"/>
      <c r="BY621" s="16"/>
      <c r="BZ621" s="16"/>
      <c r="CA621" s="16"/>
      <c r="CB621" s="16"/>
      <c r="CC621" s="16"/>
      <c r="CD621" s="16"/>
      <c r="CE621" s="16"/>
      <c r="CF621" s="16"/>
      <c r="CG621" s="16"/>
      <c r="CH621" s="16"/>
      <c r="CI621" s="16"/>
      <c r="CJ621" s="16"/>
      <c r="CK621" s="16"/>
      <c r="CL621" s="16"/>
      <c r="CM621" s="16"/>
      <c r="CN621" s="16"/>
      <c r="CO621" s="16"/>
      <c r="CP621" s="16"/>
      <c r="CQ621" s="16"/>
      <c r="CR621" s="16"/>
      <c r="CS621" s="16"/>
      <c r="CT621" s="16"/>
      <c r="CU621" s="16"/>
      <c r="CV621" s="16"/>
      <c r="CW621" s="16"/>
      <c r="CX621" s="16"/>
      <c r="CY621" s="16"/>
      <c r="CZ621" s="16"/>
      <c r="DA621" s="16"/>
      <c r="DB621" s="16"/>
      <c r="DC621" s="16"/>
      <c r="DD621" s="16"/>
      <c r="DE621" s="16"/>
      <c r="DF621" s="16"/>
      <c r="DG621" s="16"/>
      <c r="DH621" s="16"/>
      <c r="DI621" s="16"/>
      <c r="DJ621" s="16"/>
      <c r="DK621" s="16"/>
      <c r="DL621" s="16"/>
      <c r="DM621" s="16"/>
      <c r="DN621" s="16"/>
      <c r="DO621" s="16"/>
      <c r="DP621" s="16"/>
      <c r="DQ621" s="16"/>
      <c r="DR621" s="16"/>
      <c r="DS621" s="16"/>
      <c r="DT621" s="16"/>
      <c r="DU621" s="16"/>
      <c r="DV621" s="16"/>
      <c r="DW621" s="16"/>
      <c r="DX621" s="16"/>
      <c r="DY621" s="16"/>
      <c r="DZ621" s="16"/>
      <c r="EA621" s="16"/>
      <c r="EB621" s="16"/>
      <c r="EC621" s="16"/>
      <c r="ED621" s="16"/>
      <c r="EE621" s="16"/>
      <c r="EF621" s="16"/>
      <c r="EG621" s="16"/>
      <c r="EH621" s="16"/>
      <c r="EI621" s="16"/>
      <c r="EJ621" s="16"/>
      <c r="EK621" s="16"/>
      <c r="EL621" s="16"/>
      <c r="EM621" s="16"/>
      <c r="EN621" s="16"/>
      <c r="EO621" s="16"/>
      <c r="EP621" s="16"/>
      <c r="EQ621" s="16"/>
      <c r="ER621" s="16"/>
      <c r="ES621" s="16"/>
      <c r="ET621" s="16"/>
      <c r="EU621" s="16"/>
      <c r="EV621" s="16"/>
      <c r="EW621" s="16"/>
      <c r="EX621" s="16"/>
      <c r="EY621" s="16"/>
      <c r="EZ621" s="16"/>
      <c r="FA621" s="16"/>
      <c r="FB621" s="16"/>
      <c r="FC621" s="16"/>
      <c r="FD621" s="16"/>
      <c r="FE621" s="16"/>
      <c r="FF621" s="16"/>
      <c r="FG621" s="16"/>
      <c r="FH621" s="16"/>
      <c r="FI621" s="16"/>
      <c r="FJ621" s="16"/>
      <c r="FK621" s="16"/>
      <c r="FL621" s="16"/>
      <c r="FM621" s="16"/>
      <c r="FN621" s="16"/>
      <c r="FO621" s="16"/>
      <c r="FP621" s="16"/>
      <c r="FQ621" s="16"/>
      <c r="FR621" s="16"/>
      <c r="FS621" s="16"/>
      <c r="FT621" s="16"/>
      <c r="FU621" s="16"/>
      <c r="FV621" s="16"/>
      <c r="FW621" s="16"/>
      <c r="FX621" s="16"/>
      <c r="FY621" s="16"/>
      <c r="FZ621" s="16"/>
      <c r="GA621" s="16"/>
      <c r="GB621" s="16"/>
      <c r="GC621" s="16"/>
      <c r="GE621" s="37">
        <v>616</v>
      </c>
      <c r="GF621" s="12">
        <v>3853</v>
      </c>
      <c r="GG621" s="16">
        <v>1.71</v>
      </c>
      <c r="GH621" s="16">
        <v>0</v>
      </c>
      <c r="GI621" s="16">
        <v>0</v>
      </c>
      <c r="GJ621" s="16">
        <v>0</v>
      </c>
      <c r="GK621" s="16">
        <v>0</v>
      </c>
      <c r="GL621" s="16">
        <v>0</v>
      </c>
      <c r="GM621" s="16">
        <v>0</v>
      </c>
      <c r="GN621" s="16">
        <v>0</v>
      </c>
      <c r="GO621" s="16">
        <v>0</v>
      </c>
      <c r="GP621" s="16">
        <v>0</v>
      </c>
      <c r="GQ621" s="16">
        <v>0</v>
      </c>
      <c r="GR621" s="16">
        <v>0</v>
      </c>
      <c r="GS621" s="16">
        <v>0</v>
      </c>
      <c r="GT621" s="16">
        <v>0</v>
      </c>
      <c r="GU621" s="16">
        <v>0</v>
      </c>
      <c r="GV621" s="16">
        <v>36.365000000000002</v>
      </c>
      <c r="GW621" s="16"/>
      <c r="GX621" s="16"/>
      <c r="GY621" s="16"/>
      <c r="GZ621" s="16"/>
      <c r="HA621" s="16"/>
    </row>
    <row r="622" spans="1:209" x14ac:dyDescent="0.35">
      <c r="A622" s="37"/>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c r="AA622" s="16"/>
      <c r="AB622" s="16"/>
      <c r="AC622" s="16"/>
      <c r="AD622" s="16"/>
      <c r="AE622" s="16"/>
      <c r="AF622" s="16"/>
      <c r="AG622" s="16"/>
      <c r="AH622" s="16"/>
      <c r="AI622" s="16"/>
      <c r="AJ622" s="16"/>
      <c r="AK622" s="16"/>
      <c r="AL622" s="16"/>
      <c r="AM622" s="16"/>
      <c r="AN622" s="16"/>
      <c r="AO622" s="16"/>
      <c r="AP622" s="16"/>
      <c r="AQ622" s="16"/>
      <c r="AR622" s="16"/>
      <c r="AS622" s="16"/>
      <c r="AT622" s="16"/>
      <c r="AU622" s="16"/>
      <c r="AV622" s="16"/>
      <c r="AW622" s="16"/>
      <c r="AX622" s="16"/>
      <c r="AY622" s="16"/>
      <c r="AZ622" s="16"/>
      <c r="BA622" s="16"/>
      <c r="BB622" s="16"/>
      <c r="BC622" s="16"/>
      <c r="BD622" s="16"/>
      <c r="BE622" s="16"/>
      <c r="BF622" s="16"/>
      <c r="BG622" s="16"/>
      <c r="BH622" s="16"/>
      <c r="BI622" s="16"/>
      <c r="BJ622" s="16"/>
      <c r="BK622" s="16"/>
      <c r="BL622" s="16"/>
      <c r="BM622" s="16"/>
      <c r="BN622" s="16"/>
      <c r="BO622" s="16"/>
      <c r="BP622" s="16"/>
      <c r="BQ622" s="16"/>
      <c r="BR622" s="16"/>
      <c r="BS622" s="16"/>
      <c r="BT622" s="16"/>
      <c r="BU622" s="16"/>
      <c r="BV622" s="16"/>
      <c r="BW622" s="16"/>
      <c r="BX622" s="16"/>
      <c r="BY622" s="16"/>
      <c r="BZ622" s="16"/>
      <c r="CA622" s="16"/>
      <c r="CB622" s="16"/>
      <c r="CC622" s="16"/>
      <c r="CD622" s="16"/>
      <c r="CE622" s="16"/>
      <c r="CF622" s="16"/>
      <c r="CG622" s="16"/>
      <c r="CH622" s="16"/>
      <c r="CI622" s="16"/>
      <c r="CJ622" s="16"/>
      <c r="CK622" s="16"/>
      <c r="CL622" s="16"/>
      <c r="CM622" s="16"/>
      <c r="CN622" s="16"/>
      <c r="CO622" s="16"/>
      <c r="CP622" s="16"/>
      <c r="CQ622" s="16"/>
      <c r="CR622" s="16"/>
      <c r="CS622" s="16"/>
      <c r="CT622" s="16"/>
      <c r="CU622" s="16"/>
      <c r="CV622" s="16"/>
      <c r="CW622" s="16"/>
      <c r="CX622" s="16"/>
      <c r="CY622" s="16"/>
      <c r="CZ622" s="16"/>
      <c r="DA622" s="16"/>
      <c r="DB622" s="16"/>
      <c r="DC622" s="16"/>
      <c r="DD622" s="16"/>
      <c r="DE622" s="16"/>
      <c r="DF622" s="16"/>
      <c r="DG622" s="16"/>
      <c r="DH622" s="16"/>
      <c r="DI622" s="16"/>
      <c r="DJ622" s="16"/>
      <c r="DK622" s="16"/>
      <c r="DL622" s="16"/>
      <c r="DM622" s="16"/>
      <c r="DN622" s="16"/>
      <c r="DO622" s="16"/>
      <c r="DP622" s="16"/>
      <c r="DQ622" s="16"/>
      <c r="DR622" s="16"/>
      <c r="DS622" s="16"/>
      <c r="DT622" s="16"/>
      <c r="DU622" s="16"/>
      <c r="DV622" s="16"/>
      <c r="DW622" s="16"/>
      <c r="DX622" s="16"/>
      <c r="DY622" s="16"/>
      <c r="DZ622" s="16"/>
      <c r="EA622" s="16"/>
      <c r="EB622" s="16"/>
      <c r="EC622" s="16"/>
      <c r="ED622" s="16"/>
      <c r="EE622" s="16"/>
      <c r="EF622" s="16"/>
      <c r="EG622" s="16"/>
      <c r="EH622" s="16"/>
      <c r="EI622" s="16"/>
      <c r="EJ622" s="16"/>
      <c r="EK622" s="16"/>
      <c r="EL622" s="16"/>
      <c r="EM622" s="16"/>
      <c r="EN622" s="16"/>
      <c r="EO622" s="16"/>
      <c r="EP622" s="16"/>
      <c r="EQ622" s="16"/>
      <c r="ER622" s="16"/>
      <c r="ES622" s="16"/>
      <c r="ET622" s="16"/>
      <c r="EU622" s="16"/>
      <c r="EV622" s="16"/>
      <c r="EW622" s="16"/>
      <c r="EX622" s="16"/>
      <c r="EY622" s="16"/>
      <c r="EZ622" s="16"/>
      <c r="FA622" s="16"/>
      <c r="FB622" s="16"/>
      <c r="FC622" s="16"/>
      <c r="FD622" s="16"/>
      <c r="FE622" s="16"/>
      <c r="FF622" s="16"/>
      <c r="FG622" s="16"/>
      <c r="FH622" s="16"/>
      <c r="FI622" s="16"/>
      <c r="FJ622" s="16"/>
      <c r="FK622" s="16"/>
      <c r="FL622" s="16"/>
      <c r="FM622" s="16"/>
      <c r="FN622" s="16"/>
      <c r="FO622" s="16"/>
      <c r="FP622" s="16"/>
      <c r="FQ622" s="16"/>
      <c r="FR622" s="16"/>
      <c r="FS622" s="16"/>
      <c r="FT622" s="16"/>
      <c r="FU622" s="16"/>
      <c r="FV622" s="16"/>
      <c r="FW622" s="16"/>
      <c r="FX622" s="16"/>
      <c r="FY622" s="16"/>
      <c r="FZ622" s="16"/>
      <c r="GA622" s="16"/>
      <c r="GB622" s="16"/>
      <c r="GC622" s="16"/>
      <c r="GE622" s="37">
        <v>617</v>
      </c>
      <c r="GF622" s="12">
        <v>3854</v>
      </c>
      <c r="GG622" s="16">
        <v>20.100000000000001</v>
      </c>
      <c r="GH622" s="16">
        <v>10.61</v>
      </c>
      <c r="GI622" s="16">
        <v>12.06</v>
      </c>
      <c r="GJ622" s="16">
        <v>12.5</v>
      </c>
      <c r="GK622" s="16">
        <v>4.5</v>
      </c>
      <c r="GL622" s="16">
        <v>4.5</v>
      </c>
      <c r="GM622" s="16">
        <v>52.25</v>
      </c>
      <c r="GN622" s="16">
        <v>19.940000000000001</v>
      </c>
      <c r="GO622" s="16">
        <v>5.04</v>
      </c>
      <c r="GP622" s="16">
        <v>21.78</v>
      </c>
      <c r="GQ622" s="16">
        <v>19.98</v>
      </c>
      <c r="GR622" s="16">
        <v>19.920000000000002</v>
      </c>
      <c r="GS622" s="16">
        <v>35.57</v>
      </c>
      <c r="GT622" s="16">
        <v>24.6</v>
      </c>
      <c r="GU622" s="16">
        <v>21.12</v>
      </c>
      <c r="GV622" s="16">
        <v>2053.0550000000007</v>
      </c>
      <c r="GW622" s="16"/>
      <c r="GX622" s="16"/>
      <c r="GY622" s="16"/>
      <c r="GZ622" s="16"/>
      <c r="HA622" s="16"/>
    </row>
    <row r="623" spans="1:209" x14ac:dyDescent="0.35">
      <c r="A623" s="37"/>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c r="AA623" s="16"/>
      <c r="AB623" s="16"/>
      <c r="AC623" s="16"/>
      <c r="AD623" s="16"/>
      <c r="AE623" s="16"/>
      <c r="AF623" s="16"/>
      <c r="AG623" s="16"/>
      <c r="AH623" s="16"/>
      <c r="AI623" s="16"/>
      <c r="AJ623" s="16"/>
      <c r="AK623" s="16"/>
      <c r="AL623" s="16"/>
      <c r="AM623" s="16"/>
      <c r="AN623" s="16"/>
      <c r="AO623" s="16"/>
      <c r="AP623" s="16"/>
      <c r="AQ623" s="16"/>
      <c r="AR623" s="16"/>
      <c r="AS623" s="16"/>
      <c r="AT623" s="16"/>
      <c r="AU623" s="16"/>
      <c r="AV623" s="16"/>
      <c r="AW623" s="16"/>
      <c r="AX623" s="16"/>
      <c r="AY623" s="16"/>
      <c r="AZ623" s="16"/>
      <c r="BA623" s="16"/>
      <c r="BB623" s="16"/>
      <c r="BC623" s="16"/>
      <c r="BD623" s="16"/>
      <c r="BE623" s="16"/>
      <c r="BF623" s="16"/>
      <c r="BG623" s="16"/>
      <c r="BH623" s="16"/>
      <c r="BI623" s="16"/>
      <c r="BJ623" s="16"/>
      <c r="BK623" s="16"/>
      <c r="BL623" s="16"/>
      <c r="BM623" s="16"/>
      <c r="BN623" s="16"/>
      <c r="BO623" s="16"/>
      <c r="BP623" s="16"/>
      <c r="BQ623" s="16"/>
      <c r="BR623" s="16"/>
      <c r="BS623" s="16"/>
      <c r="BT623" s="16"/>
      <c r="BU623" s="16"/>
      <c r="BV623" s="16"/>
      <c r="BW623" s="16"/>
      <c r="BX623" s="16"/>
      <c r="BY623" s="16"/>
      <c r="BZ623" s="16"/>
      <c r="CA623" s="16"/>
      <c r="CB623" s="16"/>
      <c r="CC623" s="16"/>
      <c r="CD623" s="16"/>
      <c r="CE623" s="16"/>
      <c r="CF623" s="16"/>
      <c r="CG623" s="16"/>
      <c r="CH623" s="16"/>
      <c r="CI623" s="16"/>
      <c r="CJ623" s="16"/>
      <c r="CK623" s="16"/>
      <c r="CL623" s="16"/>
      <c r="CM623" s="16"/>
      <c r="CN623" s="16"/>
      <c r="CO623" s="16"/>
      <c r="CP623" s="16"/>
      <c r="CQ623" s="16"/>
      <c r="CR623" s="16"/>
      <c r="CS623" s="16"/>
      <c r="CT623" s="16"/>
      <c r="CU623" s="16"/>
      <c r="CV623" s="16"/>
      <c r="CW623" s="16"/>
      <c r="CX623" s="16"/>
      <c r="CY623" s="16"/>
      <c r="CZ623" s="16"/>
      <c r="DA623" s="16"/>
      <c r="DB623" s="16"/>
      <c r="DC623" s="16"/>
      <c r="DD623" s="16"/>
      <c r="DE623" s="16"/>
      <c r="DF623" s="16"/>
      <c r="DG623" s="16"/>
      <c r="DH623" s="16"/>
      <c r="DI623" s="16"/>
      <c r="DJ623" s="16"/>
      <c r="DK623" s="16"/>
      <c r="DL623" s="16"/>
      <c r="DM623" s="16"/>
      <c r="DN623" s="16"/>
      <c r="DO623" s="16"/>
      <c r="DP623" s="16"/>
      <c r="DQ623" s="16"/>
      <c r="DR623" s="16"/>
      <c r="DS623" s="16"/>
      <c r="DT623" s="16"/>
      <c r="DU623" s="16"/>
      <c r="DV623" s="16"/>
      <c r="DW623" s="16"/>
      <c r="DX623" s="16"/>
      <c r="DY623" s="16"/>
      <c r="DZ623" s="16"/>
      <c r="EA623" s="16"/>
      <c r="EB623" s="16"/>
      <c r="EC623" s="16"/>
      <c r="ED623" s="16"/>
      <c r="EE623" s="16"/>
      <c r="EF623" s="16"/>
      <c r="EG623" s="16"/>
      <c r="EH623" s="16"/>
      <c r="EI623" s="16"/>
      <c r="EJ623" s="16"/>
      <c r="EK623" s="16"/>
      <c r="EL623" s="16"/>
      <c r="EM623" s="16"/>
      <c r="EN623" s="16"/>
      <c r="EO623" s="16"/>
      <c r="EP623" s="16"/>
      <c r="EQ623" s="16"/>
      <c r="ER623" s="16"/>
      <c r="ES623" s="16"/>
      <c r="ET623" s="16"/>
      <c r="EU623" s="16"/>
      <c r="EV623" s="16"/>
      <c r="EW623" s="16"/>
      <c r="EX623" s="16"/>
      <c r="EY623" s="16"/>
      <c r="EZ623" s="16"/>
      <c r="FA623" s="16"/>
      <c r="FB623" s="16"/>
      <c r="FC623" s="16"/>
      <c r="FD623" s="16"/>
      <c r="FE623" s="16"/>
      <c r="FF623" s="16"/>
      <c r="FG623" s="16"/>
      <c r="FH623" s="16"/>
      <c r="FI623" s="16"/>
      <c r="FJ623" s="16"/>
      <c r="FK623" s="16"/>
      <c r="FL623" s="16"/>
      <c r="FM623" s="16"/>
      <c r="FN623" s="16"/>
      <c r="FO623" s="16"/>
      <c r="FP623" s="16"/>
      <c r="FQ623" s="16"/>
      <c r="FR623" s="16"/>
      <c r="FS623" s="16"/>
      <c r="FT623" s="16"/>
      <c r="FU623" s="16"/>
      <c r="FV623" s="16"/>
      <c r="FW623" s="16"/>
      <c r="FX623" s="16"/>
      <c r="FY623" s="16"/>
      <c r="FZ623" s="16"/>
      <c r="GA623" s="16"/>
      <c r="GB623" s="16"/>
      <c r="GC623" s="16"/>
      <c r="GE623" s="37">
        <v>618</v>
      </c>
      <c r="GF623" s="12">
        <v>3856</v>
      </c>
      <c r="GG623" s="16">
        <v>14.06</v>
      </c>
      <c r="GH623" s="16">
        <v>14.34</v>
      </c>
      <c r="GI623" s="16">
        <v>2</v>
      </c>
      <c r="GJ623" s="16">
        <v>11</v>
      </c>
      <c r="GK623" s="16">
        <v>4.5</v>
      </c>
      <c r="GL623" s="16">
        <v>11.13</v>
      </c>
      <c r="GM623" s="16">
        <v>4.4249999999999998</v>
      </c>
      <c r="GN623" s="16">
        <v>4.16</v>
      </c>
      <c r="GO623" s="16">
        <v>13.44</v>
      </c>
      <c r="GP623" s="16">
        <v>21.78</v>
      </c>
      <c r="GQ623" s="16">
        <v>9.6199999999999992</v>
      </c>
      <c r="GR623" s="16">
        <v>19.829999999999998</v>
      </c>
      <c r="GS623" s="16">
        <v>0</v>
      </c>
      <c r="GT623" s="16">
        <v>21.58</v>
      </c>
      <c r="GU623" s="16">
        <v>0</v>
      </c>
      <c r="GV623" s="16">
        <v>1467.8349999999996</v>
      </c>
      <c r="GW623" s="16"/>
      <c r="GX623" s="16"/>
      <c r="GY623" s="16"/>
      <c r="GZ623" s="16"/>
      <c r="HA623" s="16"/>
    </row>
    <row r="624" spans="1:209" x14ac:dyDescent="0.35">
      <c r="A624" s="37"/>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c r="AA624" s="16"/>
      <c r="AB624" s="16"/>
      <c r="AC624" s="16"/>
      <c r="AD624" s="16"/>
      <c r="AE624" s="16"/>
      <c r="AF624" s="16"/>
      <c r="AG624" s="16"/>
      <c r="AH624" s="16"/>
      <c r="AI624" s="16"/>
      <c r="AJ624" s="16"/>
      <c r="AK624" s="16"/>
      <c r="AL624" s="16"/>
      <c r="AM624" s="16"/>
      <c r="AN624" s="16"/>
      <c r="AO624" s="16"/>
      <c r="AP624" s="16"/>
      <c r="AQ624" s="16"/>
      <c r="AR624" s="16"/>
      <c r="AS624" s="16"/>
      <c r="AT624" s="16"/>
      <c r="AU624" s="16"/>
      <c r="AV624" s="16"/>
      <c r="AW624" s="16"/>
      <c r="AX624" s="16"/>
      <c r="AY624" s="16"/>
      <c r="AZ624" s="16"/>
      <c r="BA624" s="16"/>
      <c r="BB624" s="16"/>
      <c r="BC624" s="16"/>
      <c r="BD624" s="16"/>
      <c r="BE624" s="16"/>
      <c r="BF624" s="16"/>
      <c r="BG624" s="16"/>
      <c r="BH624" s="16"/>
      <c r="BI624" s="16"/>
      <c r="BJ624" s="16"/>
      <c r="BK624" s="16"/>
      <c r="BL624" s="16"/>
      <c r="BM624" s="16"/>
      <c r="BN624" s="16"/>
      <c r="BO624" s="16"/>
      <c r="BP624" s="16"/>
      <c r="BQ624" s="16"/>
      <c r="BR624" s="16"/>
      <c r="BS624" s="16"/>
      <c r="BT624" s="16"/>
      <c r="BU624" s="16"/>
      <c r="BV624" s="16"/>
      <c r="BW624" s="16"/>
      <c r="BX624" s="16"/>
      <c r="BY624" s="16"/>
      <c r="BZ624" s="16"/>
      <c r="CA624" s="16"/>
      <c r="CB624" s="16"/>
      <c r="CC624" s="16"/>
      <c r="CD624" s="16"/>
      <c r="CE624" s="16"/>
      <c r="CF624" s="16"/>
      <c r="CG624" s="16"/>
      <c r="CH624" s="16"/>
      <c r="CI624" s="16"/>
      <c r="CJ624" s="16"/>
      <c r="CK624" s="16"/>
      <c r="CL624" s="16"/>
      <c r="CM624" s="16"/>
      <c r="CN624" s="16"/>
      <c r="CO624" s="16"/>
      <c r="CP624" s="16"/>
      <c r="CQ624" s="16"/>
      <c r="CR624" s="16"/>
      <c r="CS624" s="16"/>
      <c r="CT624" s="16"/>
      <c r="CU624" s="16"/>
      <c r="CV624" s="16"/>
      <c r="CW624" s="16"/>
      <c r="CX624" s="16"/>
      <c r="CY624" s="16"/>
      <c r="CZ624" s="16"/>
      <c r="DA624" s="16"/>
      <c r="DB624" s="16"/>
      <c r="DC624" s="16"/>
      <c r="DD624" s="16"/>
      <c r="DE624" s="16"/>
      <c r="DF624" s="16"/>
      <c r="DG624" s="16"/>
      <c r="DH624" s="16"/>
      <c r="DI624" s="16"/>
      <c r="DJ624" s="16"/>
      <c r="DK624" s="16"/>
      <c r="DL624" s="16"/>
      <c r="DM624" s="16"/>
      <c r="DN624" s="16"/>
      <c r="DO624" s="16"/>
      <c r="DP624" s="16"/>
      <c r="DQ624" s="16"/>
      <c r="DR624" s="16"/>
      <c r="DS624" s="16"/>
      <c r="DT624" s="16"/>
      <c r="DU624" s="16"/>
      <c r="DV624" s="16"/>
      <c r="DW624" s="16"/>
      <c r="DX624" s="16"/>
      <c r="DY624" s="16"/>
      <c r="DZ624" s="16"/>
      <c r="EA624" s="16"/>
      <c r="EB624" s="16"/>
      <c r="EC624" s="16"/>
      <c r="ED624" s="16"/>
      <c r="EE624" s="16"/>
      <c r="EF624" s="16"/>
      <c r="EG624" s="16"/>
      <c r="EH624" s="16"/>
      <c r="EI624" s="16"/>
      <c r="EJ624" s="16"/>
      <c r="EK624" s="16"/>
      <c r="EL624" s="16"/>
      <c r="EM624" s="16"/>
      <c r="EN624" s="16"/>
      <c r="EO624" s="16"/>
      <c r="EP624" s="16"/>
      <c r="EQ624" s="16"/>
      <c r="ER624" s="16"/>
      <c r="ES624" s="16"/>
      <c r="ET624" s="16"/>
      <c r="EU624" s="16"/>
      <c r="EV624" s="16"/>
      <c r="EW624" s="16"/>
      <c r="EX624" s="16"/>
      <c r="EY624" s="16"/>
      <c r="EZ624" s="16"/>
      <c r="FA624" s="16"/>
      <c r="FB624" s="16"/>
      <c r="FC624" s="16"/>
      <c r="FD624" s="16"/>
      <c r="FE624" s="16"/>
      <c r="FF624" s="16"/>
      <c r="FG624" s="16"/>
      <c r="FH624" s="16"/>
      <c r="FI624" s="16"/>
      <c r="FJ624" s="16"/>
      <c r="FK624" s="16"/>
      <c r="FL624" s="16"/>
      <c r="FM624" s="16"/>
      <c r="FN624" s="16"/>
      <c r="FO624" s="16"/>
      <c r="FP624" s="16"/>
      <c r="FQ624" s="16"/>
      <c r="FR624" s="16"/>
      <c r="FS624" s="16"/>
      <c r="FT624" s="16"/>
      <c r="FU624" s="16"/>
      <c r="FV624" s="16"/>
      <c r="FW624" s="16"/>
      <c r="FX624" s="16"/>
      <c r="FY624" s="16"/>
      <c r="FZ624" s="16"/>
      <c r="GA624" s="16"/>
      <c r="GB624" s="16"/>
      <c r="GC624" s="16"/>
      <c r="GE624" s="37">
        <v>619</v>
      </c>
      <c r="GF624" s="12">
        <v>3857</v>
      </c>
      <c r="GG624" s="16">
        <v>10.43</v>
      </c>
      <c r="GH624" s="16">
        <v>6.52</v>
      </c>
      <c r="GI624" s="16">
        <v>2.25</v>
      </c>
      <c r="GJ624" s="16">
        <v>4.59</v>
      </c>
      <c r="GK624" s="16">
        <v>0</v>
      </c>
      <c r="GL624" s="16">
        <v>0</v>
      </c>
      <c r="GM624" s="16">
        <v>4.4800000000000004</v>
      </c>
      <c r="GN624" s="16">
        <v>19.8</v>
      </c>
      <c r="GO624" s="16">
        <v>0</v>
      </c>
      <c r="GP624" s="16">
        <v>0</v>
      </c>
      <c r="GQ624" s="16">
        <v>34.200000000000003</v>
      </c>
      <c r="GR624" s="16">
        <v>0</v>
      </c>
      <c r="GS624" s="16">
        <v>0</v>
      </c>
      <c r="GT624" s="16">
        <v>0</v>
      </c>
      <c r="GU624" s="16">
        <v>0</v>
      </c>
      <c r="GV624" s="16">
        <v>596.93000000000006</v>
      </c>
      <c r="GW624" s="16"/>
      <c r="GX624" s="16"/>
      <c r="GY624" s="16"/>
      <c r="GZ624" s="16"/>
      <c r="HA624" s="16"/>
    </row>
    <row r="625" spans="1:209" x14ac:dyDescent="0.35">
      <c r="A625" s="37"/>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c r="AA625" s="16"/>
      <c r="AB625" s="16"/>
      <c r="AC625" s="16"/>
      <c r="AD625" s="16"/>
      <c r="AE625" s="16"/>
      <c r="AF625" s="16"/>
      <c r="AG625" s="16"/>
      <c r="AH625" s="16"/>
      <c r="AI625" s="16"/>
      <c r="AJ625" s="16"/>
      <c r="AK625" s="16"/>
      <c r="AL625" s="16"/>
      <c r="AM625" s="16"/>
      <c r="AN625" s="16"/>
      <c r="AO625" s="16"/>
      <c r="AP625" s="16"/>
      <c r="AQ625" s="16"/>
      <c r="AR625" s="16"/>
      <c r="AS625" s="16"/>
      <c r="AT625" s="16"/>
      <c r="AU625" s="16"/>
      <c r="AV625" s="16"/>
      <c r="AW625" s="16"/>
      <c r="AX625" s="16"/>
      <c r="AY625" s="16"/>
      <c r="AZ625" s="16"/>
      <c r="BA625" s="16"/>
      <c r="BB625" s="16"/>
      <c r="BC625" s="16"/>
      <c r="BD625" s="16"/>
      <c r="BE625" s="16"/>
      <c r="BF625" s="16"/>
      <c r="BG625" s="16"/>
      <c r="BH625" s="16"/>
      <c r="BI625" s="16"/>
      <c r="BJ625" s="16"/>
      <c r="BK625" s="16"/>
      <c r="BL625" s="16"/>
      <c r="BM625" s="16"/>
      <c r="BN625" s="16"/>
      <c r="BO625" s="16"/>
      <c r="BP625" s="16"/>
      <c r="BQ625" s="16"/>
      <c r="BR625" s="16"/>
      <c r="BS625" s="16"/>
      <c r="BT625" s="16"/>
      <c r="BU625" s="16"/>
      <c r="BV625" s="16"/>
      <c r="BW625" s="16"/>
      <c r="BX625" s="16"/>
      <c r="BY625" s="16"/>
      <c r="BZ625" s="16"/>
      <c r="CA625" s="16"/>
      <c r="CB625" s="16"/>
      <c r="CC625" s="16"/>
      <c r="CD625" s="16"/>
      <c r="CE625" s="16"/>
      <c r="CF625" s="16"/>
      <c r="CG625" s="16"/>
      <c r="CH625" s="16"/>
      <c r="CI625" s="16"/>
      <c r="CJ625" s="16"/>
      <c r="CK625" s="16"/>
      <c r="CL625" s="16"/>
      <c r="CM625" s="16"/>
      <c r="CN625" s="16"/>
      <c r="CO625" s="16"/>
      <c r="CP625" s="16"/>
      <c r="CQ625" s="16"/>
      <c r="CR625" s="16"/>
      <c r="CS625" s="16"/>
      <c r="CT625" s="16"/>
      <c r="CU625" s="16"/>
      <c r="CV625" s="16"/>
      <c r="CW625" s="16"/>
      <c r="CX625" s="16"/>
      <c r="CY625" s="16"/>
      <c r="CZ625" s="16"/>
      <c r="DA625" s="16"/>
      <c r="DB625" s="16"/>
      <c r="DC625" s="16"/>
      <c r="DD625" s="16"/>
      <c r="DE625" s="16"/>
      <c r="DF625" s="16"/>
      <c r="DG625" s="16"/>
      <c r="DH625" s="16"/>
      <c r="DI625" s="16"/>
      <c r="DJ625" s="16"/>
      <c r="DK625" s="16"/>
      <c r="DL625" s="16"/>
      <c r="DM625" s="16"/>
      <c r="DN625" s="16"/>
      <c r="DO625" s="16"/>
      <c r="DP625" s="16"/>
      <c r="DQ625" s="16"/>
      <c r="DR625" s="16"/>
      <c r="DS625" s="16"/>
      <c r="DT625" s="16"/>
      <c r="DU625" s="16"/>
      <c r="DV625" s="16"/>
      <c r="DW625" s="16"/>
      <c r="DX625" s="16"/>
      <c r="DY625" s="16"/>
      <c r="DZ625" s="16"/>
      <c r="EA625" s="16"/>
      <c r="EB625" s="16"/>
      <c r="EC625" s="16"/>
      <c r="ED625" s="16"/>
      <c r="EE625" s="16"/>
      <c r="EF625" s="16"/>
      <c r="EG625" s="16"/>
      <c r="EH625" s="16"/>
      <c r="EI625" s="16"/>
      <c r="EJ625" s="16"/>
      <c r="EK625" s="16"/>
      <c r="EL625" s="16"/>
      <c r="EM625" s="16"/>
      <c r="EN625" s="16"/>
      <c r="EO625" s="16"/>
      <c r="EP625" s="16"/>
      <c r="EQ625" s="16"/>
      <c r="ER625" s="16"/>
      <c r="ES625" s="16"/>
      <c r="ET625" s="16"/>
      <c r="EU625" s="16"/>
      <c r="EV625" s="16"/>
      <c r="EW625" s="16"/>
      <c r="EX625" s="16"/>
      <c r="EY625" s="16"/>
      <c r="EZ625" s="16"/>
      <c r="FA625" s="16"/>
      <c r="FB625" s="16"/>
      <c r="FC625" s="16"/>
      <c r="FD625" s="16"/>
      <c r="FE625" s="16"/>
      <c r="FF625" s="16"/>
      <c r="FG625" s="16"/>
      <c r="FH625" s="16"/>
      <c r="FI625" s="16"/>
      <c r="FJ625" s="16"/>
      <c r="FK625" s="16"/>
      <c r="FL625" s="16"/>
      <c r="FM625" s="16"/>
      <c r="FN625" s="16"/>
      <c r="FO625" s="16"/>
      <c r="FP625" s="16"/>
      <c r="FQ625" s="16"/>
      <c r="FR625" s="16"/>
      <c r="FS625" s="16"/>
      <c r="FT625" s="16"/>
      <c r="FU625" s="16"/>
      <c r="FV625" s="16"/>
      <c r="FW625" s="16"/>
      <c r="FX625" s="16"/>
      <c r="FY625" s="16"/>
      <c r="FZ625" s="16"/>
      <c r="GA625" s="16"/>
      <c r="GB625" s="16"/>
      <c r="GC625" s="16"/>
      <c r="GE625" s="37">
        <v>620</v>
      </c>
      <c r="GF625" s="12">
        <v>3858</v>
      </c>
      <c r="GG625" s="16">
        <v>41.76</v>
      </c>
      <c r="GH625" s="16">
        <v>34.615000000000002</v>
      </c>
      <c r="GI625" s="16">
        <v>28.82</v>
      </c>
      <c r="GJ625" s="16">
        <v>5</v>
      </c>
      <c r="GK625" s="16">
        <v>0</v>
      </c>
      <c r="GL625" s="16">
        <v>15.78</v>
      </c>
      <c r="GM625" s="16">
        <v>4.5</v>
      </c>
      <c r="GN625" s="16">
        <v>5.31</v>
      </c>
      <c r="GO625" s="16">
        <v>26.07</v>
      </c>
      <c r="GP625" s="16">
        <v>15.12</v>
      </c>
      <c r="GQ625" s="16">
        <v>112.72</v>
      </c>
      <c r="GR625" s="16">
        <v>19.93</v>
      </c>
      <c r="GS625" s="16">
        <v>26.52</v>
      </c>
      <c r="GT625" s="16">
        <v>63.69</v>
      </c>
      <c r="GU625" s="16">
        <v>29.92</v>
      </c>
      <c r="GV625" s="16">
        <v>5985.5140000000001</v>
      </c>
      <c r="GW625" s="16"/>
      <c r="GX625" s="16"/>
      <c r="GY625" s="16"/>
      <c r="GZ625" s="16"/>
      <c r="HA625" s="16"/>
    </row>
    <row r="626" spans="1:209" x14ac:dyDescent="0.35">
      <c r="A626" s="37"/>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c r="AA626" s="16"/>
      <c r="AB626" s="16"/>
      <c r="AC626" s="16"/>
      <c r="AD626" s="16"/>
      <c r="AE626" s="16"/>
      <c r="AF626" s="16"/>
      <c r="AG626" s="16"/>
      <c r="AH626" s="16"/>
      <c r="AI626" s="16"/>
      <c r="AJ626" s="16"/>
      <c r="AK626" s="16"/>
      <c r="AL626" s="16"/>
      <c r="AM626" s="16"/>
      <c r="AN626" s="16"/>
      <c r="AO626" s="16"/>
      <c r="AP626" s="16"/>
      <c r="AQ626" s="16"/>
      <c r="AR626" s="16"/>
      <c r="AS626" s="16"/>
      <c r="AT626" s="16"/>
      <c r="AU626" s="16"/>
      <c r="AV626" s="16"/>
      <c r="AW626" s="16"/>
      <c r="AX626" s="16"/>
      <c r="AY626" s="16"/>
      <c r="AZ626" s="16"/>
      <c r="BA626" s="16"/>
      <c r="BB626" s="16"/>
      <c r="BC626" s="16"/>
      <c r="BD626" s="16"/>
      <c r="BE626" s="16"/>
      <c r="BF626" s="16"/>
      <c r="BG626" s="16"/>
      <c r="BH626" s="16"/>
      <c r="BI626" s="16"/>
      <c r="BJ626" s="16"/>
      <c r="BK626" s="16"/>
      <c r="BL626" s="16"/>
      <c r="BM626" s="16"/>
      <c r="BN626" s="16"/>
      <c r="BO626" s="16"/>
      <c r="BP626" s="16"/>
      <c r="BQ626" s="16"/>
      <c r="BR626" s="16"/>
      <c r="BS626" s="16"/>
      <c r="BT626" s="16"/>
      <c r="BU626" s="16"/>
      <c r="BV626" s="16"/>
      <c r="BW626" s="16"/>
      <c r="BX626" s="16"/>
      <c r="BY626" s="16"/>
      <c r="BZ626" s="16"/>
      <c r="CA626" s="16"/>
      <c r="CB626" s="16"/>
      <c r="CC626" s="16"/>
      <c r="CD626" s="16"/>
      <c r="CE626" s="16"/>
      <c r="CF626" s="16"/>
      <c r="CG626" s="16"/>
      <c r="CH626" s="16"/>
      <c r="CI626" s="16"/>
      <c r="CJ626" s="16"/>
      <c r="CK626" s="16"/>
      <c r="CL626" s="16"/>
      <c r="CM626" s="16"/>
      <c r="CN626" s="16"/>
      <c r="CO626" s="16"/>
      <c r="CP626" s="16"/>
      <c r="CQ626" s="16"/>
      <c r="CR626" s="16"/>
      <c r="CS626" s="16"/>
      <c r="CT626" s="16"/>
      <c r="CU626" s="16"/>
      <c r="CV626" s="16"/>
      <c r="CW626" s="16"/>
      <c r="CX626" s="16"/>
      <c r="CY626" s="16"/>
      <c r="CZ626" s="16"/>
      <c r="DA626" s="16"/>
      <c r="DB626" s="16"/>
      <c r="DC626" s="16"/>
      <c r="DD626" s="16"/>
      <c r="DE626" s="16"/>
      <c r="DF626" s="16"/>
      <c r="DG626" s="16"/>
      <c r="DH626" s="16"/>
      <c r="DI626" s="16"/>
      <c r="DJ626" s="16"/>
      <c r="DK626" s="16"/>
      <c r="DL626" s="16"/>
      <c r="DM626" s="16"/>
      <c r="DN626" s="16"/>
      <c r="DO626" s="16"/>
      <c r="DP626" s="16"/>
      <c r="DQ626" s="16"/>
      <c r="DR626" s="16"/>
      <c r="DS626" s="16"/>
      <c r="DT626" s="16"/>
      <c r="DU626" s="16"/>
      <c r="DV626" s="16"/>
      <c r="DW626" s="16"/>
      <c r="DX626" s="16"/>
      <c r="DY626" s="16"/>
      <c r="DZ626" s="16"/>
      <c r="EA626" s="16"/>
      <c r="EB626" s="16"/>
      <c r="EC626" s="16"/>
      <c r="ED626" s="16"/>
      <c r="EE626" s="16"/>
      <c r="EF626" s="16"/>
      <c r="EG626" s="16"/>
      <c r="EH626" s="16"/>
      <c r="EI626" s="16"/>
      <c r="EJ626" s="16"/>
      <c r="EK626" s="16"/>
      <c r="EL626" s="16"/>
      <c r="EM626" s="16"/>
      <c r="EN626" s="16"/>
      <c r="EO626" s="16"/>
      <c r="EP626" s="16"/>
      <c r="EQ626" s="16"/>
      <c r="ER626" s="16"/>
      <c r="ES626" s="16"/>
      <c r="ET626" s="16"/>
      <c r="EU626" s="16"/>
      <c r="EV626" s="16"/>
      <c r="EW626" s="16"/>
      <c r="EX626" s="16"/>
      <c r="EY626" s="16"/>
      <c r="EZ626" s="16"/>
      <c r="FA626" s="16"/>
      <c r="FB626" s="16"/>
      <c r="FC626" s="16"/>
      <c r="FD626" s="16"/>
      <c r="FE626" s="16"/>
      <c r="FF626" s="16"/>
      <c r="FG626" s="16"/>
      <c r="FH626" s="16"/>
      <c r="FI626" s="16"/>
      <c r="FJ626" s="16"/>
      <c r="FK626" s="16"/>
      <c r="FL626" s="16"/>
      <c r="FM626" s="16"/>
      <c r="FN626" s="16"/>
      <c r="FO626" s="16"/>
      <c r="FP626" s="16"/>
      <c r="FQ626" s="16"/>
      <c r="FR626" s="16"/>
      <c r="FS626" s="16"/>
      <c r="FT626" s="16"/>
      <c r="FU626" s="16"/>
      <c r="FV626" s="16"/>
      <c r="FW626" s="16"/>
      <c r="FX626" s="16"/>
      <c r="FY626" s="16"/>
      <c r="FZ626" s="16"/>
      <c r="GA626" s="16"/>
      <c r="GB626" s="16"/>
      <c r="GC626" s="16"/>
      <c r="GE626" s="37">
        <v>621</v>
      </c>
      <c r="GF626" s="12">
        <v>3859</v>
      </c>
      <c r="GG626" s="16">
        <v>22.65</v>
      </c>
      <c r="GH626" s="16">
        <v>7.04</v>
      </c>
      <c r="GI626" s="16">
        <v>0</v>
      </c>
      <c r="GJ626" s="16">
        <v>3.5</v>
      </c>
      <c r="GK626" s="16">
        <v>0</v>
      </c>
      <c r="GL626" s="16">
        <v>0</v>
      </c>
      <c r="GM626" s="16">
        <v>0</v>
      </c>
      <c r="GN626" s="16">
        <v>55.265000000000001</v>
      </c>
      <c r="GO626" s="16">
        <v>4.125</v>
      </c>
      <c r="GP626" s="16">
        <v>15.18</v>
      </c>
      <c r="GQ626" s="16">
        <v>0</v>
      </c>
      <c r="GR626" s="16">
        <v>17.940000000000001</v>
      </c>
      <c r="GS626" s="16">
        <v>61.54</v>
      </c>
      <c r="GT626" s="16">
        <v>6.64</v>
      </c>
      <c r="GU626" s="16">
        <v>0</v>
      </c>
      <c r="GV626" s="16">
        <v>2206.5820000000003</v>
      </c>
      <c r="GW626" s="16"/>
      <c r="GX626" s="16"/>
      <c r="GY626" s="16"/>
      <c r="GZ626" s="16"/>
      <c r="HA626" s="16"/>
    </row>
    <row r="627" spans="1:209" x14ac:dyDescent="0.35">
      <c r="A627" s="37"/>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c r="AA627" s="16"/>
      <c r="AB627" s="16"/>
      <c r="AC627" s="16"/>
      <c r="AD627" s="16"/>
      <c r="AE627" s="16"/>
      <c r="AF627" s="16"/>
      <c r="AG627" s="16"/>
      <c r="AH627" s="16"/>
      <c r="AI627" s="16"/>
      <c r="AJ627" s="16"/>
      <c r="AK627" s="16"/>
      <c r="AL627" s="16"/>
      <c r="AM627" s="16"/>
      <c r="AN627" s="16"/>
      <c r="AO627" s="16"/>
      <c r="AP627" s="16"/>
      <c r="AQ627" s="16"/>
      <c r="AR627" s="16"/>
      <c r="AS627" s="16"/>
      <c r="AT627" s="16"/>
      <c r="AU627" s="16"/>
      <c r="AV627" s="16"/>
      <c r="AW627" s="16"/>
      <c r="AX627" s="16"/>
      <c r="AY627" s="16"/>
      <c r="AZ627" s="16"/>
      <c r="BA627" s="16"/>
      <c r="BB627" s="16"/>
      <c r="BC627" s="16"/>
      <c r="BD627" s="16"/>
      <c r="BE627" s="16"/>
      <c r="BF627" s="16"/>
      <c r="BG627" s="16"/>
      <c r="BH627" s="16"/>
      <c r="BI627" s="16"/>
      <c r="BJ627" s="16"/>
      <c r="BK627" s="16"/>
      <c r="BL627" s="16"/>
      <c r="BM627" s="16"/>
      <c r="BN627" s="16"/>
      <c r="BO627" s="16"/>
      <c r="BP627" s="16"/>
      <c r="BQ627" s="16"/>
      <c r="BR627" s="16"/>
      <c r="BS627" s="16"/>
      <c r="BT627" s="16"/>
      <c r="BU627" s="16"/>
      <c r="BV627" s="16"/>
      <c r="BW627" s="16"/>
      <c r="BX627" s="16"/>
      <c r="BY627" s="16"/>
      <c r="BZ627" s="16"/>
      <c r="CA627" s="16"/>
      <c r="CB627" s="16"/>
      <c r="CC627" s="16"/>
      <c r="CD627" s="16"/>
      <c r="CE627" s="16"/>
      <c r="CF627" s="16"/>
      <c r="CG627" s="16"/>
      <c r="CH627" s="16"/>
      <c r="CI627" s="16"/>
      <c r="CJ627" s="16"/>
      <c r="CK627" s="16"/>
      <c r="CL627" s="16"/>
      <c r="CM627" s="16"/>
      <c r="CN627" s="16"/>
      <c r="CO627" s="16"/>
      <c r="CP627" s="16"/>
      <c r="CQ627" s="16"/>
      <c r="CR627" s="16"/>
      <c r="CS627" s="16"/>
      <c r="CT627" s="16"/>
      <c r="CU627" s="16"/>
      <c r="CV627" s="16"/>
      <c r="CW627" s="16"/>
      <c r="CX627" s="16"/>
      <c r="CY627" s="16"/>
      <c r="CZ627" s="16"/>
      <c r="DA627" s="16"/>
      <c r="DB627" s="16"/>
      <c r="DC627" s="16"/>
      <c r="DD627" s="16"/>
      <c r="DE627" s="16"/>
      <c r="DF627" s="16"/>
      <c r="DG627" s="16"/>
      <c r="DH627" s="16"/>
      <c r="DI627" s="16"/>
      <c r="DJ627" s="16"/>
      <c r="DK627" s="16"/>
      <c r="DL627" s="16"/>
      <c r="DM627" s="16"/>
      <c r="DN627" s="16"/>
      <c r="DO627" s="16"/>
      <c r="DP627" s="16"/>
      <c r="DQ627" s="16"/>
      <c r="DR627" s="16"/>
      <c r="DS627" s="16"/>
      <c r="DT627" s="16"/>
      <c r="DU627" s="16"/>
      <c r="DV627" s="16"/>
      <c r="DW627" s="16"/>
      <c r="DX627" s="16"/>
      <c r="DY627" s="16"/>
      <c r="DZ627" s="16"/>
      <c r="EA627" s="16"/>
      <c r="EB627" s="16"/>
      <c r="EC627" s="16"/>
      <c r="ED627" s="16"/>
      <c r="EE627" s="16"/>
      <c r="EF627" s="16"/>
      <c r="EG627" s="16"/>
      <c r="EH627" s="16"/>
      <c r="EI627" s="16"/>
      <c r="EJ627" s="16"/>
      <c r="EK627" s="16"/>
      <c r="EL627" s="16"/>
      <c r="EM627" s="16"/>
      <c r="EN627" s="16"/>
      <c r="EO627" s="16"/>
      <c r="EP627" s="16"/>
      <c r="EQ627" s="16"/>
      <c r="ER627" s="16"/>
      <c r="ES627" s="16"/>
      <c r="ET627" s="16"/>
      <c r="EU627" s="16"/>
      <c r="EV627" s="16"/>
      <c r="EW627" s="16"/>
      <c r="EX627" s="16"/>
      <c r="EY627" s="16"/>
      <c r="EZ627" s="16"/>
      <c r="FA627" s="16"/>
      <c r="FB627" s="16"/>
      <c r="FC627" s="16"/>
      <c r="FD627" s="16"/>
      <c r="FE627" s="16"/>
      <c r="FF627" s="16"/>
      <c r="FG627" s="16"/>
      <c r="FH627" s="16"/>
      <c r="FI627" s="16"/>
      <c r="FJ627" s="16"/>
      <c r="FK627" s="16"/>
      <c r="FL627" s="16"/>
      <c r="FM627" s="16"/>
      <c r="FN627" s="16"/>
      <c r="FO627" s="16"/>
      <c r="FP627" s="16"/>
      <c r="FQ627" s="16"/>
      <c r="FR627" s="16"/>
      <c r="FS627" s="16"/>
      <c r="FT627" s="16"/>
      <c r="FU627" s="16"/>
      <c r="FV627" s="16"/>
      <c r="FW627" s="16"/>
      <c r="FX627" s="16"/>
      <c r="FY627" s="16"/>
      <c r="FZ627" s="16"/>
      <c r="GA627" s="16"/>
      <c r="GB627" s="16"/>
      <c r="GC627" s="16"/>
      <c r="GE627" s="37">
        <v>622</v>
      </c>
      <c r="GF627" s="12">
        <v>3860</v>
      </c>
      <c r="GG627" s="16">
        <v>182.05</v>
      </c>
      <c r="GH627" s="16">
        <v>69.61</v>
      </c>
      <c r="GI627" s="16">
        <v>15</v>
      </c>
      <c r="GJ627" s="16">
        <v>30.15</v>
      </c>
      <c r="GK627" s="16">
        <v>29</v>
      </c>
      <c r="GL627" s="16">
        <v>24.875</v>
      </c>
      <c r="GM627" s="16">
        <v>8.9</v>
      </c>
      <c r="GN627" s="16">
        <v>28.9</v>
      </c>
      <c r="GO627" s="16">
        <v>45.28</v>
      </c>
      <c r="GP627" s="16">
        <v>45.05</v>
      </c>
      <c r="GQ627" s="16">
        <v>161.38</v>
      </c>
      <c r="GR627" s="16">
        <v>26.24</v>
      </c>
      <c r="GS627" s="16">
        <v>135.36000000000001</v>
      </c>
      <c r="GT627" s="16">
        <v>59.405000000000001</v>
      </c>
      <c r="GU627" s="16">
        <v>19.8</v>
      </c>
      <c r="GV627" s="16">
        <v>8576.4400000000023</v>
      </c>
      <c r="GW627" s="16"/>
      <c r="GX627" s="16"/>
      <c r="GY627" s="16"/>
      <c r="GZ627" s="16"/>
      <c r="HA627" s="16"/>
    </row>
    <row r="628" spans="1:209" x14ac:dyDescent="0.35">
      <c r="A628" s="37"/>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c r="AA628" s="16"/>
      <c r="AB628" s="16"/>
      <c r="AC628" s="16"/>
      <c r="AD628" s="16"/>
      <c r="AE628" s="16"/>
      <c r="AF628" s="16"/>
      <c r="AG628" s="16"/>
      <c r="AH628" s="16"/>
      <c r="AI628" s="16"/>
      <c r="AJ628" s="16"/>
      <c r="AK628" s="16"/>
      <c r="AL628" s="16"/>
      <c r="AM628" s="16"/>
      <c r="AN628" s="16"/>
      <c r="AO628" s="16"/>
      <c r="AP628" s="16"/>
      <c r="AQ628" s="16"/>
      <c r="AR628" s="16"/>
      <c r="AS628" s="16"/>
      <c r="AT628" s="16"/>
      <c r="AU628" s="16"/>
      <c r="AV628" s="16"/>
      <c r="AW628" s="16"/>
      <c r="AX628" s="16"/>
      <c r="AY628" s="16"/>
      <c r="AZ628" s="16"/>
      <c r="BA628" s="16"/>
      <c r="BB628" s="16"/>
      <c r="BC628" s="16"/>
      <c r="BD628" s="16"/>
      <c r="BE628" s="16"/>
      <c r="BF628" s="16"/>
      <c r="BG628" s="16"/>
      <c r="BH628" s="16"/>
      <c r="BI628" s="16"/>
      <c r="BJ628" s="16"/>
      <c r="BK628" s="16"/>
      <c r="BL628" s="16"/>
      <c r="BM628" s="16"/>
      <c r="BN628" s="16"/>
      <c r="BO628" s="16"/>
      <c r="BP628" s="16"/>
      <c r="BQ628" s="16"/>
      <c r="BR628" s="16"/>
      <c r="BS628" s="16"/>
      <c r="BT628" s="16"/>
      <c r="BU628" s="16"/>
      <c r="BV628" s="16"/>
      <c r="BW628" s="16"/>
      <c r="BX628" s="16"/>
      <c r="BY628" s="16"/>
      <c r="BZ628" s="16"/>
      <c r="CA628" s="16"/>
      <c r="CB628" s="16"/>
      <c r="CC628" s="16"/>
      <c r="CD628" s="16"/>
      <c r="CE628" s="16"/>
      <c r="CF628" s="16"/>
      <c r="CG628" s="16"/>
      <c r="CH628" s="16"/>
      <c r="CI628" s="16"/>
      <c r="CJ628" s="16"/>
      <c r="CK628" s="16"/>
      <c r="CL628" s="16"/>
      <c r="CM628" s="16"/>
      <c r="CN628" s="16"/>
      <c r="CO628" s="16"/>
      <c r="CP628" s="16"/>
      <c r="CQ628" s="16"/>
      <c r="CR628" s="16"/>
      <c r="CS628" s="16"/>
      <c r="CT628" s="16"/>
      <c r="CU628" s="16"/>
      <c r="CV628" s="16"/>
      <c r="CW628" s="16"/>
      <c r="CX628" s="16"/>
      <c r="CY628" s="16"/>
      <c r="CZ628" s="16"/>
      <c r="DA628" s="16"/>
      <c r="DB628" s="16"/>
      <c r="DC628" s="16"/>
      <c r="DD628" s="16"/>
      <c r="DE628" s="16"/>
      <c r="DF628" s="16"/>
      <c r="DG628" s="16"/>
      <c r="DH628" s="16"/>
      <c r="DI628" s="16"/>
      <c r="DJ628" s="16"/>
      <c r="DK628" s="16"/>
      <c r="DL628" s="16"/>
      <c r="DM628" s="16"/>
      <c r="DN628" s="16"/>
      <c r="DO628" s="16"/>
      <c r="DP628" s="16"/>
      <c r="DQ628" s="16"/>
      <c r="DR628" s="16"/>
      <c r="DS628" s="16"/>
      <c r="DT628" s="16"/>
      <c r="DU628" s="16"/>
      <c r="DV628" s="16"/>
      <c r="DW628" s="16"/>
      <c r="DX628" s="16"/>
      <c r="DY628" s="16"/>
      <c r="DZ628" s="16"/>
      <c r="EA628" s="16"/>
      <c r="EB628" s="16"/>
      <c r="EC628" s="16"/>
      <c r="ED628" s="16"/>
      <c r="EE628" s="16"/>
      <c r="EF628" s="16"/>
      <c r="EG628" s="16"/>
      <c r="EH628" s="16"/>
      <c r="EI628" s="16"/>
      <c r="EJ628" s="16"/>
      <c r="EK628" s="16"/>
      <c r="EL628" s="16"/>
      <c r="EM628" s="16"/>
      <c r="EN628" s="16"/>
      <c r="EO628" s="16"/>
      <c r="EP628" s="16"/>
      <c r="EQ628" s="16"/>
      <c r="ER628" s="16"/>
      <c r="ES628" s="16"/>
      <c r="ET628" s="16"/>
      <c r="EU628" s="16"/>
      <c r="EV628" s="16"/>
      <c r="EW628" s="16"/>
      <c r="EX628" s="16"/>
      <c r="EY628" s="16"/>
      <c r="EZ628" s="16"/>
      <c r="FA628" s="16"/>
      <c r="FB628" s="16"/>
      <c r="FC628" s="16"/>
      <c r="FD628" s="16"/>
      <c r="FE628" s="16"/>
      <c r="FF628" s="16"/>
      <c r="FG628" s="16"/>
      <c r="FH628" s="16"/>
      <c r="FI628" s="16"/>
      <c r="FJ628" s="16"/>
      <c r="FK628" s="16"/>
      <c r="FL628" s="16"/>
      <c r="FM628" s="16"/>
      <c r="FN628" s="16"/>
      <c r="FO628" s="16"/>
      <c r="FP628" s="16"/>
      <c r="FQ628" s="16"/>
      <c r="FR628" s="16"/>
      <c r="FS628" s="16"/>
      <c r="FT628" s="16"/>
      <c r="FU628" s="16"/>
      <c r="FV628" s="16"/>
      <c r="FW628" s="16"/>
      <c r="FX628" s="16"/>
      <c r="FY628" s="16"/>
      <c r="FZ628" s="16"/>
      <c r="GA628" s="16"/>
      <c r="GB628" s="16"/>
      <c r="GC628" s="16"/>
      <c r="GE628" s="37">
        <v>623</v>
      </c>
      <c r="GF628" s="12">
        <v>3862</v>
      </c>
      <c r="GG628" s="16">
        <v>57.56</v>
      </c>
      <c r="GH628" s="16">
        <v>30.78</v>
      </c>
      <c r="GI628" s="16">
        <v>8.0399999999999991</v>
      </c>
      <c r="GJ628" s="16">
        <v>13.7</v>
      </c>
      <c r="GK628" s="16">
        <v>16.8</v>
      </c>
      <c r="GL628" s="16">
        <v>9.3000000000000007</v>
      </c>
      <c r="GM628" s="16">
        <v>10.119999999999999</v>
      </c>
      <c r="GN628" s="16">
        <v>33.799999999999997</v>
      </c>
      <c r="GO628" s="16">
        <v>0</v>
      </c>
      <c r="GP628" s="16">
        <v>23.4</v>
      </c>
      <c r="GQ628" s="16">
        <v>72.400000000000006</v>
      </c>
      <c r="GR628" s="16">
        <v>0</v>
      </c>
      <c r="GS628" s="16">
        <v>26.56</v>
      </c>
      <c r="GT628" s="16">
        <v>68.16</v>
      </c>
      <c r="GU628" s="16">
        <v>43.61</v>
      </c>
      <c r="GV628" s="16">
        <v>5378.0410000000002</v>
      </c>
      <c r="GW628" s="16"/>
      <c r="GX628" s="16"/>
      <c r="GY628" s="16"/>
      <c r="GZ628" s="16"/>
      <c r="HA628" s="16"/>
    </row>
    <row r="629" spans="1:209" x14ac:dyDescent="0.35">
      <c r="A629" s="37"/>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c r="AA629" s="16"/>
      <c r="AB629" s="16"/>
      <c r="AC629" s="16"/>
      <c r="AD629" s="16"/>
      <c r="AE629" s="16"/>
      <c r="AF629" s="16"/>
      <c r="AG629" s="16"/>
      <c r="AH629" s="16"/>
      <c r="AI629" s="16"/>
      <c r="AJ629" s="16"/>
      <c r="AK629" s="16"/>
      <c r="AL629" s="16"/>
      <c r="AM629" s="16"/>
      <c r="AN629" s="16"/>
      <c r="AO629" s="16"/>
      <c r="AP629" s="16"/>
      <c r="AQ629" s="16"/>
      <c r="AR629" s="16"/>
      <c r="AS629" s="16"/>
      <c r="AT629" s="16"/>
      <c r="AU629" s="16"/>
      <c r="AV629" s="16"/>
      <c r="AW629" s="16"/>
      <c r="AX629" s="16"/>
      <c r="AY629" s="16"/>
      <c r="AZ629" s="16"/>
      <c r="BA629" s="16"/>
      <c r="BB629" s="16"/>
      <c r="BC629" s="16"/>
      <c r="BD629" s="16"/>
      <c r="BE629" s="16"/>
      <c r="BF629" s="16"/>
      <c r="BG629" s="16"/>
      <c r="BH629" s="16"/>
      <c r="BI629" s="16"/>
      <c r="BJ629" s="16"/>
      <c r="BK629" s="16"/>
      <c r="BL629" s="16"/>
      <c r="BM629" s="16"/>
      <c r="BN629" s="16"/>
      <c r="BO629" s="16"/>
      <c r="BP629" s="16"/>
      <c r="BQ629" s="16"/>
      <c r="BR629" s="16"/>
      <c r="BS629" s="16"/>
      <c r="BT629" s="16"/>
      <c r="BU629" s="16"/>
      <c r="BV629" s="16"/>
      <c r="BW629" s="16"/>
      <c r="BX629" s="16"/>
      <c r="BY629" s="16"/>
      <c r="BZ629" s="16"/>
      <c r="CA629" s="16"/>
      <c r="CB629" s="16"/>
      <c r="CC629" s="16"/>
      <c r="CD629" s="16"/>
      <c r="CE629" s="16"/>
      <c r="CF629" s="16"/>
      <c r="CG629" s="16"/>
      <c r="CH629" s="16"/>
      <c r="CI629" s="16"/>
      <c r="CJ629" s="16"/>
      <c r="CK629" s="16"/>
      <c r="CL629" s="16"/>
      <c r="CM629" s="16"/>
      <c r="CN629" s="16"/>
      <c r="CO629" s="16"/>
      <c r="CP629" s="16"/>
      <c r="CQ629" s="16"/>
      <c r="CR629" s="16"/>
      <c r="CS629" s="16"/>
      <c r="CT629" s="16"/>
      <c r="CU629" s="16"/>
      <c r="CV629" s="16"/>
      <c r="CW629" s="16"/>
      <c r="CX629" s="16"/>
      <c r="CY629" s="16"/>
      <c r="CZ629" s="16"/>
      <c r="DA629" s="16"/>
      <c r="DB629" s="16"/>
      <c r="DC629" s="16"/>
      <c r="DD629" s="16"/>
      <c r="DE629" s="16"/>
      <c r="DF629" s="16"/>
      <c r="DG629" s="16"/>
      <c r="DH629" s="16"/>
      <c r="DI629" s="16"/>
      <c r="DJ629" s="16"/>
      <c r="DK629" s="16"/>
      <c r="DL629" s="16"/>
      <c r="DM629" s="16"/>
      <c r="DN629" s="16"/>
      <c r="DO629" s="16"/>
      <c r="DP629" s="16"/>
      <c r="DQ629" s="16"/>
      <c r="DR629" s="16"/>
      <c r="DS629" s="16"/>
      <c r="DT629" s="16"/>
      <c r="DU629" s="16"/>
      <c r="DV629" s="16"/>
      <c r="DW629" s="16"/>
      <c r="DX629" s="16"/>
      <c r="DY629" s="16"/>
      <c r="DZ629" s="16"/>
      <c r="EA629" s="16"/>
      <c r="EB629" s="16"/>
      <c r="EC629" s="16"/>
      <c r="ED629" s="16"/>
      <c r="EE629" s="16"/>
      <c r="EF629" s="16"/>
      <c r="EG629" s="16"/>
      <c r="EH629" s="16"/>
      <c r="EI629" s="16"/>
      <c r="EJ629" s="16"/>
      <c r="EK629" s="16"/>
      <c r="EL629" s="16"/>
      <c r="EM629" s="16"/>
      <c r="EN629" s="16"/>
      <c r="EO629" s="16"/>
      <c r="EP629" s="16"/>
      <c r="EQ629" s="16"/>
      <c r="ER629" s="16"/>
      <c r="ES629" s="16"/>
      <c r="ET629" s="16"/>
      <c r="EU629" s="16"/>
      <c r="EV629" s="16"/>
      <c r="EW629" s="16"/>
      <c r="EX629" s="16"/>
      <c r="EY629" s="16"/>
      <c r="EZ629" s="16"/>
      <c r="FA629" s="16"/>
      <c r="FB629" s="16"/>
      <c r="FC629" s="16"/>
      <c r="FD629" s="16"/>
      <c r="FE629" s="16"/>
      <c r="FF629" s="16"/>
      <c r="FG629" s="16"/>
      <c r="FH629" s="16"/>
      <c r="FI629" s="16"/>
      <c r="FJ629" s="16"/>
      <c r="FK629" s="16"/>
      <c r="FL629" s="16"/>
      <c r="FM629" s="16"/>
      <c r="FN629" s="16"/>
      <c r="FO629" s="16"/>
      <c r="FP629" s="16"/>
      <c r="FQ629" s="16"/>
      <c r="FR629" s="16"/>
      <c r="FS629" s="16"/>
      <c r="FT629" s="16"/>
      <c r="FU629" s="16"/>
      <c r="FV629" s="16"/>
      <c r="FW629" s="16"/>
      <c r="FX629" s="16"/>
      <c r="FY629" s="16"/>
      <c r="FZ629" s="16"/>
      <c r="GA629" s="16"/>
      <c r="GB629" s="16"/>
      <c r="GC629" s="16"/>
      <c r="GE629" s="37">
        <v>624</v>
      </c>
      <c r="GF629" s="12">
        <v>3864</v>
      </c>
      <c r="GG629" s="16">
        <v>12.94</v>
      </c>
      <c r="GH629" s="16">
        <v>4.18</v>
      </c>
      <c r="GI629" s="16">
        <v>0</v>
      </c>
      <c r="GJ629" s="16">
        <v>0</v>
      </c>
      <c r="GK629" s="16">
        <v>4.59</v>
      </c>
      <c r="GL629" s="16">
        <v>0</v>
      </c>
      <c r="GM629" s="16">
        <v>9.1560000000000006</v>
      </c>
      <c r="GN629" s="16">
        <v>0</v>
      </c>
      <c r="GO629" s="16">
        <v>0</v>
      </c>
      <c r="GP629" s="16">
        <v>6.29</v>
      </c>
      <c r="GQ629" s="16">
        <v>0</v>
      </c>
      <c r="GR629" s="16">
        <v>0</v>
      </c>
      <c r="GS629" s="16">
        <v>47.46</v>
      </c>
      <c r="GT629" s="16">
        <v>0</v>
      </c>
      <c r="GU629" s="16">
        <v>0</v>
      </c>
      <c r="GV629" s="16">
        <v>435.39599999999996</v>
      </c>
      <c r="GW629" s="16"/>
      <c r="GX629" s="16"/>
      <c r="GY629" s="16"/>
      <c r="GZ629" s="16"/>
      <c r="HA629" s="16"/>
    </row>
    <row r="630" spans="1:209" x14ac:dyDescent="0.35">
      <c r="A630" s="37"/>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c r="AA630" s="16"/>
      <c r="AB630" s="16"/>
      <c r="AC630" s="16"/>
      <c r="AD630" s="16"/>
      <c r="AE630" s="16"/>
      <c r="AF630" s="16"/>
      <c r="AG630" s="16"/>
      <c r="AH630" s="16"/>
      <c r="AI630" s="16"/>
      <c r="AJ630" s="16"/>
      <c r="AK630" s="16"/>
      <c r="AL630" s="16"/>
      <c r="AM630" s="16"/>
      <c r="AN630" s="16"/>
      <c r="AO630" s="16"/>
      <c r="AP630" s="16"/>
      <c r="AQ630" s="16"/>
      <c r="AR630" s="16"/>
      <c r="AS630" s="16"/>
      <c r="AT630" s="16"/>
      <c r="AU630" s="16"/>
      <c r="AV630" s="16"/>
      <c r="AW630" s="16"/>
      <c r="AX630" s="16"/>
      <c r="AY630" s="16"/>
      <c r="AZ630" s="16"/>
      <c r="BA630" s="16"/>
      <c r="BB630" s="16"/>
      <c r="BC630" s="16"/>
      <c r="BD630" s="16"/>
      <c r="BE630" s="16"/>
      <c r="BF630" s="16"/>
      <c r="BG630" s="16"/>
      <c r="BH630" s="16"/>
      <c r="BI630" s="16"/>
      <c r="BJ630" s="16"/>
      <c r="BK630" s="16"/>
      <c r="BL630" s="16"/>
      <c r="BM630" s="16"/>
      <c r="BN630" s="16"/>
      <c r="BO630" s="16"/>
      <c r="BP630" s="16"/>
      <c r="BQ630" s="16"/>
      <c r="BR630" s="16"/>
      <c r="BS630" s="16"/>
      <c r="BT630" s="16"/>
      <c r="BU630" s="16"/>
      <c r="BV630" s="16"/>
      <c r="BW630" s="16"/>
      <c r="BX630" s="16"/>
      <c r="BY630" s="16"/>
      <c r="BZ630" s="16"/>
      <c r="CA630" s="16"/>
      <c r="CB630" s="16"/>
      <c r="CC630" s="16"/>
      <c r="CD630" s="16"/>
      <c r="CE630" s="16"/>
      <c r="CF630" s="16"/>
      <c r="CG630" s="16"/>
      <c r="CH630" s="16"/>
      <c r="CI630" s="16"/>
      <c r="CJ630" s="16"/>
      <c r="CK630" s="16"/>
      <c r="CL630" s="16"/>
      <c r="CM630" s="16"/>
      <c r="CN630" s="16"/>
      <c r="CO630" s="16"/>
      <c r="CP630" s="16"/>
      <c r="CQ630" s="16"/>
      <c r="CR630" s="16"/>
      <c r="CS630" s="16"/>
      <c r="CT630" s="16"/>
      <c r="CU630" s="16"/>
      <c r="CV630" s="16"/>
      <c r="CW630" s="16"/>
      <c r="CX630" s="16"/>
      <c r="CY630" s="16"/>
      <c r="CZ630" s="16"/>
      <c r="DA630" s="16"/>
      <c r="DB630" s="16"/>
      <c r="DC630" s="16"/>
      <c r="DD630" s="16"/>
      <c r="DE630" s="16"/>
      <c r="DF630" s="16"/>
      <c r="DG630" s="16"/>
      <c r="DH630" s="16"/>
      <c r="DI630" s="16"/>
      <c r="DJ630" s="16"/>
      <c r="DK630" s="16"/>
      <c r="DL630" s="16"/>
      <c r="DM630" s="16"/>
      <c r="DN630" s="16"/>
      <c r="DO630" s="16"/>
      <c r="DP630" s="16"/>
      <c r="DQ630" s="16"/>
      <c r="DR630" s="16"/>
      <c r="DS630" s="16"/>
      <c r="DT630" s="16"/>
      <c r="DU630" s="16"/>
      <c r="DV630" s="16"/>
      <c r="DW630" s="16"/>
      <c r="DX630" s="16"/>
      <c r="DY630" s="16"/>
      <c r="DZ630" s="16"/>
      <c r="EA630" s="16"/>
      <c r="EB630" s="16"/>
      <c r="EC630" s="16"/>
      <c r="ED630" s="16"/>
      <c r="EE630" s="16"/>
      <c r="EF630" s="16"/>
      <c r="EG630" s="16"/>
      <c r="EH630" s="16"/>
      <c r="EI630" s="16"/>
      <c r="EJ630" s="16"/>
      <c r="EK630" s="16"/>
      <c r="EL630" s="16"/>
      <c r="EM630" s="16"/>
      <c r="EN630" s="16"/>
      <c r="EO630" s="16"/>
      <c r="EP630" s="16"/>
      <c r="EQ630" s="16"/>
      <c r="ER630" s="16"/>
      <c r="ES630" s="16"/>
      <c r="ET630" s="16"/>
      <c r="EU630" s="16"/>
      <c r="EV630" s="16"/>
      <c r="EW630" s="16"/>
      <c r="EX630" s="16"/>
      <c r="EY630" s="16"/>
      <c r="EZ630" s="16"/>
      <c r="FA630" s="16"/>
      <c r="FB630" s="16"/>
      <c r="FC630" s="16"/>
      <c r="FD630" s="16"/>
      <c r="FE630" s="16"/>
      <c r="FF630" s="16"/>
      <c r="FG630" s="16"/>
      <c r="FH630" s="16"/>
      <c r="FI630" s="16"/>
      <c r="FJ630" s="16"/>
      <c r="FK630" s="16"/>
      <c r="FL630" s="16"/>
      <c r="FM630" s="16"/>
      <c r="FN630" s="16"/>
      <c r="FO630" s="16"/>
      <c r="FP630" s="16"/>
      <c r="FQ630" s="16"/>
      <c r="FR630" s="16"/>
      <c r="FS630" s="16"/>
      <c r="FT630" s="16"/>
      <c r="FU630" s="16"/>
      <c r="FV630" s="16"/>
      <c r="FW630" s="16"/>
      <c r="FX630" s="16"/>
      <c r="FY630" s="16"/>
      <c r="FZ630" s="16"/>
      <c r="GA630" s="16"/>
      <c r="GB630" s="16"/>
      <c r="GC630" s="16"/>
      <c r="GE630" s="37">
        <v>625</v>
      </c>
      <c r="GF630" s="12">
        <v>3865</v>
      </c>
      <c r="GG630" s="16">
        <v>11.455</v>
      </c>
      <c r="GH630" s="16">
        <v>4.62</v>
      </c>
      <c r="GI630" s="16">
        <v>0</v>
      </c>
      <c r="GJ630" s="16">
        <v>5</v>
      </c>
      <c r="GK630" s="16">
        <v>45</v>
      </c>
      <c r="GL630" s="16">
        <v>13.505000000000001</v>
      </c>
      <c r="GM630" s="16">
        <v>0</v>
      </c>
      <c r="GN630" s="16">
        <v>0</v>
      </c>
      <c r="GO630" s="16">
        <v>0</v>
      </c>
      <c r="GP630" s="16">
        <v>6.5</v>
      </c>
      <c r="GQ630" s="16">
        <v>0</v>
      </c>
      <c r="GR630" s="16">
        <v>0</v>
      </c>
      <c r="GS630" s="16">
        <v>6.6</v>
      </c>
      <c r="GT630" s="16">
        <v>0</v>
      </c>
      <c r="GU630" s="16">
        <v>0</v>
      </c>
      <c r="GV630" s="16">
        <v>1200.7090000000001</v>
      </c>
      <c r="GW630" s="16"/>
      <c r="GX630" s="16"/>
      <c r="GY630" s="16"/>
      <c r="GZ630" s="16"/>
      <c r="HA630" s="16"/>
    </row>
    <row r="631" spans="1:209" x14ac:dyDescent="0.35">
      <c r="A631" s="37"/>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c r="AA631" s="16"/>
      <c r="AB631" s="16"/>
      <c r="AC631" s="16"/>
      <c r="AD631" s="16"/>
      <c r="AE631" s="16"/>
      <c r="AF631" s="16"/>
      <c r="AG631" s="16"/>
      <c r="AH631" s="16"/>
      <c r="AI631" s="16"/>
      <c r="AJ631" s="16"/>
      <c r="AK631" s="16"/>
      <c r="AL631" s="16"/>
      <c r="AM631" s="16"/>
      <c r="AN631" s="16"/>
      <c r="AO631" s="16"/>
      <c r="AP631" s="16"/>
      <c r="AQ631" s="16"/>
      <c r="AR631" s="16"/>
      <c r="AS631" s="16"/>
      <c r="AT631" s="16"/>
      <c r="AU631" s="16"/>
      <c r="AV631" s="16"/>
      <c r="AW631" s="16"/>
      <c r="AX631" s="16"/>
      <c r="AY631" s="16"/>
      <c r="AZ631" s="16"/>
      <c r="BA631" s="16"/>
      <c r="BB631" s="16"/>
      <c r="BC631" s="16"/>
      <c r="BD631" s="16"/>
      <c r="BE631" s="16"/>
      <c r="BF631" s="16"/>
      <c r="BG631" s="16"/>
      <c r="BH631" s="16"/>
      <c r="BI631" s="16"/>
      <c r="BJ631" s="16"/>
      <c r="BK631" s="16"/>
      <c r="BL631" s="16"/>
      <c r="BM631" s="16"/>
      <c r="BN631" s="16"/>
      <c r="BO631" s="16"/>
      <c r="BP631" s="16"/>
      <c r="BQ631" s="16"/>
      <c r="BR631" s="16"/>
      <c r="BS631" s="16"/>
      <c r="BT631" s="16"/>
      <c r="BU631" s="16"/>
      <c r="BV631" s="16"/>
      <c r="BW631" s="16"/>
      <c r="BX631" s="16"/>
      <c r="BY631" s="16"/>
      <c r="BZ631" s="16"/>
      <c r="CA631" s="16"/>
      <c r="CB631" s="16"/>
      <c r="CC631" s="16"/>
      <c r="CD631" s="16"/>
      <c r="CE631" s="16"/>
      <c r="CF631" s="16"/>
      <c r="CG631" s="16"/>
      <c r="CH631" s="16"/>
      <c r="CI631" s="16"/>
      <c r="CJ631" s="16"/>
      <c r="CK631" s="16"/>
      <c r="CL631" s="16"/>
      <c r="CM631" s="16"/>
      <c r="CN631" s="16"/>
      <c r="CO631" s="16"/>
      <c r="CP631" s="16"/>
      <c r="CQ631" s="16"/>
      <c r="CR631" s="16"/>
      <c r="CS631" s="16"/>
      <c r="CT631" s="16"/>
      <c r="CU631" s="16"/>
      <c r="CV631" s="16"/>
      <c r="CW631" s="16"/>
      <c r="CX631" s="16"/>
      <c r="CY631" s="16"/>
      <c r="CZ631" s="16"/>
      <c r="DA631" s="16"/>
      <c r="DB631" s="16"/>
      <c r="DC631" s="16"/>
      <c r="DD631" s="16"/>
      <c r="DE631" s="16"/>
      <c r="DF631" s="16"/>
      <c r="DG631" s="16"/>
      <c r="DH631" s="16"/>
      <c r="DI631" s="16"/>
      <c r="DJ631" s="16"/>
      <c r="DK631" s="16"/>
      <c r="DL631" s="16"/>
      <c r="DM631" s="16"/>
      <c r="DN631" s="16"/>
      <c r="DO631" s="16"/>
      <c r="DP631" s="16"/>
      <c r="DQ631" s="16"/>
      <c r="DR631" s="16"/>
      <c r="DS631" s="16"/>
      <c r="DT631" s="16"/>
      <c r="DU631" s="16"/>
      <c r="DV631" s="16"/>
      <c r="DW631" s="16"/>
      <c r="DX631" s="16"/>
      <c r="DY631" s="16"/>
      <c r="DZ631" s="16"/>
      <c r="EA631" s="16"/>
      <c r="EB631" s="16"/>
      <c r="EC631" s="16"/>
      <c r="ED631" s="16"/>
      <c r="EE631" s="16"/>
      <c r="EF631" s="16"/>
      <c r="EG631" s="16"/>
      <c r="EH631" s="16"/>
      <c r="EI631" s="16"/>
      <c r="EJ631" s="16"/>
      <c r="EK631" s="16"/>
      <c r="EL631" s="16"/>
      <c r="EM631" s="16"/>
      <c r="EN631" s="16"/>
      <c r="EO631" s="16"/>
      <c r="EP631" s="16"/>
      <c r="EQ631" s="16"/>
      <c r="ER631" s="16"/>
      <c r="ES631" s="16"/>
      <c r="ET631" s="16"/>
      <c r="EU631" s="16"/>
      <c r="EV631" s="16"/>
      <c r="EW631" s="16"/>
      <c r="EX631" s="16"/>
      <c r="EY631" s="16"/>
      <c r="EZ631" s="16"/>
      <c r="FA631" s="16"/>
      <c r="FB631" s="16"/>
      <c r="FC631" s="16"/>
      <c r="FD631" s="16"/>
      <c r="FE631" s="16"/>
      <c r="FF631" s="16"/>
      <c r="FG631" s="16"/>
      <c r="FH631" s="16"/>
      <c r="FI631" s="16"/>
      <c r="FJ631" s="16"/>
      <c r="FK631" s="16"/>
      <c r="FL631" s="16"/>
      <c r="FM631" s="16"/>
      <c r="FN631" s="16"/>
      <c r="FO631" s="16"/>
      <c r="FP631" s="16"/>
      <c r="FQ631" s="16"/>
      <c r="FR631" s="16"/>
      <c r="FS631" s="16"/>
      <c r="FT631" s="16"/>
      <c r="FU631" s="16"/>
      <c r="FV631" s="16"/>
      <c r="FW631" s="16"/>
      <c r="FX631" s="16"/>
      <c r="FY631" s="16"/>
      <c r="FZ631" s="16"/>
      <c r="GA631" s="16"/>
      <c r="GB631" s="16"/>
      <c r="GC631" s="16"/>
      <c r="GE631" s="37">
        <v>626</v>
      </c>
      <c r="GF631" s="12">
        <v>3869</v>
      </c>
      <c r="GG631" s="16">
        <v>20.69</v>
      </c>
      <c r="GH631" s="16">
        <v>17.559999999999999</v>
      </c>
      <c r="GI631" s="16">
        <v>6.12</v>
      </c>
      <c r="GJ631" s="16">
        <v>3.5</v>
      </c>
      <c r="GK631" s="16">
        <v>4</v>
      </c>
      <c r="GL631" s="16">
        <v>0</v>
      </c>
      <c r="GM631" s="16">
        <v>23.734999999999999</v>
      </c>
      <c r="GN631" s="16">
        <v>10.7</v>
      </c>
      <c r="GO631" s="16">
        <v>0</v>
      </c>
      <c r="GP631" s="16">
        <v>10.89</v>
      </c>
      <c r="GQ631" s="16">
        <v>21.12</v>
      </c>
      <c r="GR631" s="16">
        <v>6.66</v>
      </c>
      <c r="GS631" s="16">
        <v>0</v>
      </c>
      <c r="GT631" s="16">
        <v>0</v>
      </c>
      <c r="GU631" s="16">
        <v>10.56</v>
      </c>
      <c r="GV631" s="16">
        <v>2436.7279999999996</v>
      </c>
      <c r="GW631" s="16"/>
      <c r="GX631" s="16"/>
      <c r="GY631" s="16"/>
      <c r="GZ631" s="16"/>
      <c r="HA631" s="16"/>
    </row>
    <row r="632" spans="1:209" x14ac:dyDescent="0.35">
      <c r="A632" s="37"/>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c r="AA632" s="16"/>
      <c r="AB632" s="16"/>
      <c r="AC632" s="16"/>
      <c r="AD632" s="16"/>
      <c r="AE632" s="16"/>
      <c r="AF632" s="16"/>
      <c r="AG632" s="16"/>
      <c r="AH632" s="16"/>
      <c r="AI632" s="16"/>
      <c r="AJ632" s="16"/>
      <c r="AK632" s="16"/>
      <c r="AL632" s="16"/>
      <c r="AM632" s="16"/>
      <c r="AN632" s="16"/>
      <c r="AO632" s="16"/>
      <c r="AP632" s="16"/>
      <c r="AQ632" s="16"/>
      <c r="AR632" s="16"/>
      <c r="AS632" s="16"/>
      <c r="AT632" s="16"/>
      <c r="AU632" s="16"/>
      <c r="AV632" s="16"/>
      <c r="AW632" s="16"/>
      <c r="AX632" s="16"/>
      <c r="AY632" s="16"/>
      <c r="AZ632" s="16"/>
      <c r="BA632" s="16"/>
      <c r="BB632" s="16"/>
      <c r="BC632" s="16"/>
      <c r="BD632" s="16"/>
      <c r="BE632" s="16"/>
      <c r="BF632" s="16"/>
      <c r="BG632" s="16"/>
      <c r="BH632" s="16"/>
      <c r="BI632" s="16"/>
      <c r="BJ632" s="16"/>
      <c r="BK632" s="16"/>
      <c r="BL632" s="16"/>
      <c r="BM632" s="16"/>
      <c r="BN632" s="16"/>
      <c r="BO632" s="16"/>
      <c r="BP632" s="16"/>
      <c r="BQ632" s="16"/>
      <c r="BR632" s="16"/>
      <c r="BS632" s="16"/>
      <c r="BT632" s="16"/>
      <c r="BU632" s="16"/>
      <c r="BV632" s="16"/>
      <c r="BW632" s="16"/>
      <c r="BX632" s="16"/>
      <c r="BY632" s="16"/>
      <c r="BZ632" s="16"/>
      <c r="CA632" s="16"/>
      <c r="CB632" s="16"/>
      <c r="CC632" s="16"/>
      <c r="CD632" s="16"/>
      <c r="CE632" s="16"/>
      <c r="CF632" s="16"/>
      <c r="CG632" s="16"/>
      <c r="CH632" s="16"/>
      <c r="CI632" s="16"/>
      <c r="CJ632" s="16"/>
      <c r="CK632" s="16"/>
      <c r="CL632" s="16"/>
      <c r="CM632" s="16"/>
      <c r="CN632" s="16"/>
      <c r="CO632" s="16"/>
      <c r="CP632" s="16"/>
      <c r="CQ632" s="16"/>
      <c r="CR632" s="16"/>
      <c r="CS632" s="16"/>
      <c r="CT632" s="16"/>
      <c r="CU632" s="16"/>
      <c r="CV632" s="16"/>
      <c r="CW632" s="16"/>
      <c r="CX632" s="16"/>
      <c r="CY632" s="16"/>
      <c r="CZ632" s="16"/>
      <c r="DA632" s="16"/>
      <c r="DB632" s="16"/>
      <c r="DC632" s="16"/>
      <c r="DD632" s="16"/>
      <c r="DE632" s="16"/>
      <c r="DF632" s="16"/>
      <c r="DG632" s="16"/>
      <c r="DH632" s="16"/>
      <c r="DI632" s="16"/>
      <c r="DJ632" s="16"/>
      <c r="DK632" s="16"/>
      <c r="DL632" s="16"/>
      <c r="DM632" s="16"/>
      <c r="DN632" s="16"/>
      <c r="DO632" s="16"/>
      <c r="DP632" s="16"/>
      <c r="DQ632" s="16"/>
      <c r="DR632" s="16"/>
      <c r="DS632" s="16"/>
      <c r="DT632" s="16"/>
      <c r="DU632" s="16"/>
      <c r="DV632" s="16"/>
      <c r="DW632" s="16"/>
      <c r="DX632" s="16"/>
      <c r="DY632" s="16"/>
      <c r="DZ632" s="16"/>
      <c r="EA632" s="16"/>
      <c r="EB632" s="16"/>
      <c r="EC632" s="16"/>
      <c r="ED632" s="16"/>
      <c r="EE632" s="16"/>
      <c r="EF632" s="16"/>
      <c r="EG632" s="16"/>
      <c r="EH632" s="16"/>
      <c r="EI632" s="16"/>
      <c r="EJ632" s="16"/>
      <c r="EK632" s="16"/>
      <c r="EL632" s="16"/>
      <c r="EM632" s="16"/>
      <c r="EN632" s="16"/>
      <c r="EO632" s="16"/>
      <c r="EP632" s="16"/>
      <c r="EQ632" s="16"/>
      <c r="ER632" s="16"/>
      <c r="ES632" s="16"/>
      <c r="ET632" s="16"/>
      <c r="EU632" s="16"/>
      <c r="EV632" s="16"/>
      <c r="EW632" s="16"/>
      <c r="EX632" s="16"/>
      <c r="EY632" s="16"/>
      <c r="EZ632" s="16"/>
      <c r="FA632" s="16"/>
      <c r="FB632" s="16"/>
      <c r="FC632" s="16"/>
      <c r="FD632" s="16"/>
      <c r="FE632" s="16"/>
      <c r="FF632" s="16"/>
      <c r="FG632" s="16"/>
      <c r="FH632" s="16"/>
      <c r="FI632" s="16"/>
      <c r="FJ632" s="16"/>
      <c r="FK632" s="16"/>
      <c r="FL632" s="16"/>
      <c r="FM632" s="16"/>
      <c r="FN632" s="16"/>
      <c r="FO632" s="16"/>
      <c r="FP632" s="16"/>
      <c r="FQ632" s="16"/>
      <c r="FR632" s="16"/>
      <c r="FS632" s="16"/>
      <c r="FT632" s="16"/>
      <c r="FU632" s="16"/>
      <c r="FV632" s="16"/>
      <c r="FW632" s="16"/>
      <c r="FX632" s="16"/>
      <c r="FY632" s="16"/>
      <c r="FZ632" s="16"/>
      <c r="GA632" s="16"/>
      <c r="GB632" s="16"/>
      <c r="GC632" s="16"/>
      <c r="GE632" s="37">
        <v>627</v>
      </c>
      <c r="GF632" s="12">
        <v>3870</v>
      </c>
      <c r="GG632" s="16">
        <v>19.43</v>
      </c>
      <c r="GH632" s="16">
        <v>4.9400000000000004</v>
      </c>
      <c r="GI632" s="16">
        <v>12.01</v>
      </c>
      <c r="GJ632" s="16">
        <v>15.23</v>
      </c>
      <c r="GK632" s="16">
        <v>4.5</v>
      </c>
      <c r="GL632" s="16">
        <v>0</v>
      </c>
      <c r="GM632" s="16">
        <v>0</v>
      </c>
      <c r="GN632" s="16">
        <v>0</v>
      </c>
      <c r="GO632" s="16">
        <v>27.54</v>
      </c>
      <c r="GP632" s="16">
        <v>77.885000000000005</v>
      </c>
      <c r="GQ632" s="16">
        <v>29.125</v>
      </c>
      <c r="GR632" s="16">
        <v>10.375</v>
      </c>
      <c r="GS632" s="16">
        <v>6.64</v>
      </c>
      <c r="GT632" s="16">
        <v>11.62</v>
      </c>
      <c r="GU632" s="16">
        <v>0</v>
      </c>
      <c r="GV632" s="16">
        <v>1479.9929999999997</v>
      </c>
      <c r="GW632" s="16"/>
      <c r="GX632" s="16"/>
      <c r="GY632" s="16"/>
      <c r="GZ632" s="16"/>
      <c r="HA632" s="16"/>
    </row>
    <row r="633" spans="1:209" x14ac:dyDescent="0.35">
      <c r="A633" s="37"/>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c r="AA633" s="16"/>
      <c r="AB633" s="16"/>
      <c r="AC633" s="16"/>
      <c r="AD633" s="16"/>
      <c r="AE633" s="16"/>
      <c r="AF633" s="16"/>
      <c r="AG633" s="16"/>
      <c r="AH633" s="16"/>
      <c r="AI633" s="16"/>
      <c r="AJ633" s="16"/>
      <c r="AK633" s="16"/>
      <c r="AL633" s="16"/>
      <c r="AM633" s="16"/>
      <c r="AN633" s="16"/>
      <c r="AO633" s="16"/>
      <c r="AP633" s="16"/>
      <c r="AQ633" s="16"/>
      <c r="AR633" s="16"/>
      <c r="AS633" s="16"/>
      <c r="AT633" s="16"/>
      <c r="AU633" s="16"/>
      <c r="AV633" s="16"/>
      <c r="AW633" s="16"/>
      <c r="AX633" s="16"/>
      <c r="AY633" s="16"/>
      <c r="AZ633" s="16"/>
      <c r="BA633" s="16"/>
      <c r="BB633" s="16"/>
      <c r="BC633" s="16"/>
      <c r="BD633" s="16"/>
      <c r="BE633" s="16"/>
      <c r="BF633" s="16"/>
      <c r="BG633" s="16"/>
      <c r="BH633" s="16"/>
      <c r="BI633" s="16"/>
      <c r="BJ633" s="16"/>
      <c r="BK633" s="16"/>
      <c r="BL633" s="16"/>
      <c r="BM633" s="16"/>
      <c r="BN633" s="16"/>
      <c r="BO633" s="16"/>
      <c r="BP633" s="16"/>
      <c r="BQ633" s="16"/>
      <c r="BR633" s="16"/>
      <c r="BS633" s="16"/>
      <c r="BT633" s="16"/>
      <c r="BU633" s="16"/>
      <c r="BV633" s="16"/>
      <c r="BW633" s="16"/>
      <c r="BX633" s="16"/>
      <c r="BY633" s="16"/>
      <c r="BZ633" s="16"/>
      <c r="CA633" s="16"/>
      <c r="CB633" s="16"/>
      <c r="CC633" s="16"/>
      <c r="CD633" s="16"/>
      <c r="CE633" s="16"/>
      <c r="CF633" s="16"/>
      <c r="CG633" s="16"/>
      <c r="CH633" s="16"/>
      <c r="CI633" s="16"/>
      <c r="CJ633" s="16"/>
      <c r="CK633" s="16"/>
      <c r="CL633" s="16"/>
      <c r="CM633" s="16"/>
      <c r="CN633" s="16"/>
      <c r="CO633" s="16"/>
      <c r="CP633" s="16"/>
      <c r="CQ633" s="16"/>
      <c r="CR633" s="16"/>
      <c r="CS633" s="16"/>
      <c r="CT633" s="16"/>
      <c r="CU633" s="16"/>
      <c r="CV633" s="16"/>
      <c r="CW633" s="16"/>
      <c r="CX633" s="16"/>
      <c r="CY633" s="16"/>
      <c r="CZ633" s="16"/>
      <c r="DA633" s="16"/>
      <c r="DB633" s="16"/>
      <c r="DC633" s="16"/>
      <c r="DD633" s="16"/>
      <c r="DE633" s="16"/>
      <c r="DF633" s="16"/>
      <c r="DG633" s="16"/>
      <c r="DH633" s="16"/>
      <c r="DI633" s="16"/>
      <c r="DJ633" s="16"/>
      <c r="DK633" s="16"/>
      <c r="DL633" s="16"/>
      <c r="DM633" s="16"/>
      <c r="DN633" s="16"/>
      <c r="DO633" s="16"/>
      <c r="DP633" s="16"/>
      <c r="DQ633" s="16"/>
      <c r="DR633" s="16"/>
      <c r="DS633" s="16"/>
      <c r="DT633" s="16"/>
      <c r="DU633" s="16"/>
      <c r="DV633" s="16"/>
      <c r="DW633" s="16"/>
      <c r="DX633" s="16"/>
      <c r="DY633" s="16"/>
      <c r="DZ633" s="16"/>
      <c r="EA633" s="16"/>
      <c r="EB633" s="16"/>
      <c r="EC633" s="16"/>
      <c r="ED633" s="16"/>
      <c r="EE633" s="16"/>
      <c r="EF633" s="16"/>
      <c r="EG633" s="16"/>
      <c r="EH633" s="16"/>
      <c r="EI633" s="16"/>
      <c r="EJ633" s="16"/>
      <c r="EK633" s="16"/>
      <c r="EL633" s="16"/>
      <c r="EM633" s="16"/>
      <c r="EN633" s="16"/>
      <c r="EO633" s="16"/>
      <c r="EP633" s="16"/>
      <c r="EQ633" s="16"/>
      <c r="ER633" s="16"/>
      <c r="ES633" s="16"/>
      <c r="ET633" s="16"/>
      <c r="EU633" s="16"/>
      <c r="EV633" s="16"/>
      <c r="EW633" s="16"/>
      <c r="EX633" s="16"/>
      <c r="EY633" s="16"/>
      <c r="EZ633" s="16"/>
      <c r="FA633" s="16"/>
      <c r="FB633" s="16"/>
      <c r="FC633" s="16"/>
      <c r="FD633" s="16"/>
      <c r="FE633" s="16"/>
      <c r="FF633" s="16"/>
      <c r="FG633" s="16"/>
      <c r="FH633" s="16"/>
      <c r="FI633" s="16"/>
      <c r="FJ633" s="16"/>
      <c r="FK633" s="16"/>
      <c r="FL633" s="16"/>
      <c r="FM633" s="16"/>
      <c r="FN633" s="16"/>
      <c r="FO633" s="16"/>
      <c r="FP633" s="16"/>
      <c r="FQ633" s="16"/>
      <c r="FR633" s="16"/>
      <c r="FS633" s="16"/>
      <c r="FT633" s="16"/>
      <c r="FU633" s="16"/>
      <c r="FV633" s="16"/>
      <c r="FW633" s="16"/>
      <c r="FX633" s="16"/>
      <c r="FY633" s="16"/>
      <c r="FZ633" s="16"/>
      <c r="GA633" s="16"/>
      <c r="GB633" s="16"/>
      <c r="GC633" s="16"/>
      <c r="GE633" s="37">
        <v>628</v>
      </c>
      <c r="GF633" s="12">
        <v>3871</v>
      </c>
      <c r="GG633" s="16">
        <v>22.17</v>
      </c>
      <c r="GH633" s="16">
        <v>52.27</v>
      </c>
      <c r="GI633" s="16">
        <v>3.2</v>
      </c>
      <c r="GJ633" s="16">
        <v>7</v>
      </c>
      <c r="GK633" s="16">
        <v>3</v>
      </c>
      <c r="GL633" s="16">
        <v>9.01</v>
      </c>
      <c r="GM633" s="16">
        <v>4.42</v>
      </c>
      <c r="GN633" s="16">
        <v>26.24</v>
      </c>
      <c r="GO633" s="16">
        <v>35.594999999999999</v>
      </c>
      <c r="GP633" s="16">
        <v>28.05</v>
      </c>
      <c r="GQ633" s="16">
        <v>98.28</v>
      </c>
      <c r="GR633" s="16">
        <v>22.38</v>
      </c>
      <c r="GS633" s="16">
        <v>18.54</v>
      </c>
      <c r="GT633" s="16">
        <v>18.96</v>
      </c>
      <c r="GU633" s="16">
        <v>14.52</v>
      </c>
      <c r="GV633" s="16">
        <v>3958.7710000000002</v>
      </c>
      <c r="GW633" s="16"/>
      <c r="GX633" s="16"/>
      <c r="GY633" s="16"/>
      <c r="GZ633" s="16"/>
      <c r="HA633" s="16"/>
    </row>
    <row r="634" spans="1:209" x14ac:dyDescent="0.35">
      <c r="A634" s="37"/>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c r="AA634" s="16"/>
      <c r="AB634" s="16"/>
      <c r="AC634" s="16"/>
      <c r="AD634" s="16"/>
      <c r="AE634" s="16"/>
      <c r="AF634" s="16"/>
      <c r="AG634" s="16"/>
      <c r="AH634" s="16"/>
      <c r="AI634" s="16"/>
      <c r="AJ634" s="16"/>
      <c r="AK634" s="16"/>
      <c r="AL634" s="16"/>
      <c r="AM634" s="16"/>
      <c r="AN634" s="16"/>
      <c r="AO634" s="16"/>
      <c r="AP634" s="16"/>
      <c r="AQ634" s="16"/>
      <c r="AR634" s="16"/>
      <c r="AS634" s="16"/>
      <c r="AT634" s="16"/>
      <c r="AU634" s="16"/>
      <c r="AV634" s="16"/>
      <c r="AW634" s="16"/>
      <c r="AX634" s="16"/>
      <c r="AY634" s="16"/>
      <c r="AZ634" s="16"/>
      <c r="BA634" s="16"/>
      <c r="BB634" s="16"/>
      <c r="BC634" s="16"/>
      <c r="BD634" s="16"/>
      <c r="BE634" s="16"/>
      <c r="BF634" s="16"/>
      <c r="BG634" s="16"/>
      <c r="BH634" s="16"/>
      <c r="BI634" s="16"/>
      <c r="BJ634" s="16"/>
      <c r="BK634" s="16"/>
      <c r="BL634" s="16"/>
      <c r="BM634" s="16"/>
      <c r="BN634" s="16"/>
      <c r="BO634" s="16"/>
      <c r="BP634" s="16"/>
      <c r="BQ634" s="16"/>
      <c r="BR634" s="16"/>
      <c r="BS634" s="16"/>
      <c r="BT634" s="16"/>
      <c r="BU634" s="16"/>
      <c r="BV634" s="16"/>
      <c r="BW634" s="16"/>
      <c r="BX634" s="16"/>
      <c r="BY634" s="16"/>
      <c r="BZ634" s="16"/>
      <c r="CA634" s="16"/>
      <c r="CB634" s="16"/>
      <c r="CC634" s="16"/>
      <c r="CD634" s="16"/>
      <c r="CE634" s="16"/>
      <c r="CF634" s="16"/>
      <c r="CG634" s="16"/>
      <c r="CH634" s="16"/>
      <c r="CI634" s="16"/>
      <c r="CJ634" s="16"/>
      <c r="CK634" s="16"/>
      <c r="CL634" s="16"/>
      <c r="CM634" s="16"/>
      <c r="CN634" s="16"/>
      <c r="CO634" s="16"/>
      <c r="CP634" s="16"/>
      <c r="CQ634" s="16"/>
      <c r="CR634" s="16"/>
      <c r="CS634" s="16"/>
      <c r="CT634" s="16"/>
      <c r="CU634" s="16"/>
      <c r="CV634" s="16"/>
      <c r="CW634" s="16"/>
      <c r="CX634" s="16"/>
      <c r="CY634" s="16"/>
      <c r="CZ634" s="16"/>
      <c r="DA634" s="16"/>
      <c r="DB634" s="16"/>
      <c r="DC634" s="16"/>
      <c r="DD634" s="16"/>
      <c r="DE634" s="16"/>
      <c r="DF634" s="16"/>
      <c r="DG634" s="16"/>
      <c r="DH634" s="16"/>
      <c r="DI634" s="16"/>
      <c r="DJ634" s="16"/>
      <c r="DK634" s="16"/>
      <c r="DL634" s="16"/>
      <c r="DM634" s="16"/>
      <c r="DN634" s="16"/>
      <c r="DO634" s="16"/>
      <c r="DP634" s="16"/>
      <c r="DQ634" s="16"/>
      <c r="DR634" s="16"/>
      <c r="DS634" s="16"/>
      <c r="DT634" s="16"/>
      <c r="DU634" s="16"/>
      <c r="DV634" s="16"/>
      <c r="DW634" s="16"/>
      <c r="DX634" s="16"/>
      <c r="DY634" s="16"/>
      <c r="DZ634" s="16"/>
      <c r="EA634" s="16"/>
      <c r="EB634" s="16"/>
      <c r="EC634" s="16"/>
      <c r="ED634" s="16"/>
      <c r="EE634" s="16"/>
      <c r="EF634" s="16"/>
      <c r="EG634" s="16"/>
      <c r="EH634" s="16"/>
      <c r="EI634" s="16"/>
      <c r="EJ634" s="16"/>
      <c r="EK634" s="16"/>
      <c r="EL634" s="16"/>
      <c r="EM634" s="16"/>
      <c r="EN634" s="16"/>
      <c r="EO634" s="16"/>
      <c r="EP634" s="16"/>
      <c r="EQ634" s="16"/>
      <c r="ER634" s="16"/>
      <c r="ES634" s="16"/>
      <c r="ET634" s="16"/>
      <c r="EU634" s="16"/>
      <c r="EV634" s="16"/>
      <c r="EW634" s="16"/>
      <c r="EX634" s="16"/>
      <c r="EY634" s="16"/>
      <c r="EZ634" s="16"/>
      <c r="FA634" s="16"/>
      <c r="FB634" s="16"/>
      <c r="FC634" s="16"/>
      <c r="FD634" s="16"/>
      <c r="FE634" s="16"/>
      <c r="FF634" s="16"/>
      <c r="FG634" s="16"/>
      <c r="FH634" s="16"/>
      <c r="FI634" s="16"/>
      <c r="FJ634" s="16"/>
      <c r="FK634" s="16"/>
      <c r="FL634" s="16"/>
      <c r="FM634" s="16"/>
      <c r="FN634" s="16"/>
      <c r="FO634" s="16"/>
      <c r="FP634" s="16"/>
      <c r="FQ634" s="16"/>
      <c r="FR634" s="16"/>
      <c r="FS634" s="16"/>
      <c r="FT634" s="16"/>
      <c r="FU634" s="16"/>
      <c r="FV634" s="16"/>
      <c r="FW634" s="16"/>
      <c r="FX634" s="16"/>
      <c r="FY634" s="16"/>
      <c r="FZ634" s="16"/>
      <c r="GA634" s="16"/>
      <c r="GB634" s="16"/>
      <c r="GC634" s="16"/>
      <c r="GE634" s="37">
        <v>629</v>
      </c>
      <c r="GF634" s="12">
        <v>3873</v>
      </c>
      <c r="GG634" s="16">
        <v>5.335</v>
      </c>
      <c r="GH634" s="16">
        <v>5.7</v>
      </c>
      <c r="GI634" s="16">
        <v>0</v>
      </c>
      <c r="GJ634" s="16">
        <v>3</v>
      </c>
      <c r="GK634" s="16">
        <v>7</v>
      </c>
      <c r="GL634" s="16">
        <v>0</v>
      </c>
      <c r="GM634" s="16">
        <v>0</v>
      </c>
      <c r="GN634" s="16">
        <v>15.12</v>
      </c>
      <c r="GO634" s="16">
        <v>0</v>
      </c>
      <c r="GP634" s="16">
        <v>0</v>
      </c>
      <c r="GQ634" s="16">
        <v>6.66</v>
      </c>
      <c r="GR634" s="16">
        <v>13.2</v>
      </c>
      <c r="GS634" s="16">
        <v>0</v>
      </c>
      <c r="GT634" s="16">
        <v>0</v>
      </c>
      <c r="GU634" s="16">
        <v>0</v>
      </c>
      <c r="GV634" s="16">
        <v>620.32000000000016</v>
      </c>
      <c r="GW634" s="16"/>
      <c r="GX634" s="16"/>
      <c r="GY634" s="16"/>
      <c r="GZ634" s="16"/>
      <c r="HA634" s="16"/>
    </row>
    <row r="635" spans="1:209" x14ac:dyDescent="0.35">
      <c r="A635" s="37"/>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c r="AA635" s="16"/>
      <c r="AB635" s="16"/>
      <c r="AC635" s="16"/>
      <c r="AD635" s="16"/>
      <c r="AE635" s="16"/>
      <c r="AF635" s="16"/>
      <c r="AG635" s="16"/>
      <c r="AH635" s="16"/>
      <c r="AI635" s="16"/>
      <c r="AJ635" s="16"/>
      <c r="AK635" s="16"/>
      <c r="AL635" s="16"/>
      <c r="AM635" s="16"/>
      <c r="AN635" s="16"/>
      <c r="AO635" s="16"/>
      <c r="AP635" s="16"/>
      <c r="AQ635" s="16"/>
      <c r="AR635" s="16"/>
      <c r="AS635" s="16"/>
      <c r="AT635" s="16"/>
      <c r="AU635" s="16"/>
      <c r="AV635" s="16"/>
      <c r="AW635" s="16"/>
      <c r="AX635" s="16"/>
      <c r="AY635" s="16"/>
      <c r="AZ635" s="16"/>
      <c r="BA635" s="16"/>
      <c r="BB635" s="16"/>
      <c r="BC635" s="16"/>
      <c r="BD635" s="16"/>
      <c r="BE635" s="16"/>
      <c r="BF635" s="16"/>
      <c r="BG635" s="16"/>
      <c r="BH635" s="16"/>
      <c r="BI635" s="16"/>
      <c r="BJ635" s="16"/>
      <c r="BK635" s="16"/>
      <c r="BL635" s="16"/>
      <c r="BM635" s="16"/>
      <c r="BN635" s="16"/>
      <c r="BO635" s="16"/>
      <c r="BP635" s="16"/>
      <c r="BQ635" s="16"/>
      <c r="BR635" s="16"/>
      <c r="BS635" s="16"/>
      <c r="BT635" s="16"/>
      <c r="BU635" s="16"/>
      <c r="BV635" s="16"/>
      <c r="BW635" s="16"/>
      <c r="BX635" s="16"/>
      <c r="BY635" s="16"/>
      <c r="BZ635" s="16"/>
      <c r="CA635" s="16"/>
      <c r="CB635" s="16"/>
      <c r="CC635" s="16"/>
      <c r="CD635" s="16"/>
      <c r="CE635" s="16"/>
      <c r="CF635" s="16"/>
      <c r="CG635" s="16"/>
      <c r="CH635" s="16"/>
      <c r="CI635" s="16"/>
      <c r="CJ635" s="16"/>
      <c r="CK635" s="16"/>
      <c r="CL635" s="16"/>
      <c r="CM635" s="16"/>
      <c r="CN635" s="16"/>
      <c r="CO635" s="16"/>
      <c r="CP635" s="16"/>
      <c r="CQ635" s="16"/>
      <c r="CR635" s="16"/>
      <c r="CS635" s="16"/>
      <c r="CT635" s="16"/>
      <c r="CU635" s="16"/>
      <c r="CV635" s="16"/>
      <c r="CW635" s="16"/>
      <c r="CX635" s="16"/>
      <c r="CY635" s="16"/>
      <c r="CZ635" s="16"/>
      <c r="DA635" s="16"/>
      <c r="DB635" s="16"/>
      <c r="DC635" s="16"/>
      <c r="DD635" s="16"/>
      <c r="DE635" s="16"/>
      <c r="DF635" s="16"/>
      <c r="DG635" s="16"/>
      <c r="DH635" s="16"/>
      <c r="DI635" s="16"/>
      <c r="DJ635" s="16"/>
      <c r="DK635" s="16"/>
      <c r="DL635" s="16"/>
      <c r="DM635" s="16"/>
      <c r="DN635" s="16"/>
      <c r="DO635" s="16"/>
      <c r="DP635" s="16"/>
      <c r="DQ635" s="16"/>
      <c r="DR635" s="16"/>
      <c r="DS635" s="16"/>
      <c r="DT635" s="16"/>
      <c r="DU635" s="16"/>
      <c r="DV635" s="16"/>
      <c r="DW635" s="16"/>
      <c r="DX635" s="16"/>
      <c r="DY635" s="16"/>
      <c r="DZ635" s="16"/>
      <c r="EA635" s="16"/>
      <c r="EB635" s="16"/>
      <c r="EC635" s="16"/>
      <c r="ED635" s="16"/>
      <c r="EE635" s="16"/>
      <c r="EF635" s="16"/>
      <c r="EG635" s="16"/>
      <c r="EH635" s="16"/>
      <c r="EI635" s="16"/>
      <c r="EJ635" s="16"/>
      <c r="EK635" s="16"/>
      <c r="EL635" s="16"/>
      <c r="EM635" s="16"/>
      <c r="EN635" s="16"/>
      <c r="EO635" s="16"/>
      <c r="EP635" s="16"/>
      <c r="EQ635" s="16"/>
      <c r="ER635" s="16"/>
      <c r="ES635" s="16"/>
      <c r="ET635" s="16"/>
      <c r="EU635" s="16"/>
      <c r="EV635" s="16"/>
      <c r="EW635" s="16"/>
      <c r="EX635" s="16"/>
      <c r="EY635" s="16"/>
      <c r="EZ635" s="16"/>
      <c r="FA635" s="16"/>
      <c r="FB635" s="16"/>
      <c r="FC635" s="16"/>
      <c r="FD635" s="16"/>
      <c r="FE635" s="16"/>
      <c r="FF635" s="16"/>
      <c r="FG635" s="16"/>
      <c r="FH635" s="16"/>
      <c r="FI635" s="16"/>
      <c r="FJ635" s="16"/>
      <c r="FK635" s="16"/>
      <c r="FL635" s="16"/>
      <c r="FM635" s="16"/>
      <c r="FN635" s="16"/>
      <c r="FO635" s="16"/>
      <c r="FP635" s="16"/>
      <c r="FQ635" s="16"/>
      <c r="FR635" s="16"/>
      <c r="FS635" s="16"/>
      <c r="FT635" s="16"/>
      <c r="FU635" s="16"/>
      <c r="FV635" s="16"/>
      <c r="FW635" s="16"/>
      <c r="FX635" s="16"/>
      <c r="FY635" s="16"/>
      <c r="FZ635" s="16"/>
      <c r="GA635" s="16"/>
      <c r="GB635" s="16"/>
      <c r="GC635" s="16"/>
      <c r="GE635" s="37">
        <v>630</v>
      </c>
      <c r="GF635" s="12">
        <v>3874</v>
      </c>
      <c r="GG635" s="16">
        <v>9.16</v>
      </c>
      <c r="GH635" s="16">
        <v>12.66</v>
      </c>
      <c r="GI635" s="16">
        <v>0</v>
      </c>
      <c r="GJ635" s="16">
        <v>4.59</v>
      </c>
      <c r="GK635" s="16">
        <v>1.6</v>
      </c>
      <c r="GL635" s="16">
        <v>0</v>
      </c>
      <c r="GM635" s="16">
        <v>0</v>
      </c>
      <c r="GN635" s="16">
        <v>0</v>
      </c>
      <c r="GO635" s="16">
        <v>0</v>
      </c>
      <c r="GP635" s="16">
        <v>0</v>
      </c>
      <c r="GQ635" s="16">
        <v>6.27</v>
      </c>
      <c r="GR635" s="16">
        <v>0</v>
      </c>
      <c r="GS635" s="16">
        <v>24.6</v>
      </c>
      <c r="GT635" s="16">
        <v>0</v>
      </c>
      <c r="GU635" s="16">
        <v>0</v>
      </c>
      <c r="GV635" s="16">
        <v>1139.1250000000002</v>
      </c>
      <c r="GW635" s="16"/>
      <c r="GX635" s="16"/>
      <c r="GY635" s="16"/>
      <c r="GZ635" s="16"/>
      <c r="HA635" s="16"/>
    </row>
    <row r="636" spans="1:209" x14ac:dyDescent="0.35">
      <c r="A636" s="37"/>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c r="AA636" s="16"/>
      <c r="AB636" s="16"/>
      <c r="AC636" s="16"/>
      <c r="AD636" s="16"/>
      <c r="AE636" s="16"/>
      <c r="AF636" s="16"/>
      <c r="AG636" s="16"/>
      <c r="AH636" s="16"/>
      <c r="AI636" s="16"/>
      <c r="AJ636" s="16"/>
      <c r="AK636" s="16"/>
      <c r="AL636" s="16"/>
      <c r="AM636" s="16"/>
      <c r="AN636" s="16"/>
      <c r="AO636" s="16"/>
      <c r="AP636" s="16"/>
      <c r="AQ636" s="16"/>
      <c r="AR636" s="16"/>
      <c r="AS636" s="16"/>
      <c r="AT636" s="16"/>
      <c r="AU636" s="16"/>
      <c r="AV636" s="16"/>
      <c r="AW636" s="16"/>
      <c r="AX636" s="16"/>
      <c r="AY636" s="16"/>
      <c r="AZ636" s="16"/>
      <c r="BA636" s="16"/>
      <c r="BB636" s="16"/>
      <c r="BC636" s="16"/>
      <c r="BD636" s="16"/>
      <c r="BE636" s="16"/>
      <c r="BF636" s="16"/>
      <c r="BG636" s="16"/>
      <c r="BH636" s="16"/>
      <c r="BI636" s="16"/>
      <c r="BJ636" s="16"/>
      <c r="BK636" s="16"/>
      <c r="BL636" s="16"/>
      <c r="BM636" s="16"/>
      <c r="BN636" s="16"/>
      <c r="BO636" s="16"/>
      <c r="BP636" s="16"/>
      <c r="BQ636" s="16"/>
      <c r="BR636" s="16"/>
      <c r="BS636" s="16"/>
      <c r="BT636" s="16"/>
      <c r="BU636" s="16"/>
      <c r="BV636" s="16"/>
      <c r="BW636" s="16"/>
      <c r="BX636" s="16"/>
      <c r="BY636" s="16"/>
      <c r="BZ636" s="16"/>
      <c r="CA636" s="16"/>
      <c r="CB636" s="16"/>
      <c r="CC636" s="16"/>
      <c r="CD636" s="16"/>
      <c r="CE636" s="16"/>
      <c r="CF636" s="16"/>
      <c r="CG636" s="16"/>
      <c r="CH636" s="16"/>
      <c r="CI636" s="16"/>
      <c r="CJ636" s="16"/>
      <c r="CK636" s="16"/>
      <c r="CL636" s="16"/>
      <c r="CM636" s="16"/>
      <c r="CN636" s="16"/>
      <c r="CO636" s="16"/>
      <c r="CP636" s="16"/>
      <c r="CQ636" s="16"/>
      <c r="CR636" s="16"/>
      <c r="CS636" s="16"/>
      <c r="CT636" s="16"/>
      <c r="CU636" s="16"/>
      <c r="CV636" s="16"/>
      <c r="CW636" s="16"/>
      <c r="CX636" s="16"/>
      <c r="CY636" s="16"/>
      <c r="CZ636" s="16"/>
      <c r="DA636" s="16"/>
      <c r="DB636" s="16"/>
      <c r="DC636" s="16"/>
      <c r="DD636" s="16"/>
      <c r="DE636" s="16"/>
      <c r="DF636" s="16"/>
      <c r="DG636" s="16"/>
      <c r="DH636" s="16"/>
      <c r="DI636" s="16"/>
      <c r="DJ636" s="16"/>
      <c r="DK636" s="16"/>
      <c r="DL636" s="16"/>
      <c r="DM636" s="16"/>
      <c r="DN636" s="16"/>
      <c r="DO636" s="16"/>
      <c r="DP636" s="16"/>
      <c r="DQ636" s="16"/>
      <c r="DR636" s="16"/>
      <c r="DS636" s="16"/>
      <c r="DT636" s="16"/>
      <c r="DU636" s="16"/>
      <c r="DV636" s="16"/>
      <c r="DW636" s="16"/>
      <c r="DX636" s="16"/>
      <c r="DY636" s="16"/>
      <c r="DZ636" s="16"/>
      <c r="EA636" s="16"/>
      <c r="EB636" s="16"/>
      <c r="EC636" s="16"/>
      <c r="ED636" s="16"/>
      <c r="EE636" s="16"/>
      <c r="EF636" s="16"/>
      <c r="EG636" s="16"/>
      <c r="EH636" s="16"/>
      <c r="EI636" s="16"/>
      <c r="EJ636" s="16"/>
      <c r="EK636" s="16"/>
      <c r="EL636" s="16"/>
      <c r="EM636" s="16"/>
      <c r="EN636" s="16"/>
      <c r="EO636" s="16"/>
      <c r="EP636" s="16"/>
      <c r="EQ636" s="16"/>
      <c r="ER636" s="16"/>
      <c r="ES636" s="16"/>
      <c r="ET636" s="16"/>
      <c r="EU636" s="16"/>
      <c r="EV636" s="16"/>
      <c r="EW636" s="16"/>
      <c r="EX636" s="16"/>
      <c r="EY636" s="16"/>
      <c r="EZ636" s="16"/>
      <c r="FA636" s="16"/>
      <c r="FB636" s="16"/>
      <c r="FC636" s="16"/>
      <c r="FD636" s="16"/>
      <c r="FE636" s="16"/>
      <c r="FF636" s="16"/>
      <c r="FG636" s="16"/>
      <c r="FH636" s="16"/>
      <c r="FI636" s="16"/>
      <c r="FJ636" s="16"/>
      <c r="FK636" s="16"/>
      <c r="FL636" s="16"/>
      <c r="FM636" s="16"/>
      <c r="FN636" s="16"/>
      <c r="FO636" s="16"/>
      <c r="FP636" s="16"/>
      <c r="FQ636" s="16"/>
      <c r="FR636" s="16"/>
      <c r="FS636" s="16"/>
      <c r="FT636" s="16"/>
      <c r="FU636" s="16"/>
      <c r="FV636" s="16"/>
      <c r="FW636" s="16"/>
      <c r="FX636" s="16"/>
      <c r="FY636" s="16"/>
      <c r="FZ636" s="16"/>
      <c r="GA636" s="16"/>
      <c r="GB636" s="16"/>
      <c r="GC636" s="16"/>
      <c r="GE636" s="37">
        <v>631</v>
      </c>
      <c r="GF636" s="12">
        <v>3875</v>
      </c>
      <c r="GG636" s="16">
        <v>202.803</v>
      </c>
      <c r="GH636" s="16">
        <v>307.125</v>
      </c>
      <c r="GI636" s="16">
        <v>49.44</v>
      </c>
      <c r="GJ636" s="16">
        <v>109.57</v>
      </c>
      <c r="GK636" s="16">
        <v>94.31</v>
      </c>
      <c r="GL636" s="16">
        <v>28.38</v>
      </c>
      <c r="GM636" s="16">
        <v>71.792000000000002</v>
      </c>
      <c r="GN636" s="16">
        <v>218.4</v>
      </c>
      <c r="GO636" s="16">
        <v>78.55</v>
      </c>
      <c r="GP636" s="16">
        <v>312.49</v>
      </c>
      <c r="GQ636" s="16">
        <v>319.07499999999999</v>
      </c>
      <c r="GR636" s="16">
        <v>164</v>
      </c>
      <c r="GS636" s="16">
        <v>421.185</v>
      </c>
      <c r="GT636" s="16">
        <v>196.625</v>
      </c>
      <c r="GU636" s="16">
        <v>251.35499999999999</v>
      </c>
      <c r="GV636" s="16">
        <v>25501.806</v>
      </c>
      <c r="GW636" s="16"/>
      <c r="GX636" s="16"/>
      <c r="GY636" s="16"/>
      <c r="GZ636" s="16"/>
      <c r="HA636" s="16"/>
    </row>
    <row r="637" spans="1:209" x14ac:dyDescent="0.35">
      <c r="A637" s="37"/>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c r="AA637" s="16"/>
      <c r="AB637" s="16"/>
      <c r="AC637" s="16"/>
      <c r="AD637" s="16"/>
      <c r="AE637" s="16"/>
      <c r="AF637" s="16"/>
      <c r="AG637" s="16"/>
      <c r="AH637" s="16"/>
      <c r="AI637" s="16"/>
      <c r="AJ637" s="16"/>
      <c r="AK637" s="16"/>
      <c r="AL637" s="16"/>
      <c r="AM637" s="16"/>
      <c r="AN637" s="16"/>
      <c r="AO637" s="16"/>
      <c r="AP637" s="16"/>
      <c r="AQ637" s="16"/>
      <c r="AR637" s="16"/>
      <c r="AS637" s="16"/>
      <c r="AT637" s="16"/>
      <c r="AU637" s="16"/>
      <c r="AV637" s="16"/>
      <c r="AW637" s="16"/>
      <c r="AX637" s="16"/>
      <c r="AY637" s="16"/>
      <c r="AZ637" s="16"/>
      <c r="BA637" s="16"/>
      <c r="BB637" s="16"/>
      <c r="BC637" s="16"/>
      <c r="BD637" s="16"/>
      <c r="BE637" s="16"/>
      <c r="BF637" s="16"/>
      <c r="BG637" s="16"/>
      <c r="BH637" s="16"/>
      <c r="BI637" s="16"/>
      <c r="BJ637" s="16"/>
      <c r="BK637" s="16"/>
      <c r="BL637" s="16"/>
      <c r="BM637" s="16"/>
      <c r="BN637" s="16"/>
      <c r="BO637" s="16"/>
      <c r="BP637" s="16"/>
      <c r="BQ637" s="16"/>
      <c r="BR637" s="16"/>
      <c r="BS637" s="16"/>
      <c r="BT637" s="16"/>
      <c r="BU637" s="16"/>
      <c r="BV637" s="16"/>
      <c r="BW637" s="16"/>
      <c r="BX637" s="16"/>
      <c r="BY637" s="16"/>
      <c r="BZ637" s="16"/>
      <c r="CA637" s="16"/>
      <c r="CB637" s="16"/>
      <c r="CC637" s="16"/>
      <c r="CD637" s="16"/>
      <c r="CE637" s="16"/>
      <c r="CF637" s="16"/>
      <c r="CG637" s="16"/>
      <c r="CH637" s="16"/>
      <c r="CI637" s="16"/>
      <c r="CJ637" s="16"/>
      <c r="CK637" s="16"/>
      <c r="CL637" s="16"/>
      <c r="CM637" s="16"/>
      <c r="CN637" s="16"/>
      <c r="CO637" s="16"/>
      <c r="CP637" s="16"/>
      <c r="CQ637" s="16"/>
      <c r="CR637" s="16"/>
      <c r="CS637" s="16"/>
      <c r="CT637" s="16"/>
      <c r="CU637" s="16"/>
      <c r="CV637" s="16"/>
      <c r="CW637" s="16"/>
      <c r="CX637" s="16"/>
      <c r="CY637" s="16"/>
      <c r="CZ637" s="16"/>
      <c r="DA637" s="16"/>
      <c r="DB637" s="16"/>
      <c r="DC637" s="16"/>
      <c r="DD637" s="16"/>
      <c r="DE637" s="16"/>
      <c r="DF637" s="16"/>
      <c r="DG637" s="16"/>
      <c r="DH637" s="16"/>
      <c r="DI637" s="16"/>
      <c r="DJ637" s="16"/>
      <c r="DK637" s="16"/>
      <c r="DL637" s="16"/>
      <c r="DM637" s="16"/>
      <c r="DN637" s="16"/>
      <c r="DO637" s="16"/>
      <c r="DP637" s="16"/>
      <c r="DQ637" s="16"/>
      <c r="DR637" s="16"/>
      <c r="DS637" s="16"/>
      <c r="DT637" s="16"/>
      <c r="DU637" s="16"/>
      <c r="DV637" s="16"/>
      <c r="DW637" s="16"/>
      <c r="DX637" s="16"/>
      <c r="DY637" s="16"/>
      <c r="DZ637" s="16"/>
      <c r="EA637" s="16"/>
      <c r="EB637" s="16"/>
      <c r="EC637" s="16"/>
      <c r="ED637" s="16"/>
      <c r="EE637" s="16"/>
      <c r="EF637" s="16"/>
      <c r="EG637" s="16"/>
      <c r="EH637" s="16"/>
      <c r="EI637" s="16"/>
      <c r="EJ637" s="16"/>
      <c r="EK637" s="16"/>
      <c r="EL637" s="16"/>
      <c r="EM637" s="16"/>
      <c r="EN637" s="16"/>
      <c r="EO637" s="16"/>
      <c r="EP637" s="16"/>
      <c r="EQ637" s="16"/>
      <c r="ER637" s="16"/>
      <c r="ES637" s="16"/>
      <c r="ET637" s="16"/>
      <c r="EU637" s="16"/>
      <c r="EV637" s="16"/>
      <c r="EW637" s="16"/>
      <c r="EX637" s="16"/>
      <c r="EY637" s="16"/>
      <c r="EZ637" s="16"/>
      <c r="FA637" s="16"/>
      <c r="FB637" s="16"/>
      <c r="FC637" s="16"/>
      <c r="FD637" s="16"/>
      <c r="FE637" s="16"/>
      <c r="FF637" s="16"/>
      <c r="FG637" s="16"/>
      <c r="FH637" s="16"/>
      <c r="FI637" s="16"/>
      <c r="FJ637" s="16"/>
      <c r="FK637" s="16"/>
      <c r="FL637" s="16"/>
      <c r="FM637" s="16"/>
      <c r="FN637" s="16"/>
      <c r="FO637" s="16"/>
      <c r="FP637" s="16"/>
      <c r="FQ637" s="16"/>
      <c r="FR637" s="16"/>
      <c r="FS637" s="16"/>
      <c r="FT637" s="16"/>
      <c r="FU637" s="16"/>
      <c r="FV637" s="16"/>
      <c r="FW637" s="16"/>
      <c r="FX637" s="16"/>
      <c r="FY637" s="16"/>
      <c r="FZ637" s="16"/>
      <c r="GA637" s="16"/>
      <c r="GB637" s="16"/>
      <c r="GC637" s="16"/>
      <c r="GE637" s="37">
        <v>632</v>
      </c>
      <c r="GF637" s="12">
        <v>3878</v>
      </c>
      <c r="GG637" s="16">
        <v>14.24</v>
      </c>
      <c r="GH637" s="16">
        <v>30.91</v>
      </c>
      <c r="GI637" s="16">
        <v>0</v>
      </c>
      <c r="GJ637" s="16">
        <v>5</v>
      </c>
      <c r="GK637" s="16">
        <v>0</v>
      </c>
      <c r="GL637" s="16">
        <v>12.32</v>
      </c>
      <c r="GM637" s="16">
        <v>9.1379999999999999</v>
      </c>
      <c r="GN637" s="16">
        <v>0</v>
      </c>
      <c r="GO637" s="16">
        <v>6.49</v>
      </c>
      <c r="GP637" s="16">
        <v>13</v>
      </c>
      <c r="GQ637" s="16">
        <v>23.68</v>
      </c>
      <c r="GR637" s="16">
        <v>0</v>
      </c>
      <c r="GS637" s="16">
        <v>19.8</v>
      </c>
      <c r="GT637" s="16">
        <v>0</v>
      </c>
      <c r="GU637" s="16">
        <v>6.6</v>
      </c>
      <c r="GV637" s="16">
        <v>2060.8870000000002</v>
      </c>
      <c r="GW637" s="16"/>
      <c r="GX637" s="16"/>
      <c r="GY637" s="16"/>
      <c r="GZ637" s="16"/>
      <c r="HA637" s="16"/>
    </row>
    <row r="638" spans="1:209" x14ac:dyDescent="0.35">
      <c r="A638" s="37"/>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c r="AA638" s="16"/>
      <c r="AB638" s="16"/>
      <c r="AC638" s="16"/>
      <c r="AD638" s="16"/>
      <c r="AE638" s="16"/>
      <c r="AF638" s="16"/>
      <c r="AG638" s="16"/>
      <c r="AH638" s="16"/>
      <c r="AI638" s="16"/>
      <c r="AJ638" s="16"/>
      <c r="AK638" s="16"/>
      <c r="AL638" s="16"/>
      <c r="AM638" s="16"/>
      <c r="AN638" s="16"/>
      <c r="AO638" s="16"/>
      <c r="AP638" s="16"/>
      <c r="AQ638" s="16"/>
      <c r="AR638" s="16"/>
      <c r="AS638" s="16"/>
      <c r="AT638" s="16"/>
      <c r="AU638" s="16"/>
      <c r="AV638" s="16"/>
      <c r="AW638" s="16"/>
      <c r="AX638" s="16"/>
      <c r="AY638" s="16"/>
      <c r="AZ638" s="16"/>
      <c r="BA638" s="16"/>
      <c r="BB638" s="16"/>
      <c r="BC638" s="16"/>
      <c r="BD638" s="16"/>
      <c r="BE638" s="16"/>
      <c r="BF638" s="16"/>
      <c r="BG638" s="16"/>
      <c r="BH638" s="16"/>
      <c r="BI638" s="16"/>
      <c r="BJ638" s="16"/>
      <c r="BK638" s="16"/>
      <c r="BL638" s="16"/>
      <c r="BM638" s="16"/>
      <c r="BN638" s="16"/>
      <c r="BO638" s="16"/>
      <c r="BP638" s="16"/>
      <c r="BQ638" s="16"/>
      <c r="BR638" s="16"/>
      <c r="BS638" s="16"/>
      <c r="BT638" s="16"/>
      <c r="BU638" s="16"/>
      <c r="BV638" s="16"/>
      <c r="BW638" s="16"/>
      <c r="BX638" s="16"/>
      <c r="BY638" s="16"/>
      <c r="BZ638" s="16"/>
      <c r="CA638" s="16"/>
      <c r="CB638" s="16"/>
      <c r="CC638" s="16"/>
      <c r="CD638" s="16"/>
      <c r="CE638" s="16"/>
      <c r="CF638" s="16"/>
      <c r="CG638" s="16"/>
      <c r="CH638" s="16"/>
      <c r="CI638" s="16"/>
      <c r="CJ638" s="16"/>
      <c r="CK638" s="16"/>
      <c r="CL638" s="16"/>
      <c r="CM638" s="16"/>
      <c r="CN638" s="16"/>
      <c r="CO638" s="16"/>
      <c r="CP638" s="16"/>
      <c r="CQ638" s="16"/>
      <c r="CR638" s="16"/>
      <c r="CS638" s="16"/>
      <c r="CT638" s="16"/>
      <c r="CU638" s="16"/>
      <c r="CV638" s="16"/>
      <c r="CW638" s="16"/>
      <c r="CX638" s="16"/>
      <c r="CY638" s="16"/>
      <c r="CZ638" s="16"/>
      <c r="DA638" s="16"/>
      <c r="DB638" s="16"/>
      <c r="DC638" s="16"/>
      <c r="DD638" s="16"/>
      <c r="DE638" s="16"/>
      <c r="DF638" s="16"/>
      <c r="DG638" s="16"/>
      <c r="DH638" s="16"/>
      <c r="DI638" s="16"/>
      <c r="DJ638" s="16"/>
      <c r="DK638" s="16"/>
      <c r="DL638" s="16"/>
      <c r="DM638" s="16"/>
      <c r="DN638" s="16"/>
      <c r="DO638" s="16"/>
      <c r="DP638" s="16"/>
      <c r="DQ638" s="16"/>
      <c r="DR638" s="16"/>
      <c r="DS638" s="16"/>
      <c r="DT638" s="16"/>
      <c r="DU638" s="16"/>
      <c r="DV638" s="16"/>
      <c r="DW638" s="16"/>
      <c r="DX638" s="16"/>
      <c r="DY638" s="16"/>
      <c r="DZ638" s="16"/>
      <c r="EA638" s="16"/>
      <c r="EB638" s="16"/>
      <c r="EC638" s="16"/>
      <c r="ED638" s="16"/>
      <c r="EE638" s="16"/>
      <c r="EF638" s="16"/>
      <c r="EG638" s="16"/>
      <c r="EH638" s="16"/>
      <c r="EI638" s="16"/>
      <c r="EJ638" s="16"/>
      <c r="EK638" s="16"/>
      <c r="EL638" s="16"/>
      <c r="EM638" s="16"/>
      <c r="EN638" s="16"/>
      <c r="EO638" s="16"/>
      <c r="EP638" s="16"/>
      <c r="EQ638" s="16"/>
      <c r="ER638" s="16"/>
      <c r="ES638" s="16"/>
      <c r="ET638" s="16"/>
      <c r="EU638" s="16"/>
      <c r="EV638" s="16"/>
      <c r="EW638" s="16"/>
      <c r="EX638" s="16"/>
      <c r="EY638" s="16"/>
      <c r="EZ638" s="16"/>
      <c r="FA638" s="16"/>
      <c r="FB638" s="16"/>
      <c r="FC638" s="16"/>
      <c r="FD638" s="16"/>
      <c r="FE638" s="16"/>
      <c r="FF638" s="16"/>
      <c r="FG638" s="16"/>
      <c r="FH638" s="16"/>
      <c r="FI638" s="16"/>
      <c r="FJ638" s="16"/>
      <c r="FK638" s="16"/>
      <c r="FL638" s="16"/>
      <c r="FM638" s="16"/>
      <c r="FN638" s="16"/>
      <c r="FO638" s="16"/>
      <c r="FP638" s="16"/>
      <c r="FQ638" s="16"/>
      <c r="FR638" s="16"/>
      <c r="FS638" s="16"/>
      <c r="FT638" s="16"/>
      <c r="FU638" s="16"/>
      <c r="FV638" s="16"/>
      <c r="FW638" s="16"/>
      <c r="FX638" s="16"/>
      <c r="FY638" s="16"/>
      <c r="FZ638" s="16"/>
      <c r="GA638" s="16"/>
      <c r="GB638" s="16"/>
      <c r="GC638" s="16"/>
      <c r="GE638" s="37">
        <v>633</v>
      </c>
      <c r="GF638" s="12">
        <v>3880</v>
      </c>
      <c r="GG638" s="16">
        <v>52.99</v>
      </c>
      <c r="GH638" s="16">
        <v>32.78</v>
      </c>
      <c r="GI638" s="16">
        <v>10.077999999999999</v>
      </c>
      <c r="GJ638" s="16">
        <v>13</v>
      </c>
      <c r="GK638" s="16">
        <v>12.07</v>
      </c>
      <c r="GL638" s="16">
        <v>3</v>
      </c>
      <c r="GM638" s="16">
        <v>18.37</v>
      </c>
      <c r="GN638" s="16">
        <v>4.96</v>
      </c>
      <c r="GO638" s="16">
        <v>24.605</v>
      </c>
      <c r="GP638" s="16">
        <v>36.265000000000001</v>
      </c>
      <c r="GQ638" s="16">
        <v>6.66</v>
      </c>
      <c r="GR638" s="16">
        <v>20.245000000000001</v>
      </c>
      <c r="GS638" s="16">
        <v>42.28</v>
      </c>
      <c r="GT638" s="16">
        <v>52.07</v>
      </c>
      <c r="GU638" s="16">
        <v>24.2</v>
      </c>
      <c r="GV638" s="16">
        <v>6114.445999999999</v>
      </c>
      <c r="GW638" s="16"/>
      <c r="GX638" s="16"/>
      <c r="GY638" s="16"/>
      <c r="GZ638" s="16"/>
      <c r="HA638" s="16"/>
    </row>
    <row r="639" spans="1:209" x14ac:dyDescent="0.35">
      <c r="A639" s="37"/>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c r="AA639" s="16"/>
      <c r="AB639" s="16"/>
      <c r="AC639" s="16"/>
      <c r="AD639" s="16"/>
      <c r="AE639" s="16"/>
      <c r="AF639" s="16"/>
      <c r="AG639" s="16"/>
      <c r="AH639" s="16"/>
      <c r="AI639" s="16"/>
      <c r="AJ639" s="16"/>
      <c r="AK639" s="16"/>
      <c r="AL639" s="16"/>
      <c r="AM639" s="16"/>
      <c r="AN639" s="16"/>
      <c r="AO639" s="16"/>
      <c r="AP639" s="16"/>
      <c r="AQ639" s="16"/>
      <c r="AR639" s="16"/>
      <c r="AS639" s="16"/>
      <c r="AT639" s="16"/>
      <c r="AU639" s="16"/>
      <c r="AV639" s="16"/>
      <c r="AW639" s="16"/>
      <c r="AX639" s="16"/>
      <c r="AY639" s="16"/>
      <c r="AZ639" s="16"/>
      <c r="BA639" s="16"/>
      <c r="BB639" s="16"/>
      <c r="BC639" s="16"/>
      <c r="BD639" s="16"/>
      <c r="BE639" s="16"/>
      <c r="BF639" s="16"/>
      <c r="BG639" s="16"/>
      <c r="BH639" s="16"/>
      <c r="BI639" s="16"/>
      <c r="BJ639" s="16"/>
      <c r="BK639" s="16"/>
      <c r="BL639" s="16"/>
      <c r="BM639" s="16"/>
      <c r="BN639" s="16"/>
      <c r="BO639" s="16"/>
      <c r="BP639" s="16"/>
      <c r="BQ639" s="16"/>
      <c r="BR639" s="16"/>
      <c r="BS639" s="16"/>
      <c r="BT639" s="16"/>
      <c r="BU639" s="16"/>
      <c r="BV639" s="16"/>
      <c r="BW639" s="16"/>
      <c r="BX639" s="16"/>
      <c r="BY639" s="16"/>
      <c r="BZ639" s="16"/>
      <c r="CA639" s="16"/>
      <c r="CB639" s="16"/>
      <c r="CC639" s="16"/>
      <c r="CD639" s="16"/>
      <c r="CE639" s="16"/>
      <c r="CF639" s="16"/>
      <c r="CG639" s="16"/>
      <c r="CH639" s="16"/>
      <c r="CI639" s="16"/>
      <c r="CJ639" s="16"/>
      <c r="CK639" s="16"/>
      <c r="CL639" s="16"/>
      <c r="CM639" s="16"/>
      <c r="CN639" s="16"/>
      <c r="CO639" s="16"/>
      <c r="CP639" s="16"/>
      <c r="CQ639" s="16"/>
      <c r="CR639" s="16"/>
      <c r="CS639" s="16"/>
      <c r="CT639" s="16"/>
      <c r="CU639" s="16"/>
      <c r="CV639" s="16"/>
      <c r="CW639" s="16"/>
      <c r="CX639" s="16"/>
      <c r="CY639" s="16"/>
      <c r="CZ639" s="16"/>
      <c r="DA639" s="16"/>
      <c r="DB639" s="16"/>
      <c r="DC639" s="16"/>
      <c r="DD639" s="16"/>
      <c r="DE639" s="16"/>
      <c r="DF639" s="16"/>
      <c r="DG639" s="16"/>
      <c r="DH639" s="16"/>
      <c r="DI639" s="16"/>
      <c r="DJ639" s="16"/>
      <c r="DK639" s="16"/>
      <c r="DL639" s="16"/>
      <c r="DM639" s="16"/>
      <c r="DN639" s="16"/>
      <c r="DO639" s="16"/>
      <c r="DP639" s="16"/>
      <c r="DQ639" s="16"/>
      <c r="DR639" s="16"/>
      <c r="DS639" s="16"/>
      <c r="DT639" s="16"/>
      <c r="DU639" s="16"/>
      <c r="DV639" s="16"/>
      <c r="DW639" s="16"/>
      <c r="DX639" s="16"/>
      <c r="DY639" s="16"/>
      <c r="DZ639" s="16"/>
      <c r="EA639" s="16"/>
      <c r="EB639" s="16"/>
      <c r="EC639" s="16"/>
      <c r="ED639" s="16"/>
      <c r="EE639" s="16"/>
      <c r="EF639" s="16"/>
      <c r="EG639" s="16"/>
      <c r="EH639" s="16"/>
      <c r="EI639" s="16"/>
      <c r="EJ639" s="16"/>
      <c r="EK639" s="16"/>
      <c r="EL639" s="16"/>
      <c r="EM639" s="16"/>
      <c r="EN639" s="16"/>
      <c r="EO639" s="16"/>
      <c r="EP639" s="16"/>
      <c r="EQ639" s="16"/>
      <c r="ER639" s="16"/>
      <c r="ES639" s="16"/>
      <c r="ET639" s="16"/>
      <c r="EU639" s="16"/>
      <c r="EV639" s="16"/>
      <c r="EW639" s="16"/>
      <c r="EX639" s="16"/>
      <c r="EY639" s="16"/>
      <c r="EZ639" s="16"/>
      <c r="FA639" s="16"/>
      <c r="FB639" s="16"/>
      <c r="FC639" s="16"/>
      <c r="FD639" s="16"/>
      <c r="FE639" s="16"/>
      <c r="FF639" s="16"/>
      <c r="FG639" s="16"/>
      <c r="FH639" s="16"/>
      <c r="FI639" s="16"/>
      <c r="FJ639" s="16"/>
      <c r="FK639" s="16"/>
      <c r="FL639" s="16"/>
      <c r="FM639" s="16"/>
      <c r="FN639" s="16"/>
      <c r="FO639" s="16"/>
      <c r="FP639" s="16"/>
      <c r="FQ639" s="16"/>
      <c r="FR639" s="16"/>
      <c r="FS639" s="16"/>
      <c r="FT639" s="16"/>
      <c r="FU639" s="16"/>
      <c r="FV639" s="16"/>
      <c r="FW639" s="16"/>
      <c r="FX639" s="16"/>
      <c r="FY639" s="16"/>
      <c r="FZ639" s="16"/>
      <c r="GA639" s="16"/>
      <c r="GB639" s="16"/>
      <c r="GC639" s="16"/>
      <c r="GE639" s="37">
        <v>634</v>
      </c>
      <c r="GF639" s="12">
        <v>3882</v>
      </c>
      <c r="GG639" s="16">
        <v>9.61</v>
      </c>
      <c r="GH639" s="16">
        <v>38.034999999999997</v>
      </c>
      <c r="GI639" s="16">
        <v>0</v>
      </c>
      <c r="GJ639" s="16">
        <v>9.09</v>
      </c>
      <c r="GK639" s="16">
        <v>6.5</v>
      </c>
      <c r="GL639" s="16">
        <v>4.59</v>
      </c>
      <c r="GM639" s="16">
        <v>10.72</v>
      </c>
      <c r="GN639" s="16">
        <v>6.36</v>
      </c>
      <c r="GO639" s="16">
        <v>6.49</v>
      </c>
      <c r="GP639" s="16">
        <v>0</v>
      </c>
      <c r="GQ639" s="16">
        <v>0</v>
      </c>
      <c r="GR639" s="16">
        <v>11.425000000000001</v>
      </c>
      <c r="GS639" s="16">
        <v>16.125</v>
      </c>
      <c r="GT639" s="16">
        <v>6.6</v>
      </c>
      <c r="GU639" s="16">
        <v>6.6</v>
      </c>
      <c r="GV639" s="16">
        <v>1950.2959999999989</v>
      </c>
      <c r="GW639" s="16"/>
      <c r="GX639" s="16"/>
      <c r="GY639" s="16"/>
      <c r="GZ639" s="16"/>
      <c r="HA639" s="16"/>
    </row>
    <row r="640" spans="1:209" x14ac:dyDescent="0.35">
      <c r="A640" s="37"/>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c r="AA640" s="16"/>
      <c r="AB640" s="16"/>
      <c r="AC640" s="16"/>
      <c r="AD640" s="16"/>
      <c r="AE640" s="16"/>
      <c r="AF640" s="16"/>
      <c r="AG640" s="16"/>
      <c r="AH640" s="16"/>
      <c r="AI640" s="16"/>
      <c r="AJ640" s="16"/>
      <c r="AK640" s="16"/>
      <c r="AL640" s="16"/>
      <c r="AM640" s="16"/>
      <c r="AN640" s="16"/>
      <c r="AO640" s="16"/>
      <c r="AP640" s="16"/>
      <c r="AQ640" s="16"/>
      <c r="AR640" s="16"/>
      <c r="AS640" s="16"/>
      <c r="AT640" s="16"/>
      <c r="AU640" s="16"/>
      <c r="AV640" s="16"/>
      <c r="AW640" s="16"/>
      <c r="AX640" s="16"/>
      <c r="AY640" s="16"/>
      <c r="AZ640" s="16"/>
      <c r="BA640" s="16"/>
      <c r="BB640" s="16"/>
      <c r="BC640" s="16"/>
      <c r="BD640" s="16"/>
      <c r="BE640" s="16"/>
      <c r="BF640" s="16"/>
      <c r="BG640" s="16"/>
      <c r="BH640" s="16"/>
      <c r="BI640" s="16"/>
      <c r="BJ640" s="16"/>
      <c r="BK640" s="16"/>
      <c r="BL640" s="16"/>
      <c r="BM640" s="16"/>
      <c r="BN640" s="16"/>
      <c r="BO640" s="16"/>
      <c r="BP640" s="16"/>
      <c r="BQ640" s="16"/>
      <c r="BR640" s="16"/>
      <c r="BS640" s="16"/>
      <c r="BT640" s="16"/>
      <c r="BU640" s="16"/>
      <c r="BV640" s="16"/>
      <c r="BW640" s="16"/>
      <c r="BX640" s="16"/>
      <c r="BY640" s="16"/>
      <c r="BZ640" s="16"/>
      <c r="CA640" s="16"/>
      <c r="CB640" s="16"/>
      <c r="CC640" s="16"/>
      <c r="CD640" s="16"/>
      <c r="CE640" s="16"/>
      <c r="CF640" s="16"/>
      <c r="CG640" s="16"/>
      <c r="CH640" s="16"/>
      <c r="CI640" s="16"/>
      <c r="CJ640" s="16"/>
      <c r="CK640" s="16"/>
      <c r="CL640" s="16"/>
      <c r="CM640" s="16"/>
      <c r="CN640" s="16"/>
      <c r="CO640" s="16"/>
      <c r="CP640" s="16"/>
      <c r="CQ640" s="16"/>
      <c r="CR640" s="16"/>
      <c r="CS640" s="16"/>
      <c r="CT640" s="16"/>
      <c r="CU640" s="16"/>
      <c r="CV640" s="16"/>
      <c r="CW640" s="16"/>
      <c r="CX640" s="16"/>
      <c r="CY640" s="16"/>
      <c r="CZ640" s="16"/>
      <c r="DA640" s="16"/>
      <c r="DB640" s="16"/>
      <c r="DC640" s="16"/>
      <c r="DD640" s="16"/>
      <c r="DE640" s="16"/>
      <c r="DF640" s="16"/>
      <c r="DG640" s="16"/>
      <c r="DH640" s="16"/>
      <c r="DI640" s="16"/>
      <c r="DJ640" s="16"/>
      <c r="DK640" s="16"/>
      <c r="DL640" s="16"/>
      <c r="DM640" s="16"/>
      <c r="DN640" s="16"/>
      <c r="DO640" s="16"/>
      <c r="DP640" s="16"/>
      <c r="DQ640" s="16"/>
      <c r="DR640" s="16"/>
      <c r="DS640" s="16"/>
      <c r="DT640" s="16"/>
      <c r="DU640" s="16"/>
      <c r="DV640" s="16"/>
      <c r="DW640" s="16"/>
      <c r="DX640" s="16"/>
      <c r="DY640" s="16"/>
      <c r="DZ640" s="16"/>
      <c r="EA640" s="16"/>
      <c r="EB640" s="16"/>
      <c r="EC640" s="16"/>
      <c r="ED640" s="16"/>
      <c r="EE640" s="16"/>
      <c r="EF640" s="16"/>
      <c r="EG640" s="16"/>
      <c r="EH640" s="16"/>
      <c r="EI640" s="16"/>
      <c r="EJ640" s="16"/>
      <c r="EK640" s="16"/>
      <c r="EL640" s="16"/>
      <c r="EM640" s="16"/>
      <c r="EN640" s="16"/>
      <c r="EO640" s="16"/>
      <c r="EP640" s="16"/>
      <c r="EQ640" s="16"/>
      <c r="ER640" s="16"/>
      <c r="ES640" s="16"/>
      <c r="ET640" s="16"/>
      <c r="EU640" s="16"/>
      <c r="EV640" s="16"/>
      <c r="EW640" s="16"/>
      <c r="EX640" s="16"/>
      <c r="EY640" s="16"/>
      <c r="EZ640" s="16"/>
      <c r="FA640" s="16"/>
      <c r="FB640" s="16"/>
      <c r="FC640" s="16"/>
      <c r="FD640" s="16"/>
      <c r="FE640" s="16"/>
      <c r="FF640" s="16"/>
      <c r="FG640" s="16"/>
      <c r="FH640" s="16"/>
      <c r="FI640" s="16"/>
      <c r="FJ640" s="16"/>
      <c r="FK640" s="16"/>
      <c r="FL640" s="16"/>
      <c r="FM640" s="16"/>
      <c r="FN640" s="16"/>
      <c r="FO640" s="16"/>
      <c r="FP640" s="16"/>
      <c r="FQ640" s="16"/>
      <c r="FR640" s="16"/>
      <c r="FS640" s="16"/>
      <c r="FT640" s="16"/>
      <c r="FU640" s="16"/>
      <c r="FV640" s="16"/>
      <c r="FW640" s="16"/>
      <c r="FX640" s="16"/>
      <c r="FY640" s="16"/>
      <c r="FZ640" s="16"/>
      <c r="GA640" s="16"/>
      <c r="GB640" s="16"/>
      <c r="GC640" s="16"/>
      <c r="GE640" s="37">
        <v>635</v>
      </c>
      <c r="GF640" s="12">
        <v>3885</v>
      </c>
      <c r="GG640" s="16">
        <v>11.455</v>
      </c>
      <c r="GH640" s="16">
        <v>38.755000000000003</v>
      </c>
      <c r="GI640" s="16">
        <v>9</v>
      </c>
      <c r="GJ640" s="16">
        <v>13</v>
      </c>
      <c r="GK640" s="16">
        <v>28.09</v>
      </c>
      <c r="GL640" s="16">
        <v>3.18</v>
      </c>
      <c r="GM640" s="16">
        <v>4.59</v>
      </c>
      <c r="GN640" s="16">
        <v>13.7</v>
      </c>
      <c r="GO640" s="16">
        <v>0</v>
      </c>
      <c r="GP640" s="16">
        <v>6.15</v>
      </c>
      <c r="GQ640" s="16">
        <v>21.58</v>
      </c>
      <c r="GR640" s="16">
        <v>25.35</v>
      </c>
      <c r="GS640" s="16">
        <v>18.59</v>
      </c>
      <c r="GT640" s="16">
        <v>12.83</v>
      </c>
      <c r="GU640" s="16">
        <v>9.24</v>
      </c>
      <c r="GV640" s="16">
        <v>2617.654</v>
      </c>
      <c r="GW640" s="16"/>
      <c r="GX640" s="16"/>
      <c r="GY640" s="16"/>
      <c r="GZ640" s="16"/>
      <c r="HA640" s="16"/>
    </row>
    <row r="641" spans="1:209" x14ac:dyDescent="0.35">
      <c r="A641" s="37"/>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c r="AA641" s="16"/>
      <c r="AB641" s="16"/>
      <c r="AC641" s="16"/>
      <c r="AD641" s="16"/>
      <c r="AE641" s="16"/>
      <c r="AF641" s="16"/>
      <c r="AG641" s="16"/>
      <c r="AH641" s="16"/>
      <c r="AI641" s="16"/>
      <c r="AJ641" s="16"/>
      <c r="AK641" s="16"/>
      <c r="AL641" s="16"/>
      <c r="AM641" s="16"/>
      <c r="AN641" s="16"/>
      <c r="AO641" s="16"/>
      <c r="AP641" s="16"/>
      <c r="AQ641" s="16"/>
      <c r="AR641" s="16"/>
      <c r="AS641" s="16"/>
      <c r="AT641" s="16"/>
      <c r="AU641" s="16"/>
      <c r="AV641" s="16"/>
      <c r="AW641" s="16"/>
      <c r="AX641" s="16"/>
      <c r="AY641" s="16"/>
      <c r="AZ641" s="16"/>
      <c r="BA641" s="16"/>
      <c r="BB641" s="16"/>
      <c r="BC641" s="16"/>
      <c r="BD641" s="16"/>
      <c r="BE641" s="16"/>
      <c r="BF641" s="16"/>
      <c r="BG641" s="16"/>
      <c r="BH641" s="16"/>
      <c r="BI641" s="16"/>
      <c r="BJ641" s="16"/>
      <c r="BK641" s="16"/>
      <c r="BL641" s="16"/>
      <c r="BM641" s="16"/>
      <c r="BN641" s="16"/>
      <c r="BO641" s="16"/>
      <c r="BP641" s="16"/>
      <c r="BQ641" s="16"/>
      <c r="BR641" s="16"/>
      <c r="BS641" s="16"/>
      <c r="BT641" s="16"/>
      <c r="BU641" s="16"/>
      <c r="BV641" s="16"/>
      <c r="BW641" s="16"/>
      <c r="BX641" s="16"/>
      <c r="BY641" s="16"/>
      <c r="BZ641" s="16"/>
      <c r="CA641" s="16"/>
      <c r="CB641" s="16"/>
      <c r="CC641" s="16"/>
      <c r="CD641" s="16"/>
      <c r="CE641" s="16"/>
      <c r="CF641" s="16"/>
      <c r="CG641" s="16"/>
      <c r="CH641" s="16"/>
      <c r="CI641" s="16"/>
      <c r="CJ641" s="16"/>
      <c r="CK641" s="16"/>
      <c r="CL641" s="16"/>
      <c r="CM641" s="16"/>
      <c r="CN641" s="16"/>
      <c r="CO641" s="16"/>
      <c r="CP641" s="16"/>
      <c r="CQ641" s="16"/>
      <c r="CR641" s="16"/>
      <c r="CS641" s="16"/>
      <c r="CT641" s="16"/>
      <c r="CU641" s="16"/>
      <c r="CV641" s="16"/>
      <c r="CW641" s="16"/>
      <c r="CX641" s="16"/>
      <c r="CY641" s="16"/>
      <c r="CZ641" s="16"/>
      <c r="DA641" s="16"/>
      <c r="DB641" s="16"/>
      <c r="DC641" s="16"/>
      <c r="DD641" s="16"/>
      <c r="DE641" s="16"/>
      <c r="DF641" s="16"/>
      <c r="DG641" s="16"/>
      <c r="DH641" s="16"/>
      <c r="DI641" s="16"/>
      <c r="DJ641" s="16"/>
      <c r="DK641" s="16"/>
      <c r="DL641" s="16"/>
      <c r="DM641" s="16"/>
      <c r="DN641" s="16"/>
      <c r="DO641" s="16"/>
      <c r="DP641" s="16"/>
      <c r="DQ641" s="16"/>
      <c r="DR641" s="16"/>
      <c r="DS641" s="16"/>
      <c r="DT641" s="16"/>
      <c r="DU641" s="16"/>
      <c r="DV641" s="16"/>
      <c r="DW641" s="16"/>
      <c r="DX641" s="16"/>
      <c r="DY641" s="16"/>
      <c r="DZ641" s="16"/>
      <c r="EA641" s="16"/>
      <c r="EB641" s="16"/>
      <c r="EC641" s="16"/>
      <c r="ED641" s="16"/>
      <c r="EE641" s="16"/>
      <c r="EF641" s="16"/>
      <c r="EG641" s="16"/>
      <c r="EH641" s="16"/>
      <c r="EI641" s="16"/>
      <c r="EJ641" s="16"/>
      <c r="EK641" s="16"/>
      <c r="EL641" s="16"/>
      <c r="EM641" s="16"/>
      <c r="EN641" s="16"/>
      <c r="EO641" s="16"/>
      <c r="EP641" s="16"/>
      <c r="EQ641" s="16"/>
      <c r="ER641" s="16"/>
      <c r="ES641" s="16"/>
      <c r="ET641" s="16"/>
      <c r="EU641" s="16"/>
      <c r="EV641" s="16"/>
      <c r="EW641" s="16"/>
      <c r="EX641" s="16"/>
      <c r="EY641" s="16"/>
      <c r="EZ641" s="16"/>
      <c r="FA641" s="16"/>
      <c r="FB641" s="16"/>
      <c r="FC641" s="16"/>
      <c r="FD641" s="16"/>
      <c r="FE641" s="16"/>
      <c r="FF641" s="16"/>
      <c r="FG641" s="16"/>
      <c r="FH641" s="16"/>
      <c r="FI641" s="16"/>
      <c r="FJ641" s="16"/>
      <c r="FK641" s="16"/>
      <c r="FL641" s="16"/>
      <c r="FM641" s="16"/>
      <c r="FN641" s="16"/>
      <c r="FO641" s="16"/>
      <c r="FP641" s="16"/>
      <c r="FQ641" s="16"/>
      <c r="FR641" s="16"/>
      <c r="FS641" s="16"/>
      <c r="FT641" s="16"/>
      <c r="FU641" s="16"/>
      <c r="FV641" s="16"/>
      <c r="FW641" s="16"/>
      <c r="FX641" s="16"/>
      <c r="FY641" s="16"/>
      <c r="FZ641" s="16"/>
      <c r="GA641" s="16"/>
      <c r="GB641" s="16"/>
      <c r="GC641" s="16"/>
      <c r="GE641" s="37">
        <v>636</v>
      </c>
      <c r="GF641" s="12">
        <v>3886</v>
      </c>
      <c r="GG641" s="16">
        <v>4</v>
      </c>
      <c r="GH641" s="16">
        <v>3.04</v>
      </c>
      <c r="GI641" s="16">
        <v>3</v>
      </c>
      <c r="GJ641" s="16">
        <v>0</v>
      </c>
      <c r="GK641" s="16">
        <v>0</v>
      </c>
      <c r="GL641" s="16">
        <v>0</v>
      </c>
      <c r="GM641" s="16">
        <v>0</v>
      </c>
      <c r="GN641" s="16">
        <v>13.74</v>
      </c>
      <c r="GO641" s="16">
        <v>0</v>
      </c>
      <c r="GP641" s="16">
        <v>6.4</v>
      </c>
      <c r="GQ641" s="16">
        <v>0</v>
      </c>
      <c r="GR641" s="16">
        <v>0</v>
      </c>
      <c r="GS641" s="16">
        <v>0</v>
      </c>
      <c r="GT641" s="16">
        <v>0</v>
      </c>
      <c r="GU641" s="16">
        <v>0</v>
      </c>
      <c r="GV641" s="16">
        <v>605.11</v>
      </c>
      <c r="GW641" s="16"/>
      <c r="GX641" s="16"/>
      <c r="GY641" s="16"/>
      <c r="GZ641" s="16"/>
      <c r="HA641" s="16"/>
    </row>
    <row r="642" spans="1:209" x14ac:dyDescent="0.35">
      <c r="A642" s="37"/>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c r="AA642" s="16"/>
      <c r="AB642" s="16"/>
      <c r="AC642" s="16"/>
      <c r="AD642" s="16"/>
      <c r="AE642" s="16"/>
      <c r="AF642" s="16"/>
      <c r="AG642" s="16"/>
      <c r="AH642" s="16"/>
      <c r="AI642" s="16"/>
      <c r="AJ642" s="16"/>
      <c r="AK642" s="16"/>
      <c r="AL642" s="16"/>
      <c r="AM642" s="16"/>
      <c r="AN642" s="16"/>
      <c r="AO642" s="16"/>
      <c r="AP642" s="16"/>
      <c r="AQ642" s="16"/>
      <c r="AR642" s="16"/>
      <c r="AS642" s="16"/>
      <c r="AT642" s="16"/>
      <c r="AU642" s="16"/>
      <c r="AV642" s="16"/>
      <c r="AW642" s="16"/>
      <c r="AX642" s="16"/>
      <c r="AY642" s="16"/>
      <c r="AZ642" s="16"/>
      <c r="BA642" s="16"/>
      <c r="BB642" s="16"/>
      <c r="BC642" s="16"/>
      <c r="BD642" s="16"/>
      <c r="BE642" s="16"/>
      <c r="BF642" s="16"/>
      <c r="BG642" s="16"/>
      <c r="BH642" s="16"/>
      <c r="BI642" s="16"/>
      <c r="BJ642" s="16"/>
      <c r="BK642" s="16"/>
      <c r="BL642" s="16"/>
      <c r="BM642" s="16"/>
      <c r="BN642" s="16"/>
      <c r="BO642" s="16"/>
      <c r="BP642" s="16"/>
      <c r="BQ642" s="16"/>
      <c r="BR642" s="16"/>
      <c r="BS642" s="16"/>
      <c r="BT642" s="16"/>
      <c r="BU642" s="16"/>
      <c r="BV642" s="16"/>
      <c r="BW642" s="16"/>
      <c r="BX642" s="16"/>
      <c r="BY642" s="16"/>
      <c r="BZ642" s="16"/>
      <c r="CA642" s="16"/>
      <c r="CB642" s="16"/>
      <c r="CC642" s="16"/>
      <c r="CD642" s="16"/>
      <c r="CE642" s="16"/>
      <c r="CF642" s="16"/>
      <c r="CG642" s="16"/>
      <c r="CH642" s="16"/>
      <c r="CI642" s="16"/>
      <c r="CJ642" s="16"/>
      <c r="CK642" s="16"/>
      <c r="CL642" s="16"/>
      <c r="CM642" s="16"/>
      <c r="CN642" s="16"/>
      <c r="CO642" s="16"/>
      <c r="CP642" s="16"/>
      <c r="CQ642" s="16"/>
      <c r="CR642" s="16"/>
      <c r="CS642" s="16"/>
      <c r="CT642" s="16"/>
      <c r="CU642" s="16"/>
      <c r="CV642" s="16"/>
      <c r="CW642" s="16"/>
      <c r="CX642" s="16"/>
      <c r="CY642" s="16"/>
      <c r="CZ642" s="16"/>
      <c r="DA642" s="16"/>
      <c r="DB642" s="16"/>
      <c r="DC642" s="16"/>
      <c r="DD642" s="16"/>
      <c r="DE642" s="16"/>
      <c r="DF642" s="16"/>
      <c r="DG642" s="16"/>
      <c r="DH642" s="16"/>
      <c r="DI642" s="16"/>
      <c r="DJ642" s="16"/>
      <c r="DK642" s="16"/>
      <c r="DL642" s="16"/>
      <c r="DM642" s="16"/>
      <c r="DN642" s="16"/>
      <c r="DO642" s="16"/>
      <c r="DP642" s="16"/>
      <c r="DQ642" s="16"/>
      <c r="DR642" s="16"/>
      <c r="DS642" s="16"/>
      <c r="DT642" s="16"/>
      <c r="DU642" s="16"/>
      <c r="DV642" s="16"/>
      <c r="DW642" s="16"/>
      <c r="DX642" s="16"/>
      <c r="DY642" s="16"/>
      <c r="DZ642" s="16"/>
      <c r="EA642" s="16"/>
      <c r="EB642" s="16"/>
      <c r="EC642" s="16"/>
      <c r="ED642" s="16"/>
      <c r="EE642" s="16"/>
      <c r="EF642" s="16"/>
      <c r="EG642" s="16"/>
      <c r="EH642" s="16"/>
      <c r="EI642" s="16"/>
      <c r="EJ642" s="16"/>
      <c r="EK642" s="16"/>
      <c r="EL642" s="16"/>
      <c r="EM642" s="16"/>
      <c r="EN642" s="16"/>
      <c r="EO642" s="16"/>
      <c r="EP642" s="16"/>
      <c r="EQ642" s="16"/>
      <c r="ER642" s="16"/>
      <c r="ES642" s="16"/>
      <c r="ET642" s="16"/>
      <c r="EU642" s="16"/>
      <c r="EV642" s="16"/>
      <c r="EW642" s="16"/>
      <c r="EX642" s="16"/>
      <c r="EY642" s="16"/>
      <c r="EZ642" s="16"/>
      <c r="FA642" s="16"/>
      <c r="FB642" s="16"/>
      <c r="FC642" s="16"/>
      <c r="FD642" s="16"/>
      <c r="FE642" s="16"/>
      <c r="FF642" s="16"/>
      <c r="FG642" s="16"/>
      <c r="FH642" s="16"/>
      <c r="FI642" s="16"/>
      <c r="FJ642" s="16"/>
      <c r="FK642" s="16"/>
      <c r="FL642" s="16"/>
      <c r="FM642" s="16"/>
      <c r="FN642" s="16"/>
      <c r="FO642" s="16"/>
      <c r="FP642" s="16"/>
      <c r="FQ642" s="16"/>
      <c r="FR642" s="16"/>
      <c r="FS642" s="16"/>
      <c r="FT642" s="16"/>
      <c r="FU642" s="16"/>
      <c r="FV642" s="16"/>
      <c r="FW642" s="16"/>
      <c r="FX642" s="16"/>
      <c r="FY642" s="16"/>
      <c r="FZ642" s="16"/>
      <c r="GA642" s="16"/>
      <c r="GB642" s="16"/>
      <c r="GC642" s="16"/>
      <c r="GE642" s="37">
        <v>637</v>
      </c>
      <c r="GF642" s="12">
        <v>3887</v>
      </c>
      <c r="GG642" s="16">
        <v>0</v>
      </c>
      <c r="GH642" s="16">
        <v>13.7</v>
      </c>
      <c r="GI642" s="16">
        <v>4</v>
      </c>
      <c r="GJ642" s="16">
        <v>0</v>
      </c>
      <c r="GK642" s="16">
        <v>0</v>
      </c>
      <c r="GL642" s="16">
        <v>0</v>
      </c>
      <c r="GM642" s="16">
        <v>0</v>
      </c>
      <c r="GN642" s="16">
        <v>0</v>
      </c>
      <c r="GO642" s="16">
        <v>0</v>
      </c>
      <c r="GP642" s="16">
        <v>0</v>
      </c>
      <c r="GQ642" s="16">
        <v>0</v>
      </c>
      <c r="GR642" s="16">
        <v>18</v>
      </c>
      <c r="GS642" s="16">
        <v>0</v>
      </c>
      <c r="GT642" s="16">
        <v>0</v>
      </c>
      <c r="GU642" s="16">
        <v>0</v>
      </c>
      <c r="GV642" s="16">
        <v>721.34900000000016</v>
      </c>
      <c r="GW642" s="16"/>
      <c r="GX642" s="16"/>
      <c r="GY642" s="16"/>
      <c r="GZ642" s="16"/>
      <c r="HA642" s="16"/>
    </row>
    <row r="643" spans="1:209" x14ac:dyDescent="0.35">
      <c r="A643" s="37"/>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c r="AA643" s="16"/>
      <c r="AB643" s="16"/>
      <c r="AC643" s="16"/>
      <c r="AD643" s="16"/>
      <c r="AE643" s="16"/>
      <c r="AF643" s="16"/>
      <c r="AG643" s="16"/>
      <c r="AH643" s="16"/>
      <c r="AI643" s="16"/>
      <c r="AJ643" s="16"/>
      <c r="AK643" s="16"/>
      <c r="AL643" s="16"/>
      <c r="AM643" s="16"/>
      <c r="AN643" s="16"/>
      <c r="AO643" s="16"/>
      <c r="AP643" s="16"/>
      <c r="AQ643" s="16"/>
      <c r="AR643" s="16"/>
      <c r="AS643" s="16"/>
      <c r="AT643" s="16"/>
      <c r="AU643" s="16"/>
      <c r="AV643" s="16"/>
      <c r="AW643" s="16"/>
      <c r="AX643" s="16"/>
      <c r="AY643" s="16"/>
      <c r="AZ643" s="16"/>
      <c r="BA643" s="16"/>
      <c r="BB643" s="16"/>
      <c r="BC643" s="16"/>
      <c r="BD643" s="16"/>
      <c r="BE643" s="16"/>
      <c r="BF643" s="16"/>
      <c r="BG643" s="16"/>
      <c r="BH643" s="16"/>
      <c r="BI643" s="16"/>
      <c r="BJ643" s="16"/>
      <c r="BK643" s="16"/>
      <c r="BL643" s="16"/>
      <c r="BM643" s="16"/>
      <c r="BN643" s="16"/>
      <c r="BO643" s="16"/>
      <c r="BP643" s="16"/>
      <c r="BQ643" s="16"/>
      <c r="BR643" s="16"/>
      <c r="BS643" s="16"/>
      <c r="BT643" s="16"/>
      <c r="BU643" s="16"/>
      <c r="BV643" s="16"/>
      <c r="BW643" s="16"/>
      <c r="BX643" s="16"/>
      <c r="BY643" s="16"/>
      <c r="BZ643" s="16"/>
      <c r="CA643" s="16"/>
      <c r="CB643" s="16"/>
      <c r="CC643" s="16"/>
      <c r="CD643" s="16"/>
      <c r="CE643" s="16"/>
      <c r="CF643" s="16"/>
      <c r="CG643" s="16"/>
      <c r="CH643" s="16"/>
      <c r="CI643" s="16"/>
      <c r="CJ643" s="16"/>
      <c r="CK643" s="16"/>
      <c r="CL643" s="16"/>
      <c r="CM643" s="16"/>
      <c r="CN643" s="16"/>
      <c r="CO643" s="16"/>
      <c r="CP643" s="16"/>
      <c r="CQ643" s="16"/>
      <c r="CR643" s="16"/>
      <c r="CS643" s="16"/>
      <c r="CT643" s="16"/>
      <c r="CU643" s="16"/>
      <c r="CV643" s="16"/>
      <c r="CW643" s="16"/>
      <c r="CX643" s="16"/>
      <c r="CY643" s="16"/>
      <c r="CZ643" s="16"/>
      <c r="DA643" s="16"/>
      <c r="DB643" s="16"/>
      <c r="DC643" s="16"/>
      <c r="DD643" s="16"/>
      <c r="DE643" s="16"/>
      <c r="DF643" s="16"/>
      <c r="DG643" s="16"/>
      <c r="DH643" s="16"/>
      <c r="DI643" s="16"/>
      <c r="DJ643" s="16"/>
      <c r="DK643" s="16"/>
      <c r="DL643" s="16"/>
      <c r="DM643" s="16"/>
      <c r="DN643" s="16"/>
      <c r="DO643" s="16"/>
      <c r="DP643" s="16"/>
      <c r="DQ643" s="16"/>
      <c r="DR643" s="16"/>
      <c r="DS643" s="16"/>
      <c r="DT643" s="16"/>
      <c r="DU643" s="16"/>
      <c r="DV643" s="16"/>
      <c r="DW643" s="16"/>
      <c r="DX643" s="16"/>
      <c r="DY643" s="16"/>
      <c r="DZ643" s="16"/>
      <c r="EA643" s="16"/>
      <c r="EB643" s="16"/>
      <c r="EC643" s="16"/>
      <c r="ED643" s="16"/>
      <c r="EE643" s="16"/>
      <c r="EF643" s="16"/>
      <c r="EG643" s="16"/>
      <c r="EH643" s="16"/>
      <c r="EI643" s="16"/>
      <c r="EJ643" s="16"/>
      <c r="EK643" s="16"/>
      <c r="EL643" s="16"/>
      <c r="EM643" s="16"/>
      <c r="EN643" s="16"/>
      <c r="EO643" s="16"/>
      <c r="EP643" s="16"/>
      <c r="EQ643" s="16"/>
      <c r="ER643" s="16"/>
      <c r="ES643" s="16"/>
      <c r="ET643" s="16"/>
      <c r="EU643" s="16"/>
      <c r="EV643" s="16"/>
      <c r="EW643" s="16"/>
      <c r="EX643" s="16"/>
      <c r="EY643" s="16"/>
      <c r="EZ643" s="16"/>
      <c r="FA643" s="16"/>
      <c r="FB643" s="16"/>
      <c r="FC643" s="16"/>
      <c r="FD643" s="16"/>
      <c r="FE643" s="16"/>
      <c r="FF643" s="16"/>
      <c r="FG643" s="16"/>
      <c r="FH643" s="16"/>
      <c r="FI643" s="16"/>
      <c r="FJ643" s="16"/>
      <c r="FK643" s="16"/>
      <c r="FL643" s="16"/>
      <c r="FM643" s="16"/>
      <c r="FN643" s="16"/>
      <c r="FO643" s="16"/>
      <c r="FP643" s="16"/>
      <c r="FQ643" s="16"/>
      <c r="FR643" s="16"/>
      <c r="FS643" s="16"/>
      <c r="FT643" s="16"/>
      <c r="FU643" s="16"/>
      <c r="FV643" s="16"/>
      <c r="FW643" s="16"/>
      <c r="FX643" s="16"/>
      <c r="FY643" s="16"/>
      <c r="FZ643" s="16"/>
      <c r="GA643" s="16"/>
      <c r="GB643" s="16"/>
      <c r="GC643" s="16"/>
      <c r="GE643" s="37">
        <v>638</v>
      </c>
      <c r="GF643" s="12">
        <v>3888</v>
      </c>
      <c r="GG643" s="16">
        <v>52.37</v>
      </c>
      <c r="GH643" s="16">
        <v>25.3</v>
      </c>
      <c r="GI643" s="16">
        <v>15.56</v>
      </c>
      <c r="GJ643" s="16">
        <v>6</v>
      </c>
      <c r="GK643" s="16">
        <v>4</v>
      </c>
      <c r="GL643" s="16">
        <v>12.24</v>
      </c>
      <c r="GM643" s="16">
        <v>6.27</v>
      </c>
      <c r="GN643" s="16">
        <v>51.95</v>
      </c>
      <c r="GO643" s="16">
        <v>34.965000000000003</v>
      </c>
      <c r="GP643" s="16">
        <v>25.734999999999999</v>
      </c>
      <c r="GQ643" s="16">
        <v>38.549999999999997</v>
      </c>
      <c r="GR643" s="16">
        <v>0</v>
      </c>
      <c r="GS643" s="16">
        <v>33.15</v>
      </c>
      <c r="GT643" s="16">
        <v>5.28</v>
      </c>
      <c r="GU643" s="16">
        <v>0</v>
      </c>
      <c r="GV643" s="16">
        <v>4655.1840000000029</v>
      </c>
      <c r="GW643" s="16"/>
      <c r="GX643" s="16"/>
      <c r="GY643" s="16"/>
      <c r="GZ643" s="16"/>
      <c r="HA643" s="16"/>
    </row>
    <row r="644" spans="1:209" x14ac:dyDescent="0.35">
      <c r="A644" s="37"/>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c r="AA644" s="16"/>
      <c r="AB644" s="16"/>
      <c r="AC644" s="16"/>
      <c r="AD644" s="16"/>
      <c r="AE644" s="16"/>
      <c r="AF644" s="16"/>
      <c r="AG644" s="16"/>
      <c r="AH644" s="16"/>
      <c r="AI644" s="16"/>
      <c r="AJ644" s="16"/>
      <c r="AK644" s="16"/>
      <c r="AL644" s="16"/>
      <c r="AM644" s="16"/>
      <c r="AN644" s="16"/>
      <c r="AO644" s="16"/>
      <c r="AP644" s="16"/>
      <c r="AQ644" s="16"/>
      <c r="AR644" s="16"/>
      <c r="AS644" s="16"/>
      <c r="AT644" s="16"/>
      <c r="AU644" s="16"/>
      <c r="AV644" s="16"/>
      <c r="AW644" s="16"/>
      <c r="AX644" s="16"/>
      <c r="AY644" s="16"/>
      <c r="AZ644" s="16"/>
      <c r="BA644" s="16"/>
      <c r="BB644" s="16"/>
      <c r="BC644" s="16"/>
      <c r="BD644" s="16"/>
      <c r="BE644" s="16"/>
      <c r="BF644" s="16"/>
      <c r="BG644" s="16"/>
      <c r="BH644" s="16"/>
      <c r="BI644" s="16"/>
      <c r="BJ644" s="16"/>
      <c r="BK644" s="16"/>
      <c r="BL644" s="16"/>
      <c r="BM644" s="16"/>
      <c r="BN644" s="16"/>
      <c r="BO644" s="16"/>
      <c r="BP644" s="16"/>
      <c r="BQ644" s="16"/>
      <c r="BR644" s="16"/>
      <c r="BS644" s="16"/>
      <c r="BT644" s="16"/>
      <c r="BU644" s="16"/>
      <c r="BV644" s="16"/>
      <c r="BW644" s="16"/>
      <c r="BX644" s="16"/>
      <c r="BY644" s="16"/>
      <c r="BZ644" s="16"/>
      <c r="CA644" s="16"/>
      <c r="CB644" s="16"/>
      <c r="CC644" s="16"/>
      <c r="CD644" s="16"/>
      <c r="CE644" s="16"/>
      <c r="CF644" s="16"/>
      <c r="CG644" s="16"/>
      <c r="CH644" s="16"/>
      <c r="CI644" s="16"/>
      <c r="CJ644" s="16"/>
      <c r="CK644" s="16"/>
      <c r="CL644" s="16"/>
      <c r="CM644" s="16"/>
      <c r="CN644" s="16"/>
      <c r="CO644" s="16"/>
      <c r="CP644" s="16"/>
      <c r="CQ644" s="16"/>
      <c r="CR644" s="16"/>
      <c r="CS644" s="16"/>
      <c r="CT644" s="16"/>
      <c r="CU644" s="16"/>
      <c r="CV644" s="16"/>
      <c r="CW644" s="16"/>
      <c r="CX644" s="16"/>
      <c r="CY644" s="16"/>
      <c r="CZ644" s="16"/>
      <c r="DA644" s="16"/>
      <c r="DB644" s="16"/>
      <c r="DC644" s="16"/>
      <c r="DD644" s="16"/>
      <c r="DE644" s="16"/>
      <c r="DF644" s="16"/>
      <c r="DG644" s="16"/>
      <c r="DH644" s="16"/>
      <c r="DI644" s="16"/>
      <c r="DJ644" s="16"/>
      <c r="DK644" s="16"/>
      <c r="DL644" s="16"/>
      <c r="DM644" s="16"/>
      <c r="DN644" s="16"/>
      <c r="DO644" s="16"/>
      <c r="DP644" s="16"/>
      <c r="DQ644" s="16"/>
      <c r="DR644" s="16"/>
      <c r="DS644" s="16"/>
      <c r="DT644" s="16"/>
      <c r="DU644" s="16"/>
      <c r="DV644" s="16"/>
      <c r="DW644" s="16"/>
      <c r="DX644" s="16"/>
      <c r="DY644" s="16"/>
      <c r="DZ644" s="16"/>
      <c r="EA644" s="16"/>
      <c r="EB644" s="16"/>
      <c r="EC644" s="16"/>
      <c r="ED644" s="16"/>
      <c r="EE644" s="16"/>
      <c r="EF644" s="16"/>
      <c r="EG644" s="16"/>
      <c r="EH644" s="16"/>
      <c r="EI644" s="16"/>
      <c r="EJ644" s="16"/>
      <c r="EK644" s="16"/>
      <c r="EL644" s="16"/>
      <c r="EM644" s="16"/>
      <c r="EN644" s="16"/>
      <c r="EO644" s="16"/>
      <c r="EP644" s="16"/>
      <c r="EQ644" s="16"/>
      <c r="ER644" s="16"/>
      <c r="ES644" s="16"/>
      <c r="ET644" s="16"/>
      <c r="EU644" s="16"/>
      <c r="EV644" s="16"/>
      <c r="EW644" s="16"/>
      <c r="EX644" s="16"/>
      <c r="EY644" s="16"/>
      <c r="EZ644" s="16"/>
      <c r="FA644" s="16"/>
      <c r="FB644" s="16"/>
      <c r="FC644" s="16"/>
      <c r="FD644" s="16"/>
      <c r="FE644" s="16"/>
      <c r="FF644" s="16"/>
      <c r="FG644" s="16"/>
      <c r="FH644" s="16"/>
      <c r="FI644" s="16"/>
      <c r="FJ644" s="16"/>
      <c r="FK644" s="16"/>
      <c r="FL644" s="16"/>
      <c r="FM644" s="16"/>
      <c r="FN644" s="16"/>
      <c r="FO644" s="16"/>
      <c r="FP644" s="16"/>
      <c r="FQ644" s="16"/>
      <c r="FR644" s="16"/>
      <c r="FS644" s="16"/>
      <c r="FT644" s="16"/>
      <c r="FU644" s="16"/>
      <c r="FV644" s="16"/>
      <c r="FW644" s="16"/>
      <c r="FX644" s="16"/>
      <c r="FY644" s="16"/>
      <c r="FZ644" s="16"/>
      <c r="GA644" s="16"/>
      <c r="GB644" s="16"/>
      <c r="GC644" s="16"/>
      <c r="GE644" s="37">
        <v>639</v>
      </c>
      <c r="GF644" s="12">
        <v>3889</v>
      </c>
      <c r="GG644" s="16">
        <v>2.16</v>
      </c>
      <c r="GH644" s="16">
        <v>4.9000000000000004</v>
      </c>
      <c r="GI644" s="16">
        <v>0</v>
      </c>
      <c r="GJ644" s="16">
        <v>0</v>
      </c>
      <c r="GK644" s="16">
        <v>0</v>
      </c>
      <c r="GL644" s="16">
        <v>0</v>
      </c>
      <c r="GM644" s="16">
        <v>0</v>
      </c>
      <c r="GN644" s="16">
        <v>0</v>
      </c>
      <c r="GO644" s="16">
        <v>0</v>
      </c>
      <c r="GP644" s="16">
        <v>0</v>
      </c>
      <c r="GQ644" s="16">
        <v>13.32</v>
      </c>
      <c r="GR644" s="16">
        <v>13.6</v>
      </c>
      <c r="GS644" s="16">
        <v>0</v>
      </c>
      <c r="GT644" s="16">
        <v>7.92</v>
      </c>
      <c r="GU644" s="16">
        <v>0</v>
      </c>
      <c r="GV644" s="16">
        <v>288.43899999999991</v>
      </c>
      <c r="GW644" s="16"/>
      <c r="GX644" s="16"/>
      <c r="GY644" s="16"/>
      <c r="GZ644" s="16"/>
      <c r="HA644" s="16"/>
    </row>
    <row r="645" spans="1:209" x14ac:dyDescent="0.35">
      <c r="A645" s="37"/>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c r="AA645" s="16"/>
      <c r="AB645" s="16"/>
      <c r="AC645" s="16"/>
      <c r="AD645" s="16"/>
      <c r="AE645" s="16"/>
      <c r="AF645" s="16"/>
      <c r="AG645" s="16"/>
      <c r="AH645" s="16"/>
      <c r="AI645" s="16"/>
      <c r="AJ645" s="16"/>
      <c r="AK645" s="16"/>
      <c r="AL645" s="16"/>
      <c r="AM645" s="16"/>
      <c r="AN645" s="16"/>
      <c r="AO645" s="16"/>
      <c r="AP645" s="16"/>
      <c r="AQ645" s="16"/>
      <c r="AR645" s="16"/>
      <c r="AS645" s="16"/>
      <c r="AT645" s="16"/>
      <c r="AU645" s="16"/>
      <c r="AV645" s="16"/>
      <c r="AW645" s="16"/>
      <c r="AX645" s="16"/>
      <c r="AY645" s="16"/>
      <c r="AZ645" s="16"/>
      <c r="BA645" s="16"/>
      <c r="BB645" s="16"/>
      <c r="BC645" s="16"/>
      <c r="BD645" s="16"/>
      <c r="BE645" s="16"/>
      <c r="BF645" s="16"/>
      <c r="BG645" s="16"/>
      <c r="BH645" s="16"/>
      <c r="BI645" s="16"/>
      <c r="BJ645" s="16"/>
      <c r="BK645" s="16"/>
      <c r="BL645" s="16"/>
      <c r="BM645" s="16"/>
      <c r="BN645" s="16"/>
      <c r="BO645" s="16"/>
      <c r="BP645" s="16"/>
      <c r="BQ645" s="16"/>
      <c r="BR645" s="16"/>
      <c r="BS645" s="16"/>
      <c r="BT645" s="16"/>
      <c r="BU645" s="16"/>
      <c r="BV645" s="16"/>
      <c r="BW645" s="16"/>
      <c r="BX645" s="16"/>
      <c r="BY645" s="16"/>
      <c r="BZ645" s="16"/>
      <c r="CA645" s="16"/>
      <c r="CB645" s="16"/>
      <c r="CC645" s="16"/>
      <c r="CD645" s="16"/>
      <c r="CE645" s="16"/>
      <c r="CF645" s="16"/>
      <c r="CG645" s="16"/>
      <c r="CH645" s="16"/>
      <c r="CI645" s="16"/>
      <c r="CJ645" s="16"/>
      <c r="CK645" s="16"/>
      <c r="CL645" s="16"/>
      <c r="CM645" s="16"/>
      <c r="CN645" s="16"/>
      <c r="CO645" s="16"/>
      <c r="CP645" s="16"/>
      <c r="CQ645" s="16"/>
      <c r="CR645" s="16"/>
      <c r="CS645" s="16"/>
      <c r="CT645" s="16"/>
      <c r="CU645" s="16"/>
      <c r="CV645" s="16"/>
      <c r="CW645" s="16"/>
      <c r="CX645" s="16"/>
      <c r="CY645" s="16"/>
      <c r="CZ645" s="16"/>
      <c r="DA645" s="16"/>
      <c r="DB645" s="16"/>
      <c r="DC645" s="16"/>
      <c r="DD645" s="16"/>
      <c r="DE645" s="16"/>
      <c r="DF645" s="16"/>
      <c r="DG645" s="16"/>
      <c r="DH645" s="16"/>
      <c r="DI645" s="16"/>
      <c r="DJ645" s="16"/>
      <c r="DK645" s="16"/>
      <c r="DL645" s="16"/>
      <c r="DM645" s="16"/>
      <c r="DN645" s="16"/>
      <c r="DO645" s="16"/>
      <c r="DP645" s="16"/>
      <c r="DQ645" s="16"/>
      <c r="DR645" s="16"/>
      <c r="DS645" s="16"/>
      <c r="DT645" s="16"/>
      <c r="DU645" s="16"/>
      <c r="DV645" s="16"/>
      <c r="DW645" s="16"/>
      <c r="DX645" s="16"/>
      <c r="DY645" s="16"/>
      <c r="DZ645" s="16"/>
      <c r="EA645" s="16"/>
      <c r="EB645" s="16"/>
      <c r="EC645" s="16"/>
      <c r="ED645" s="16"/>
      <c r="EE645" s="16"/>
      <c r="EF645" s="16"/>
      <c r="EG645" s="16"/>
      <c r="EH645" s="16"/>
      <c r="EI645" s="16"/>
      <c r="EJ645" s="16"/>
      <c r="EK645" s="16"/>
      <c r="EL645" s="16"/>
      <c r="EM645" s="16"/>
      <c r="EN645" s="16"/>
      <c r="EO645" s="16"/>
      <c r="EP645" s="16"/>
      <c r="EQ645" s="16"/>
      <c r="ER645" s="16"/>
      <c r="ES645" s="16"/>
      <c r="ET645" s="16"/>
      <c r="EU645" s="16"/>
      <c r="EV645" s="16"/>
      <c r="EW645" s="16"/>
      <c r="EX645" s="16"/>
      <c r="EY645" s="16"/>
      <c r="EZ645" s="16"/>
      <c r="FA645" s="16"/>
      <c r="FB645" s="16"/>
      <c r="FC645" s="16"/>
      <c r="FD645" s="16"/>
      <c r="FE645" s="16"/>
      <c r="FF645" s="16"/>
      <c r="FG645" s="16"/>
      <c r="FH645" s="16"/>
      <c r="FI645" s="16"/>
      <c r="FJ645" s="16"/>
      <c r="FK645" s="16"/>
      <c r="FL645" s="16"/>
      <c r="FM645" s="16"/>
      <c r="FN645" s="16"/>
      <c r="FO645" s="16"/>
      <c r="FP645" s="16"/>
      <c r="FQ645" s="16"/>
      <c r="FR645" s="16"/>
      <c r="FS645" s="16"/>
      <c r="FT645" s="16"/>
      <c r="FU645" s="16"/>
      <c r="FV645" s="16"/>
      <c r="FW645" s="16"/>
      <c r="FX645" s="16"/>
      <c r="FY645" s="16"/>
      <c r="FZ645" s="16"/>
      <c r="GA645" s="16"/>
      <c r="GB645" s="16"/>
      <c r="GC645" s="16"/>
      <c r="GE645" s="37">
        <v>640</v>
      </c>
      <c r="GF645" s="12">
        <v>3890</v>
      </c>
      <c r="GG645" s="16">
        <v>0</v>
      </c>
      <c r="GH645" s="16">
        <v>0</v>
      </c>
      <c r="GI645" s="16">
        <v>0</v>
      </c>
      <c r="GJ645" s="16">
        <v>0</v>
      </c>
      <c r="GK645" s="16">
        <v>0</v>
      </c>
      <c r="GL645" s="16">
        <v>0</v>
      </c>
      <c r="GM645" s="16">
        <v>0</v>
      </c>
      <c r="GN645" s="16">
        <v>0</v>
      </c>
      <c r="GO645" s="16">
        <v>0</v>
      </c>
      <c r="GP645" s="16">
        <v>0</v>
      </c>
      <c r="GQ645" s="16">
        <v>7.8</v>
      </c>
      <c r="GR645" s="16">
        <v>0</v>
      </c>
      <c r="GS645" s="16">
        <v>31.54</v>
      </c>
      <c r="GT645" s="16">
        <v>0</v>
      </c>
      <c r="GU645" s="16">
        <v>0</v>
      </c>
      <c r="GV645" s="16">
        <v>431.32200000000012</v>
      </c>
      <c r="GW645" s="16"/>
      <c r="GX645" s="16"/>
      <c r="GY645" s="16"/>
      <c r="GZ645" s="16"/>
      <c r="HA645" s="16"/>
    </row>
    <row r="646" spans="1:209" x14ac:dyDescent="0.35">
      <c r="A646" s="37"/>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c r="AA646" s="16"/>
      <c r="AB646" s="16"/>
      <c r="AC646" s="16"/>
      <c r="AD646" s="16"/>
      <c r="AE646" s="16"/>
      <c r="AF646" s="16"/>
      <c r="AG646" s="16"/>
      <c r="AH646" s="16"/>
      <c r="AI646" s="16"/>
      <c r="AJ646" s="16"/>
      <c r="AK646" s="16"/>
      <c r="AL646" s="16"/>
      <c r="AM646" s="16"/>
      <c r="AN646" s="16"/>
      <c r="AO646" s="16"/>
      <c r="AP646" s="16"/>
      <c r="AQ646" s="16"/>
      <c r="AR646" s="16"/>
      <c r="AS646" s="16"/>
      <c r="AT646" s="16"/>
      <c r="AU646" s="16"/>
      <c r="AV646" s="16"/>
      <c r="AW646" s="16"/>
      <c r="AX646" s="16"/>
      <c r="AY646" s="16"/>
      <c r="AZ646" s="16"/>
      <c r="BA646" s="16"/>
      <c r="BB646" s="16"/>
      <c r="BC646" s="16"/>
      <c r="BD646" s="16"/>
      <c r="BE646" s="16"/>
      <c r="BF646" s="16"/>
      <c r="BG646" s="16"/>
      <c r="BH646" s="16"/>
      <c r="BI646" s="16"/>
      <c r="BJ646" s="16"/>
      <c r="BK646" s="16"/>
      <c r="BL646" s="16"/>
      <c r="BM646" s="16"/>
      <c r="BN646" s="16"/>
      <c r="BO646" s="16"/>
      <c r="BP646" s="16"/>
      <c r="BQ646" s="16"/>
      <c r="BR646" s="16"/>
      <c r="BS646" s="16"/>
      <c r="BT646" s="16"/>
      <c r="BU646" s="16"/>
      <c r="BV646" s="16"/>
      <c r="BW646" s="16"/>
      <c r="BX646" s="16"/>
      <c r="BY646" s="16"/>
      <c r="BZ646" s="16"/>
      <c r="CA646" s="16"/>
      <c r="CB646" s="16"/>
      <c r="CC646" s="16"/>
      <c r="CD646" s="16"/>
      <c r="CE646" s="16"/>
      <c r="CF646" s="16"/>
      <c r="CG646" s="16"/>
      <c r="CH646" s="16"/>
      <c r="CI646" s="16"/>
      <c r="CJ646" s="16"/>
      <c r="CK646" s="16"/>
      <c r="CL646" s="16"/>
      <c r="CM646" s="16"/>
      <c r="CN646" s="16"/>
      <c r="CO646" s="16"/>
      <c r="CP646" s="16"/>
      <c r="CQ646" s="16"/>
      <c r="CR646" s="16"/>
      <c r="CS646" s="16"/>
      <c r="CT646" s="16"/>
      <c r="CU646" s="16"/>
      <c r="CV646" s="16"/>
      <c r="CW646" s="16"/>
      <c r="CX646" s="16"/>
      <c r="CY646" s="16"/>
      <c r="CZ646" s="16"/>
      <c r="DA646" s="16"/>
      <c r="DB646" s="16"/>
      <c r="DC646" s="16"/>
      <c r="DD646" s="16"/>
      <c r="DE646" s="16"/>
      <c r="DF646" s="16"/>
      <c r="DG646" s="16"/>
      <c r="DH646" s="16"/>
      <c r="DI646" s="16"/>
      <c r="DJ646" s="16"/>
      <c r="DK646" s="16"/>
      <c r="DL646" s="16"/>
      <c r="DM646" s="16"/>
      <c r="DN646" s="16"/>
      <c r="DO646" s="16"/>
      <c r="DP646" s="16"/>
      <c r="DQ646" s="16"/>
      <c r="DR646" s="16"/>
      <c r="DS646" s="16"/>
      <c r="DT646" s="16"/>
      <c r="DU646" s="16"/>
      <c r="DV646" s="16"/>
      <c r="DW646" s="16"/>
      <c r="DX646" s="16"/>
      <c r="DY646" s="16"/>
      <c r="DZ646" s="16"/>
      <c r="EA646" s="16"/>
      <c r="EB646" s="16"/>
      <c r="EC646" s="16"/>
      <c r="ED646" s="16"/>
      <c r="EE646" s="16"/>
      <c r="EF646" s="16"/>
      <c r="EG646" s="16"/>
      <c r="EH646" s="16"/>
      <c r="EI646" s="16"/>
      <c r="EJ646" s="16"/>
      <c r="EK646" s="16"/>
      <c r="EL646" s="16"/>
      <c r="EM646" s="16"/>
      <c r="EN646" s="16"/>
      <c r="EO646" s="16"/>
      <c r="EP646" s="16"/>
      <c r="EQ646" s="16"/>
      <c r="ER646" s="16"/>
      <c r="ES646" s="16"/>
      <c r="ET646" s="16"/>
      <c r="EU646" s="16"/>
      <c r="EV646" s="16"/>
      <c r="EW646" s="16"/>
      <c r="EX646" s="16"/>
      <c r="EY646" s="16"/>
      <c r="EZ646" s="16"/>
      <c r="FA646" s="16"/>
      <c r="FB646" s="16"/>
      <c r="FC646" s="16"/>
      <c r="FD646" s="16"/>
      <c r="FE646" s="16"/>
      <c r="FF646" s="16"/>
      <c r="FG646" s="16"/>
      <c r="FH646" s="16"/>
      <c r="FI646" s="16"/>
      <c r="FJ646" s="16"/>
      <c r="FK646" s="16"/>
      <c r="FL646" s="16"/>
      <c r="FM646" s="16"/>
      <c r="FN646" s="16"/>
      <c r="FO646" s="16"/>
      <c r="FP646" s="16"/>
      <c r="FQ646" s="16"/>
      <c r="FR646" s="16"/>
      <c r="FS646" s="16"/>
      <c r="FT646" s="16"/>
      <c r="FU646" s="16"/>
      <c r="FV646" s="16"/>
      <c r="FW646" s="16"/>
      <c r="FX646" s="16"/>
      <c r="FY646" s="16"/>
      <c r="FZ646" s="16"/>
      <c r="GA646" s="16"/>
      <c r="GB646" s="16"/>
      <c r="GC646" s="16"/>
      <c r="GE646" s="37">
        <v>641</v>
      </c>
      <c r="GF646" s="12">
        <v>3891</v>
      </c>
      <c r="GG646" s="16">
        <v>0</v>
      </c>
      <c r="GH646" s="16">
        <v>0</v>
      </c>
      <c r="GI646" s="16">
        <v>0</v>
      </c>
      <c r="GJ646" s="16">
        <v>0</v>
      </c>
      <c r="GK646" s="16">
        <v>0.5</v>
      </c>
      <c r="GL646" s="16">
        <v>0</v>
      </c>
      <c r="GM646" s="16">
        <v>0</v>
      </c>
      <c r="GN646" s="16">
        <v>0</v>
      </c>
      <c r="GO646" s="16">
        <v>8.58</v>
      </c>
      <c r="GP646" s="16">
        <v>0</v>
      </c>
      <c r="GQ646" s="16">
        <v>4.8</v>
      </c>
      <c r="GR646" s="16">
        <v>0</v>
      </c>
      <c r="GS646" s="16">
        <v>0</v>
      </c>
      <c r="GT646" s="16">
        <v>0</v>
      </c>
      <c r="GU646" s="16">
        <v>0</v>
      </c>
      <c r="GV646" s="16">
        <v>213.76999999999998</v>
      </c>
      <c r="GW646" s="16"/>
      <c r="GX646" s="16"/>
      <c r="GY646" s="16"/>
      <c r="GZ646" s="16"/>
      <c r="HA646" s="16"/>
    </row>
    <row r="647" spans="1:209" x14ac:dyDescent="0.35">
      <c r="A647" s="37"/>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c r="AA647" s="16"/>
      <c r="AB647" s="16"/>
      <c r="AC647" s="16"/>
      <c r="AD647" s="16"/>
      <c r="AE647" s="16"/>
      <c r="AF647" s="16"/>
      <c r="AG647" s="16"/>
      <c r="AH647" s="16"/>
      <c r="AI647" s="16"/>
      <c r="AJ647" s="16"/>
      <c r="AK647" s="16"/>
      <c r="AL647" s="16"/>
      <c r="AM647" s="16"/>
      <c r="AN647" s="16"/>
      <c r="AO647" s="16"/>
      <c r="AP647" s="16"/>
      <c r="AQ647" s="16"/>
      <c r="AR647" s="16"/>
      <c r="AS647" s="16"/>
      <c r="AT647" s="16"/>
      <c r="AU647" s="16"/>
      <c r="AV647" s="16"/>
      <c r="AW647" s="16"/>
      <c r="AX647" s="16"/>
      <c r="AY647" s="16"/>
      <c r="AZ647" s="16"/>
      <c r="BA647" s="16"/>
      <c r="BB647" s="16"/>
      <c r="BC647" s="16"/>
      <c r="BD647" s="16"/>
      <c r="BE647" s="16"/>
      <c r="BF647" s="16"/>
      <c r="BG647" s="16"/>
      <c r="BH647" s="16"/>
      <c r="BI647" s="16"/>
      <c r="BJ647" s="16"/>
      <c r="BK647" s="16"/>
      <c r="BL647" s="16"/>
      <c r="BM647" s="16"/>
      <c r="BN647" s="16"/>
      <c r="BO647" s="16"/>
      <c r="BP647" s="16"/>
      <c r="BQ647" s="16"/>
      <c r="BR647" s="16"/>
      <c r="BS647" s="16"/>
      <c r="BT647" s="16"/>
      <c r="BU647" s="16"/>
      <c r="BV647" s="16"/>
      <c r="BW647" s="16"/>
      <c r="BX647" s="16"/>
      <c r="BY647" s="16"/>
      <c r="BZ647" s="16"/>
      <c r="CA647" s="16"/>
      <c r="CB647" s="16"/>
      <c r="CC647" s="16"/>
      <c r="CD647" s="16"/>
      <c r="CE647" s="16"/>
      <c r="CF647" s="16"/>
      <c r="CG647" s="16"/>
      <c r="CH647" s="16"/>
      <c r="CI647" s="16"/>
      <c r="CJ647" s="16"/>
      <c r="CK647" s="16"/>
      <c r="CL647" s="16"/>
      <c r="CM647" s="16"/>
      <c r="CN647" s="16"/>
      <c r="CO647" s="16"/>
      <c r="CP647" s="16"/>
      <c r="CQ647" s="16"/>
      <c r="CR647" s="16"/>
      <c r="CS647" s="16"/>
      <c r="CT647" s="16"/>
      <c r="CU647" s="16"/>
      <c r="CV647" s="16"/>
      <c r="CW647" s="16"/>
      <c r="CX647" s="16"/>
      <c r="CY647" s="16"/>
      <c r="CZ647" s="16"/>
      <c r="DA647" s="16"/>
      <c r="DB647" s="16"/>
      <c r="DC647" s="16"/>
      <c r="DD647" s="16"/>
      <c r="DE647" s="16"/>
      <c r="DF647" s="16"/>
      <c r="DG647" s="16"/>
      <c r="DH647" s="16"/>
      <c r="DI647" s="16"/>
      <c r="DJ647" s="16"/>
      <c r="DK647" s="16"/>
      <c r="DL647" s="16"/>
      <c r="DM647" s="16"/>
      <c r="DN647" s="16"/>
      <c r="DO647" s="16"/>
      <c r="DP647" s="16"/>
      <c r="DQ647" s="16"/>
      <c r="DR647" s="16"/>
      <c r="DS647" s="16"/>
      <c r="DT647" s="16"/>
      <c r="DU647" s="16"/>
      <c r="DV647" s="16"/>
      <c r="DW647" s="16"/>
      <c r="DX647" s="16"/>
      <c r="DY647" s="16"/>
      <c r="DZ647" s="16"/>
      <c r="EA647" s="16"/>
      <c r="EB647" s="16"/>
      <c r="EC647" s="16"/>
      <c r="ED647" s="16"/>
      <c r="EE647" s="16"/>
      <c r="EF647" s="16"/>
      <c r="EG647" s="16"/>
      <c r="EH647" s="16"/>
      <c r="EI647" s="16"/>
      <c r="EJ647" s="16"/>
      <c r="EK647" s="16"/>
      <c r="EL647" s="16"/>
      <c r="EM647" s="16"/>
      <c r="EN647" s="16"/>
      <c r="EO647" s="16"/>
      <c r="EP647" s="16"/>
      <c r="EQ647" s="16"/>
      <c r="ER647" s="16"/>
      <c r="ES647" s="16"/>
      <c r="ET647" s="16"/>
      <c r="EU647" s="16"/>
      <c r="EV647" s="16"/>
      <c r="EW647" s="16"/>
      <c r="EX647" s="16"/>
      <c r="EY647" s="16"/>
      <c r="EZ647" s="16"/>
      <c r="FA647" s="16"/>
      <c r="FB647" s="16"/>
      <c r="FC647" s="16"/>
      <c r="FD647" s="16"/>
      <c r="FE647" s="16"/>
      <c r="FF647" s="16"/>
      <c r="FG647" s="16"/>
      <c r="FH647" s="16"/>
      <c r="FI647" s="16"/>
      <c r="FJ647" s="16"/>
      <c r="FK647" s="16"/>
      <c r="FL647" s="16"/>
      <c r="FM647" s="16"/>
      <c r="FN647" s="16"/>
      <c r="FO647" s="16"/>
      <c r="FP647" s="16"/>
      <c r="FQ647" s="16"/>
      <c r="FR647" s="16"/>
      <c r="FS647" s="16"/>
      <c r="FT647" s="16"/>
      <c r="FU647" s="16"/>
      <c r="FV647" s="16"/>
      <c r="FW647" s="16"/>
      <c r="FX647" s="16"/>
      <c r="FY647" s="16"/>
      <c r="FZ647" s="16"/>
      <c r="GA647" s="16"/>
      <c r="GB647" s="16"/>
      <c r="GC647" s="16"/>
      <c r="GE647" s="37">
        <v>642</v>
      </c>
      <c r="GF647" s="12">
        <v>3892</v>
      </c>
      <c r="GG647" s="16">
        <v>4.28</v>
      </c>
      <c r="GH647" s="16">
        <v>9.94</v>
      </c>
      <c r="GI647" s="16">
        <v>1.75</v>
      </c>
      <c r="GJ647" s="16">
        <v>7.5250000000000004</v>
      </c>
      <c r="GK647" s="16">
        <v>0</v>
      </c>
      <c r="GL647" s="16">
        <v>0</v>
      </c>
      <c r="GM647" s="16">
        <v>0</v>
      </c>
      <c r="GN647" s="16">
        <v>4.32</v>
      </c>
      <c r="GO647" s="16">
        <v>26.92</v>
      </c>
      <c r="GP647" s="16">
        <v>31.02</v>
      </c>
      <c r="GQ647" s="16">
        <v>15.3</v>
      </c>
      <c r="GR647" s="16">
        <v>0</v>
      </c>
      <c r="GS647" s="16">
        <v>20.079999999999998</v>
      </c>
      <c r="GT647" s="16">
        <v>140.46</v>
      </c>
      <c r="GU647" s="16">
        <v>0</v>
      </c>
      <c r="GV647" s="16">
        <v>2194.6820000000002</v>
      </c>
      <c r="GW647" s="16"/>
      <c r="GX647" s="16"/>
      <c r="GY647" s="16"/>
      <c r="GZ647" s="16"/>
      <c r="HA647" s="16"/>
    </row>
    <row r="648" spans="1:209" x14ac:dyDescent="0.35">
      <c r="A648" s="37"/>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c r="AA648" s="16"/>
      <c r="AB648" s="16"/>
      <c r="AC648" s="16"/>
      <c r="AD648" s="16"/>
      <c r="AE648" s="16"/>
      <c r="AF648" s="16"/>
      <c r="AG648" s="16"/>
      <c r="AH648" s="16"/>
      <c r="AI648" s="16"/>
      <c r="AJ648" s="16"/>
      <c r="AK648" s="16"/>
      <c r="AL648" s="16"/>
      <c r="AM648" s="16"/>
      <c r="AN648" s="16"/>
      <c r="AO648" s="16"/>
      <c r="AP648" s="16"/>
      <c r="AQ648" s="16"/>
      <c r="AR648" s="16"/>
      <c r="AS648" s="16"/>
      <c r="AT648" s="16"/>
      <c r="AU648" s="16"/>
      <c r="AV648" s="16"/>
      <c r="AW648" s="16"/>
      <c r="AX648" s="16"/>
      <c r="AY648" s="16"/>
      <c r="AZ648" s="16"/>
      <c r="BA648" s="16"/>
      <c r="BB648" s="16"/>
      <c r="BC648" s="16"/>
      <c r="BD648" s="16"/>
      <c r="BE648" s="16"/>
      <c r="BF648" s="16"/>
      <c r="BG648" s="16"/>
      <c r="BH648" s="16"/>
      <c r="BI648" s="16"/>
      <c r="BJ648" s="16"/>
      <c r="BK648" s="16"/>
      <c r="BL648" s="16"/>
      <c r="BM648" s="16"/>
      <c r="BN648" s="16"/>
      <c r="BO648" s="16"/>
      <c r="BP648" s="16"/>
      <c r="BQ648" s="16"/>
      <c r="BR648" s="16"/>
      <c r="BS648" s="16"/>
      <c r="BT648" s="16"/>
      <c r="BU648" s="16"/>
      <c r="BV648" s="16"/>
      <c r="BW648" s="16"/>
      <c r="BX648" s="16"/>
      <c r="BY648" s="16"/>
      <c r="BZ648" s="16"/>
      <c r="CA648" s="16"/>
      <c r="CB648" s="16"/>
      <c r="CC648" s="16"/>
      <c r="CD648" s="16"/>
      <c r="CE648" s="16"/>
      <c r="CF648" s="16"/>
      <c r="CG648" s="16"/>
      <c r="CH648" s="16"/>
      <c r="CI648" s="16"/>
      <c r="CJ648" s="16"/>
      <c r="CK648" s="16"/>
      <c r="CL648" s="16"/>
      <c r="CM648" s="16"/>
      <c r="CN648" s="16"/>
      <c r="CO648" s="16"/>
      <c r="CP648" s="16"/>
      <c r="CQ648" s="16"/>
      <c r="CR648" s="16"/>
      <c r="CS648" s="16"/>
      <c r="CT648" s="16"/>
      <c r="CU648" s="16"/>
      <c r="CV648" s="16"/>
      <c r="CW648" s="16"/>
      <c r="CX648" s="16"/>
      <c r="CY648" s="16"/>
      <c r="CZ648" s="16"/>
      <c r="DA648" s="16"/>
      <c r="DB648" s="16"/>
      <c r="DC648" s="16"/>
      <c r="DD648" s="16"/>
      <c r="DE648" s="16"/>
      <c r="DF648" s="16"/>
      <c r="DG648" s="16"/>
      <c r="DH648" s="16"/>
      <c r="DI648" s="16"/>
      <c r="DJ648" s="16"/>
      <c r="DK648" s="16"/>
      <c r="DL648" s="16"/>
      <c r="DM648" s="16"/>
      <c r="DN648" s="16"/>
      <c r="DO648" s="16"/>
      <c r="DP648" s="16"/>
      <c r="DQ648" s="16"/>
      <c r="DR648" s="16"/>
      <c r="DS648" s="16"/>
      <c r="DT648" s="16"/>
      <c r="DU648" s="16"/>
      <c r="DV648" s="16"/>
      <c r="DW648" s="16"/>
      <c r="DX648" s="16"/>
      <c r="DY648" s="16"/>
      <c r="DZ648" s="16"/>
      <c r="EA648" s="16"/>
      <c r="EB648" s="16"/>
      <c r="EC648" s="16"/>
      <c r="ED648" s="16"/>
      <c r="EE648" s="16"/>
      <c r="EF648" s="16"/>
      <c r="EG648" s="16"/>
      <c r="EH648" s="16"/>
      <c r="EI648" s="16"/>
      <c r="EJ648" s="16"/>
      <c r="EK648" s="16"/>
      <c r="EL648" s="16"/>
      <c r="EM648" s="16"/>
      <c r="EN648" s="16"/>
      <c r="EO648" s="16"/>
      <c r="EP648" s="16"/>
      <c r="EQ648" s="16"/>
      <c r="ER648" s="16"/>
      <c r="ES648" s="16"/>
      <c r="ET648" s="16"/>
      <c r="EU648" s="16"/>
      <c r="EV648" s="16"/>
      <c r="EW648" s="16"/>
      <c r="EX648" s="16"/>
      <c r="EY648" s="16"/>
      <c r="EZ648" s="16"/>
      <c r="FA648" s="16"/>
      <c r="FB648" s="16"/>
      <c r="FC648" s="16"/>
      <c r="FD648" s="16"/>
      <c r="FE648" s="16"/>
      <c r="FF648" s="16"/>
      <c r="FG648" s="16"/>
      <c r="FH648" s="16"/>
      <c r="FI648" s="16"/>
      <c r="FJ648" s="16"/>
      <c r="FK648" s="16"/>
      <c r="FL648" s="16"/>
      <c r="FM648" s="16"/>
      <c r="FN648" s="16"/>
      <c r="FO648" s="16"/>
      <c r="FP648" s="16"/>
      <c r="FQ648" s="16"/>
      <c r="FR648" s="16"/>
      <c r="FS648" s="16"/>
      <c r="FT648" s="16"/>
      <c r="FU648" s="16"/>
      <c r="FV648" s="16"/>
      <c r="FW648" s="16"/>
      <c r="FX648" s="16"/>
      <c r="FY648" s="16"/>
      <c r="FZ648" s="16"/>
      <c r="GA648" s="16"/>
      <c r="GB648" s="16"/>
      <c r="GC648" s="16"/>
      <c r="GE648" s="37">
        <v>643</v>
      </c>
      <c r="GF648" s="12">
        <v>3893</v>
      </c>
      <c r="GG648" s="16">
        <v>0</v>
      </c>
      <c r="GH648" s="16">
        <v>0</v>
      </c>
      <c r="GI648" s="16">
        <v>0</v>
      </c>
      <c r="GJ648" s="16">
        <v>0</v>
      </c>
      <c r="GK648" s="16">
        <v>0</v>
      </c>
      <c r="GL648" s="16">
        <v>0</v>
      </c>
      <c r="GM648" s="16">
        <v>0</v>
      </c>
      <c r="GN648" s="16">
        <v>0</v>
      </c>
      <c r="GO648" s="16">
        <v>0</v>
      </c>
      <c r="GP648" s="16">
        <v>0</v>
      </c>
      <c r="GQ648" s="16">
        <v>0</v>
      </c>
      <c r="GR648" s="16">
        <v>0</v>
      </c>
      <c r="GS648" s="16">
        <v>0</v>
      </c>
      <c r="GT648" s="16">
        <v>0</v>
      </c>
      <c r="GU648" s="16">
        <v>0</v>
      </c>
      <c r="GV648" s="16">
        <v>38.814999999999998</v>
      </c>
      <c r="GW648" s="16"/>
      <c r="GX648" s="16"/>
      <c r="GY648" s="16"/>
      <c r="GZ648" s="16"/>
      <c r="HA648" s="16"/>
    </row>
    <row r="649" spans="1:209" x14ac:dyDescent="0.35">
      <c r="A649" s="37"/>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c r="AA649" s="16"/>
      <c r="AB649" s="16"/>
      <c r="AC649" s="16"/>
      <c r="AD649" s="16"/>
      <c r="AE649" s="16"/>
      <c r="AF649" s="16"/>
      <c r="AG649" s="16"/>
      <c r="AH649" s="16"/>
      <c r="AI649" s="16"/>
      <c r="AJ649" s="16"/>
      <c r="AK649" s="16"/>
      <c r="AL649" s="16"/>
      <c r="AM649" s="16"/>
      <c r="AN649" s="16"/>
      <c r="AO649" s="16"/>
      <c r="AP649" s="16"/>
      <c r="AQ649" s="16"/>
      <c r="AR649" s="16"/>
      <c r="AS649" s="16"/>
      <c r="AT649" s="16"/>
      <c r="AU649" s="16"/>
      <c r="AV649" s="16"/>
      <c r="AW649" s="16"/>
      <c r="AX649" s="16"/>
      <c r="AY649" s="16"/>
      <c r="AZ649" s="16"/>
      <c r="BA649" s="16"/>
      <c r="BB649" s="16"/>
      <c r="BC649" s="16"/>
      <c r="BD649" s="16"/>
      <c r="BE649" s="16"/>
      <c r="BF649" s="16"/>
      <c r="BG649" s="16"/>
      <c r="BH649" s="16"/>
      <c r="BI649" s="16"/>
      <c r="BJ649" s="16"/>
      <c r="BK649" s="16"/>
      <c r="BL649" s="16"/>
      <c r="BM649" s="16"/>
      <c r="BN649" s="16"/>
      <c r="BO649" s="16"/>
      <c r="BP649" s="16"/>
      <c r="BQ649" s="16"/>
      <c r="BR649" s="16"/>
      <c r="BS649" s="16"/>
      <c r="BT649" s="16"/>
      <c r="BU649" s="16"/>
      <c r="BV649" s="16"/>
      <c r="BW649" s="16"/>
      <c r="BX649" s="16"/>
      <c r="BY649" s="16"/>
      <c r="BZ649" s="16"/>
      <c r="CA649" s="16"/>
      <c r="CB649" s="16"/>
      <c r="CC649" s="16"/>
      <c r="CD649" s="16"/>
      <c r="CE649" s="16"/>
      <c r="CF649" s="16"/>
      <c r="CG649" s="16"/>
      <c r="CH649" s="16"/>
      <c r="CI649" s="16"/>
      <c r="CJ649" s="16"/>
      <c r="CK649" s="16"/>
      <c r="CL649" s="16"/>
      <c r="CM649" s="16"/>
      <c r="CN649" s="16"/>
      <c r="CO649" s="16"/>
      <c r="CP649" s="16"/>
      <c r="CQ649" s="16"/>
      <c r="CR649" s="16"/>
      <c r="CS649" s="16"/>
      <c r="CT649" s="16"/>
      <c r="CU649" s="16"/>
      <c r="CV649" s="16"/>
      <c r="CW649" s="16"/>
      <c r="CX649" s="16"/>
      <c r="CY649" s="16"/>
      <c r="CZ649" s="16"/>
      <c r="DA649" s="16"/>
      <c r="DB649" s="16"/>
      <c r="DC649" s="16"/>
      <c r="DD649" s="16"/>
      <c r="DE649" s="16"/>
      <c r="DF649" s="16"/>
      <c r="DG649" s="16"/>
      <c r="DH649" s="16"/>
      <c r="DI649" s="16"/>
      <c r="DJ649" s="16"/>
      <c r="DK649" s="16"/>
      <c r="DL649" s="16"/>
      <c r="DM649" s="16"/>
      <c r="DN649" s="16"/>
      <c r="DO649" s="16"/>
      <c r="DP649" s="16"/>
      <c r="DQ649" s="16"/>
      <c r="DR649" s="16"/>
      <c r="DS649" s="16"/>
      <c r="DT649" s="16"/>
      <c r="DU649" s="16"/>
      <c r="DV649" s="16"/>
      <c r="DW649" s="16"/>
      <c r="DX649" s="16"/>
      <c r="DY649" s="16"/>
      <c r="DZ649" s="16"/>
      <c r="EA649" s="16"/>
      <c r="EB649" s="16"/>
      <c r="EC649" s="16"/>
      <c r="ED649" s="16"/>
      <c r="EE649" s="16"/>
      <c r="EF649" s="16"/>
      <c r="EG649" s="16"/>
      <c r="EH649" s="16"/>
      <c r="EI649" s="16"/>
      <c r="EJ649" s="16"/>
      <c r="EK649" s="16"/>
      <c r="EL649" s="16"/>
      <c r="EM649" s="16"/>
      <c r="EN649" s="16"/>
      <c r="EO649" s="16"/>
      <c r="EP649" s="16"/>
      <c r="EQ649" s="16"/>
      <c r="ER649" s="16"/>
      <c r="ES649" s="16"/>
      <c r="ET649" s="16"/>
      <c r="EU649" s="16"/>
      <c r="EV649" s="16"/>
      <c r="EW649" s="16"/>
      <c r="EX649" s="16"/>
      <c r="EY649" s="16"/>
      <c r="EZ649" s="16"/>
      <c r="FA649" s="16"/>
      <c r="FB649" s="16"/>
      <c r="FC649" s="16"/>
      <c r="FD649" s="16"/>
      <c r="FE649" s="16"/>
      <c r="FF649" s="16"/>
      <c r="FG649" s="16"/>
      <c r="FH649" s="16"/>
      <c r="FI649" s="16"/>
      <c r="FJ649" s="16"/>
      <c r="FK649" s="16"/>
      <c r="FL649" s="16"/>
      <c r="FM649" s="16"/>
      <c r="FN649" s="16"/>
      <c r="FO649" s="16"/>
      <c r="FP649" s="16"/>
      <c r="FQ649" s="16"/>
      <c r="FR649" s="16"/>
      <c r="FS649" s="16"/>
      <c r="FT649" s="16"/>
      <c r="FU649" s="16"/>
      <c r="FV649" s="16"/>
      <c r="FW649" s="16"/>
      <c r="FX649" s="16"/>
      <c r="FY649" s="16"/>
      <c r="FZ649" s="16"/>
      <c r="GA649" s="16"/>
      <c r="GB649" s="16"/>
      <c r="GC649" s="16"/>
      <c r="GE649" s="37">
        <v>644</v>
      </c>
      <c r="GF649" s="12">
        <v>3895</v>
      </c>
      <c r="GG649" s="16">
        <v>0</v>
      </c>
      <c r="GH649" s="16">
        <v>4.41</v>
      </c>
      <c r="GI649" s="16">
        <v>0</v>
      </c>
      <c r="GJ649" s="16">
        <v>0</v>
      </c>
      <c r="GK649" s="16">
        <v>0</v>
      </c>
      <c r="GL649" s="16">
        <v>0</v>
      </c>
      <c r="GM649" s="16">
        <v>0</v>
      </c>
      <c r="GN649" s="16">
        <v>0</v>
      </c>
      <c r="GO649" s="16">
        <v>10.45</v>
      </c>
      <c r="GP649" s="16">
        <v>0</v>
      </c>
      <c r="GQ649" s="16">
        <v>0</v>
      </c>
      <c r="GR649" s="16">
        <v>0</v>
      </c>
      <c r="GS649" s="16">
        <v>8.3000000000000007</v>
      </c>
      <c r="GT649" s="16">
        <v>0</v>
      </c>
      <c r="GU649" s="16">
        <v>0</v>
      </c>
      <c r="GV649" s="16">
        <v>248.20499999999998</v>
      </c>
      <c r="GW649" s="16"/>
      <c r="GX649" s="16"/>
      <c r="GY649" s="16"/>
      <c r="GZ649" s="16"/>
      <c r="HA649" s="16"/>
    </row>
    <row r="650" spans="1:209" x14ac:dyDescent="0.35">
      <c r="A650" s="37"/>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c r="AA650" s="16"/>
      <c r="AB650" s="16"/>
      <c r="AC650" s="16"/>
      <c r="AD650" s="16"/>
      <c r="AE650" s="16"/>
      <c r="AF650" s="16"/>
      <c r="AG650" s="16"/>
      <c r="AH650" s="16"/>
      <c r="AI650" s="16"/>
      <c r="AJ650" s="16"/>
      <c r="AK650" s="16"/>
      <c r="AL650" s="16"/>
      <c r="AM650" s="16"/>
      <c r="AN650" s="16"/>
      <c r="AO650" s="16"/>
      <c r="AP650" s="16"/>
      <c r="AQ650" s="16"/>
      <c r="AR650" s="16"/>
      <c r="AS650" s="16"/>
      <c r="AT650" s="16"/>
      <c r="AU650" s="16"/>
      <c r="AV650" s="16"/>
      <c r="AW650" s="16"/>
      <c r="AX650" s="16"/>
      <c r="AY650" s="16"/>
      <c r="AZ650" s="16"/>
      <c r="BA650" s="16"/>
      <c r="BB650" s="16"/>
      <c r="BC650" s="16"/>
      <c r="BD650" s="16"/>
      <c r="BE650" s="16"/>
      <c r="BF650" s="16"/>
      <c r="BG650" s="16"/>
      <c r="BH650" s="16"/>
      <c r="BI650" s="16"/>
      <c r="BJ650" s="16"/>
      <c r="BK650" s="16"/>
      <c r="BL650" s="16"/>
      <c r="BM650" s="16"/>
      <c r="BN650" s="16"/>
      <c r="BO650" s="16"/>
      <c r="BP650" s="16"/>
      <c r="BQ650" s="16"/>
      <c r="BR650" s="16"/>
      <c r="BS650" s="16"/>
      <c r="BT650" s="16"/>
      <c r="BU650" s="16"/>
      <c r="BV650" s="16"/>
      <c r="BW650" s="16"/>
      <c r="BX650" s="16"/>
      <c r="BY650" s="16"/>
      <c r="BZ650" s="16"/>
      <c r="CA650" s="16"/>
      <c r="CB650" s="16"/>
      <c r="CC650" s="16"/>
      <c r="CD650" s="16"/>
      <c r="CE650" s="16"/>
      <c r="CF650" s="16"/>
      <c r="CG650" s="16"/>
      <c r="CH650" s="16"/>
      <c r="CI650" s="16"/>
      <c r="CJ650" s="16"/>
      <c r="CK650" s="16"/>
      <c r="CL650" s="16"/>
      <c r="CM650" s="16"/>
      <c r="CN650" s="16"/>
      <c r="CO650" s="16"/>
      <c r="CP650" s="16"/>
      <c r="CQ650" s="16"/>
      <c r="CR650" s="16"/>
      <c r="CS650" s="16"/>
      <c r="CT650" s="16"/>
      <c r="CU650" s="16"/>
      <c r="CV650" s="16"/>
      <c r="CW650" s="16"/>
      <c r="CX650" s="16"/>
      <c r="CY650" s="16"/>
      <c r="CZ650" s="16"/>
      <c r="DA650" s="16"/>
      <c r="DB650" s="16"/>
      <c r="DC650" s="16"/>
      <c r="DD650" s="16"/>
      <c r="DE650" s="16"/>
      <c r="DF650" s="16"/>
      <c r="DG650" s="16"/>
      <c r="DH650" s="16"/>
      <c r="DI650" s="16"/>
      <c r="DJ650" s="16"/>
      <c r="DK650" s="16"/>
      <c r="DL650" s="16"/>
      <c r="DM650" s="16"/>
      <c r="DN650" s="16"/>
      <c r="DO650" s="16"/>
      <c r="DP650" s="16"/>
      <c r="DQ650" s="16"/>
      <c r="DR650" s="16"/>
      <c r="DS650" s="16"/>
      <c r="DT650" s="16"/>
      <c r="DU650" s="16"/>
      <c r="DV650" s="16"/>
      <c r="DW650" s="16"/>
      <c r="DX650" s="16"/>
      <c r="DY650" s="16"/>
      <c r="DZ650" s="16"/>
      <c r="EA650" s="16"/>
      <c r="EB650" s="16"/>
      <c r="EC650" s="16"/>
      <c r="ED650" s="16"/>
      <c r="EE650" s="16"/>
      <c r="EF650" s="16"/>
      <c r="EG650" s="16"/>
      <c r="EH650" s="16"/>
      <c r="EI650" s="16"/>
      <c r="EJ650" s="16"/>
      <c r="EK650" s="16"/>
      <c r="EL650" s="16"/>
      <c r="EM650" s="16"/>
      <c r="EN650" s="16"/>
      <c r="EO650" s="16"/>
      <c r="EP650" s="16"/>
      <c r="EQ650" s="16"/>
      <c r="ER650" s="16"/>
      <c r="ES650" s="16"/>
      <c r="ET650" s="16"/>
      <c r="EU650" s="16"/>
      <c r="EV650" s="16"/>
      <c r="EW650" s="16"/>
      <c r="EX650" s="16"/>
      <c r="EY650" s="16"/>
      <c r="EZ650" s="16"/>
      <c r="FA650" s="16"/>
      <c r="FB650" s="16"/>
      <c r="FC650" s="16"/>
      <c r="FD650" s="16"/>
      <c r="FE650" s="16"/>
      <c r="FF650" s="16"/>
      <c r="FG650" s="16"/>
      <c r="FH650" s="16"/>
      <c r="FI650" s="16"/>
      <c r="FJ650" s="16"/>
      <c r="FK650" s="16"/>
      <c r="FL650" s="16"/>
      <c r="FM650" s="16"/>
      <c r="FN650" s="16"/>
      <c r="FO650" s="16"/>
      <c r="FP650" s="16"/>
      <c r="FQ650" s="16"/>
      <c r="FR650" s="16"/>
      <c r="FS650" s="16"/>
      <c r="FT650" s="16"/>
      <c r="FU650" s="16"/>
      <c r="FV650" s="16"/>
      <c r="FW650" s="16"/>
      <c r="FX650" s="16"/>
      <c r="FY650" s="16"/>
      <c r="FZ650" s="16"/>
      <c r="GA650" s="16"/>
      <c r="GB650" s="16"/>
      <c r="GC650" s="16"/>
      <c r="GE650" s="37">
        <v>645</v>
      </c>
      <c r="GF650" s="12">
        <v>3896</v>
      </c>
      <c r="GG650" s="16">
        <v>2.35</v>
      </c>
      <c r="GH650" s="16">
        <v>0</v>
      </c>
      <c r="GI650" s="16">
        <v>0</v>
      </c>
      <c r="GJ650" s="16">
        <v>0</v>
      </c>
      <c r="GK650" s="16">
        <v>0</v>
      </c>
      <c r="GL650" s="16">
        <v>0</v>
      </c>
      <c r="GM650" s="16">
        <v>0</v>
      </c>
      <c r="GN650" s="16">
        <v>2.2000000000000002</v>
      </c>
      <c r="GO650" s="16">
        <v>0</v>
      </c>
      <c r="GP650" s="16">
        <v>6.27</v>
      </c>
      <c r="GQ650" s="16">
        <v>0</v>
      </c>
      <c r="GR650" s="16">
        <v>0</v>
      </c>
      <c r="GS650" s="16">
        <v>14.76</v>
      </c>
      <c r="GT650" s="16">
        <v>0</v>
      </c>
      <c r="GU650" s="16">
        <v>0</v>
      </c>
      <c r="GV650" s="16">
        <v>490.97499999999985</v>
      </c>
      <c r="GW650" s="16"/>
      <c r="GX650" s="16"/>
      <c r="GY650" s="16"/>
      <c r="GZ650" s="16"/>
      <c r="HA650" s="16"/>
    </row>
    <row r="651" spans="1:209" x14ac:dyDescent="0.35">
      <c r="A651" s="37"/>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c r="AA651" s="16"/>
      <c r="AB651" s="16"/>
      <c r="AC651" s="16"/>
      <c r="AD651" s="16"/>
      <c r="AE651" s="16"/>
      <c r="AF651" s="16"/>
      <c r="AG651" s="16"/>
      <c r="AH651" s="16"/>
      <c r="AI651" s="16"/>
      <c r="AJ651" s="16"/>
      <c r="AK651" s="16"/>
      <c r="AL651" s="16"/>
      <c r="AM651" s="16"/>
      <c r="AN651" s="16"/>
      <c r="AO651" s="16"/>
      <c r="AP651" s="16"/>
      <c r="AQ651" s="16"/>
      <c r="AR651" s="16"/>
      <c r="AS651" s="16"/>
      <c r="AT651" s="16"/>
      <c r="AU651" s="16"/>
      <c r="AV651" s="16"/>
      <c r="AW651" s="16"/>
      <c r="AX651" s="16"/>
      <c r="AY651" s="16"/>
      <c r="AZ651" s="16"/>
      <c r="BA651" s="16"/>
      <c r="BB651" s="16"/>
      <c r="BC651" s="16"/>
      <c r="BD651" s="16"/>
      <c r="BE651" s="16"/>
      <c r="BF651" s="16"/>
      <c r="BG651" s="16"/>
      <c r="BH651" s="16"/>
      <c r="BI651" s="16"/>
      <c r="BJ651" s="16"/>
      <c r="BK651" s="16"/>
      <c r="BL651" s="16"/>
      <c r="BM651" s="16"/>
      <c r="BN651" s="16"/>
      <c r="BO651" s="16"/>
      <c r="BP651" s="16"/>
      <c r="BQ651" s="16"/>
      <c r="BR651" s="16"/>
      <c r="BS651" s="16"/>
      <c r="BT651" s="16"/>
      <c r="BU651" s="16"/>
      <c r="BV651" s="16"/>
      <c r="BW651" s="16"/>
      <c r="BX651" s="16"/>
      <c r="BY651" s="16"/>
      <c r="BZ651" s="16"/>
      <c r="CA651" s="16"/>
      <c r="CB651" s="16"/>
      <c r="CC651" s="16"/>
      <c r="CD651" s="16"/>
      <c r="CE651" s="16"/>
      <c r="CF651" s="16"/>
      <c r="CG651" s="16"/>
      <c r="CH651" s="16"/>
      <c r="CI651" s="16"/>
      <c r="CJ651" s="16"/>
      <c r="CK651" s="16"/>
      <c r="CL651" s="16"/>
      <c r="CM651" s="16"/>
      <c r="CN651" s="16"/>
      <c r="CO651" s="16"/>
      <c r="CP651" s="16"/>
      <c r="CQ651" s="16"/>
      <c r="CR651" s="16"/>
      <c r="CS651" s="16"/>
      <c r="CT651" s="16"/>
      <c r="CU651" s="16"/>
      <c r="CV651" s="16"/>
      <c r="CW651" s="16"/>
      <c r="CX651" s="16"/>
      <c r="CY651" s="16"/>
      <c r="CZ651" s="16"/>
      <c r="DA651" s="16"/>
      <c r="DB651" s="16"/>
      <c r="DC651" s="16"/>
      <c r="DD651" s="16"/>
      <c r="DE651" s="16"/>
      <c r="DF651" s="16"/>
      <c r="DG651" s="16"/>
      <c r="DH651" s="16"/>
      <c r="DI651" s="16"/>
      <c r="DJ651" s="16"/>
      <c r="DK651" s="16"/>
      <c r="DL651" s="16"/>
      <c r="DM651" s="16"/>
      <c r="DN651" s="16"/>
      <c r="DO651" s="16"/>
      <c r="DP651" s="16"/>
      <c r="DQ651" s="16"/>
      <c r="DR651" s="16"/>
      <c r="DS651" s="16"/>
      <c r="DT651" s="16"/>
      <c r="DU651" s="16"/>
      <c r="DV651" s="16"/>
      <c r="DW651" s="16"/>
      <c r="DX651" s="16"/>
      <c r="DY651" s="16"/>
      <c r="DZ651" s="16"/>
      <c r="EA651" s="16"/>
      <c r="EB651" s="16"/>
      <c r="EC651" s="16"/>
      <c r="ED651" s="16"/>
      <c r="EE651" s="16"/>
      <c r="EF651" s="16"/>
      <c r="EG651" s="16"/>
      <c r="EH651" s="16"/>
      <c r="EI651" s="16"/>
      <c r="EJ651" s="16"/>
      <c r="EK651" s="16"/>
      <c r="EL651" s="16"/>
      <c r="EM651" s="16"/>
      <c r="EN651" s="16"/>
      <c r="EO651" s="16"/>
      <c r="EP651" s="16"/>
      <c r="EQ651" s="16"/>
      <c r="ER651" s="16"/>
      <c r="ES651" s="16"/>
      <c r="ET651" s="16"/>
      <c r="EU651" s="16"/>
      <c r="EV651" s="16"/>
      <c r="EW651" s="16"/>
      <c r="EX651" s="16"/>
      <c r="EY651" s="16"/>
      <c r="EZ651" s="16"/>
      <c r="FA651" s="16"/>
      <c r="FB651" s="16"/>
      <c r="FC651" s="16"/>
      <c r="FD651" s="16"/>
      <c r="FE651" s="16"/>
      <c r="FF651" s="16"/>
      <c r="FG651" s="16"/>
      <c r="FH651" s="16"/>
      <c r="FI651" s="16"/>
      <c r="FJ651" s="16"/>
      <c r="FK651" s="16"/>
      <c r="FL651" s="16"/>
      <c r="FM651" s="16"/>
      <c r="FN651" s="16"/>
      <c r="FO651" s="16"/>
      <c r="FP651" s="16"/>
      <c r="FQ651" s="16"/>
      <c r="FR651" s="16"/>
      <c r="FS651" s="16"/>
      <c r="FT651" s="16"/>
      <c r="FU651" s="16"/>
      <c r="FV651" s="16"/>
      <c r="FW651" s="16"/>
      <c r="FX651" s="16"/>
      <c r="FY651" s="16"/>
      <c r="FZ651" s="16"/>
      <c r="GA651" s="16"/>
      <c r="GB651" s="16"/>
      <c r="GC651" s="16"/>
      <c r="GE651" s="37">
        <v>646</v>
      </c>
      <c r="GF651" s="12">
        <v>3898</v>
      </c>
      <c r="GG651" s="16">
        <v>0</v>
      </c>
      <c r="GH651" s="16">
        <v>0</v>
      </c>
      <c r="GI651" s="16">
        <v>0</v>
      </c>
      <c r="GJ651" s="16">
        <v>4</v>
      </c>
      <c r="GK651" s="16">
        <v>10.119999999999999</v>
      </c>
      <c r="GL651" s="16">
        <v>0</v>
      </c>
      <c r="GM651" s="16">
        <v>10.24</v>
      </c>
      <c r="GN651" s="16">
        <v>18.375</v>
      </c>
      <c r="GO651" s="16">
        <v>0</v>
      </c>
      <c r="GP651" s="16">
        <v>0</v>
      </c>
      <c r="GQ651" s="16">
        <v>8.36</v>
      </c>
      <c r="GR651" s="16">
        <v>0</v>
      </c>
      <c r="GS651" s="16">
        <v>1.66</v>
      </c>
      <c r="GT651" s="16">
        <v>90.495000000000005</v>
      </c>
      <c r="GU651" s="16">
        <v>0</v>
      </c>
      <c r="GV651" s="16">
        <v>1134.7559999999999</v>
      </c>
      <c r="GW651" s="16"/>
      <c r="GX651" s="16"/>
      <c r="GY651" s="16"/>
      <c r="GZ651" s="16"/>
      <c r="HA651" s="16"/>
    </row>
    <row r="652" spans="1:209" x14ac:dyDescent="0.35">
      <c r="A652" s="37"/>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c r="AA652" s="16"/>
      <c r="AB652" s="16"/>
      <c r="AC652" s="16"/>
      <c r="AD652" s="16"/>
      <c r="AE652" s="16"/>
      <c r="AF652" s="16"/>
      <c r="AG652" s="16"/>
      <c r="AH652" s="16"/>
      <c r="AI652" s="16"/>
      <c r="AJ652" s="16"/>
      <c r="AK652" s="16"/>
      <c r="AL652" s="16"/>
      <c r="AM652" s="16"/>
      <c r="AN652" s="16"/>
      <c r="AO652" s="16"/>
      <c r="AP652" s="16"/>
      <c r="AQ652" s="16"/>
      <c r="AR652" s="16"/>
      <c r="AS652" s="16"/>
      <c r="AT652" s="16"/>
      <c r="AU652" s="16"/>
      <c r="AV652" s="16"/>
      <c r="AW652" s="16"/>
      <c r="AX652" s="16"/>
      <c r="AY652" s="16"/>
      <c r="AZ652" s="16"/>
      <c r="BA652" s="16"/>
      <c r="BB652" s="16"/>
      <c r="BC652" s="16"/>
      <c r="BD652" s="16"/>
      <c r="BE652" s="16"/>
      <c r="BF652" s="16"/>
      <c r="BG652" s="16"/>
      <c r="BH652" s="16"/>
      <c r="BI652" s="16"/>
      <c r="BJ652" s="16"/>
      <c r="BK652" s="16"/>
      <c r="BL652" s="16"/>
      <c r="BM652" s="16"/>
      <c r="BN652" s="16"/>
      <c r="BO652" s="16"/>
      <c r="BP652" s="16"/>
      <c r="BQ652" s="16"/>
      <c r="BR652" s="16"/>
      <c r="BS652" s="16"/>
      <c r="BT652" s="16"/>
      <c r="BU652" s="16"/>
      <c r="BV652" s="16"/>
      <c r="BW652" s="16"/>
      <c r="BX652" s="16"/>
      <c r="BY652" s="16"/>
      <c r="BZ652" s="16"/>
      <c r="CA652" s="16"/>
      <c r="CB652" s="16"/>
      <c r="CC652" s="16"/>
      <c r="CD652" s="16"/>
      <c r="CE652" s="16"/>
      <c r="CF652" s="16"/>
      <c r="CG652" s="16"/>
      <c r="CH652" s="16"/>
      <c r="CI652" s="16"/>
      <c r="CJ652" s="16"/>
      <c r="CK652" s="16"/>
      <c r="CL652" s="16"/>
      <c r="CM652" s="16"/>
      <c r="CN652" s="16"/>
      <c r="CO652" s="16"/>
      <c r="CP652" s="16"/>
      <c r="CQ652" s="16"/>
      <c r="CR652" s="16"/>
      <c r="CS652" s="16"/>
      <c r="CT652" s="16"/>
      <c r="CU652" s="16"/>
      <c r="CV652" s="16"/>
      <c r="CW652" s="16"/>
      <c r="CX652" s="16"/>
      <c r="CY652" s="16"/>
      <c r="CZ652" s="16"/>
      <c r="DA652" s="16"/>
      <c r="DB652" s="16"/>
      <c r="DC652" s="16"/>
      <c r="DD652" s="16"/>
      <c r="DE652" s="16"/>
      <c r="DF652" s="16"/>
      <c r="DG652" s="16"/>
      <c r="DH652" s="16"/>
      <c r="DI652" s="16"/>
      <c r="DJ652" s="16"/>
      <c r="DK652" s="16"/>
      <c r="DL652" s="16"/>
      <c r="DM652" s="16"/>
      <c r="DN652" s="16"/>
      <c r="DO652" s="16"/>
      <c r="DP652" s="16"/>
      <c r="DQ652" s="16"/>
      <c r="DR652" s="16"/>
      <c r="DS652" s="16"/>
      <c r="DT652" s="16"/>
      <c r="DU652" s="16"/>
      <c r="DV652" s="16"/>
      <c r="DW652" s="16"/>
      <c r="DX652" s="16"/>
      <c r="DY652" s="16"/>
      <c r="DZ652" s="16"/>
      <c r="EA652" s="16"/>
      <c r="EB652" s="16"/>
      <c r="EC652" s="16"/>
      <c r="ED652" s="16"/>
      <c r="EE652" s="16"/>
      <c r="EF652" s="16"/>
      <c r="EG652" s="16"/>
      <c r="EH652" s="16"/>
      <c r="EI652" s="16"/>
      <c r="EJ652" s="16"/>
      <c r="EK652" s="16"/>
      <c r="EL652" s="16"/>
      <c r="EM652" s="16"/>
      <c r="EN652" s="16"/>
      <c r="EO652" s="16"/>
      <c r="EP652" s="16"/>
      <c r="EQ652" s="16"/>
      <c r="ER652" s="16"/>
      <c r="ES652" s="16"/>
      <c r="ET652" s="16"/>
      <c r="EU652" s="16"/>
      <c r="EV652" s="16"/>
      <c r="EW652" s="16"/>
      <c r="EX652" s="16"/>
      <c r="EY652" s="16"/>
      <c r="EZ652" s="16"/>
      <c r="FA652" s="16"/>
      <c r="FB652" s="16"/>
      <c r="FC652" s="16"/>
      <c r="FD652" s="16"/>
      <c r="FE652" s="16"/>
      <c r="FF652" s="16"/>
      <c r="FG652" s="16"/>
      <c r="FH652" s="16"/>
      <c r="FI652" s="16"/>
      <c r="FJ652" s="16"/>
      <c r="FK652" s="16"/>
      <c r="FL652" s="16"/>
      <c r="FM652" s="16"/>
      <c r="FN652" s="16"/>
      <c r="FO652" s="16"/>
      <c r="FP652" s="16"/>
      <c r="FQ652" s="16"/>
      <c r="FR652" s="16"/>
      <c r="FS652" s="16"/>
      <c r="FT652" s="16"/>
      <c r="FU652" s="16"/>
      <c r="FV652" s="16"/>
      <c r="FW652" s="16"/>
      <c r="FX652" s="16"/>
      <c r="FY652" s="16"/>
      <c r="FZ652" s="16"/>
      <c r="GA652" s="16"/>
      <c r="GB652" s="16"/>
      <c r="GC652" s="16"/>
      <c r="GE652" s="37">
        <v>647</v>
      </c>
      <c r="GF652" s="12">
        <v>3900</v>
      </c>
      <c r="GG652" s="16">
        <v>3.04</v>
      </c>
      <c r="GH652" s="16">
        <v>6.2</v>
      </c>
      <c r="GI652" s="16">
        <v>0</v>
      </c>
      <c r="GJ652" s="16">
        <v>0</v>
      </c>
      <c r="GK652" s="16">
        <v>0</v>
      </c>
      <c r="GL652" s="16">
        <v>4.42</v>
      </c>
      <c r="GM652" s="16">
        <v>0</v>
      </c>
      <c r="GN652" s="16">
        <v>0</v>
      </c>
      <c r="GO652" s="16">
        <v>0</v>
      </c>
      <c r="GP652" s="16">
        <v>0</v>
      </c>
      <c r="GQ652" s="16">
        <v>0</v>
      </c>
      <c r="GR652" s="16">
        <v>15</v>
      </c>
      <c r="GS652" s="16">
        <v>17</v>
      </c>
      <c r="GT652" s="16">
        <v>0</v>
      </c>
      <c r="GU652" s="16">
        <v>0</v>
      </c>
      <c r="GV652" s="16">
        <v>236.685</v>
      </c>
      <c r="GW652" s="16"/>
      <c r="GX652" s="16"/>
      <c r="GY652" s="16"/>
      <c r="GZ652" s="16"/>
      <c r="HA652" s="16"/>
    </row>
    <row r="653" spans="1:209" x14ac:dyDescent="0.35">
      <c r="A653" s="37"/>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c r="AA653" s="16"/>
      <c r="AB653" s="16"/>
      <c r="AC653" s="16"/>
      <c r="AD653" s="16"/>
      <c r="AE653" s="16"/>
      <c r="AF653" s="16"/>
      <c r="AG653" s="16"/>
      <c r="AH653" s="16"/>
      <c r="AI653" s="16"/>
      <c r="AJ653" s="16"/>
      <c r="AK653" s="16"/>
      <c r="AL653" s="16"/>
      <c r="AM653" s="16"/>
      <c r="AN653" s="16"/>
      <c r="AO653" s="16"/>
      <c r="AP653" s="16"/>
      <c r="AQ653" s="16"/>
      <c r="AR653" s="16"/>
      <c r="AS653" s="16"/>
      <c r="AT653" s="16"/>
      <c r="AU653" s="16"/>
      <c r="AV653" s="16"/>
      <c r="AW653" s="16"/>
      <c r="AX653" s="16"/>
      <c r="AY653" s="16"/>
      <c r="AZ653" s="16"/>
      <c r="BA653" s="16"/>
      <c r="BB653" s="16"/>
      <c r="BC653" s="16"/>
      <c r="BD653" s="16"/>
      <c r="BE653" s="16"/>
      <c r="BF653" s="16"/>
      <c r="BG653" s="16"/>
      <c r="BH653" s="16"/>
      <c r="BI653" s="16"/>
      <c r="BJ653" s="16"/>
      <c r="BK653" s="16"/>
      <c r="BL653" s="16"/>
      <c r="BM653" s="16"/>
      <c r="BN653" s="16"/>
      <c r="BO653" s="16"/>
      <c r="BP653" s="16"/>
      <c r="BQ653" s="16"/>
      <c r="BR653" s="16"/>
      <c r="BS653" s="16"/>
      <c r="BT653" s="16"/>
      <c r="BU653" s="16"/>
      <c r="BV653" s="16"/>
      <c r="BW653" s="16"/>
      <c r="BX653" s="16"/>
      <c r="BY653" s="16"/>
      <c r="BZ653" s="16"/>
      <c r="CA653" s="16"/>
      <c r="CB653" s="16"/>
      <c r="CC653" s="16"/>
      <c r="CD653" s="16"/>
      <c r="CE653" s="16"/>
      <c r="CF653" s="16"/>
      <c r="CG653" s="16"/>
      <c r="CH653" s="16"/>
      <c r="CI653" s="16"/>
      <c r="CJ653" s="16"/>
      <c r="CK653" s="16"/>
      <c r="CL653" s="16"/>
      <c r="CM653" s="16"/>
      <c r="CN653" s="16"/>
      <c r="CO653" s="16"/>
      <c r="CP653" s="16"/>
      <c r="CQ653" s="16"/>
      <c r="CR653" s="16"/>
      <c r="CS653" s="16"/>
      <c r="CT653" s="16"/>
      <c r="CU653" s="16"/>
      <c r="CV653" s="16"/>
      <c r="CW653" s="16"/>
      <c r="CX653" s="16"/>
      <c r="CY653" s="16"/>
      <c r="CZ653" s="16"/>
      <c r="DA653" s="16"/>
      <c r="DB653" s="16"/>
      <c r="DC653" s="16"/>
      <c r="DD653" s="16"/>
      <c r="DE653" s="16"/>
      <c r="DF653" s="16"/>
      <c r="DG653" s="16"/>
      <c r="DH653" s="16"/>
      <c r="DI653" s="16"/>
      <c r="DJ653" s="16"/>
      <c r="DK653" s="16"/>
      <c r="DL653" s="16"/>
      <c r="DM653" s="16"/>
      <c r="DN653" s="16"/>
      <c r="DO653" s="16"/>
      <c r="DP653" s="16"/>
      <c r="DQ653" s="16"/>
      <c r="DR653" s="16"/>
      <c r="DS653" s="16"/>
      <c r="DT653" s="16"/>
      <c r="DU653" s="16"/>
      <c r="DV653" s="16"/>
      <c r="DW653" s="16"/>
      <c r="DX653" s="16"/>
      <c r="DY653" s="16"/>
      <c r="DZ653" s="16"/>
      <c r="EA653" s="16"/>
      <c r="EB653" s="16"/>
      <c r="EC653" s="16"/>
      <c r="ED653" s="16"/>
      <c r="EE653" s="16"/>
      <c r="EF653" s="16"/>
      <c r="EG653" s="16"/>
      <c r="EH653" s="16"/>
      <c r="EI653" s="16"/>
      <c r="EJ653" s="16"/>
      <c r="EK653" s="16"/>
      <c r="EL653" s="16"/>
      <c r="EM653" s="16"/>
      <c r="EN653" s="16"/>
      <c r="EO653" s="16"/>
      <c r="EP653" s="16"/>
      <c r="EQ653" s="16"/>
      <c r="ER653" s="16"/>
      <c r="ES653" s="16"/>
      <c r="ET653" s="16"/>
      <c r="EU653" s="16"/>
      <c r="EV653" s="16"/>
      <c r="EW653" s="16"/>
      <c r="EX653" s="16"/>
      <c r="EY653" s="16"/>
      <c r="EZ653" s="16"/>
      <c r="FA653" s="16"/>
      <c r="FB653" s="16"/>
      <c r="FC653" s="16"/>
      <c r="FD653" s="16"/>
      <c r="FE653" s="16"/>
      <c r="FF653" s="16"/>
      <c r="FG653" s="16"/>
      <c r="FH653" s="16"/>
      <c r="FI653" s="16"/>
      <c r="FJ653" s="16"/>
      <c r="FK653" s="16"/>
      <c r="FL653" s="16"/>
      <c r="FM653" s="16"/>
      <c r="FN653" s="16"/>
      <c r="FO653" s="16"/>
      <c r="FP653" s="16"/>
      <c r="FQ653" s="16"/>
      <c r="FR653" s="16"/>
      <c r="FS653" s="16"/>
      <c r="FT653" s="16"/>
      <c r="FU653" s="16"/>
      <c r="FV653" s="16"/>
      <c r="FW653" s="16"/>
      <c r="FX653" s="16"/>
      <c r="FY653" s="16"/>
      <c r="FZ653" s="16"/>
      <c r="GA653" s="16"/>
      <c r="GB653" s="16"/>
      <c r="GC653" s="16"/>
      <c r="GE653" s="37">
        <v>648</v>
      </c>
      <c r="GF653" s="12">
        <v>3902</v>
      </c>
      <c r="GG653" s="16">
        <v>5.12</v>
      </c>
      <c r="GH653" s="16">
        <v>7.5</v>
      </c>
      <c r="GI653" s="16">
        <v>0</v>
      </c>
      <c r="GJ653" s="16">
        <v>4.5</v>
      </c>
      <c r="GK653" s="16">
        <v>0</v>
      </c>
      <c r="GL653" s="16">
        <v>0</v>
      </c>
      <c r="GM653" s="16">
        <v>0</v>
      </c>
      <c r="GN653" s="16">
        <v>0</v>
      </c>
      <c r="GO653" s="16">
        <v>4.95</v>
      </c>
      <c r="GP653" s="16">
        <v>17.64</v>
      </c>
      <c r="GQ653" s="16">
        <v>6.29</v>
      </c>
      <c r="GR653" s="16">
        <v>0</v>
      </c>
      <c r="GS653" s="16">
        <v>5.74</v>
      </c>
      <c r="GT653" s="16">
        <v>6.6</v>
      </c>
      <c r="GU653" s="16">
        <v>0</v>
      </c>
      <c r="GV653" s="16">
        <v>599.80200000000013</v>
      </c>
      <c r="GW653" s="16"/>
      <c r="GX653" s="16"/>
      <c r="GY653" s="16"/>
      <c r="GZ653" s="16"/>
      <c r="HA653" s="16"/>
    </row>
    <row r="654" spans="1:209" x14ac:dyDescent="0.35">
      <c r="A654" s="37"/>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c r="AA654" s="16"/>
      <c r="AB654" s="16"/>
      <c r="AC654" s="16"/>
      <c r="AD654" s="16"/>
      <c r="AE654" s="16"/>
      <c r="AF654" s="16"/>
      <c r="AG654" s="16"/>
      <c r="AH654" s="16"/>
      <c r="AI654" s="16"/>
      <c r="AJ654" s="16"/>
      <c r="AK654" s="16"/>
      <c r="AL654" s="16"/>
      <c r="AM654" s="16"/>
      <c r="AN654" s="16"/>
      <c r="AO654" s="16"/>
      <c r="AP654" s="16"/>
      <c r="AQ654" s="16"/>
      <c r="AR654" s="16"/>
      <c r="AS654" s="16"/>
      <c r="AT654" s="16"/>
      <c r="AU654" s="16"/>
      <c r="AV654" s="16"/>
      <c r="AW654" s="16"/>
      <c r="AX654" s="16"/>
      <c r="AY654" s="16"/>
      <c r="AZ654" s="16"/>
      <c r="BA654" s="16"/>
      <c r="BB654" s="16"/>
      <c r="BC654" s="16"/>
      <c r="BD654" s="16"/>
      <c r="BE654" s="16"/>
      <c r="BF654" s="16"/>
      <c r="BG654" s="16"/>
      <c r="BH654" s="16"/>
      <c r="BI654" s="16"/>
      <c r="BJ654" s="16"/>
      <c r="BK654" s="16"/>
      <c r="BL654" s="16"/>
      <c r="BM654" s="16"/>
      <c r="BN654" s="16"/>
      <c r="BO654" s="16"/>
      <c r="BP654" s="16"/>
      <c r="BQ654" s="16"/>
      <c r="BR654" s="16"/>
      <c r="BS654" s="16"/>
      <c r="BT654" s="16"/>
      <c r="BU654" s="16"/>
      <c r="BV654" s="16"/>
      <c r="BW654" s="16"/>
      <c r="BX654" s="16"/>
      <c r="BY654" s="16"/>
      <c r="BZ654" s="16"/>
      <c r="CA654" s="16"/>
      <c r="CB654" s="16"/>
      <c r="CC654" s="16"/>
      <c r="CD654" s="16"/>
      <c r="CE654" s="16"/>
      <c r="CF654" s="16"/>
      <c r="CG654" s="16"/>
      <c r="CH654" s="16"/>
      <c r="CI654" s="16"/>
      <c r="CJ654" s="16"/>
      <c r="CK654" s="16"/>
      <c r="CL654" s="16"/>
      <c r="CM654" s="16"/>
      <c r="CN654" s="16"/>
      <c r="CO654" s="16"/>
      <c r="CP654" s="16"/>
      <c r="CQ654" s="16"/>
      <c r="CR654" s="16"/>
      <c r="CS654" s="16"/>
      <c r="CT654" s="16"/>
      <c r="CU654" s="16"/>
      <c r="CV654" s="16"/>
      <c r="CW654" s="16"/>
      <c r="CX654" s="16"/>
      <c r="CY654" s="16"/>
      <c r="CZ654" s="16"/>
      <c r="DA654" s="16"/>
      <c r="DB654" s="16"/>
      <c r="DC654" s="16"/>
      <c r="DD654" s="16"/>
      <c r="DE654" s="16"/>
      <c r="DF654" s="16"/>
      <c r="DG654" s="16"/>
      <c r="DH654" s="16"/>
      <c r="DI654" s="16"/>
      <c r="DJ654" s="16"/>
      <c r="DK654" s="16"/>
      <c r="DL654" s="16"/>
      <c r="DM654" s="16"/>
      <c r="DN654" s="16"/>
      <c r="DO654" s="16"/>
      <c r="DP654" s="16"/>
      <c r="DQ654" s="16"/>
      <c r="DR654" s="16"/>
      <c r="DS654" s="16"/>
      <c r="DT654" s="16"/>
      <c r="DU654" s="16"/>
      <c r="DV654" s="16"/>
      <c r="DW654" s="16"/>
      <c r="DX654" s="16"/>
      <c r="DY654" s="16"/>
      <c r="DZ654" s="16"/>
      <c r="EA654" s="16"/>
      <c r="EB654" s="16"/>
      <c r="EC654" s="16"/>
      <c r="ED654" s="16"/>
      <c r="EE654" s="16"/>
      <c r="EF654" s="16"/>
      <c r="EG654" s="16"/>
      <c r="EH654" s="16"/>
      <c r="EI654" s="16"/>
      <c r="EJ654" s="16"/>
      <c r="EK654" s="16"/>
      <c r="EL654" s="16"/>
      <c r="EM654" s="16"/>
      <c r="EN654" s="16"/>
      <c r="EO654" s="16"/>
      <c r="EP654" s="16"/>
      <c r="EQ654" s="16"/>
      <c r="ER654" s="16"/>
      <c r="ES654" s="16"/>
      <c r="ET654" s="16"/>
      <c r="EU654" s="16"/>
      <c r="EV654" s="16"/>
      <c r="EW654" s="16"/>
      <c r="EX654" s="16"/>
      <c r="EY654" s="16"/>
      <c r="EZ654" s="16"/>
      <c r="FA654" s="16"/>
      <c r="FB654" s="16"/>
      <c r="FC654" s="16"/>
      <c r="FD654" s="16"/>
      <c r="FE654" s="16"/>
      <c r="FF654" s="16"/>
      <c r="FG654" s="16"/>
      <c r="FH654" s="16"/>
      <c r="FI654" s="16"/>
      <c r="FJ654" s="16"/>
      <c r="FK654" s="16"/>
      <c r="FL654" s="16"/>
      <c r="FM654" s="16"/>
      <c r="FN654" s="16"/>
      <c r="FO654" s="16"/>
      <c r="FP654" s="16"/>
      <c r="FQ654" s="16"/>
      <c r="FR654" s="16"/>
      <c r="FS654" s="16"/>
      <c r="FT654" s="16"/>
      <c r="FU654" s="16"/>
      <c r="FV654" s="16"/>
      <c r="FW654" s="16"/>
      <c r="FX654" s="16"/>
      <c r="FY654" s="16"/>
      <c r="FZ654" s="16"/>
      <c r="GA654" s="16"/>
      <c r="GB654" s="16"/>
      <c r="GC654" s="16"/>
      <c r="GE654" s="37">
        <v>649</v>
      </c>
      <c r="GF654" s="12">
        <v>3903</v>
      </c>
      <c r="GG654" s="16">
        <v>4.26</v>
      </c>
      <c r="GH654" s="16">
        <v>13.68</v>
      </c>
      <c r="GI654" s="16">
        <v>8.59</v>
      </c>
      <c r="GJ654" s="16">
        <v>0</v>
      </c>
      <c r="GK654" s="16">
        <v>13.5</v>
      </c>
      <c r="GL654" s="16">
        <v>0</v>
      </c>
      <c r="GM654" s="16">
        <v>4.5780000000000003</v>
      </c>
      <c r="GN654" s="16">
        <v>0</v>
      </c>
      <c r="GO654" s="16">
        <v>0</v>
      </c>
      <c r="GP654" s="16">
        <v>0</v>
      </c>
      <c r="GQ654" s="16">
        <v>10.24</v>
      </c>
      <c r="GR654" s="16">
        <v>0</v>
      </c>
      <c r="GS654" s="16">
        <v>17.36</v>
      </c>
      <c r="GT654" s="16">
        <v>0</v>
      </c>
      <c r="GU654" s="16">
        <v>0</v>
      </c>
      <c r="GV654" s="16">
        <v>1209.7429999999999</v>
      </c>
      <c r="GW654" s="16"/>
      <c r="GX654" s="16"/>
      <c r="GY654" s="16"/>
      <c r="GZ654" s="16"/>
      <c r="HA654" s="16"/>
    </row>
    <row r="655" spans="1:209" x14ac:dyDescent="0.35">
      <c r="A655" s="37"/>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c r="AA655" s="16"/>
      <c r="AB655" s="16"/>
      <c r="AC655" s="16"/>
      <c r="AD655" s="16"/>
      <c r="AE655" s="16"/>
      <c r="AF655" s="16"/>
      <c r="AG655" s="16"/>
      <c r="AH655" s="16"/>
      <c r="AI655" s="16"/>
      <c r="AJ655" s="16"/>
      <c r="AK655" s="16"/>
      <c r="AL655" s="16"/>
      <c r="AM655" s="16"/>
      <c r="AN655" s="16"/>
      <c r="AO655" s="16"/>
      <c r="AP655" s="16"/>
      <c r="AQ655" s="16"/>
      <c r="AR655" s="16"/>
      <c r="AS655" s="16"/>
      <c r="AT655" s="16"/>
      <c r="AU655" s="16"/>
      <c r="AV655" s="16"/>
      <c r="AW655" s="16"/>
      <c r="AX655" s="16"/>
      <c r="AY655" s="16"/>
      <c r="AZ655" s="16"/>
      <c r="BA655" s="16"/>
      <c r="BB655" s="16"/>
      <c r="BC655" s="16"/>
      <c r="BD655" s="16"/>
      <c r="BE655" s="16"/>
      <c r="BF655" s="16"/>
      <c r="BG655" s="16"/>
      <c r="BH655" s="16"/>
      <c r="BI655" s="16"/>
      <c r="BJ655" s="16"/>
      <c r="BK655" s="16"/>
      <c r="BL655" s="16"/>
      <c r="BM655" s="16"/>
      <c r="BN655" s="16"/>
      <c r="BO655" s="16"/>
      <c r="BP655" s="16"/>
      <c r="BQ655" s="16"/>
      <c r="BR655" s="16"/>
      <c r="BS655" s="16"/>
      <c r="BT655" s="16"/>
      <c r="BU655" s="16"/>
      <c r="BV655" s="16"/>
      <c r="BW655" s="16"/>
      <c r="BX655" s="16"/>
      <c r="BY655" s="16"/>
      <c r="BZ655" s="16"/>
      <c r="CA655" s="16"/>
      <c r="CB655" s="16"/>
      <c r="CC655" s="16"/>
      <c r="CD655" s="16"/>
      <c r="CE655" s="16"/>
      <c r="CF655" s="16"/>
      <c r="CG655" s="16"/>
      <c r="CH655" s="16"/>
      <c r="CI655" s="16"/>
      <c r="CJ655" s="16"/>
      <c r="CK655" s="16"/>
      <c r="CL655" s="16"/>
      <c r="CM655" s="16"/>
      <c r="CN655" s="16"/>
      <c r="CO655" s="16"/>
      <c r="CP655" s="16"/>
      <c r="CQ655" s="16"/>
      <c r="CR655" s="16"/>
      <c r="CS655" s="16"/>
      <c r="CT655" s="16"/>
      <c r="CU655" s="16"/>
      <c r="CV655" s="16"/>
      <c r="CW655" s="16"/>
      <c r="CX655" s="16"/>
      <c r="CY655" s="16"/>
      <c r="CZ655" s="16"/>
      <c r="DA655" s="16"/>
      <c r="DB655" s="16"/>
      <c r="DC655" s="16"/>
      <c r="DD655" s="16"/>
      <c r="DE655" s="16"/>
      <c r="DF655" s="16"/>
      <c r="DG655" s="16"/>
      <c r="DH655" s="16"/>
      <c r="DI655" s="16"/>
      <c r="DJ655" s="16"/>
      <c r="DK655" s="16"/>
      <c r="DL655" s="16"/>
      <c r="DM655" s="16"/>
      <c r="DN655" s="16"/>
      <c r="DO655" s="16"/>
      <c r="DP655" s="16"/>
      <c r="DQ655" s="16"/>
      <c r="DR655" s="16"/>
      <c r="DS655" s="16"/>
      <c r="DT655" s="16"/>
      <c r="DU655" s="16"/>
      <c r="DV655" s="16"/>
      <c r="DW655" s="16"/>
      <c r="DX655" s="16"/>
      <c r="DY655" s="16"/>
      <c r="DZ655" s="16"/>
      <c r="EA655" s="16"/>
      <c r="EB655" s="16"/>
      <c r="EC655" s="16"/>
      <c r="ED655" s="16"/>
      <c r="EE655" s="16"/>
      <c r="EF655" s="16"/>
      <c r="EG655" s="16"/>
      <c r="EH655" s="16"/>
      <c r="EI655" s="16"/>
      <c r="EJ655" s="16"/>
      <c r="EK655" s="16"/>
      <c r="EL655" s="16"/>
      <c r="EM655" s="16"/>
      <c r="EN655" s="16"/>
      <c r="EO655" s="16"/>
      <c r="EP655" s="16"/>
      <c r="EQ655" s="16"/>
      <c r="ER655" s="16"/>
      <c r="ES655" s="16"/>
      <c r="ET655" s="16"/>
      <c r="EU655" s="16"/>
      <c r="EV655" s="16"/>
      <c r="EW655" s="16"/>
      <c r="EX655" s="16"/>
      <c r="EY655" s="16"/>
      <c r="EZ655" s="16"/>
      <c r="FA655" s="16"/>
      <c r="FB655" s="16"/>
      <c r="FC655" s="16"/>
      <c r="FD655" s="16"/>
      <c r="FE655" s="16"/>
      <c r="FF655" s="16"/>
      <c r="FG655" s="16"/>
      <c r="FH655" s="16"/>
      <c r="FI655" s="16"/>
      <c r="FJ655" s="16"/>
      <c r="FK655" s="16"/>
      <c r="FL655" s="16"/>
      <c r="FM655" s="16"/>
      <c r="FN655" s="16"/>
      <c r="FO655" s="16"/>
      <c r="FP655" s="16"/>
      <c r="FQ655" s="16"/>
      <c r="FR655" s="16"/>
      <c r="FS655" s="16"/>
      <c r="FT655" s="16"/>
      <c r="FU655" s="16"/>
      <c r="FV655" s="16"/>
      <c r="FW655" s="16"/>
      <c r="FX655" s="16"/>
      <c r="FY655" s="16"/>
      <c r="FZ655" s="16"/>
      <c r="GA655" s="16"/>
      <c r="GB655" s="16"/>
      <c r="GC655" s="16"/>
      <c r="GE655" s="37">
        <v>650</v>
      </c>
      <c r="GF655" s="12">
        <v>3904</v>
      </c>
      <c r="GG655" s="16">
        <v>21.44</v>
      </c>
      <c r="GH655" s="16">
        <v>23.94</v>
      </c>
      <c r="GI655" s="16">
        <v>12</v>
      </c>
      <c r="GJ655" s="16">
        <v>9.5399999999999991</v>
      </c>
      <c r="GK655" s="16">
        <v>3</v>
      </c>
      <c r="GL655" s="16">
        <v>12.455</v>
      </c>
      <c r="GM655" s="16">
        <v>6.16</v>
      </c>
      <c r="GN655" s="16">
        <v>10.51</v>
      </c>
      <c r="GO655" s="16">
        <v>0</v>
      </c>
      <c r="GP655" s="16">
        <v>11.68</v>
      </c>
      <c r="GQ655" s="16">
        <v>11.83</v>
      </c>
      <c r="GR655" s="16">
        <v>28.83</v>
      </c>
      <c r="GS655" s="16">
        <v>13.12</v>
      </c>
      <c r="GT655" s="16">
        <v>17.2</v>
      </c>
      <c r="GU655" s="16">
        <v>15.99</v>
      </c>
      <c r="GV655" s="16">
        <v>3010.8219999999988</v>
      </c>
      <c r="GW655" s="16"/>
      <c r="GX655" s="16"/>
      <c r="GY655" s="16"/>
      <c r="GZ655" s="16"/>
      <c r="HA655" s="16"/>
    </row>
    <row r="656" spans="1:209" x14ac:dyDescent="0.35">
      <c r="A656" s="37"/>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c r="AA656" s="16"/>
      <c r="AB656" s="16"/>
      <c r="AC656" s="16"/>
      <c r="AD656" s="16"/>
      <c r="AE656" s="16"/>
      <c r="AF656" s="16"/>
      <c r="AG656" s="16"/>
      <c r="AH656" s="16"/>
      <c r="AI656" s="16"/>
      <c r="AJ656" s="16"/>
      <c r="AK656" s="16"/>
      <c r="AL656" s="16"/>
      <c r="AM656" s="16"/>
      <c r="AN656" s="16"/>
      <c r="AO656" s="16"/>
      <c r="AP656" s="16"/>
      <c r="AQ656" s="16"/>
      <c r="AR656" s="16"/>
      <c r="AS656" s="16"/>
      <c r="AT656" s="16"/>
      <c r="AU656" s="16"/>
      <c r="AV656" s="16"/>
      <c r="AW656" s="16"/>
      <c r="AX656" s="16"/>
      <c r="AY656" s="16"/>
      <c r="AZ656" s="16"/>
      <c r="BA656" s="16"/>
      <c r="BB656" s="16"/>
      <c r="BC656" s="16"/>
      <c r="BD656" s="16"/>
      <c r="BE656" s="16"/>
      <c r="BF656" s="16"/>
      <c r="BG656" s="16"/>
      <c r="BH656" s="16"/>
      <c r="BI656" s="16"/>
      <c r="BJ656" s="16"/>
      <c r="BK656" s="16"/>
      <c r="BL656" s="16"/>
      <c r="BM656" s="16"/>
      <c r="BN656" s="16"/>
      <c r="BO656" s="16"/>
      <c r="BP656" s="16"/>
      <c r="BQ656" s="16"/>
      <c r="BR656" s="16"/>
      <c r="BS656" s="16"/>
      <c r="BT656" s="16"/>
      <c r="BU656" s="16"/>
      <c r="BV656" s="16"/>
      <c r="BW656" s="16"/>
      <c r="BX656" s="16"/>
      <c r="BY656" s="16"/>
      <c r="BZ656" s="16"/>
      <c r="CA656" s="16"/>
      <c r="CB656" s="16"/>
      <c r="CC656" s="16"/>
      <c r="CD656" s="16"/>
      <c r="CE656" s="16"/>
      <c r="CF656" s="16"/>
      <c r="CG656" s="16"/>
      <c r="CH656" s="16"/>
      <c r="CI656" s="16"/>
      <c r="CJ656" s="16"/>
      <c r="CK656" s="16"/>
      <c r="CL656" s="16"/>
      <c r="CM656" s="16"/>
      <c r="CN656" s="16"/>
      <c r="CO656" s="16"/>
      <c r="CP656" s="16"/>
      <c r="CQ656" s="16"/>
      <c r="CR656" s="16"/>
      <c r="CS656" s="16"/>
      <c r="CT656" s="16"/>
      <c r="CU656" s="16"/>
      <c r="CV656" s="16"/>
      <c r="CW656" s="16"/>
      <c r="CX656" s="16"/>
      <c r="CY656" s="16"/>
      <c r="CZ656" s="16"/>
      <c r="DA656" s="16"/>
      <c r="DB656" s="16"/>
      <c r="DC656" s="16"/>
      <c r="DD656" s="16"/>
      <c r="DE656" s="16"/>
      <c r="DF656" s="16"/>
      <c r="DG656" s="16"/>
      <c r="DH656" s="16"/>
      <c r="DI656" s="16"/>
      <c r="DJ656" s="16"/>
      <c r="DK656" s="16"/>
      <c r="DL656" s="16"/>
      <c r="DM656" s="16"/>
      <c r="DN656" s="16"/>
      <c r="DO656" s="16"/>
      <c r="DP656" s="16"/>
      <c r="DQ656" s="16"/>
      <c r="DR656" s="16"/>
      <c r="DS656" s="16"/>
      <c r="DT656" s="16"/>
      <c r="DU656" s="16"/>
      <c r="DV656" s="16"/>
      <c r="DW656" s="16"/>
      <c r="DX656" s="16"/>
      <c r="DY656" s="16"/>
      <c r="DZ656" s="16"/>
      <c r="EA656" s="16"/>
      <c r="EB656" s="16"/>
      <c r="EC656" s="16"/>
      <c r="ED656" s="16"/>
      <c r="EE656" s="16"/>
      <c r="EF656" s="16"/>
      <c r="EG656" s="16"/>
      <c r="EH656" s="16"/>
      <c r="EI656" s="16"/>
      <c r="EJ656" s="16"/>
      <c r="EK656" s="16"/>
      <c r="EL656" s="16"/>
      <c r="EM656" s="16"/>
      <c r="EN656" s="16"/>
      <c r="EO656" s="16"/>
      <c r="EP656" s="16"/>
      <c r="EQ656" s="16"/>
      <c r="ER656" s="16"/>
      <c r="ES656" s="16"/>
      <c r="ET656" s="16"/>
      <c r="EU656" s="16"/>
      <c r="EV656" s="16"/>
      <c r="EW656" s="16"/>
      <c r="EX656" s="16"/>
      <c r="EY656" s="16"/>
      <c r="EZ656" s="16"/>
      <c r="FA656" s="16"/>
      <c r="FB656" s="16"/>
      <c r="FC656" s="16"/>
      <c r="FD656" s="16"/>
      <c r="FE656" s="16"/>
      <c r="FF656" s="16"/>
      <c r="FG656" s="16"/>
      <c r="FH656" s="16"/>
      <c r="FI656" s="16"/>
      <c r="FJ656" s="16"/>
      <c r="FK656" s="16"/>
      <c r="FL656" s="16"/>
      <c r="FM656" s="16"/>
      <c r="FN656" s="16"/>
      <c r="FO656" s="16"/>
      <c r="FP656" s="16"/>
      <c r="FQ656" s="16"/>
      <c r="FR656" s="16"/>
      <c r="FS656" s="16"/>
      <c r="FT656" s="16"/>
      <c r="FU656" s="16"/>
      <c r="FV656" s="16"/>
      <c r="FW656" s="16"/>
      <c r="FX656" s="16"/>
      <c r="FY656" s="16"/>
      <c r="FZ656" s="16"/>
      <c r="GA656" s="16"/>
      <c r="GB656" s="16"/>
      <c r="GC656" s="16"/>
      <c r="GE656" s="37">
        <v>651</v>
      </c>
      <c r="GF656" s="12">
        <v>3909</v>
      </c>
      <c r="GG656" s="16">
        <v>86.62</v>
      </c>
      <c r="GH656" s="16">
        <v>184.315</v>
      </c>
      <c r="GI656" s="16">
        <v>55.74</v>
      </c>
      <c r="GJ656" s="16">
        <v>45.59</v>
      </c>
      <c r="GK656" s="16">
        <v>31.3</v>
      </c>
      <c r="GL656" s="16">
        <v>58.55</v>
      </c>
      <c r="GM656" s="16">
        <v>26.19</v>
      </c>
      <c r="GN656" s="16">
        <v>56.65</v>
      </c>
      <c r="GO656" s="16">
        <v>124.2</v>
      </c>
      <c r="GP656" s="16">
        <v>77.48</v>
      </c>
      <c r="GQ656" s="16">
        <v>85.27</v>
      </c>
      <c r="GR656" s="16">
        <v>69.06</v>
      </c>
      <c r="GS656" s="16">
        <v>89.194999999999993</v>
      </c>
      <c r="GT656" s="16">
        <v>78.48</v>
      </c>
      <c r="GU656" s="16">
        <v>122.58</v>
      </c>
      <c r="GV656" s="16">
        <v>10981.515000000001</v>
      </c>
      <c r="GW656" s="16"/>
      <c r="GX656" s="16"/>
      <c r="GY656" s="16"/>
      <c r="GZ656" s="16"/>
      <c r="HA656" s="16"/>
    </row>
    <row r="657" spans="1:209" x14ac:dyDescent="0.35">
      <c r="A657" s="37"/>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c r="AA657" s="16"/>
      <c r="AB657" s="16"/>
      <c r="AC657" s="16"/>
      <c r="AD657" s="16"/>
      <c r="AE657" s="16"/>
      <c r="AF657" s="16"/>
      <c r="AG657" s="16"/>
      <c r="AH657" s="16"/>
      <c r="AI657" s="16"/>
      <c r="AJ657" s="16"/>
      <c r="AK657" s="16"/>
      <c r="AL657" s="16"/>
      <c r="AM657" s="16"/>
      <c r="AN657" s="16"/>
      <c r="AO657" s="16"/>
      <c r="AP657" s="16"/>
      <c r="AQ657" s="16"/>
      <c r="AR657" s="16"/>
      <c r="AS657" s="16"/>
      <c r="AT657" s="16"/>
      <c r="AU657" s="16"/>
      <c r="AV657" s="16"/>
      <c r="AW657" s="16"/>
      <c r="AX657" s="16"/>
      <c r="AY657" s="16"/>
      <c r="AZ657" s="16"/>
      <c r="BA657" s="16"/>
      <c r="BB657" s="16"/>
      <c r="BC657" s="16"/>
      <c r="BD657" s="16"/>
      <c r="BE657" s="16"/>
      <c r="BF657" s="16"/>
      <c r="BG657" s="16"/>
      <c r="BH657" s="16"/>
      <c r="BI657" s="16"/>
      <c r="BJ657" s="16"/>
      <c r="BK657" s="16"/>
      <c r="BL657" s="16"/>
      <c r="BM657" s="16"/>
      <c r="BN657" s="16"/>
      <c r="BO657" s="16"/>
      <c r="BP657" s="16"/>
      <c r="BQ657" s="16"/>
      <c r="BR657" s="16"/>
      <c r="BS657" s="16"/>
      <c r="BT657" s="16"/>
      <c r="BU657" s="16"/>
      <c r="BV657" s="16"/>
      <c r="BW657" s="16"/>
      <c r="BX657" s="16"/>
      <c r="BY657" s="16"/>
      <c r="BZ657" s="16"/>
      <c r="CA657" s="16"/>
      <c r="CB657" s="16"/>
      <c r="CC657" s="16"/>
      <c r="CD657" s="16"/>
      <c r="CE657" s="16"/>
      <c r="CF657" s="16"/>
      <c r="CG657" s="16"/>
      <c r="CH657" s="16"/>
      <c r="CI657" s="16"/>
      <c r="CJ657" s="16"/>
      <c r="CK657" s="16"/>
      <c r="CL657" s="16"/>
      <c r="CM657" s="16"/>
      <c r="CN657" s="16"/>
      <c r="CO657" s="16"/>
      <c r="CP657" s="16"/>
      <c r="CQ657" s="16"/>
      <c r="CR657" s="16"/>
      <c r="CS657" s="16"/>
      <c r="CT657" s="16"/>
      <c r="CU657" s="16"/>
      <c r="CV657" s="16"/>
      <c r="CW657" s="16"/>
      <c r="CX657" s="16"/>
      <c r="CY657" s="16"/>
      <c r="CZ657" s="16"/>
      <c r="DA657" s="16"/>
      <c r="DB657" s="16"/>
      <c r="DC657" s="16"/>
      <c r="DD657" s="16"/>
      <c r="DE657" s="16"/>
      <c r="DF657" s="16"/>
      <c r="DG657" s="16"/>
      <c r="DH657" s="16"/>
      <c r="DI657" s="16"/>
      <c r="DJ657" s="16"/>
      <c r="DK657" s="16"/>
      <c r="DL657" s="16"/>
      <c r="DM657" s="16"/>
      <c r="DN657" s="16"/>
      <c r="DO657" s="16"/>
      <c r="DP657" s="16"/>
      <c r="DQ657" s="16"/>
      <c r="DR657" s="16"/>
      <c r="DS657" s="16"/>
      <c r="DT657" s="16"/>
      <c r="DU657" s="16"/>
      <c r="DV657" s="16"/>
      <c r="DW657" s="16"/>
      <c r="DX657" s="16"/>
      <c r="DY657" s="16"/>
      <c r="DZ657" s="16"/>
      <c r="EA657" s="16"/>
      <c r="EB657" s="16"/>
      <c r="EC657" s="16"/>
      <c r="ED657" s="16"/>
      <c r="EE657" s="16"/>
      <c r="EF657" s="16"/>
      <c r="EG657" s="16"/>
      <c r="EH657" s="16"/>
      <c r="EI657" s="16"/>
      <c r="EJ657" s="16"/>
      <c r="EK657" s="16"/>
      <c r="EL657" s="16"/>
      <c r="EM657" s="16"/>
      <c r="EN657" s="16"/>
      <c r="EO657" s="16"/>
      <c r="EP657" s="16"/>
      <c r="EQ657" s="16"/>
      <c r="ER657" s="16"/>
      <c r="ES657" s="16"/>
      <c r="ET657" s="16"/>
      <c r="EU657" s="16"/>
      <c r="EV657" s="16"/>
      <c r="EW657" s="16"/>
      <c r="EX657" s="16"/>
      <c r="EY657" s="16"/>
      <c r="EZ657" s="16"/>
      <c r="FA657" s="16"/>
      <c r="FB657" s="16"/>
      <c r="FC657" s="16"/>
      <c r="FD657" s="16"/>
      <c r="FE657" s="16"/>
      <c r="FF657" s="16"/>
      <c r="FG657" s="16"/>
      <c r="FH657" s="16"/>
      <c r="FI657" s="16"/>
      <c r="FJ657" s="16"/>
      <c r="FK657" s="16"/>
      <c r="FL657" s="16"/>
      <c r="FM657" s="16"/>
      <c r="FN657" s="16"/>
      <c r="FO657" s="16"/>
      <c r="FP657" s="16"/>
      <c r="FQ657" s="16"/>
      <c r="FR657" s="16"/>
      <c r="FS657" s="16"/>
      <c r="FT657" s="16"/>
      <c r="FU657" s="16"/>
      <c r="FV657" s="16"/>
      <c r="FW657" s="16"/>
      <c r="FX657" s="16"/>
      <c r="FY657" s="16"/>
      <c r="FZ657" s="16"/>
      <c r="GA657" s="16"/>
      <c r="GB657" s="16"/>
      <c r="GC657" s="16"/>
      <c r="GE657" s="37">
        <v>652</v>
      </c>
      <c r="GF657" s="12">
        <v>3910</v>
      </c>
      <c r="GG657" s="16">
        <v>117.61499999999999</v>
      </c>
      <c r="GH657" s="16">
        <v>143.91499999999999</v>
      </c>
      <c r="GI657" s="16">
        <v>38.46</v>
      </c>
      <c r="GJ657" s="16">
        <v>114.72</v>
      </c>
      <c r="GK657" s="16">
        <v>54.93</v>
      </c>
      <c r="GL657" s="16">
        <v>15.36</v>
      </c>
      <c r="GM657" s="16">
        <v>12.08</v>
      </c>
      <c r="GN657" s="16">
        <v>122.215</v>
      </c>
      <c r="GO657" s="16">
        <v>64.055000000000007</v>
      </c>
      <c r="GP657" s="16">
        <v>136.035</v>
      </c>
      <c r="GQ657" s="16">
        <v>175.38</v>
      </c>
      <c r="GR657" s="16">
        <v>88.275999999999996</v>
      </c>
      <c r="GS657" s="16">
        <v>185.2</v>
      </c>
      <c r="GT657" s="16">
        <v>102.99</v>
      </c>
      <c r="GU657" s="16">
        <v>71.33</v>
      </c>
      <c r="GV657" s="16">
        <v>18355.566999999999</v>
      </c>
      <c r="GW657" s="16"/>
      <c r="GX657" s="16"/>
      <c r="GY657" s="16"/>
      <c r="GZ657" s="16"/>
      <c r="HA657" s="16"/>
    </row>
    <row r="658" spans="1:209" x14ac:dyDescent="0.35">
      <c r="A658" s="37"/>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c r="AA658" s="16"/>
      <c r="AB658" s="16"/>
      <c r="AC658" s="16"/>
      <c r="AD658" s="16"/>
      <c r="AE658" s="16"/>
      <c r="AF658" s="16"/>
      <c r="AG658" s="16"/>
      <c r="AH658" s="16"/>
      <c r="AI658" s="16"/>
      <c r="AJ658" s="16"/>
      <c r="AK658" s="16"/>
      <c r="AL658" s="16"/>
      <c r="AM658" s="16"/>
      <c r="AN658" s="16"/>
      <c r="AO658" s="16"/>
      <c r="AP658" s="16"/>
      <c r="AQ658" s="16"/>
      <c r="AR658" s="16"/>
      <c r="AS658" s="16"/>
      <c r="AT658" s="16"/>
      <c r="AU658" s="16"/>
      <c r="AV658" s="16"/>
      <c r="AW658" s="16"/>
      <c r="AX658" s="16"/>
      <c r="AY658" s="16"/>
      <c r="AZ658" s="16"/>
      <c r="BA658" s="16"/>
      <c r="BB658" s="16"/>
      <c r="BC658" s="16"/>
      <c r="BD658" s="16"/>
      <c r="BE658" s="16"/>
      <c r="BF658" s="16"/>
      <c r="BG658" s="16"/>
      <c r="BH658" s="16"/>
      <c r="BI658" s="16"/>
      <c r="BJ658" s="16"/>
      <c r="BK658" s="16"/>
      <c r="BL658" s="16"/>
      <c r="BM658" s="16"/>
      <c r="BN658" s="16"/>
      <c r="BO658" s="16"/>
      <c r="BP658" s="16"/>
      <c r="BQ658" s="16"/>
      <c r="BR658" s="16"/>
      <c r="BS658" s="16"/>
      <c r="BT658" s="16"/>
      <c r="BU658" s="16"/>
      <c r="BV658" s="16"/>
      <c r="BW658" s="16"/>
      <c r="BX658" s="16"/>
      <c r="BY658" s="16"/>
      <c r="BZ658" s="16"/>
      <c r="CA658" s="16"/>
      <c r="CB658" s="16"/>
      <c r="CC658" s="16"/>
      <c r="CD658" s="16"/>
      <c r="CE658" s="16"/>
      <c r="CF658" s="16"/>
      <c r="CG658" s="16"/>
      <c r="CH658" s="16"/>
      <c r="CI658" s="16"/>
      <c r="CJ658" s="16"/>
      <c r="CK658" s="16"/>
      <c r="CL658" s="16"/>
      <c r="CM658" s="16"/>
      <c r="CN658" s="16"/>
      <c r="CO658" s="16"/>
      <c r="CP658" s="16"/>
      <c r="CQ658" s="16"/>
      <c r="CR658" s="16"/>
      <c r="CS658" s="16"/>
      <c r="CT658" s="16"/>
      <c r="CU658" s="16"/>
      <c r="CV658" s="16"/>
      <c r="CW658" s="16"/>
      <c r="CX658" s="16"/>
      <c r="CY658" s="16"/>
      <c r="CZ658" s="16"/>
      <c r="DA658" s="16"/>
      <c r="DB658" s="16"/>
      <c r="DC658" s="16"/>
      <c r="DD658" s="16"/>
      <c r="DE658" s="16"/>
      <c r="DF658" s="16"/>
      <c r="DG658" s="16"/>
      <c r="DH658" s="16"/>
      <c r="DI658" s="16"/>
      <c r="DJ658" s="16"/>
      <c r="DK658" s="16"/>
      <c r="DL658" s="16"/>
      <c r="DM658" s="16"/>
      <c r="DN658" s="16"/>
      <c r="DO658" s="16"/>
      <c r="DP658" s="16"/>
      <c r="DQ658" s="16"/>
      <c r="DR658" s="16"/>
      <c r="DS658" s="16"/>
      <c r="DT658" s="16"/>
      <c r="DU658" s="16"/>
      <c r="DV658" s="16"/>
      <c r="DW658" s="16"/>
      <c r="DX658" s="16"/>
      <c r="DY658" s="16"/>
      <c r="DZ658" s="16"/>
      <c r="EA658" s="16"/>
      <c r="EB658" s="16"/>
      <c r="EC658" s="16"/>
      <c r="ED658" s="16"/>
      <c r="EE658" s="16"/>
      <c r="EF658" s="16"/>
      <c r="EG658" s="16"/>
      <c r="EH658" s="16"/>
      <c r="EI658" s="16"/>
      <c r="EJ658" s="16"/>
      <c r="EK658" s="16"/>
      <c r="EL658" s="16"/>
      <c r="EM658" s="16"/>
      <c r="EN658" s="16"/>
      <c r="EO658" s="16"/>
      <c r="EP658" s="16"/>
      <c r="EQ658" s="16"/>
      <c r="ER658" s="16"/>
      <c r="ES658" s="16"/>
      <c r="ET658" s="16"/>
      <c r="EU658" s="16"/>
      <c r="EV658" s="16"/>
      <c r="EW658" s="16"/>
      <c r="EX658" s="16"/>
      <c r="EY658" s="16"/>
      <c r="EZ658" s="16"/>
      <c r="FA658" s="16"/>
      <c r="FB658" s="16"/>
      <c r="FC658" s="16"/>
      <c r="FD658" s="16"/>
      <c r="FE658" s="16"/>
      <c r="FF658" s="16"/>
      <c r="FG658" s="16"/>
      <c r="FH658" s="16"/>
      <c r="FI658" s="16"/>
      <c r="FJ658" s="16"/>
      <c r="FK658" s="16"/>
      <c r="FL658" s="16"/>
      <c r="FM658" s="16"/>
      <c r="FN658" s="16"/>
      <c r="FO658" s="16"/>
      <c r="FP658" s="16"/>
      <c r="FQ658" s="16"/>
      <c r="FR658" s="16"/>
      <c r="FS658" s="16"/>
      <c r="FT658" s="16"/>
      <c r="FU658" s="16"/>
      <c r="FV658" s="16"/>
      <c r="FW658" s="16"/>
      <c r="FX658" s="16"/>
      <c r="FY658" s="16"/>
      <c r="FZ658" s="16"/>
      <c r="GA658" s="16"/>
      <c r="GB658" s="16"/>
      <c r="GC658" s="16"/>
      <c r="GE658" s="37">
        <v>653</v>
      </c>
      <c r="GF658" s="12">
        <v>3911</v>
      </c>
      <c r="GG658" s="16">
        <v>18.79</v>
      </c>
      <c r="GH658" s="16">
        <v>36.64</v>
      </c>
      <c r="GI658" s="16">
        <v>17.75</v>
      </c>
      <c r="GJ658" s="16">
        <v>5.54</v>
      </c>
      <c r="GK658" s="16">
        <v>19.420000000000002</v>
      </c>
      <c r="GL658" s="16">
        <v>57.39</v>
      </c>
      <c r="GM658" s="16">
        <v>20.92</v>
      </c>
      <c r="GN658" s="16">
        <v>21.71</v>
      </c>
      <c r="GO658" s="16">
        <v>32.61</v>
      </c>
      <c r="GP658" s="16">
        <v>29.414999999999999</v>
      </c>
      <c r="GQ658" s="16">
        <v>58.4</v>
      </c>
      <c r="GR658" s="16">
        <v>59.68</v>
      </c>
      <c r="GS658" s="16">
        <v>55.47</v>
      </c>
      <c r="GT658" s="16">
        <v>49.72</v>
      </c>
      <c r="GU658" s="16">
        <v>14.79</v>
      </c>
      <c r="GV658" s="16">
        <v>4369.0989999999983</v>
      </c>
      <c r="GW658" s="16"/>
      <c r="GX658" s="16"/>
      <c r="GY658" s="16"/>
      <c r="GZ658" s="16"/>
      <c r="HA658" s="16"/>
    </row>
    <row r="659" spans="1:209" x14ac:dyDescent="0.35">
      <c r="A659" s="37"/>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c r="AA659" s="16"/>
      <c r="AB659" s="16"/>
      <c r="AC659" s="16"/>
      <c r="AD659" s="16"/>
      <c r="AE659" s="16"/>
      <c r="AF659" s="16"/>
      <c r="AG659" s="16"/>
      <c r="AH659" s="16"/>
      <c r="AI659" s="16"/>
      <c r="AJ659" s="16"/>
      <c r="AK659" s="16"/>
      <c r="AL659" s="16"/>
      <c r="AM659" s="16"/>
      <c r="AN659" s="16"/>
      <c r="AO659" s="16"/>
      <c r="AP659" s="16"/>
      <c r="AQ659" s="16"/>
      <c r="AR659" s="16"/>
      <c r="AS659" s="16"/>
      <c r="AT659" s="16"/>
      <c r="AU659" s="16"/>
      <c r="AV659" s="16"/>
      <c r="AW659" s="16"/>
      <c r="AX659" s="16"/>
      <c r="AY659" s="16"/>
      <c r="AZ659" s="16"/>
      <c r="BA659" s="16"/>
      <c r="BB659" s="16"/>
      <c r="BC659" s="16"/>
      <c r="BD659" s="16"/>
      <c r="BE659" s="16"/>
      <c r="BF659" s="16"/>
      <c r="BG659" s="16"/>
      <c r="BH659" s="16"/>
      <c r="BI659" s="16"/>
      <c r="BJ659" s="16"/>
      <c r="BK659" s="16"/>
      <c r="BL659" s="16"/>
      <c r="BM659" s="16"/>
      <c r="BN659" s="16"/>
      <c r="BO659" s="16"/>
      <c r="BP659" s="16"/>
      <c r="BQ659" s="16"/>
      <c r="BR659" s="16"/>
      <c r="BS659" s="16"/>
      <c r="BT659" s="16"/>
      <c r="BU659" s="16"/>
      <c r="BV659" s="16"/>
      <c r="BW659" s="16"/>
      <c r="BX659" s="16"/>
      <c r="BY659" s="16"/>
      <c r="BZ659" s="16"/>
      <c r="CA659" s="16"/>
      <c r="CB659" s="16"/>
      <c r="CC659" s="16"/>
      <c r="CD659" s="16"/>
      <c r="CE659" s="16"/>
      <c r="CF659" s="16"/>
      <c r="CG659" s="16"/>
      <c r="CH659" s="16"/>
      <c r="CI659" s="16"/>
      <c r="CJ659" s="16"/>
      <c r="CK659" s="16"/>
      <c r="CL659" s="16"/>
      <c r="CM659" s="16"/>
      <c r="CN659" s="16"/>
      <c r="CO659" s="16"/>
      <c r="CP659" s="16"/>
      <c r="CQ659" s="16"/>
      <c r="CR659" s="16"/>
      <c r="CS659" s="16"/>
      <c r="CT659" s="16"/>
      <c r="CU659" s="16"/>
      <c r="CV659" s="16"/>
      <c r="CW659" s="16"/>
      <c r="CX659" s="16"/>
      <c r="CY659" s="16"/>
      <c r="CZ659" s="16"/>
      <c r="DA659" s="16"/>
      <c r="DB659" s="16"/>
      <c r="DC659" s="16"/>
      <c r="DD659" s="16"/>
      <c r="DE659" s="16"/>
      <c r="DF659" s="16"/>
      <c r="DG659" s="16"/>
      <c r="DH659" s="16"/>
      <c r="DI659" s="16"/>
      <c r="DJ659" s="16"/>
      <c r="DK659" s="16"/>
      <c r="DL659" s="16"/>
      <c r="DM659" s="16"/>
      <c r="DN659" s="16"/>
      <c r="DO659" s="16"/>
      <c r="DP659" s="16"/>
      <c r="DQ659" s="16"/>
      <c r="DR659" s="16"/>
      <c r="DS659" s="16"/>
      <c r="DT659" s="16"/>
      <c r="DU659" s="16"/>
      <c r="DV659" s="16"/>
      <c r="DW659" s="16"/>
      <c r="DX659" s="16"/>
      <c r="DY659" s="16"/>
      <c r="DZ659" s="16"/>
      <c r="EA659" s="16"/>
      <c r="EB659" s="16"/>
      <c r="EC659" s="16"/>
      <c r="ED659" s="16"/>
      <c r="EE659" s="16"/>
      <c r="EF659" s="16"/>
      <c r="EG659" s="16"/>
      <c r="EH659" s="16"/>
      <c r="EI659" s="16"/>
      <c r="EJ659" s="16"/>
      <c r="EK659" s="16"/>
      <c r="EL659" s="16"/>
      <c r="EM659" s="16"/>
      <c r="EN659" s="16"/>
      <c r="EO659" s="16"/>
      <c r="EP659" s="16"/>
      <c r="EQ659" s="16"/>
      <c r="ER659" s="16"/>
      <c r="ES659" s="16"/>
      <c r="ET659" s="16"/>
      <c r="EU659" s="16"/>
      <c r="EV659" s="16"/>
      <c r="EW659" s="16"/>
      <c r="EX659" s="16"/>
      <c r="EY659" s="16"/>
      <c r="EZ659" s="16"/>
      <c r="FA659" s="16"/>
      <c r="FB659" s="16"/>
      <c r="FC659" s="16"/>
      <c r="FD659" s="16"/>
      <c r="FE659" s="16"/>
      <c r="FF659" s="16"/>
      <c r="FG659" s="16"/>
      <c r="FH659" s="16"/>
      <c r="FI659" s="16"/>
      <c r="FJ659" s="16"/>
      <c r="FK659" s="16"/>
      <c r="FL659" s="16"/>
      <c r="FM659" s="16"/>
      <c r="FN659" s="16"/>
      <c r="FO659" s="16"/>
      <c r="FP659" s="16"/>
      <c r="FQ659" s="16"/>
      <c r="FR659" s="16"/>
      <c r="FS659" s="16"/>
      <c r="FT659" s="16"/>
      <c r="FU659" s="16"/>
      <c r="FV659" s="16"/>
      <c r="FW659" s="16"/>
      <c r="FX659" s="16"/>
      <c r="FY659" s="16"/>
      <c r="FZ659" s="16"/>
      <c r="GA659" s="16"/>
      <c r="GB659" s="16"/>
      <c r="GC659" s="16"/>
      <c r="GE659" s="37">
        <v>654</v>
      </c>
      <c r="GF659" s="12">
        <v>3912</v>
      </c>
      <c r="GG659" s="16">
        <v>98.646000000000001</v>
      </c>
      <c r="GH659" s="16">
        <v>86.27</v>
      </c>
      <c r="GI659" s="16">
        <v>25.12</v>
      </c>
      <c r="GJ659" s="16">
        <v>38.994999999999997</v>
      </c>
      <c r="GK659" s="16">
        <v>75.2</v>
      </c>
      <c r="GL659" s="16">
        <v>8.1199999999999992</v>
      </c>
      <c r="GM659" s="16">
        <v>22.71</v>
      </c>
      <c r="GN659" s="16">
        <v>81.84</v>
      </c>
      <c r="GO659" s="16">
        <v>47.174999999999997</v>
      </c>
      <c r="GP659" s="16">
        <v>90.31</v>
      </c>
      <c r="GQ659" s="16">
        <v>136.44499999999999</v>
      </c>
      <c r="GR659" s="16">
        <v>145.27000000000001</v>
      </c>
      <c r="GS659" s="16">
        <v>119.345</v>
      </c>
      <c r="GT659" s="16">
        <v>150.80000000000001</v>
      </c>
      <c r="GU659" s="16">
        <v>63.68</v>
      </c>
      <c r="GV659" s="16">
        <v>15171.014999999998</v>
      </c>
      <c r="GW659" s="16"/>
      <c r="GX659" s="16"/>
      <c r="GY659" s="16"/>
      <c r="GZ659" s="16"/>
      <c r="HA659" s="16"/>
    </row>
    <row r="660" spans="1:209" x14ac:dyDescent="0.35">
      <c r="A660" s="37"/>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c r="AA660" s="16"/>
      <c r="AB660" s="16"/>
      <c r="AC660" s="16"/>
      <c r="AD660" s="16"/>
      <c r="AE660" s="16"/>
      <c r="AF660" s="16"/>
      <c r="AG660" s="16"/>
      <c r="AH660" s="16"/>
      <c r="AI660" s="16"/>
      <c r="AJ660" s="16"/>
      <c r="AK660" s="16"/>
      <c r="AL660" s="16"/>
      <c r="AM660" s="16"/>
      <c r="AN660" s="16"/>
      <c r="AO660" s="16"/>
      <c r="AP660" s="16"/>
      <c r="AQ660" s="16"/>
      <c r="AR660" s="16"/>
      <c r="AS660" s="16"/>
      <c r="AT660" s="16"/>
      <c r="AU660" s="16"/>
      <c r="AV660" s="16"/>
      <c r="AW660" s="16"/>
      <c r="AX660" s="16"/>
      <c r="AY660" s="16"/>
      <c r="AZ660" s="16"/>
      <c r="BA660" s="16"/>
      <c r="BB660" s="16"/>
      <c r="BC660" s="16"/>
      <c r="BD660" s="16"/>
      <c r="BE660" s="16"/>
      <c r="BF660" s="16"/>
      <c r="BG660" s="16"/>
      <c r="BH660" s="16"/>
      <c r="BI660" s="16"/>
      <c r="BJ660" s="16"/>
      <c r="BK660" s="16"/>
      <c r="BL660" s="16"/>
      <c r="BM660" s="16"/>
      <c r="BN660" s="16"/>
      <c r="BO660" s="16"/>
      <c r="BP660" s="16"/>
      <c r="BQ660" s="16"/>
      <c r="BR660" s="16"/>
      <c r="BS660" s="16"/>
      <c r="BT660" s="16"/>
      <c r="BU660" s="16"/>
      <c r="BV660" s="16"/>
      <c r="BW660" s="16"/>
      <c r="BX660" s="16"/>
      <c r="BY660" s="16"/>
      <c r="BZ660" s="16"/>
      <c r="CA660" s="16"/>
      <c r="CB660" s="16"/>
      <c r="CC660" s="16"/>
      <c r="CD660" s="16"/>
      <c r="CE660" s="16"/>
      <c r="CF660" s="16"/>
      <c r="CG660" s="16"/>
      <c r="CH660" s="16"/>
      <c r="CI660" s="16"/>
      <c r="CJ660" s="16"/>
      <c r="CK660" s="16"/>
      <c r="CL660" s="16"/>
      <c r="CM660" s="16"/>
      <c r="CN660" s="16"/>
      <c r="CO660" s="16"/>
      <c r="CP660" s="16"/>
      <c r="CQ660" s="16"/>
      <c r="CR660" s="16"/>
      <c r="CS660" s="16"/>
      <c r="CT660" s="16"/>
      <c r="CU660" s="16"/>
      <c r="CV660" s="16"/>
      <c r="CW660" s="16"/>
      <c r="CX660" s="16"/>
      <c r="CY660" s="16"/>
      <c r="CZ660" s="16"/>
      <c r="DA660" s="16"/>
      <c r="DB660" s="16"/>
      <c r="DC660" s="16"/>
      <c r="DD660" s="16"/>
      <c r="DE660" s="16"/>
      <c r="DF660" s="16"/>
      <c r="DG660" s="16"/>
      <c r="DH660" s="16"/>
      <c r="DI660" s="16"/>
      <c r="DJ660" s="16"/>
      <c r="DK660" s="16"/>
      <c r="DL660" s="16"/>
      <c r="DM660" s="16"/>
      <c r="DN660" s="16"/>
      <c r="DO660" s="16"/>
      <c r="DP660" s="16"/>
      <c r="DQ660" s="16"/>
      <c r="DR660" s="16"/>
      <c r="DS660" s="16"/>
      <c r="DT660" s="16"/>
      <c r="DU660" s="16"/>
      <c r="DV660" s="16"/>
      <c r="DW660" s="16"/>
      <c r="DX660" s="16"/>
      <c r="DY660" s="16"/>
      <c r="DZ660" s="16"/>
      <c r="EA660" s="16"/>
      <c r="EB660" s="16"/>
      <c r="EC660" s="16"/>
      <c r="ED660" s="16"/>
      <c r="EE660" s="16"/>
      <c r="EF660" s="16"/>
      <c r="EG660" s="16"/>
      <c r="EH660" s="16"/>
      <c r="EI660" s="16"/>
      <c r="EJ660" s="16"/>
      <c r="EK660" s="16"/>
      <c r="EL660" s="16"/>
      <c r="EM660" s="16"/>
      <c r="EN660" s="16"/>
      <c r="EO660" s="16"/>
      <c r="EP660" s="16"/>
      <c r="EQ660" s="16"/>
      <c r="ER660" s="16"/>
      <c r="ES660" s="16"/>
      <c r="ET660" s="16"/>
      <c r="EU660" s="16"/>
      <c r="EV660" s="16"/>
      <c r="EW660" s="16"/>
      <c r="EX660" s="16"/>
      <c r="EY660" s="16"/>
      <c r="EZ660" s="16"/>
      <c r="FA660" s="16"/>
      <c r="FB660" s="16"/>
      <c r="FC660" s="16"/>
      <c r="FD660" s="16"/>
      <c r="FE660" s="16"/>
      <c r="FF660" s="16"/>
      <c r="FG660" s="16"/>
      <c r="FH660" s="16"/>
      <c r="FI660" s="16"/>
      <c r="FJ660" s="16"/>
      <c r="FK660" s="16"/>
      <c r="FL660" s="16"/>
      <c r="FM660" s="16"/>
      <c r="FN660" s="16"/>
      <c r="FO660" s="16"/>
      <c r="FP660" s="16"/>
      <c r="FQ660" s="16"/>
      <c r="FR660" s="16"/>
      <c r="FS660" s="16"/>
      <c r="FT660" s="16"/>
      <c r="FU660" s="16"/>
      <c r="FV660" s="16"/>
      <c r="FW660" s="16"/>
      <c r="FX660" s="16"/>
      <c r="FY660" s="16"/>
      <c r="FZ660" s="16"/>
      <c r="GA660" s="16"/>
      <c r="GB660" s="16"/>
      <c r="GC660" s="16"/>
      <c r="GE660" s="37">
        <v>655</v>
      </c>
      <c r="GF660" s="12">
        <v>3913</v>
      </c>
      <c r="GG660" s="16">
        <v>28.95</v>
      </c>
      <c r="GH660" s="16">
        <v>17.22</v>
      </c>
      <c r="GI660" s="16">
        <v>4.75</v>
      </c>
      <c r="GJ660" s="16">
        <v>20</v>
      </c>
      <c r="GK660" s="16">
        <v>0</v>
      </c>
      <c r="GL660" s="16">
        <v>3.18</v>
      </c>
      <c r="GM660" s="16">
        <v>5.4</v>
      </c>
      <c r="GN660" s="16">
        <v>5.13</v>
      </c>
      <c r="GO660" s="16">
        <v>123.6</v>
      </c>
      <c r="GP660" s="16">
        <v>20.36</v>
      </c>
      <c r="GQ660" s="16">
        <v>17.829999999999998</v>
      </c>
      <c r="GR660" s="16">
        <v>16.73</v>
      </c>
      <c r="GS660" s="16">
        <v>73.5</v>
      </c>
      <c r="GT660" s="16">
        <v>6.6</v>
      </c>
      <c r="GU660" s="16">
        <v>17.600000000000001</v>
      </c>
      <c r="GV660" s="16">
        <v>4353.5109999999995</v>
      </c>
      <c r="GW660" s="16"/>
      <c r="GX660" s="16"/>
      <c r="GY660" s="16"/>
      <c r="GZ660" s="16"/>
      <c r="HA660" s="16"/>
    </row>
    <row r="661" spans="1:209" x14ac:dyDescent="0.35">
      <c r="A661" s="37"/>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c r="AA661" s="16"/>
      <c r="AB661" s="16"/>
      <c r="AC661" s="16"/>
      <c r="AD661" s="16"/>
      <c r="AE661" s="16"/>
      <c r="AF661" s="16"/>
      <c r="AG661" s="16"/>
      <c r="AH661" s="16"/>
      <c r="AI661" s="16"/>
      <c r="AJ661" s="16"/>
      <c r="AK661" s="16"/>
      <c r="AL661" s="16"/>
      <c r="AM661" s="16"/>
      <c r="AN661" s="16"/>
      <c r="AO661" s="16"/>
      <c r="AP661" s="16"/>
      <c r="AQ661" s="16"/>
      <c r="AR661" s="16"/>
      <c r="AS661" s="16"/>
      <c r="AT661" s="16"/>
      <c r="AU661" s="16"/>
      <c r="AV661" s="16"/>
      <c r="AW661" s="16"/>
      <c r="AX661" s="16"/>
      <c r="AY661" s="16"/>
      <c r="AZ661" s="16"/>
      <c r="BA661" s="16"/>
      <c r="BB661" s="16"/>
      <c r="BC661" s="16"/>
      <c r="BD661" s="16"/>
      <c r="BE661" s="16"/>
      <c r="BF661" s="16"/>
      <c r="BG661" s="16"/>
      <c r="BH661" s="16"/>
      <c r="BI661" s="16"/>
      <c r="BJ661" s="16"/>
      <c r="BK661" s="16"/>
      <c r="BL661" s="16"/>
      <c r="BM661" s="16"/>
      <c r="BN661" s="16"/>
      <c r="BO661" s="16"/>
      <c r="BP661" s="16"/>
      <c r="BQ661" s="16"/>
      <c r="BR661" s="16"/>
      <c r="BS661" s="16"/>
      <c r="BT661" s="16"/>
      <c r="BU661" s="16"/>
      <c r="BV661" s="16"/>
      <c r="BW661" s="16"/>
      <c r="BX661" s="16"/>
      <c r="BY661" s="16"/>
      <c r="BZ661" s="16"/>
      <c r="CA661" s="16"/>
      <c r="CB661" s="16"/>
      <c r="CC661" s="16"/>
      <c r="CD661" s="16"/>
      <c r="CE661" s="16"/>
      <c r="CF661" s="16"/>
      <c r="CG661" s="16"/>
      <c r="CH661" s="16"/>
      <c r="CI661" s="16"/>
      <c r="CJ661" s="16"/>
      <c r="CK661" s="16"/>
      <c r="CL661" s="16"/>
      <c r="CM661" s="16"/>
      <c r="CN661" s="16"/>
      <c r="CO661" s="16"/>
      <c r="CP661" s="16"/>
      <c r="CQ661" s="16"/>
      <c r="CR661" s="16"/>
      <c r="CS661" s="16"/>
      <c r="CT661" s="16"/>
      <c r="CU661" s="16"/>
      <c r="CV661" s="16"/>
      <c r="CW661" s="16"/>
      <c r="CX661" s="16"/>
      <c r="CY661" s="16"/>
      <c r="CZ661" s="16"/>
      <c r="DA661" s="16"/>
      <c r="DB661" s="16"/>
      <c r="DC661" s="16"/>
      <c r="DD661" s="16"/>
      <c r="DE661" s="16"/>
      <c r="DF661" s="16"/>
      <c r="DG661" s="16"/>
      <c r="DH661" s="16"/>
      <c r="DI661" s="16"/>
      <c r="DJ661" s="16"/>
      <c r="DK661" s="16"/>
      <c r="DL661" s="16"/>
      <c r="DM661" s="16"/>
      <c r="DN661" s="16"/>
      <c r="DO661" s="16"/>
      <c r="DP661" s="16"/>
      <c r="DQ661" s="16"/>
      <c r="DR661" s="16"/>
      <c r="DS661" s="16"/>
      <c r="DT661" s="16"/>
      <c r="DU661" s="16"/>
      <c r="DV661" s="16"/>
      <c r="DW661" s="16"/>
      <c r="DX661" s="16"/>
      <c r="DY661" s="16"/>
      <c r="DZ661" s="16"/>
      <c r="EA661" s="16"/>
      <c r="EB661" s="16"/>
      <c r="EC661" s="16"/>
      <c r="ED661" s="16"/>
      <c r="EE661" s="16"/>
      <c r="EF661" s="16"/>
      <c r="EG661" s="16"/>
      <c r="EH661" s="16"/>
      <c r="EI661" s="16"/>
      <c r="EJ661" s="16"/>
      <c r="EK661" s="16"/>
      <c r="EL661" s="16"/>
      <c r="EM661" s="16"/>
      <c r="EN661" s="16"/>
      <c r="EO661" s="16"/>
      <c r="EP661" s="16"/>
      <c r="EQ661" s="16"/>
      <c r="ER661" s="16"/>
      <c r="ES661" s="16"/>
      <c r="ET661" s="16"/>
      <c r="EU661" s="16"/>
      <c r="EV661" s="16"/>
      <c r="EW661" s="16"/>
      <c r="EX661" s="16"/>
      <c r="EY661" s="16"/>
      <c r="EZ661" s="16"/>
      <c r="FA661" s="16"/>
      <c r="FB661" s="16"/>
      <c r="FC661" s="16"/>
      <c r="FD661" s="16"/>
      <c r="FE661" s="16"/>
      <c r="FF661" s="16"/>
      <c r="FG661" s="16"/>
      <c r="FH661" s="16"/>
      <c r="FI661" s="16"/>
      <c r="FJ661" s="16"/>
      <c r="FK661" s="16"/>
      <c r="FL661" s="16"/>
      <c r="FM661" s="16"/>
      <c r="FN661" s="16"/>
      <c r="FO661" s="16"/>
      <c r="FP661" s="16"/>
      <c r="FQ661" s="16"/>
      <c r="FR661" s="16"/>
      <c r="FS661" s="16"/>
      <c r="FT661" s="16"/>
      <c r="FU661" s="16"/>
      <c r="FV661" s="16"/>
      <c r="FW661" s="16"/>
      <c r="FX661" s="16"/>
      <c r="FY661" s="16"/>
      <c r="FZ661" s="16"/>
      <c r="GA661" s="16"/>
      <c r="GB661" s="16"/>
      <c r="GC661" s="16"/>
      <c r="GE661" s="37">
        <v>656</v>
      </c>
      <c r="GF661" s="12">
        <v>3915</v>
      </c>
      <c r="GG661" s="16">
        <v>41.1</v>
      </c>
      <c r="GH661" s="16">
        <v>51.95</v>
      </c>
      <c r="GI661" s="16">
        <v>14.5</v>
      </c>
      <c r="GJ661" s="16">
        <v>27.7</v>
      </c>
      <c r="GK661" s="16">
        <v>18.68</v>
      </c>
      <c r="GL661" s="16">
        <v>37.020000000000003</v>
      </c>
      <c r="GM661" s="16">
        <v>28.2</v>
      </c>
      <c r="GN661" s="16">
        <v>127.32</v>
      </c>
      <c r="GO661" s="16">
        <v>20.074999999999999</v>
      </c>
      <c r="GP661" s="16">
        <v>96.875</v>
      </c>
      <c r="GQ661" s="16">
        <v>115.97499999999999</v>
      </c>
      <c r="GR661" s="16">
        <v>112.97</v>
      </c>
      <c r="GS661" s="16">
        <v>57.06</v>
      </c>
      <c r="GT661" s="16">
        <v>110.44</v>
      </c>
      <c r="GU661" s="16">
        <v>6.16</v>
      </c>
      <c r="GV661" s="16">
        <v>10615.380999999992</v>
      </c>
      <c r="GW661" s="16"/>
      <c r="GX661" s="16"/>
      <c r="GY661" s="16"/>
      <c r="GZ661" s="16"/>
      <c r="HA661" s="16"/>
    </row>
    <row r="662" spans="1:209" x14ac:dyDescent="0.35">
      <c r="A662" s="37"/>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c r="AA662" s="16"/>
      <c r="AB662" s="16"/>
      <c r="AC662" s="16"/>
      <c r="AD662" s="16"/>
      <c r="AE662" s="16"/>
      <c r="AF662" s="16"/>
      <c r="AG662" s="16"/>
      <c r="AH662" s="16"/>
      <c r="AI662" s="16"/>
      <c r="AJ662" s="16"/>
      <c r="AK662" s="16"/>
      <c r="AL662" s="16"/>
      <c r="AM662" s="16"/>
      <c r="AN662" s="16"/>
      <c r="AO662" s="16"/>
      <c r="AP662" s="16"/>
      <c r="AQ662" s="16"/>
      <c r="AR662" s="16"/>
      <c r="AS662" s="16"/>
      <c r="AT662" s="16"/>
      <c r="AU662" s="16"/>
      <c r="AV662" s="16"/>
      <c r="AW662" s="16"/>
      <c r="AX662" s="16"/>
      <c r="AY662" s="16"/>
      <c r="AZ662" s="16"/>
      <c r="BA662" s="16"/>
      <c r="BB662" s="16"/>
      <c r="BC662" s="16"/>
      <c r="BD662" s="16"/>
      <c r="BE662" s="16"/>
      <c r="BF662" s="16"/>
      <c r="BG662" s="16"/>
      <c r="BH662" s="16"/>
      <c r="BI662" s="16"/>
      <c r="BJ662" s="16"/>
      <c r="BK662" s="16"/>
      <c r="BL662" s="16"/>
      <c r="BM662" s="16"/>
      <c r="BN662" s="16"/>
      <c r="BO662" s="16"/>
      <c r="BP662" s="16"/>
      <c r="BQ662" s="16"/>
      <c r="BR662" s="16"/>
      <c r="BS662" s="16"/>
      <c r="BT662" s="16"/>
      <c r="BU662" s="16"/>
      <c r="BV662" s="16"/>
      <c r="BW662" s="16"/>
      <c r="BX662" s="16"/>
      <c r="BY662" s="16"/>
      <c r="BZ662" s="16"/>
      <c r="CA662" s="16"/>
      <c r="CB662" s="16"/>
      <c r="CC662" s="16"/>
      <c r="CD662" s="16"/>
      <c r="CE662" s="16"/>
      <c r="CF662" s="16"/>
      <c r="CG662" s="16"/>
      <c r="CH662" s="16"/>
      <c r="CI662" s="16"/>
      <c r="CJ662" s="16"/>
      <c r="CK662" s="16"/>
      <c r="CL662" s="16"/>
      <c r="CM662" s="16"/>
      <c r="CN662" s="16"/>
      <c r="CO662" s="16"/>
      <c r="CP662" s="16"/>
      <c r="CQ662" s="16"/>
      <c r="CR662" s="16"/>
      <c r="CS662" s="16"/>
      <c r="CT662" s="16"/>
      <c r="CU662" s="16"/>
      <c r="CV662" s="16"/>
      <c r="CW662" s="16"/>
      <c r="CX662" s="16"/>
      <c r="CY662" s="16"/>
      <c r="CZ662" s="16"/>
      <c r="DA662" s="16"/>
      <c r="DB662" s="16"/>
      <c r="DC662" s="16"/>
      <c r="DD662" s="16"/>
      <c r="DE662" s="16"/>
      <c r="DF662" s="16"/>
      <c r="DG662" s="16"/>
      <c r="DH662" s="16"/>
      <c r="DI662" s="16"/>
      <c r="DJ662" s="16"/>
      <c r="DK662" s="16"/>
      <c r="DL662" s="16"/>
      <c r="DM662" s="16"/>
      <c r="DN662" s="16"/>
      <c r="DO662" s="16"/>
      <c r="DP662" s="16"/>
      <c r="DQ662" s="16"/>
      <c r="DR662" s="16"/>
      <c r="DS662" s="16"/>
      <c r="DT662" s="16"/>
      <c r="DU662" s="16"/>
      <c r="DV662" s="16"/>
      <c r="DW662" s="16"/>
      <c r="DX662" s="16"/>
      <c r="DY662" s="16"/>
      <c r="DZ662" s="16"/>
      <c r="EA662" s="16"/>
      <c r="EB662" s="16"/>
      <c r="EC662" s="16"/>
      <c r="ED662" s="16"/>
      <c r="EE662" s="16"/>
      <c r="EF662" s="16"/>
      <c r="EG662" s="16"/>
      <c r="EH662" s="16"/>
      <c r="EI662" s="16"/>
      <c r="EJ662" s="16"/>
      <c r="EK662" s="16"/>
      <c r="EL662" s="16"/>
      <c r="EM662" s="16"/>
      <c r="EN662" s="16"/>
      <c r="EO662" s="16"/>
      <c r="EP662" s="16"/>
      <c r="EQ662" s="16"/>
      <c r="ER662" s="16"/>
      <c r="ES662" s="16"/>
      <c r="ET662" s="16"/>
      <c r="EU662" s="16"/>
      <c r="EV662" s="16"/>
      <c r="EW662" s="16"/>
      <c r="EX662" s="16"/>
      <c r="EY662" s="16"/>
      <c r="EZ662" s="16"/>
      <c r="FA662" s="16"/>
      <c r="FB662" s="16"/>
      <c r="FC662" s="16"/>
      <c r="FD662" s="16"/>
      <c r="FE662" s="16"/>
      <c r="FF662" s="16"/>
      <c r="FG662" s="16"/>
      <c r="FH662" s="16"/>
      <c r="FI662" s="16"/>
      <c r="FJ662" s="16"/>
      <c r="FK662" s="16"/>
      <c r="FL662" s="16"/>
      <c r="FM662" s="16"/>
      <c r="FN662" s="16"/>
      <c r="FO662" s="16"/>
      <c r="FP662" s="16"/>
      <c r="FQ662" s="16"/>
      <c r="FR662" s="16"/>
      <c r="FS662" s="16"/>
      <c r="FT662" s="16"/>
      <c r="FU662" s="16"/>
      <c r="FV662" s="16"/>
      <c r="FW662" s="16"/>
      <c r="FX662" s="16"/>
      <c r="FY662" s="16"/>
      <c r="FZ662" s="16"/>
      <c r="GA662" s="16"/>
      <c r="GB662" s="16"/>
      <c r="GC662" s="16"/>
      <c r="GE662" s="37">
        <v>657</v>
      </c>
      <c r="GF662" s="12">
        <v>3916</v>
      </c>
      <c r="GG662" s="16">
        <v>19.885999999999999</v>
      </c>
      <c r="GH662" s="16">
        <v>6.51</v>
      </c>
      <c r="GI662" s="16">
        <v>0</v>
      </c>
      <c r="GJ662" s="16">
        <v>9.5</v>
      </c>
      <c r="GK662" s="16">
        <v>2.5</v>
      </c>
      <c r="GL662" s="16">
        <v>10.4</v>
      </c>
      <c r="GM662" s="16">
        <v>10.9</v>
      </c>
      <c r="GN662" s="16">
        <v>0</v>
      </c>
      <c r="GO662" s="16">
        <v>36.33</v>
      </c>
      <c r="GP662" s="16">
        <v>42.93</v>
      </c>
      <c r="GQ662" s="16">
        <v>35.15</v>
      </c>
      <c r="GR662" s="16">
        <v>6.66</v>
      </c>
      <c r="GS662" s="16">
        <v>10.08</v>
      </c>
      <c r="GT662" s="16">
        <v>0</v>
      </c>
      <c r="GU662" s="16">
        <v>0</v>
      </c>
      <c r="GV662" s="16">
        <v>2930.2479999999996</v>
      </c>
      <c r="GW662" s="16"/>
      <c r="GX662" s="16"/>
      <c r="GY662" s="16"/>
      <c r="GZ662" s="16"/>
      <c r="HA662" s="16"/>
    </row>
    <row r="663" spans="1:209" x14ac:dyDescent="0.35">
      <c r="A663" s="37"/>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c r="AA663" s="16"/>
      <c r="AB663" s="16"/>
      <c r="AC663" s="16"/>
      <c r="AD663" s="16"/>
      <c r="AE663" s="16"/>
      <c r="AF663" s="16"/>
      <c r="AG663" s="16"/>
      <c r="AH663" s="16"/>
      <c r="AI663" s="16"/>
      <c r="AJ663" s="16"/>
      <c r="AK663" s="16"/>
      <c r="AL663" s="16"/>
      <c r="AM663" s="16"/>
      <c r="AN663" s="16"/>
      <c r="AO663" s="16"/>
      <c r="AP663" s="16"/>
      <c r="AQ663" s="16"/>
      <c r="AR663" s="16"/>
      <c r="AS663" s="16"/>
      <c r="AT663" s="16"/>
      <c r="AU663" s="16"/>
      <c r="AV663" s="16"/>
      <c r="AW663" s="16"/>
      <c r="AX663" s="16"/>
      <c r="AY663" s="16"/>
      <c r="AZ663" s="16"/>
      <c r="BA663" s="16"/>
      <c r="BB663" s="16"/>
      <c r="BC663" s="16"/>
      <c r="BD663" s="16"/>
      <c r="BE663" s="16"/>
      <c r="BF663" s="16"/>
      <c r="BG663" s="16"/>
      <c r="BH663" s="16"/>
      <c r="BI663" s="16"/>
      <c r="BJ663" s="16"/>
      <c r="BK663" s="16"/>
      <c r="BL663" s="16"/>
      <c r="BM663" s="16"/>
      <c r="BN663" s="16"/>
      <c r="BO663" s="16"/>
      <c r="BP663" s="16"/>
      <c r="BQ663" s="16"/>
      <c r="BR663" s="16"/>
      <c r="BS663" s="16"/>
      <c r="BT663" s="16"/>
      <c r="BU663" s="16"/>
      <c r="BV663" s="16"/>
      <c r="BW663" s="16"/>
      <c r="BX663" s="16"/>
      <c r="BY663" s="16"/>
      <c r="BZ663" s="16"/>
      <c r="CA663" s="16"/>
      <c r="CB663" s="16"/>
      <c r="CC663" s="16"/>
      <c r="CD663" s="16"/>
      <c r="CE663" s="16"/>
      <c r="CF663" s="16"/>
      <c r="CG663" s="16"/>
      <c r="CH663" s="16"/>
      <c r="CI663" s="16"/>
      <c r="CJ663" s="16"/>
      <c r="CK663" s="16"/>
      <c r="CL663" s="16"/>
      <c r="CM663" s="16"/>
      <c r="CN663" s="16"/>
      <c r="CO663" s="16"/>
      <c r="CP663" s="16"/>
      <c r="CQ663" s="16"/>
      <c r="CR663" s="16"/>
      <c r="CS663" s="16"/>
      <c r="CT663" s="16"/>
      <c r="CU663" s="16"/>
      <c r="CV663" s="16"/>
      <c r="CW663" s="16"/>
      <c r="CX663" s="16"/>
      <c r="CY663" s="16"/>
      <c r="CZ663" s="16"/>
      <c r="DA663" s="16"/>
      <c r="DB663" s="16"/>
      <c r="DC663" s="16"/>
      <c r="DD663" s="16"/>
      <c r="DE663" s="16"/>
      <c r="DF663" s="16"/>
      <c r="DG663" s="16"/>
      <c r="DH663" s="16"/>
      <c r="DI663" s="16"/>
      <c r="DJ663" s="16"/>
      <c r="DK663" s="16"/>
      <c r="DL663" s="16"/>
      <c r="DM663" s="16"/>
      <c r="DN663" s="16"/>
      <c r="DO663" s="16"/>
      <c r="DP663" s="16"/>
      <c r="DQ663" s="16"/>
      <c r="DR663" s="16"/>
      <c r="DS663" s="16"/>
      <c r="DT663" s="16"/>
      <c r="DU663" s="16"/>
      <c r="DV663" s="16"/>
      <c r="DW663" s="16"/>
      <c r="DX663" s="16"/>
      <c r="DY663" s="16"/>
      <c r="DZ663" s="16"/>
      <c r="EA663" s="16"/>
      <c r="EB663" s="16"/>
      <c r="EC663" s="16"/>
      <c r="ED663" s="16"/>
      <c r="EE663" s="16"/>
      <c r="EF663" s="16"/>
      <c r="EG663" s="16"/>
      <c r="EH663" s="16"/>
      <c r="EI663" s="16"/>
      <c r="EJ663" s="16"/>
      <c r="EK663" s="16"/>
      <c r="EL663" s="16"/>
      <c r="EM663" s="16"/>
      <c r="EN663" s="16"/>
      <c r="EO663" s="16"/>
      <c r="EP663" s="16"/>
      <c r="EQ663" s="16"/>
      <c r="ER663" s="16"/>
      <c r="ES663" s="16"/>
      <c r="ET663" s="16"/>
      <c r="EU663" s="16"/>
      <c r="EV663" s="16"/>
      <c r="EW663" s="16"/>
      <c r="EX663" s="16"/>
      <c r="EY663" s="16"/>
      <c r="EZ663" s="16"/>
      <c r="FA663" s="16"/>
      <c r="FB663" s="16"/>
      <c r="FC663" s="16"/>
      <c r="FD663" s="16"/>
      <c r="FE663" s="16"/>
      <c r="FF663" s="16"/>
      <c r="FG663" s="16"/>
      <c r="FH663" s="16"/>
      <c r="FI663" s="16"/>
      <c r="FJ663" s="16"/>
      <c r="FK663" s="16"/>
      <c r="FL663" s="16"/>
      <c r="FM663" s="16"/>
      <c r="FN663" s="16"/>
      <c r="FO663" s="16"/>
      <c r="FP663" s="16"/>
      <c r="FQ663" s="16"/>
      <c r="FR663" s="16"/>
      <c r="FS663" s="16"/>
      <c r="FT663" s="16"/>
      <c r="FU663" s="16"/>
      <c r="FV663" s="16"/>
      <c r="FW663" s="16"/>
      <c r="FX663" s="16"/>
      <c r="FY663" s="16"/>
      <c r="FZ663" s="16"/>
      <c r="GA663" s="16"/>
      <c r="GB663" s="16"/>
      <c r="GC663" s="16"/>
      <c r="GE663" s="37">
        <v>658</v>
      </c>
      <c r="GF663" s="12">
        <v>3918</v>
      </c>
      <c r="GG663" s="16">
        <v>41.53</v>
      </c>
      <c r="GH663" s="16">
        <v>77.81</v>
      </c>
      <c r="GI663" s="16">
        <v>7.23</v>
      </c>
      <c r="GJ663" s="16">
        <v>10</v>
      </c>
      <c r="GK663" s="16">
        <v>0</v>
      </c>
      <c r="GL663" s="16">
        <v>16.2</v>
      </c>
      <c r="GM663" s="16">
        <v>15.37</v>
      </c>
      <c r="GN663" s="16">
        <v>6.2</v>
      </c>
      <c r="GO663" s="16">
        <v>6.2</v>
      </c>
      <c r="GP663" s="16">
        <v>12.27</v>
      </c>
      <c r="GQ663" s="16">
        <v>27.88</v>
      </c>
      <c r="GR663" s="16">
        <v>47.164999999999999</v>
      </c>
      <c r="GS663" s="16">
        <v>30.434999999999999</v>
      </c>
      <c r="GT663" s="16">
        <v>34.32</v>
      </c>
      <c r="GU663" s="16">
        <v>6.6</v>
      </c>
      <c r="GV663" s="16">
        <v>5024.058</v>
      </c>
      <c r="GW663" s="16"/>
      <c r="GX663" s="16"/>
      <c r="GY663" s="16"/>
      <c r="GZ663" s="16"/>
      <c r="HA663" s="16"/>
    </row>
    <row r="664" spans="1:209" x14ac:dyDescent="0.35">
      <c r="A664" s="37"/>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c r="AA664" s="16"/>
      <c r="AB664" s="16"/>
      <c r="AC664" s="16"/>
      <c r="AD664" s="16"/>
      <c r="AE664" s="16"/>
      <c r="AF664" s="16"/>
      <c r="AG664" s="16"/>
      <c r="AH664" s="16"/>
      <c r="AI664" s="16"/>
      <c r="AJ664" s="16"/>
      <c r="AK664" s="16"/>
      <c r="AL664" s="16"/>
      <c r="AM664" s="16"/>
      <c r="AN664" s="16"/>
      <c r="AO664" s="16"/>
      <c r="AP664" s="16"/>
      <c r="AQ664" s="16"/>
      <c r="AR664" s="16"/>
      <c r="AS664" s="16"/>
      <c r="AT664" s="16"/>
      <c r="AU664" s="16"/>
      <c r="AV664" s="16"/>
      <c r="AW664" s="16"/>
      <c r="AX664" s="16"/>
      <c r="AY664" s="16"/>
      <c r="AZ664" s="16"/>
      <c r="BA664" s="16"/>
      <c r="BB664" s="16"/>
      <c r="BC664" s="16"/>
      <c r="BD664" s="16"/>
      <c r="BE664" s="16"/>
      <c r="BF664" s="16"/>
      <c r="BG664" s="16"/>
      <c r="BH664" s="16"/>
      <c r="BI664" s="16"/>
      <c r="BJ664" s="16"/>
      <c r="BK664" s="16"/>
      <c r="BL664" s="16"/>
      <c r="BM664" s="16"/>
      <c r="BN664" s="16"/>
      <c r="BO664" s="16"/>
      <c r="BP664" s="16"/>
      <c r="BQ664" s="16"/>
      <c r="BR664" s="16"/>
      <c r="BS664" s="16"/>
      <c r="BT664" s="16"/>
      <c r="BU664" s="16"/>
      <c r="BV664" s="16"/>
      <c r="BW664" s="16"/>
      <c r="BX664" s="16"/>
      <c r="BY664" s="16"/>
      <c r="BZ664" s="16"/>
      <c r="CA664" s="16"/>
      <c r="CB664" s="16"/>
      <c r="CC664" s="16"/>
      <c r="CD664" s="16"/>
      <c r="CE664" s="16"/>
      <c r="CF664" s="16"/>
      <c r="CG664" s="16"/>
      <c r="CH664" s="16"/>
      <c r="CI664" s="16"/>
      <c r="CJ664" s="16"/>
      <c r="CK664" s="16"/>
      <c r="CL664" s="16"/>
      <c r="CM664" s="16"/>
      <c r="CN664" s="16"/>
      <c r="CO664" s="16"/>
      <c r="CP664" s="16"/>
      <c r="CQ664" s="16"/>
      <c r="CR664" s="16"/>
      <c r="CS664" s="16"/>
      <c r="CT664" s="16"/>
      <c r="CU664" s="16"/>
      <c r="CV664" s="16"/>
      <c r="CW664" s="16"/>
      <c r="CX664" s="16"/>
      <c r="CY664" s="16"/>
      <c r="CZ664" s="16"/>
      <c r="DA664" s="16"/>
      <c r="DB664" s="16"/>
      <c r="DC664" s="16"/>
      <c r="DD664" s="16"/>
      <c r="DE664" s="16"/>
      <c r="DF664" s="16"/>
      <c r="DG664" s="16"/>
      <c r="DH664" s="16"/>
      <c r="DI664" s="16"/>
      <c r="DJ664" s="16"/>
      <c r="DK664" s="16"/>
      <c r="DL664" s="16"/>
      <c r="DM664" s="16"/>
      <c r="DN664" s="16"/>
      <c r="DO664" s="16"/>
      <c r="DP664" s="16"/>
      <c r="DQ664" s="16"/>
      <c r="DR664" s="16"/>
      <c r="DS664" s="16"/>
      <c r="DT664" s="16"/>
      <c r="DU664" s="16"/>
      <c r="DV664" s="16"/>
      <c r="DW664" s="16"/>
      <c r="DX664" s="16"/>
      <c r="DY664" s="16"/>
      <c r="DZ664" s="16"/>
      <c r="EA664" s="16"/>
      <c r="EB664" s="16"/>
      <c r="EC664" s="16"/>
      <c r="ED664" s="16"/>
      <c r="EE664" s="16"/>
      <c r="EF664" s="16"/>
      <c r="EG664" s="16"/>
      <c r="EH664" s="16"/>
      <c r="EI664" s="16"/>
      <c r="EJ664" s="16"/>
      <c r="EK664" s="16"/>
      <c r="EL664" s="16"/>
      <c r="EM664" s="16"/>
      <c r="EN664" s="16"/>
      <c r="EO664" s="16"/>
      <c r="EP664" s="16"/>
      <c r="EQ664" s="16"/>
      <c r="ER664" s="16"/>
      <c r="ES664" s="16"/>
      <c r="ET664" s="16"/>
      <c r="EU664" s="16"/>
      <c r="EV664" s="16"/>
      <c r="EW664" s="16"/>
      <c r="EX664" s="16"/>
      <c r="EY664" s="16"/>
      <c r="EZ664" s="16"/>
      <c r="FA664" s="16"/>
      <c r="FB664" s="16"/>
      <c r="FC664" s="16"/>
      <c r="FD664" s="16"/>
      <c r="FE664" s="16"/>
      <c r="FF664" s="16"/>
      <c r="FG664" s="16"/>
      <c r="FH664" s="16"/>
      <c r="FI664" s="16"/>
      <c r="FJ664" s="16"/>
      <c r="FK664" s="16"/>
      <c r="FL664" s="16"/>
      <c r="FM664" s="16"/>
      <c r="FN664" s="16"/>
      <c r="FO664" s="16"/>
      <c r="FP664" s="16"/>
      <c r="FQ664" s="16"/>
      <c r="FR664" s="16"/>
      <c r="FS664" s="16"/>
      <c r="FT664" s="16"/>
      <c r="FU664" s="16"/>
      <c r="FV664" s="16"/>
      <c r="FW664" s="16"/>
      <c r="FX664" s="16"/>
      <c r="FY664" s="16"/>
      <c r="FZ664" s="16"/>
      <c r="GA664" s="16"/>
      <c r="GB664" s="16"/>
      <c r="GC664" s="16"/>
      <c r="GE664" s="37">
        <v>659</v>
      </c>
      <c r="GF664" s="12">
        <v>3919</v>
      </c>
      <c r="GG664" s="16">
        <v>18.48</v>
      </c>
      <c r="GH664" s="16">
        <v>29.55</v>
      </c>
      <c r="GI664" s="16">
        <v>5.94</v>
      </c>
      <c r="GJ664" s="16">
        <v>7.44</v>
      </c>
      <c r="GK664" s="16">
        <v>29.78</v>
      </c>
      <c r="GL664" s="16">
        <v>6</v>
      </c>
      <c r="GM664" s="16">
        <v>5.4</v>
      </c>
      <c r="GN664" s="16">
        <v>6.66</v>
      </c>
      <c r="GO664" s="16">
        <v>6.3</v>
      </c>
      <c r="GP664" s="16">
        <v>17.88</v>
      </c>
      <c r="GQ664" s="16">
        <v>31.05</v>
      </c>
      <c r="GR664" s="16">
        <v>29.47</v>
      </c>
      <c r="GS664" s="16">
        <v>37.215000000000003</v>
      </c>
      <c r="GT664" s="16">
        <v>0</v>
      </c>
      <c r="GU664" s="16">
        <v>9.68</v>
      </c>
      <c r="GV664" s="16">
        <v>2718.0100000000016</v>
      </c>
      <c r="GW664" s="16"/>
      <c r="GX664" s="16"/>
      <c r="GY664" s="16"/>
      <c r="GZ664" s="16"/>
      <c r="HA664" s="16"/>
    </row>
    <row r="665" spans="1:209" x14ac:dyDescent="0.35">
      <c r="A665" s="37"/>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c r="AA665" s="16"/>
      <c r="AB665" s="16"/>
      <c r="AC665" s="16"/>
      <c r="AD665" s="16"/>
      <c r="AE665" s="16"/>
      <c r="AF665" s="16"/>
      <c r="AG665" s="16"/>
      <c r="AH665" s="16"/>
      <c r="AI665" s="16"/>
      <c r="AJ665" s="16"/>
      <c r="AK665" s="16"/>
      <c r="AL665" s="16"/>
      <c r="AM665" s="16"/>
      <c r="AN665" s="16"/>
      <c r="AO665" s="16"/>
      <c r="AP665" s="16"/>
      <c r="AQ665" s="16"/>
      <c r="AR665" s="16"/>
      <c r="AS665" s="16"/>
      <c r="AT665" s="16"/>
      <c r="AU665" s="16"/>
      <c r="AV665" s="16"/>
      <c r="AW665" s="16"/>
      <c r="AX665" s="16"/>
      <c r="AY665" s="16"/>
      <c r="AZ665" s="16"/>
      <c r="BA665" s="16"/>
      <c r="BB665" s="16"/>
      <c r="BC665" s="16"/>
      <c r="BD665" s="16"/>
      <c r="BE665" s="16"/>
      <c r="BF665" s="16"/>
      <c r="BG665" s="16"/>
      <c r="BH665" s="16"/>
      <c r="BI665" s="16"/>
      <c r="BJ665" s="16"/>
      <c r="BK665" s="16"/>
      <c r="BL665" s="16"/>
      <c r="BM665" s="16"/>
      <c r="BN665" s="16"/>
      <c r="BO665" s="16"/>
      <c r="BP665" s="16"/>
      <c r="BQ665" s="16"/>
      <c r="BR665" s="16"/>
      <c r="BS665" s="16"/>
      <c r="BT665" s="16"/>
      <c r="BU665" s="16"/>
      <c r="BV665" s="16"/>
      <c r="BW665" s="16"/>
      <c r="BX665" s="16"/>
      <c r="BY665" s="16"/>
      <c r="BZ665" s="16"/>
      <c r="CA665" s="16"/>
      <c r="CB665" s="16"/>
      <c r="CC665" s="16"/>
      <c r="CD665" s="16"/>
      <c r="CE665" s="16"/>
      <c r="CF665" s="16"/>
      <c r="CG665" s="16"/>
      <c r="CH665" s="16"/>
      <c r="CI665" s="16"/>
      <c r="CJ665" s="16"/>
      <c r="CK665" s="16"/>
      <c r="CL665" s="16"/>
      <c r="CM665" s="16"/>
      <c r="CN665" s="16"/>
      <c r="CO665" s="16"/>
      <c r="CP665" s="16"/>
      <c r="CQ665" s="16"/>
      <c r="CR665" s="16"/>
      <c r="CS665" s="16"/>
      <c r="CT665" s="16"/>
      <c r="CU665" s="16"/>
      <c r="CV665" s="16"/>
      <c r="CW665" s="16"/>
      <c r="CX665" s="16"/>
      <c r="CY665" s="16"/>
      <c r="CZ665" s="16"/>
      <c r="DA665" s="16"/>
      <c r="DB665" s="16"/>
      <c r="DC665" s="16"/>
      <c r="DD665" s="16"/>
      <c r="DE665" s="16"/>
      <c r="DF665" s="16"/>
      <c r="DG665" s="16"/>
      <c r="DH665" s="16"/>
      <c r="DI665" s="16"/>
      <c r="DJ665" s="16"/>
      <c r="DK665" s="16"/>
      <c r="DL665" s="16"/>
      <c r="DM665" s="16"/>
      <c r="DN665" s="16"/>
      <c r="DO665" s="16"/>
      <c r="DP665" s="16"/>
      <c r="DQ665" s="16"/>
      <c r="DR665" s="16"/>
      <c r="DS665" s="16"/>
      <c r="DT665" s="16"/>
      <c r="DU665" s="16"/>
      <c r="DV665" s="16"/>
      <c r="DW665" s="16"/>
      <c r="DX665" s="16"/>
      <c r="DY665" s="16"/>
      <c r="DZ665" s="16"/>
      <c r="EA665" s="16"/>
      <c r="EB665" s="16"/>
      <c r="EC665" s="16"/>
      <c r="ED665" s="16"/>
      <c r="EE665" s="16"/>
      <c r="EF665" s="16"/>
      <c r="EG665" s="16"/>
      <c r="EH665" s="16"/>
      <c r="EI665" s="16"/>
      <c r="EJ665" s="16"/>
      <c r="EK665" s="16"/>
      <c r="EL665" s="16"/>
      <c r="EM665" s="16"/>
      <c r="EN665" s="16"/>
      <c r="EO665" s="16"/>
      <c r="EP665" s="16"/>
      <c r="EQ665" s="16"/>
      <c r="ER665" s="16"/>
      <c r="ES665" s="16"/>
      <c r="ET665" s="16"/>
      <c r="EU665" s="16"/>
      <c r="EV665" s="16"/>
      <c r="EW665" s="16"/>
      <c r="EX665" s="16"/>
      <c r="EY665" s="16"/>
      <c r="EZ665" s="16"/>
      <c r="FA665" s="16"/>
      <c r="FB665" s="16"/>
      <c r="FC665" s="16"/>
      <c r="FD665" s="16"/>
      <c r="FE665" s="16"/>
      <c r="FF665" s="16"/>
      <c r="FG665" s="16"/>
      <c r="FH665" s="16"/>
      <c r="FI665" s="16"/>
      <c r="FJ665" s="16"/>
      <c r="FK665" s="16"/>
      <c r="FL665" s="16"/>
      <c r="FM665" s="16"/>
      <c r="FN665" s="16"/>
      <c r="FO665" s="16"/>
      <c r="FP665" s="16"/>
      <c r="FQ665" s="16"/>
      <c r="FR665" s="16"/>
      <c r="FS665" s="16"/>
      <c r="FT665" s="16"/>
      <c r="FU665" s="16"/>
      <c r="FV665" s="16"/>
      <c r="FW665" s="16"/>
      <c r="FX665" s="16"/>
      <c r="FY665" s="16"/>
      <c r="FZ665" s="16"/>
      <c r="GA665" s="16"/>
      <c r="GB665" s="16"/>
      <c r="GC665" s="16"/>
      <c r="GE665" s="37">
        <v>660</v>
      </c>
      <c r="GF665" s="12">
        <v>3921</v>
      </c>
      <c r="GG665" s="16">
        <v>5.08</v>
      </c>
      <c r="GH665" s="16">
        <v>0</v>
      </c>
      <c r="GI665" s="16">
        <v>0</v>
      </c>
      <c r="GJ665" s="16">
        <v>0</v>
      </c>
      <c r="GK665" s="16">
        <v>0</v>
      </c>
      <c r="GL665" s="16">
        <v>3.6</v>
      </c>
      <c r="GM665" s="16">
        <v>2.79</v>
      </c>
      <c r="GN665" s="16">
        <v>0</v>
      </c>
      <c r="GO665" s="16">
        <v>0</v>
      </c>
      <c r="GP665" s="16">
        <v>33.75</v>
      </c>
      <c r="GQ665" s="16">
        <v>10.36</v>
      </c>
      <c r="GR665" s="16">
        <v>0</v>
      </c>
      <c r="GS665" s="16">
        <v>20.335000000000001</v>
      </c>
      <c r="GT665" s="16">
        <v>0</v>
      </c>
      <c r="GU665" s="16">
        <v>0</v>
      </c>
      <c r="GV665" s="16">
        <v>413.654</v>
      </c>
      <c r="GW665" s="16"/>
      <c r="GX665" s="16"/>
      <c r="GY665" s="16"/>
      <c r="GZ665" s="16"/>
      <c r="HA665" s="16"/>
    </row>
    <row r="666" spans="1:209" x14ac:dyDescent="0.35">
      <c r="A666" s="37"/>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c r="AA666" s="16"/>
      <c r="AB666" s="16"/>
      <c r="AC666" s="16"/>
      <c r="AD666" s="16"/>
      <c r="AE666" s="16"/>
      <c r="AF666" s="16"/>
      <c r="AG666" s="16"/>
      <c r="AH666" s="16"/>
      <c r="AI666" s="16"/>
      <c r="AJ666" s="16"/>
      <c r="AK666" s="16"/>
      <c r="AL666" s="16"/>
      <c r="AM666" s="16"/>
      <c r="AN666" s="16"/>
      <c r="AO666" s="16"/>
      <c r="AP666" s="16"/>
      <c r="AQ666" s="16"/>
      <c r="AR666" s="16"/>
      <c r="AS666" s="16"/>
      <c r="AT666" s="16"/>
      <c r="AU666" s="16"/>
      <c r="AV666" s="16"/>
      <c r="AW666" s="16"/>
      <c r="AX666" s="16"/>
      <c r="AY666" s="16"/>
      <c r="AZ666" s="16"/>
      <c r="BA666" s="16"/>
      <c r="BB666" s="16"/>
      <c r="BC666" s="16"/>
      <c r="BD666" s="16"/>
      <c r="BE666" s="16"/>
      <c r="BF666" s="16"/>
      <c r="BG666" s="16"/>
      <c r="BH666" s="16"/>
      <c r="BI666" s="16"/>
      <c r="BJ666" s="16"/>
      <c r="BK666" s="16"/>
      <c r="BL666" s="16"/>
      <c r="BM666" s="16"/>
      <c r="BN666" s="16"/>
      <c r="BO666" s="16"/>
      <c r="BP666" s="16"/>
      <c r="BQ666" s="16"/>
      <c r="BR666" s="16"/>
      <c r="BS666" s="16"/>
      <c r="BT666" s="16"/>
      <c r="BU666" s="16"/>
      <c r="BV666" s="16"/>
      <c r="BW666" s="16"/>
      <c r="BX666" s="16"/>
      <c r="BY666" s="16"/>
      <c r="BZ666" s="16"/>
      <c r="CA666" s="16"/>
      <c r="CB666" s="16"/>
      <c r="CC666" s="16"/>
      <c r="CD666" s="16"/>
      <c r="CE666" s="16"/>
      <c r="CF666" s="16"/>
      <c r="CG666" s="16"/>
      <c r="CH666" s="16"/>
      <c r="CI666" s="16"/>
      <c r="CJ666" s="16"/>
      <c r="CK666" s="16"/>
      <c r="CL666" s="16"/>
      <c r="CM666" s="16"/>
      <c r="CN666" s="16"/>
      <c r="CO666" s="16"/>
      <c r="CP666" s="16"/>
      <c r="CQ666" s="16"/>
      <c r="CR666" s="16"/>
      <c r="CS666" s="16"/>
      <c r="CT666" s="16"/>
      <c r="CU666" s="16"/>
      <c r="CV666" s="16"/>
      <c r="CW666" s="16"/>
      <c r="CX666" s="16"/>
      <c r="CY666" s="16"/>
      <c r="CZ666" s="16"/>
      <c r="DA666" s="16"/>
      <c r="DB666" s="16"/>
      <c r="DC666" s="16"/>
      <c r="DD666" s="16"/>
      <c r="DE666" s="16"/>
      <c r="DF666" s="16"/>
      <c r="DG666" s="16"/>
      <c r="DH666" s="16"/>
      <c r="DI666" s="16"/>
      <c r="DJ666" s="16"/>
      <c r="DK666" s="16"/>
      <c r="DL666" s="16"/>
      <c r="DM666" s="16"/>
      <c r="DN666" s="16"/>
      <c r="DO666" s="16"/>
      <c r="DP666" s="16"/>
      <c r="DQ666" s="16"/>
      <c r="DR666" s="16"/>
      <c r="DS666" s="16"/>
      <c r="DT666" s="16"/>
      <c r="DU666" s="16"/>
      <c r="DV666" s="16"/>
      <c r="DW666" s="16"/>
      <c r="DX666" s="16"/>
      <c r="DY666" s="16"/>
      <c r="DZ666" s="16"/>
      <c r="EA666" s="16"/>
      <c r="EB666" s="16"/>
      <c r="EC666" s="16"/>
      <c r="ED666" s="16"/>
      <c r="EE666" s="16"/>
      <c r="EF666" s="16"/>
      <c r="EG666" s="16"/>
      <c r="EH666" s="16"/>
      <c r="EI666" s="16"/>
      <c r="EJ666" s="16"/>
      <c r="EK666" s="16"/>
      <c r="EL666" s="16"/>
      <c r="EM666" s="16"/>
      <c r="EN666" s="16"/>
      <c r="EO666" s="16"/>
      <c r="EP666" s="16"/>
      <c r="EQ666" s="16"/>
      <c r="ER666" s="16"/>
      <c r="ES666" s="16"/>
      <c r="ET666" s="16"/>
      <c r="EU666" s="16"/>
      <c r="EV666" s="16"/>
      <c r="EW666" s="16"/>
      <c r="EX666" s="16"/>
      <c r="EY666" s="16"/>
      <c r="EZ666" s="16"/>
      <c r="FA666" s="16"/>
      <c r="FB666" s="16"/>
      <c r="FC666" s="16"/>
      <c r="FD666" s="16"/>
      <c r="FE666" s="16"/>
      <c r="FF666" s="16"/>
      <c r="FG666" s="16"/>
      <c r="FH666" s="16"/>
      <c r="FI666" s="16"/>
      <c r="FJ666" s="16"/>
      <c r="FK666" s="16"/>
      <c r="FL666" s="16"/>
      <c r="FM666" s="16"/>
      <c r="FN666" s="16"/>
      <c r="FO666" s="16"/>
      <c r="FP666" s="16"/>
      <c r="FQ666" s="16"/>
      <c r="FR666" s="16"/>
      <c r="FS666" s="16"/>
      <c r="FT666" s="16"/>
      <c r="FU666" s="16"/>
      <c r="FV666" s="16"/>
      <c r="FW666" s="16"/>
      <c r="FX666" s="16"/>
      <c r="FY666" s="16"/>
      <c r="FZ666" s="16"/>
      <c r="GA666" s="16"/>
      <c r="GB666" s="16"/>
      <c r="GC666" s="16"/>
      <c r="GE666" s="37">
        <v>661</v>
      </c>
      <c r="GF666" s="12">
        <v>3922</v>
      </c>
      <c r="GG666" s="16">
        <v>73.968000000000004</v>
      </c>
      <c r="GH666" s="16">
        <v>68.084999999999994</v>
      </c>
      <c r="GI666" s="16">
        <v>35.85</v>
      </c>
      <c r="GJ666" s="16">
        <v>26.114999999999998</v>
      </c>
      <c r="GK666" s="16">
        <v>65.12</v>
      </c>
      <c r="GL666" s="16">
        <v>19.52</v>
      </c>
      <c r="GM666" s="16">
        <v>54.484999999999999</v>
      </c>
      <c r="GN666" s="16">
        <v>96.13</v>
      </c>
      <c r="GO666" s="16">
        <v>55.424999999999997</v>
      </c>
      <c r="GP666" s="16">
        <v>232.11500000000001</v>
      </c>
      <c r="GQ666" s="16">
        <v>191.48</v>
      </c>
      <c r="GR666" s="16">
        <v>202.22499999999999</v>
      </c>
      <c r="GS666" s="16">
        <v>140.35499999999999</v>
      </c>
      <c r="GT666" s="16">
        <v>70.915000000000006</v>
      </c>
      <c r="GU666" s="16">
        <v>46.2</v>
      </c>
      <c r="GV666" s="16">
        <v>17249.348999999991</v>
      </c>
      <c r="GW666" s="16"/>
      <c r="GX666" s="16"/>
      <c r="GY666" s="16"/>
      <c r="GZ666" s="16"/>
      <c r="HA666" s="16"/>
    </row>
    <row r="667" spans="1:209" x14ac:dyDescent="0.35">
      <c r="A667" s="37"/>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c r="AA667" s="16"/>
      <c r="AB667" s="16"/>
      <c r="AC667" s="16"/>
      <c r="AD667" s="16"/>
      <c r="AE667" s="16"/>
      <c r="AF667" s="16"/>
      <c r="AG667" s="16"/>
      <c r="AH667" s="16"/>
      <c r="AI667" s="16"/>
      <c r="AJ667" s="16"/>
      <c r="AK667" s="16"/>
      <c r="AL667" s="16"/>
      <c r="AM667" s="16"/>
      <c r="AN667" s="16"/>
      <c r="AO667" s="16"/>
      <c r="AP667" s="16"/>
      <c r="AQ667" s="16"/>
      <c r="AR667" s="16"/>
      <c r="AS667" s="16"/>
      <c r="AT667" s="16"/>
      <c r="AU667" s="16"/>
      <c r="AV667" s="16"/>
      <c r="AW667" s="16"/>
      <c r="AX667" s="16"/>
      <c r="AY667" s="16"/>
      <c r="AZ667" s="16"/>
      <c r="BA667" s="16"/>
      <c r="BB667" s="16"/>
      <c r="BC667" s="16"/>
      <c r="BD667" s="16"/>
      <c r="BE667" s="16"/>
      <c r="BF667" s="16"/>
      <c r="BG667" s="16"/>
      <c r="BH667" s="16"/>
      <c r="BI667" s="16"/>
      <c r="BJ667" s="16"/>
      <c r="BK667" s="16"/>
      <c r="BL667" s="16"/>
      <c r="BM667" s="16"/>
      <c r="BN667" s="16"/>
      <c r="BO667" s="16"/>
      <c r="BP667" s="16"/>
      <c r="BQ667" s="16"/>
      <c r="BR667" s="16"/>
      <c r="BS667" s="16"/>
      <c r="BT667" s="16"/>
      <c r="BU667" s="16"/>
      <c r="BV667" s="16"/>
      <c r="BW667" s="16"/>
      <c r="BX667" s="16"/>
      <c r="BY667" s="16"/>
      <c r="BZ667" s="16"/>
      <c r="CA667" s="16"/>
      <c r="CB667" s="16"/>
      <c r="CC667" s="16"/>
      <c r="CD667" s="16"/>
      <c r="CE667" s="16"/>
      <c r="CF667" s="16"/>
      <c r="CG667" s="16"/>
      <c r="CH667" s="16"/>
      <c r="CI667" s="16"/>
      <c r="CJ667" s="16"/>
      <c r="CK667" s="16"/>
      <c r="CL667" s="16"/>
      <c r="CM667" s="16"/>
      <c r="CN667" s="16"/>
      <c r="CO667" s="16"/>
      <c r="CP667" s="16"/>
      <c r="CQ667" s="16"/>
      <c r="CR667" s="16"/>
      <c r="CS667" s="16"/>
      <c r="CT667" s="16"/>
      <c r="CU667" s="16"/>
      <c r="CV667" s="16"/>
      <c r="CW667" s="16"/>
      <c r="CX667" s="16"/>
      <c r="CY667" s="16"/>
      <c r="CZ667" s="16"/>
      <c r="DA667" s="16"/>
      <c r="DB667" s="16"/>
      <c r="DC667" s="16"/>
      <c r="DD667" s="16"/>
      <c r="DE667" s="16"/>
      <c r="DF667" s="16"/>
      <c r="DG667" s="16"/>
      <c r="DH667" s="16"/>
      <c r="DI667" s="16"/>
      <c r="DJ667" s="16"/>
      <c r="DK667" s="16"/>
      <c r="DL667" s="16"/>
      <c r="DM667" s="16"/>
      <c r="DN667" s="16"/>
      <c r="DO667" s="16"/>
      <c r="DP667" s="16"/>
      <c r="DQ667" s="16"/>
      <c r="DR667" s="16"/>
      <c r="DS667" s="16"/>
      <c r="DT667" s="16"/>
      <c r="DU667" s="16"/>
      <c r="DV667" s="16"/>
      <c r="DW667" s="16"/>
      <c r="DX667" s="16"/>
      <c r="DY667" s="16"/>
      <c r="DZ667" s="16"/>
      <c r="EA667" s="16"/>
      <c r="EB667" s="16"/>
      <c r="EC667" s="16"/>
      <c r="ED667" s="16"/>
      <c r="EE667" s="16"/>
      <c r="EF667" s="16"/>
      <c r="EG667" s="16"/>
      <c r="EH667" s="16"/>
      <c r="EI667" s="16"/>
      <c r="EJ667" s="16"/>
      <c r="EK667" s="16"/>
      <c r="EL667" s="16"/>
      <c r="EM667" s="16"/>
      <c r="EN667" s="16"/>
      <c r="EO667" s="16"/>
      <c r="EP667" s="16"/>
      <c r="EQ667" s="16"/>
      <c r="ER667" s="16"/>
      <c r="ES667" s="16"/>
      <c r="ET667" s="16"/>
      <c r="EU667" s="16"/>
      <c r="EV667" s="16"/>
      <c r="EW667" s="16"/>
      <c r="EX667" s="16"/>
      <c r="EY667" s="16"/>
      <c r="EZ667" s="16"/>
      <c r="FA667" s="16"/>
      <c r="FB667" s="16"/>
      <c r="FC667" s="16"/>
      <c r="FD667" s="16"/>
      <c r="FE667" s="16"/>
      <c r="FF667" s="16"/>
      <c r="FG667" s="16"/>
      <c r="FH667" s="16"/>
      <c r="FI667" s="16"/>
      <c r="FJ667" s="16"/>
      <c r="FK667" s="16"/>
      <c r="FL667" s="16"/>
      <c r="FM667" s="16"/>
      <c r="FN667" s="16"/>
      <c r="FO667" s="16"/>
      <c r="FP667" s="16"/>
      <c r="FQ667" s="16"/>
      <c r="FR667" s="16"/>
      <c r="FS667" s="16"/>
      <c r="FT667" s="16"/>
      <c r="FU667" s="16"/>
      <c r="FV667" s="16"/>
      <c r="FW667" s="16"/>
      <c r="FX667" s="16"/>
      <c r="FY667" s="16"/>
      <c r="FZ667" s="16"/>
      <c r="GA667" s="16"/>
      <c r="GB667" s="16"/>
      <c r="GC667" s="16"/>
      <c r="GE667" s="37">
        <v>662</v>
      </c>
      <c r="GF667" s="12">
        <v>3923</v>
      </c>
      <c r="GG667" s="16">
        <v>17.29</v>
      </c>
      <c r="GH667" s="16">
        <v>8.9499999999999993</v>
      </c>
      <c r="GI667" s="16">
        <v>3.29</v>
      </c>
      <c r="GJ667" s="16">
        <v>0</v>
      </c>
      <c r="GK667" s="16">
        <v>3</v>
      </c>
      <c r="GL667" s="16">
        <v>0</v>
      </c>
      <c r="GM667" s="16">
        <v>7.12</v>
      </c>
      <c r="GN667" s="16">
        <v>5.61</v>
      </c>
      <c r="GO667" s="16">
        <v>25.414999999999999</v>
      </c>
      <c r="GP667" s="16">
        <v>6.6</v>
      </c>
      <c r="GQ667" s="16">
        <v>0</v>
      </c>
      <c r="GR667" s="16">
        <v>6.66</v>
      </c>
      <c r="GS667" s="16">
        <v>6.64</v>
      </c>
      <c r="GT667" s="16">
        <v>0</v>
      </c>
      <c r="GU667" s="16">
        <v>0</v>
      </c>
      <c r="GV667" s="16">
        <v>1385.2719999999997</v>
      </c>
      <c r="GW667" s="16"/>
      <c r="GX667" s="16"/>
      <c r="GY667" s="16"/>
      <c r="GZ667" s="16"/>
      <c r="HA667" s="16"/>
    </row>
    <row r="668" spans="1:209" x14ac:dyDescent="0.35">
      <c r="A668" s="37"/>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c r="AA668" s="16"/>
      <c r="AB668" s="16"/>
      <c r="AC668" s="16"/>
      <c r="AD668" s="16"/>
      <c r="AE668" s="16"/>
      <c r="AF668" s="16"/>
      <c r="AG668" s="16"/>
      <c r="AH668" s="16"/>
      <c r="AI668" s="16"/>
      <c r="AJ668" s="16"/>
      <c r="AK668" s="16"/>
      <c r="AL668" s="16"/>
      <c r="AM668" s="16"/>
      <c r="AN668" s="16"/>
      <c r="AO668" s="16"/>
      <c r="AP668" s="16"/>
      <c r="AQ668" s="16"/>
      <c r="AR668" s="16"/>
      <c r="AS668" s="16"/>
      <c r="AT668" s="16"/>
      <c r="AU668" s="16"/>
      <c r="AV668" s="16"/>
      <c r="AW668" s="16"/>
      <c r="AX668" s="16"/>
      <c r="AY668" s="16"/>
      <c r="AZ668" s="16"/>
      <c r="BA668" s="16"/>
      <c r="BB668" s="16"/>
      <c r="BC668" s="16"/>
      <c r="BD668" s="16"/>
      <c r="BE668" s="16"/>
      <c r="BF668" s="16"/>
      <c r="BG668" s="16"/>
      <c r="BH668" s="16"/>
      <c r="BI668" s="16"/>
      <c r="BJ668" s="16"/>
      <c r="BK668" s="16"/>
      <c r="BL668" s="16"/>
      <c r="BM668" s="16"/>
      <c r="BN668" s="16"/>
      <c r="BO668" s="16"/>
      <c r="BP668" s="16"/>
      <c r="BQ668" s="16"/>
      <c r="BR668" s="16"/>
      <c r="BS668" s="16"/>
      <c r="BT668" s="16"/>
      <c r="BU668" s="16"/>
      <c r="BV668" s="16"/>
      <c r="BW668" s="16"/>
      <c r="BX668" s="16"/>
      <c r="BY668" s="16"/>
      <c r="BZ668" s="16"/>
      <c r="CA668" s="16"/>
      <c r="CB668" s="16"/>
      <c r="CC668" s="16"/>
      <c r="CD668" s="16"/>
      <c r="CE668" s="16"/>
      <c r="CF668" s="16"/>
      <c r="CG668" s="16"/>
      <c r="CH668" s="16"/>
      <c r="CI668" s="16"/>
      <c r="CJ668" s="16"/>
      <c r="CK668" s="16"/>
      <c r="CL668" s="16"/>
      <c r="CM668" s="16"/>
      <c r="CN668" s="16"/>
      <c r="CO668" s="16"/>
      <c r="CP668" s="16"/>
      <c r="CQ668" s="16"/>
      <c r="CR668" s="16"/>
      <c r="CS668" s="16"/>
      <c r="CT668" s="16"/>
      <c r="CU668" s="16"/>
      <c r="CV668" s="16"/>
      <c r="CW668" s="16"/>
      <c r="CX668" s="16"/>
      <c r="CY668" s="16"/>
      <c r="CZ668" s="16"/>
      <c r="DA668" s="16"/>
      <c r="DB668" s="16"/>
      <c r="DC668" s="16"/>
      <c r="DD668" s="16"/>
      <c r="DE668" s="16"/>
      <c r="DF668" s="16"/>
      <c r="DG668" s="16"/>
      <c r="DH668" s="16"/>
      <c r="DI668" s="16"/>
      <c r="DJ668" s="16"/>
      <c r="DK668" s="16"/>
      <c r="DL668" s="16"/>
      <c r="DM668" s="16"/>
      <c r="DN668" s="16"/>
      <c r="DO668" s="16"/>
      <c r="DP668" s="16"/>
      <c r="DQ668" s="16"/>
      <c r="DR668" s="16"/>
      <c r="DS668" s="16"/>
      <c r="DT668" s="16"/>
      <c r="DU668" s="16"/>
      <c r="DV668" s="16"/>
      <c r="DW668" s="16"/>
      <c r="DX668" s="16"/>
      <c r="DY668" s="16"/>
      <c r="DZ668" s="16"/>
      <c r="EA668" s="16"/>
      <c r="EB668" s="16"/>
      <c r="EC668" s="16"/>
      <c r="ED668" s="16"/>
      <c r="EE668" s="16"/>
      <c r="EF668" s="16"/>
      <c r="EG668" s="16"/>
      <c r="EH668" s="16"/>
      <c r="EI668" s="16"/>
      <c r="EJ668" s="16"/>
      <c r="EK668" s="16"/>
      <c r="EL668" s="16"/>
      <c r="EM668" s="16"/>
      <c r="EN668" s="16"/>
      <c r="EO668" s="16"/>
      <c r="EP668" s="16"/>
      <c r="EQ668" s="16"/>
      <c r="ER668" s="16"/>
      <c r="ES668" s="16"/>
      <c r="ET668" s="16"/>
      <c r="EU668" s="16"/>
      <c r="EV668" s="16"/>
      <c r="EW668" s="16"/>
      <c r="EX668" s="16"/>
      <c r="EY668" s="16"/>
      <c r="EZ668" s="16"/>
      <c r="FA668" s="16"/>
      <c r="FB668" s="16"/>
      <c r="FC668" s="16"/>
      <c r="FD668" s="16"/>
      <c r="FE668" s="16"/>
      <c r="FF668" s="16"/>
      <c r="FG668" s="16"/>
      <c r="FH668" s="16"/>
      <c r="FI668" s="16"/>
      <c r="FJ668" s="16"/>
      <c r="FK668" s="16"/>
      <c r="FL668" s="16"/>
      <c r="FM668" s="16"/>
      <c r="FN668" s="16"/>
      <c r="FO668" s="16"/>
      <c r="FP668" s="16"/>
      <c r="FQ668" s="16"/>
      <c r="FR668" s="16"/>
      <c r="FS668" s="16"/>
      <c r="FT668" s="16"/>
      <c r="FU668" s="16"/>
      <c r="FV668" s="16"/>
      <c r="FW668" s="16"/>
      <c r="FX668" s="16"/>
      <c r="FY668" s="16"/>
      <c r="FZ668" s="16"/>
      <c r="GA668" s="16"/>
      <c r="GB668" s="16"/>
      <c r="GC668" s="16"/>
      <c r="GE668" s="37">
        <v>663</v>
      </c>
      <c r="GF668" s="12">
        <v>3925</v>
      </c>
      <c r="GG668" s="16">
        <v>33.996000000000002</v>
      </c>
      <c r="GH668" s="16">
        <v>47.435000000000002</v>
      </c>
      <c r="GI668" s="16">
        <v>8.9</v>
      </c>
      <c r="GJ668" s="16">
        <v>8.5</v>
      </c>
      <c r="GK668" s="16">
        <v>0</v>
      </c>
      <c r="GL668" s="16">
        <v>3.06</v>
      </c>
      <c r="GM668" s="16">
        <v>16.690000000000001</v>
      </c>
      <c r="GN668" s="16">
        <v>53.875</v>
      </c>
      <c r="GO668" s="16">
        <v>64.525000000000006</v>
      </c>
      <c r="GP668" s="16">
        <v>68.67</v>
      </c>
      <c r="GQ668" s="16">
        <v>75.84</v>
      </c>
      <c r="GR668" s="16">
        <v>57.98</v>
      </c>
      <c r="GS668" s="16">
        <v>61.58</v>
      </c>
      <c r="GT668" s="16">
        <v>80.959999999999994</v>
      </c>
      <c r="GU668" s="16">
        <v>33.880000000000003</v>
      </c>
      <c r="GV668" s="16">
        <v>7746.4960000000037</v>
      </c>
      <c r="GW668" s="16"/>
      <c r="GX668" s="16"/>
      <c r="GY668" s="16"/>
      <c r="GZ668" s="16"/>
      <c r="HA668" s="16"/>
    </row>
    <row r="669" spans="1:209" x14ac:dyDescent="0.35">
      <c r="A669" s="37"/>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c r="AA669" s="16"/>
      <c r="AB669" s="16"/>
      <c r="AC669" s="16"/>
      <c r="AD669" s="16"/>
      <c r="AE669" s="16"/>
      <c r="AF669" s="16"/>
      <c r="AG669" s="16"/>
      <c r="AH669" s="16"/>
      <c r="AI669" s="16"/>
      <c r="AJ669" s="16"/>
      <c r="AK669" s="16"/>
      <c r="AL669" s="16"/>
      <c r="AM669" s="16"/>
      <c r="AN669" s="16"/>
      <c r="AO669" s="16"/>
      <c r="AP669" s="16"/>
      <c r="AQ669" s="16"/>
      <c r="AR669" s="16"/>
      <c r="AS669" s="16"/>
      <c r="AT669" s="16"/>
      <c r="AU669" s="16"/>
      <c r="AV669" s="16"/>
      <c r="AW669" s="16"/>
      <c r="AX669" s="16"/>
      <c r="AY669" s="16"/>
      <c r="AZ669" s="16"/>
      <c r="BA669" s="16"/>
      <c r="BB669" s="16"/>
      <c r="BC669" s="16"/>
      <c r="BD669" s="16"/>
      <c r="BE669" s="16"/>
      <c r="BF669" s="16"/>
      <c r="BG669" s="16"/>
      <c r="BH669" s="16"/>
      <c r="BI669" s="16"/>
      <c r="BJ669" s="16"/>
      <c r="BK669" s="16"/>
      <c r="BL669" s="16"/>
      <c r="BM669" s="16"/>
      <c r="BN669" s="16"/>
      <c r="BO669" s="16"/>
      <c r="BP669" s="16"/>
      <c r="BQ669" s="16"/>
      <c r="BR669" s="16"/>
      <c r="BS669" s="16"/>
      <c r="BT669" s="16"/>
      <c r="BU669" s="16"/>
      <c r="BV669" s="16"/>
      <c r="BW669" s="16"/>
      <c r="BX669" s="16"/>
      <c r="BY669" s="16"/>
      <c r="BZ669" s="16"/>
      <c r="CA669" s="16"/>
      <c r="CB669" s="16"/>
      <c r="CC669" s="16"/>
      <c r="CD669" s="16"/>
      <c r="CE669" s="16"/>
      <c r="CF669" s="16"/>
      <c r="CG669" s="16"/>
      <c r="CH669" s="16"/>
      <c r="CI669" s="16"/>
      <c r="CJ669" s="16"/>
      <c r="CK669" s="16"/>
      <c r="CL669" s="16"/>
      <c r="CM669" s="16"/>
      <c r="CN669" s="16"/>
      <c r="CO669" s="16"/>
      <c r="CP669" s="16"/>
      <c r="CQ669" s="16"/>
      <c r="CR669" s="16"/>
      <c r="CS669" s="16"/>
      <c r="CT669" s="16"/>
      <c r="CU669" s="16"/>
      <c r="CV669" s="16"/>
      <c r="CW669" s="16"/>
      <c r="CX669" s="16"/>
      <c r="CY669" s="16"/>
      <c r="CZ669" s="16"/>
      <c r="DA669" s="16"/>
      <c r="DB669" s="16"/>
      <c r="DC669" s="16"/>
      <c r="DD669" s="16"/>
      <c r="DE669" s="16"/>
      <c r="DF669" s="16"/>
      <c r="DG669" s="16"/>
      <c r="DH669" s="16"/>
      <c r="DI669" s="16"/>
      <c r="DJ669" s="16"/>
      <c r="DK669" s="16"/>
      <c r="DL669" s="16"/>
      <c r="DM669" s="16"/>
      <c r="DN669" s="16"/>
      <c r="DO669" s="16"/>
      <c r="DP669" s="16"/>
      <c r="DQ669" s="16"/>
      <c r="DR669" s="16"/>
      <c r="DS669" s="16"/>
      <c r="DT669" s="16"/>
      <c r="DU669" s="16"/>
      <c r="DV669" s="16"/>
      <c r="DW669" s="16"/>
      <c r="DX669" s="16"/>
      <c r="DY669" s="16"/>
      <c r="DZ669" s="16"/>
      <c r="EA669" s="16"/>
      <c r="EB669" s="16"/>
      <c r="EC669" s="16"/>
      <c r="ED669" s="16"/>
      <c r="EE669" s="16"/>
      <c r="EF669" s="16"/>
      <c r="EG669" s="16"/>
      <c r="EH669" s="16"/>
      <c r="EI669" s="16"/>
      <c r="EJ669" s="16"/>
      <c r="EK669" s="16"/>
      <c r="EL669" s="16"/>
      <c r="EM669" s="16"/>
      <c r="EN669" s="16"/>
      <c r="EO669" s="16"/>
      <c r="EP669" s="16"/>
      <c r="EQ669" s="16"/>
      <c r="ER669" s="16"/>
      <c r="ES669" s="16"/>
      <c r="ET669" s="16"/>
      <c r="EU669" s="16"/>
      <c r="EV669" s="16"/>
      <c r="EW669" s="16"/>
      <c r="EX669" s="16"/>
      <c r="EY669" s="16"/>
      <c r="EZ669" s="16"/>
      <c r="FA669" s="16"/>
      <c r="FB669" s="16"/>
      <c r="FC669" s="16"/>
      <c r="FD669" s="16"/>
      <c r="FE669" s="16"/>
      <c r="FF669" s="16"/>
      <c r="FG669" s="16"/>
      <c r="FH669" s="16"/>
      <c r="FI669" s="16"/>
      <c r="FJ669" s="16"/>
      <c r="FK669" s="16"/>
      <c r="FL669" s="16"/>
      <c r="FM669" s="16"/>
      <c r="FN669" s="16"/>
      <c r="FO669" s="16"/>
      <c r="FP669" s="16"/>
      <c r="FQ669" s="16"/>
      <c r="FR669" s="16"/>
      <c r="FS669" s="16"/>
      <c r="FT669" s="16"/>
      <c r="FU669" s="16"/>
      <c r="FV669" s="16"/>
      <c r="FW669" s="16"/>
      <c r="FX669" s="16"/>
      <c r="FY669" s="16"/>
      <c r="FZ669" s="16"/>
      <c r="GA669" s="16"/>
      <c r="GB669" s="16"/>
      <c r="GC669" s="16"/>
      <c r="GE669" s="37">
        <v>664</v>
      </c>
      <c r="GF669" s="12">
        <v>3926</v>
      </c>
      <c r="GG669" s="16">
        <v>44.104999999999997</v>
      </c>
      <c r="GH669" s="16">
        <v>44.36</v>
      </c>
      <c r="GI669" s="16">
        <v>0</v>
      </c>
      <c r="GJ669" s="16">
        <v>15</v>
      </c>
      <c r="GK669" s="16">
        <v>30.4</v>
      </c>
      <c r="GL669" s="16">
        <v>24.48</v>
      </c>
      <c r="GM669" s="16">
        <v>9.4450000000000003</v>
      </c>
      <c r="GN669" s="16">
        <v>30.78</v>
      </c>
      <c r="GO669" s="16">
        <v>4.125</v>
      </c>
      <c r="GP669" s="16">
        <v>94.7</v>
      </c>
      <c r="GQ669" s="16">
        <v>118.8</v>
      </c>
      <c r="GR669" s="16">
        <v>44.04</v>
      </c>
      <c r="GS669" s="16">
        <v>51.99</v>
      </c>
      <c r="GT669" s="16">
        <v>31.37</v>
      </c>
      <c r="GU669" s="16">
        <v>13.2</v>
      </c>
      <c r="GV669" s="16">
        <v>5617.3909999999987</v>
      </c>
      <c r="GW669" s="16"/>
      <c r="GX669" s="16"/>
      <c r="GY669" s="16"/>
      <c r="GZ669" s="16"/>
      <c r="HA669" s="16"/>
    </row>
    <row r="670" spans="1:209" x14ac:dyDescent="0.35">
      <c r="A670" s="37"/>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c r="AA670" s="16"/>
      <c r="AB670" s="16"/>
      <c r="AC670" s="16"/>
      <c r="AD670" s="16"/>
      <c r="AE670" s="16"/>
      <c r="AF670" s="16"/>
      <c r="AG670" s="16"/>
      <c r="AH670" s="16"/>
      <c r="AI670" s="16"/>
      <c r="AJ670" s="16"/>
      <c r="AK670" s="16"/>
      <c r="AL670" s="16"/>
      <c r="AM670" s="16"/>
      <c r="AN670" s="16"/>
      <c r="AO670" s="16"/>
      <c r="AP670" s="16"/>
      <c r="AQ670" s="16"/>
      <c r="AR670" s="16"/>
      <c r="AS670" s="16"/>
      <c r="AT670" s="16"/>
      <c r="AU670" s="16"/>
      <c r="AV670" s="16"/>
      <c r="AW670" s="16"/>
      <c r="AX670" s="16"/>
      <c r="AY670" s="16"/>
      <c r="AZ670" s="16"/>
      <c r="BA670" s="16"/>
      <c r="BB670" s="16"/>
      <c r="BC670" s="16"/>
      <c r="BD670" s="16"/>
      <c r="BE670" s="16"/>
      <c r="BF670" s="16"/>
      <c r="BG670" s="16"/>
      <c r="BH670" s="16"/>
      <c r="BI670" s="16"/>
      <c r="BJ670" s="16"/>
      <c r="BK670" s="16"/>
      <c r="BL670" s="16"/>
      <c r="BM670" s="16"/>
      <c r="BN670" s="16"/>
      <c r="BO670" s="16"/>
      <c r="BP670" s="16"/>
      <c r="BQ670" s="16"/>
      <c r="BR670" s="16"/>
      <c r="BS670" s="16"/>
      <c r="BT670" s="16"/>
      <c r="BU670" s="16"/>
      <c r="BV670" s="16"/>
      <c r="BW670" s="16"/>
      <c r="BX670" s="16"/>
      <c r="BY670" s="16"/>
      <c r="BZ670" s="16"/>
      <c r="CA670" s="16"/>
      <c r="CB670" s="16"/>
      <c r="CC670" s="16"/>
      <c r="CD670" s="16"/>
      <c r="CE670" s="16"/>
      <c r="CF670" s="16"/>
      <c r="CG670" s="16"/>
      <c r="CH670" s="16"/>
      <c r="CI670" s="16"/>
      <c r="CJ670" s="16"/>
      <c r="CK670" s="16"/>
      <c r="CL670" s="16"/>
      <c r="CM670" s="16"/>
      <c r="CN670" s="16"/>
      <c r="CO670" s="16"/>
      <c r="CP670" s="16"/>
      <c r="CQ670" s="16"/>
      <c r="CR670" s="16"/>
      <c r="CS670" s="16"/>
      <c r="CT670" s="16"/>
      <c r="CU670" s="16"/>
      <c r="CV670" s="16"/>
      <c r="CW670" s="16"/>
      <c r="CX670" s="16"/>
      <c r="CY670" s="16"/>
      <c r="CZ670" s="16"/>
      <c r="DA670" s="16"/>
      <c r="DB670" s="16"/>
      <c r="DC670" s="16"/>
      <c r="DD670" s="16"/>
      <c r="DE670" s="16"/>
      <c r="DF670" s="16"/>
      <c r="DG670" s="16"/>
      <c r="DH670" s="16"/>
      <c r="DI670" s="16"/>
      <c r="DJ670" s="16"/>
      <c r="DK670" s="16"/>
      <c r="DL670" s="16"/>
      <c r="DM670" s="16"/>
      <c r="DN670" s="16"/>
      <c r="DO670" s="16"/>
      <c r="DP670" s="16"/>
      <c r="DQ670" s="16"/>
      <c r="DR670" s="16"/>
      <c r="DS670" s="16"/>
      <c r="DT670" s="16"/>
      <c r="DU670" s="16"/>
      <c r="DV670" s="16"/>
      <c r="DW670" s="16"/>
      <c r="DX670" s="16"/>
      <c r="DY670" s="16"/>
      <c r="DZ670" s="16"/>
      <c r="EA670" s="16"/>
      <c r="EB670" s="16"/>
      <c r="EC670" s="16"/>
      <c r="ED670" s="16"/>
      <c r="EE670" s="16"/>
      <c r="EF670" s="16"/>
      <c r="EG670" s="16"/>
      <c r="EH670" s="16"/>
      <c r="EI670" s="16"/>
      <c r="EJ670" s="16"/>
      <c r="EK670" s="16"/>
      <c r="EL670" s="16"/>
      <c r="EM670" s="16"/>
      <c r="EN670" s="16"/>
      <c r="EO670" s="16"/>
      <c r="EP670" s="16"/>
      <c r="EQ670" s="16"/>
      <c r="ER670" s="16"/>
      <c r="ES670" s="16"/>
      <c r="ET670" s="16"/>
      <c r="EU670" s="16"/>
      <c r="EV670" s="16"/>
      <c r="EW670" s="16"/>
      <c r="EX670" s="16"/>
      <c r="EY670" s="16"/>
      <c r="EZ670" s="16"/>
      <c r="FA670" s="16"/>
      <c r="FB670" s="16"/>
      <c r="FC670" s="16"/>
      <c r="FD670" s="16"/>
      <c r="FE670" s="16"/>
      <c r="FF670" s="16"/>
      <c r="FG670" s="16"/>
      <c r="FH670" s="16"/>
      <c r="FI670" s="16"/>
      <c r="FJ670" s="16"/>
      <c r="FK670" s="16"/>
      <c r="FL670" s="16"/>
      <c r="FM670" s="16"/>
      <c r="FN670" s="16"/>
      <c r="FO670" s="16"/>
      <c r="FP670" s="16"/>
      <c r="FQ670" s="16"/>
      <c r="FR670" s="16"/>
      <c r="FS670" s="16"/>
      <c r="FT670" s="16"/>
      <c r="FU670" s="16"/>
      <c r="FV670" s="16"/>
      <c r="FW670" s="16"/>
      <c r="FX670" s="16"/>
      <c r="FY670" s="16"/>
      <c r="FZ670" s="16"/>
      <c r="GA670" s="16"/>
      <c r="GB670" s="16"/>
      <c r="GC670" s="16"/>
      <c r="GE670" s="37">
        <v>665</v>
      </c>
      <c r="GF670" s="12">
        <v>3927</v>
      </c>
      <c r="GG670" s="16">
        <v>15.39</v>
      </c>
      <c r="GH670" s="16">
        <v>22.04</v>
      </c>
      <c r="GI670" s="16">
        <v>0</v>
      </c>
      <c r="GJ670" s="16">
        <v>25.5</v>
      </c>
      <c r="GK670" s="16">
        <v>6.04</v>
      </c>
      <c r="GL670" s="16">
        <v>5</v>
      </c>
      <c r="GM670" s="16">
        <v>0</v>
      </c>
      <c r="GN670" s="16">
        <v>15.75</v>
      </c>
      <c r="GO670" s="16">
        <v>12.17</v>
      </c>
      <c r="GP670" s="16">
        <v>5.28</v>
      </c>
      <c r="GQ670" s="16">
        <v>24.38</v>
      </c>
      <c r="GR670" s="16">
        <v>40.33</v>
      </c>
      <c r="GS670" s="16">
        <v>6.6</v>
      </c>
      <c r="GT670" s="16">
        <v>6.6</v>
      </c>
      <c r="GU670" s="16">
        <v>22.88</v>
      </c>
      <c r="GV670" s="16">
        <v>3114.6719999999991</v>
      </c>
      <c r="GW670" s="16"/>
      <c r="GX670" s="16"/>
      <c r="GY670" s="16"/>
      <c r="GZ670" s="16"/>
      <c r="HA670" s="16"/>
    </row>
    <row r="671" spans="1:209" x14ac:dyDescent="0.35">
      <c r="A671" s="37"/>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c r="AA671" s="16"/>
      <c r="AB671" s="16"/>
      <c r="AC671" s="16"/>
      <c r="AD671" s="16"/>
      <c r="AE671" s="16"/>
      <c r="AF671" s="16"/>
      <c r="AG671" s="16"/>
      <c r="AH671" s="16"/>
      <c r="AI671" s="16"/>
      <c r="AJ671" s="16"/>
      <c r="AK671" s="16"/>
      <c r="AL671" s="16"/>
      <c r="AM671" s="16"/>
      <c r="AN671" s="16"/>
      <c r="AO671" s="16"/>
      <c r="AP671" s="16"/>
      <c r="AQ671" s="16"/>
      <c r="AR671" s="16"/>
      <c r="AS671" s="16"/>
      <c r="AT671" s="16"/>
      <c r="AU671" s="16"/>
      <c r="AV671" s="16"/>
      <c r="AW671" s="16"/>
      <c r="AX671" s="16"/>
      <c r="AY671" s="16"/>
      <c r="AZ671" s="16"/>
      <c r="BA671" s="16"/>
      <c r="BB671" s="16"/>
      <c r="BC671" s="16"/>
      <c r="BD671" s="16"/>
      <c r="BE671" s="16"/>
      <c r="BF671" s="16"/>
      <c r="BG671" s="16"/>
      <c r="BH671" s="16"/>
      <c r="BI671" s="16"/>
      <c r="BJ671" s="16"/>
      <c r="BK671" s="16"/>
      <c r="BL671" s="16"/>
      <c r="BM671" s="16"/>
      <c r="BN671" s="16"/>
      <c r="BO671" s="16"/>
      <c r="BP671" s="16"/>
      <c r="BQ671" s="16"/>
      <c r="BR671" s="16"/>
      <c r="BS671" s="16"/>
      <c r="BT671" s="16"/>
      <c r="BU671" s="16"/>
      <c r="BV671" s="16"/>
      <c r="BW671" s="16"/>
      <c r="BX671" s="16"/>
      <c r="BY671" s="16"/>
      <c r="BZ671" s="16"/>
      <c r="CA671" s="16"/>
      <c r="CB671" s="16"/>
      <c r="CC671" s="16"/>
      <c r="CD671" s="16"/>
      <c r="CE671" s="16"/>
      <c r="CF671" s="16"/>
      <c r="CG671" s="16"/>
      <c r="CH671" s="16"/>
      <c r="CI671" s="16"/>
      <c r="CJ671" s="16"/>
      <c r="CK671" s="16"/>
      <c r="CL671" s="16"/>
      <c r="CM671" s="16"/>
      <c r="CN671" s="16"/>
      <c r="CO671" s="16"/>
      <c r="CP671" s="16"/>
      <c r="CQ671" s="16"/>
      <c r="CR671" s="16"/>
      <c r="CS671" s="16"/>
      <c r="CT671" s="16"/>
      <c r="CU671" s="16"/>
      <c r="CV671" s="16"/>
      <c r="CW671" s="16"/>
      <c r="CX671" s="16"/>
      <c r="CY671" s="16"/>
      <c r="CZ671" s="16"/>
      <c r="DA671" s="16"/>
      <c r="DB671" s="16"/>
      <c r="DC671" s="16"/>
      <c r="DD671" s="16"/>
      <c r="DE671" s="16"/>
      <c r="DF671" s="16"/>
      <c r="DG671" s="16"/>
      <c r="DH671" s="16"/>
      <c r="DI671" s="16"/>
      <c r="DJ671" s="16"/>
      <c r="DK671" s="16"/>
      <c r="DL671" s="16"/>
      <c r="DM671" s="16"/>
      <c r="DN671" s="16"/>
      <c r="DO671" s="16"/>
      <c r="DP671" s="16"/>
      <c r="DQ671" s="16"/>
      <c r="DR671" s="16"/>
      <c r="DS671" s="16"/>
      <c r="DT671" s="16"/>
      <c r="DU671" s="16"/>
      <c r="DV671" s="16"/>
      <c r="DW671" s="16"/>
      <c r="DX671" s="16"/>
      <c r="DY671" s="16"/>
      <c r="DZ671" s="16"/>
      <c r="EA671" s="16"/>
      <c r="EB671" s="16"/>
      <c r="EC671" s="16"/>
      <c r="ED671" s="16"/>
      <c r="EE671" s="16"/>
      <c r="EF671" s="16"/>
      <c r="EG671" s="16"/>
      <c r="EH671" s="16"/>
      <c r="EI671" s="16"/>
      <c r="EJ671" s="16"/>
      <c r="EK671" s="16"/>
      <c r="EL671" s="16"/>
      <c r="EM671" s="16"/>
      <c r="EN671" s="16"/>
      <c r="EO671" s="16"/>
      <c r="EP671" s="16"/>
      <c r="EQ671" s="16"/>
      <c r="ER671" s="16"/>
      <c r="ES671" s="16"/>
      <c r="ET671" s="16"/>
      <c r="EU671" s="16"/>
      <c r="EV671" s="16"/>
      <c r="EW671" s="16"/>
      <c r="EX671" s="16"/>
      <c r="EY671" s="16"/>
      <c r="EZ671" s="16"/>
      <c r="FA671" s="16"/>
      <c r="FB671" s="16"/>
      <c r="FC671" s="16"/>
      <c r="FD671" s="16"/>
      <c r="FE671" s="16"/>
      <c r="FF671" s="16"/>
      <c r="FG671" s="16"/>
      <c r="FH671" s="16"/>
      <c r="FI671" s="16"/>
      <c r="FJ671" s="16"/>
      <c r="FK671" s="16"/>
      <c r="FL671" s="16"/>
      <c r="FM671" s="16"/>
      <c r="FN671" s="16"/>
      <c r="FO671" s="16"/>
      <c r="FP671" s="16"/>
      <c r="FQ671" s="16"/>
      <c r="FR671" s="16"/>
      <c r="FS671" s="16"/>
      <c r="FT671" s="16"/>
      <c r="FU671" s="16"/>
      <c r="FV671" s="16"/>
      <c r="FW671" s="16"/>
      <c r="FX671" s="16"/>
      <c r="FY671" s="16"/>
      <c r="FZ671" s="16"/>
      <c r="GA671" s="16"/>
      <c r="GB671" s="16"/>
      <c r="GC671" s="16"/>
      <c r="GE671" s="37">
        <v>666</v>
      </c>
      <c r="GF671" s="12">
        <v>3928</v>
      </c>
      <c r="GG671" s="16">
        <v>2.08</v>
      </c>
      <c r="GH671" s="16">
        <v>6.75</v>
      </c>
      <c r="GI671" s="16">
        <v>12.5</v>
      </c>
      <c r="GJ671" s="16">
        <v>5</v>
      </c>
      <c r="GK671" s="16">
        <v>0</v>
      </c>
      <c r="GL671" s="16">
        <v>0</v>
      </c>
      <c r="GM671" s="16">
        <v>5.12</v>
      </c>
      <c r="GN671" s="16">
        <v>0</v>
      </c>
      <c r="GO671" s="16">
        <v>0</v>
      </c>
      <c r="GP671" s="16">
        <v>0</v>
      </c>
      <c r="GQ671" s="16">
        <v>0</v>
      </c>
      <c r="GR671" s="16">
        <v>6.8</v>
      </c>
      <c r="GS671" s="16">
        <v>8.36</v>
      </c>
      <c r="GT671" s="16">
        <v>0</v>
      </c>
      <c r="GU671" s="16">
        <v>55</v>
      </c>
      <c r="GV671" s="16">
        <v>1454.8109999999995</v>
      </c>
      <c r="GW671" s="16"/>
      <c r="GX671" s="16"/>
      <c r="GY671" s="16"/>
      <c r="GZ671" s="16"/>
      <c r="HA671" s="16"/>
    </row>
    <row r="672" spans="1:209" x14ac:dyDescent="0.35">
      <c r="A672" s="37"/>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c r="AA672" s="16"/>
      <c r="AB672" s="16"/>
      <c r="AC672" s="16"/>
      <c r="AD672" s="16"/>
      <c r="AE672" s="16"/>
      <c r="AF672" s="16"/>
      <c r="AG672" s="16"/>
      <c r="AH672" s="16"/>
      <c r="AI672" s="16"/>
      <c r="AJ672" s="16"/>
      <c r="AK672" s="16"/>
      <c r="AL672" s="16"/>
      <c r="AM672" s="16"/>
      <c r="AN672" s="16"/>
      <c r="AO672" s="16"/>
      <c r="AP672" s="16"/>
      <c r="AQ672" s="16"/>
      <c r="AR672" s="16"/>
      <c r="AS672" s="16"/>
      <c r="AT672" s="16"/>
      <c r="AU672" s="16"/>
      <c r="AV672" s="16"/>
      <c r="AW672" s="16"/>
      <c r="AX672" s="16"/>
      <c r="AY672" s="16"/>
      <c r="AZ672" s="16"/>
      <c r="BA672" s="16"/>
      <c r="BB672" s="16"/>
      <c r="BC672" s="16"/>
      <c r="BD672" s="16"/>
      <c r="BE672" s="16"/>
      <c r="BF672" s="16"/>
      <c r="BG672" s="16"/>
      <c r="BH672" s="16"/>
      <c r="BI672" s="16"/>
      <c r="BJ672" s="16"/>
      <c r="BK672" s="16"/>
      <c r="BL672" s="16"/>
      <c r="BM672" s="16"/>
      <c r="BN672" s="16"/>
      <c r="BO672" s="16"/>
      <c r="BP672" s="16"/>
      <c r="BQ672" s="16"/>
      <c r="BR672" s="16"/>
      <c r="BS672" s="16"/>
      <c r="BT672" s="16"/>
      <c r="BU672" s="16"/>
      <c r="BV672" s="16"/>
      <c r="BW672" s="16"/>
      <c r="BX672" s="16"/>
      <c r="BY672" s="16"/>
      <c r="BZ672" s="16"/>
      <c r="CA672" s="16"/>
      <c r="CB672" s="16"/>
      <c r="CC672" s="16"/>
      <c r="CD672" s="16"/>
      <c r="CE672" s="16"/>
      <c r="CF672" s="16"/>
      <c r="CG672" s="16"/>
      <c r="CH672" s="16"/>
      <c r="CI672" s="16"/>
      <c r="CJ672" s="16"/>
      <c r="CK672" s="16"/>
      <c r="CL672" s="16"/>
      <c r="CM672" s="16"/>
      <c r="CN672" s="16"/>
      <c r="CO672" s="16"/>
      <c r="CP672" s="16"/>
      <c r="CQ672" s="16"/>
      <c r="CR672" s="16"/>
      <c r="CS672" s="16"/>
      <c r="CT672" s="16"/>
      <c r="CU672" s="16"/>
      <c r="CV672" s="16"/>
      <c r="CW672" s="16"/>
      <c r="CX672" s="16"/>
      <c r="CY672" s="16"/>
      <c r="CZ672" s="16"/>
      <c r="DA672" s="16"/>
      <c r="DB672" s="16"/>
      <c r="DC672" s="16"/>
      <c r="DD672" s="16"/>
      <c r="DE672" s="16"/>
      <c r="DF672" s="16"/>
      <c r="DG672" s="16"/>
      <c r="DH672" s="16"/>
      <c r="DI672" s="16"/>
      <c r="DJ672" s="16"/>
      <c r="DK672" s="16"/>
      <c r="DL672" s="16"/>
      <c r="DM672" s="16"/>
      <c r="DN672" s="16"/>
      <c r="DO672" s="16"/>
      <c r="DP672" s="16"/>
      <c r="DQ672" s="16"/>
      <c r="DR672" s="16"/>
      <c r="DS672" s="16"/>
      <c r="DT672" s="16"/>
      <c r="DU672" s="16"/>
      <c r="DV672" s="16"/>
      <c r="DW672" s="16"/>
      <c r="DX672" s="16"/>
      <c r="DY672" s="16"/>
      <c r="DZ672" s="16"/>
      <c r="EA672" s="16"/>
      <c r="EB672" s="16"/>
      <c r="EC672" s="16"/>
      <c r="ED672" s="16"/>
      <c r="EE672" s="16"/>
      <c r="EF672" s="16"/>
      <c r="EG672" s="16"/>
      <c r="EH672" s="16"/>
      <c r="EI672" s="16"/>
      <c r="EJ672" s="16"/>
      <c r="EK672" s="16"/>
      <c r="EL672" s="16"/>
      <c r="EM672" s="16"/>
      <c r="EN672" s="16"/>
      <c r="EO672" s="16"/>
      <c r="EP672" s="16"/>
      <c r="EQ672" s="16"/>
      <c r="ER672" s="16"/>
      <c r="ES672" s="16"/>
      <c r="ET672" s="16"/>
      <c r="EU672" s="16"/>
      <c r="EV672" s="16"/>
      <c r="EW672" s="16"/>
      <c r="EX672" s="16"/>
      <c r="EY672" s="16"/>
      <c r="EZ672" s="16"/>
      <c r="FA672" s="16"/>
      <c r="FB672" s="16"/>
      <c r="FC672" s="16"/>
      <c r="FD672" s="16"/>
      <c r="FE672" s="16"/>
      <c r="FF672" s="16"/>
      <c r="FG672" s="16"/>
      <c r="FH672" s="16"/>
      <c r="FI672" s="16"/>
      <c r="FJ672" s="16"/>
      <c r="FK672" s="16"/>
      <c r="FL672" s="16"/>
      <c r="FM672" s="16"/>
      <c r="FN672" s="16"/>
      <c r="FO672" s="16"/>
      <c r="FP672" s="16"/>
      <c r="FQ672" s="16"/>
      <c r="FR672" s="16"/>
      <c r="FS672" s="16"/>
      <c r="FT672" s="16"/>
      <c r="FU672" s="16"/>
      <c r="FV672" s="16"/>
      <c r="FW672" s="16"/>
      <c r="FX672" s="16"/>
      <c r="FY672" s="16"/>
      <c r="FZ672" s="16"/>
      <c r="GA672" s="16"/>
      <c r="GB672" s="16"/>
      <c r="GC672" s="16"/>
      <c r="GE672" s="37">
        <v>667</v>
      </c>
      <c r="GF672" s="12">
        <v>3929</v>
      </c>
      <c r="GG672" s="16">
        <v>13.78</v>
      </c>
      <c r="GH672" s="16">
        <v>0</v>
      </c>
      <c r="GI672" s="16">
        <v>0</v>
      </c>
      <c r="GJ672" s="16">
        <v>9.81</v>
      </c>
      <c r="GK672" s="16">
        <v>15.2</v>
      </c>
      <c r="GL672" s="16">
        <v>5</v>
      </c>
      <c r="GM672" s="16">
        <v>7.95</v>
      </c>
      <c r="GN672" s="16">
        <v>21.82</v>
      </c>
      <c r="GO672" s="16">
        <v>8.2349999999999994</v>
      </c>
      <c r="GP672" s="16">
        <v>19.605</v>
      </c>
      <c r="GQ672" s="16">
        <v>6.66</v>
      </c>
      <c r="GR672" s="16">
        <v>6.24</v>
      </c>
      <c r="GS672" s="16">
        <v>22.41</v>
      </c>
      <c r="GT672" s="16">
        <v>61.414999999999999</v>
      </c>
      <c r="GU672" s="16">
        <v>0</v>
      </c>
      <c r="GV672" s="16">
        <v>3799.521999999999</v>
      </c>
      <c r="GW672" s="16"/>
      <c r="GX672" s="16"/>
      <c r="GY672" s="16"/>
      <c r="GZ672" s="16"/>
      <c r="HA672" s="16"/>
    </row>
    <row r="673" spans="1:209" x14ac:dyDescent="0.35">
      <c r="A673" s="37"/>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c r="AA673" s="16"/>
      <c r="AB673" s="16"/>
      <c r="AC673" s="16"/>
      <c r="AD673" s="16"/>
      <c r="AE673" s="16"/>
      <c r="AF673" s="16"/>
      <c r="AG673" s="16"/>
      <c r="AH673" s="16"/>
      <c r="AI673" s="16"/>
      <c r="AJ673" s="16"/>
      <c r="AK673" s="16"/>
      <c r="AL673" s="16"/>
      <c r="AM673" s="16"/>
      <c r="AN673" s="16"/>
      <c r="AO673" s="16"/>
      <c r="AP673" s="16"/>
      <c r="AQ673" s="16"/>
      <c r="AR673" s="16"/>
      <c r="AS673" s="16"/>
      <c r="AT673" s="16"/>
      <c r="AU673" s="16"/>
      <c r="AV673" s="16"/>
      <c r="AW673" s="16"/>
      <c r="AX673" s="16"/>
      <c r="AY673" s="16"/>
      <c r="AZ673" s="16"/>
      <c r="BA673" s="16"/>
      <c r="BB673" s="16"/>
      <c r="BC673" s="16"/>
      <c r="BD673" s="16"/>
      <c r="BE673" s="16"/>
      <c r="BF673" s="16"/>
      <c r="BG673" s="16"/>
      <c r="BH673" s="16"/>
      <c r="BI673" s="16"/>
      <c r="BJ673" s="16"/>
      <c r="BK673" s="16"/>
      <c r="BL673" s="16"/>
      <c r="BM673" s="16"/>
      <c r="BN673" s="16"/>
      <c r="BO673" s="16"/>
      <c r="BP673" s="16"/>
      <c r="BQ673" s="16"/>
      <c r="BR673" s="16"/>
      <c r="BS673" s="16"/>
      <c r="BT673" s="16"/>
      <c r="BU673" s="16"/>
      <c r="BV673" s="16"/>
      <c r="BW673" s="16"/>
      <c r="BX673" s="16"/>
      <c r="BY673" s="16"/>
      <c r="BZ673" s="16"/>
      <c r="CA673" s="16"/>
      <c r="CB673" s="16"/>
      <c r="CC673" s="16"/>
      <c r="CD673" s="16"/>
      <c r="CE673" s="16"/>
      <c r="CF673" s="16"/>
      <c r="CG673" s="16"/>
      <c r="CH673" s="16"/>
      <c r="CI673" s="16"/>
      <c r="CJ673" s="16"/>
      <c r="CK673" s="16"/>
      <c r="CL673" s="16"/>
      <c r="CM673" s="16"/>
      <c r="CN673" s="16"/>
      <c r="CO673" s="16"/>
      <c r="CP673" s="16"/>
      <c r="CQ673" s="16"/>
      <c r="CR673" s="16"/>
      <c r="CS673" s="16"/>
      <c r="CT673" s="16"/>
      <c r="CU673" s="16"/>
      <c r="CV673" s="16"/>
      <c r="CW673" s="16"/>
      <c r="CX673" s="16"/>
      <c r="CY673" s="16"/>
      <c r="CZ673" s="16"/>
      <c r="DA673" s="16"/>
      <c r="DB673" s="16"/>
      <c r="DC673" s="16"/>
      <c r="DD673" s="16"/>
      <c r="DE673" s="16"/>
      <c r="DF673" s="16"/>
      <c r="DG673" s="16"/>
      <c r="DH673" s="16"/>
      <c r="DI673" s="16"/>
      <c r="DJ673" s="16"/>
      <c r="DK673" s="16"/>
      <c r="DL673" s="16"/>
      <c r="DM673" s="16"/>
      <c r="DN673" s="16"/>
      <c r="DO673" s="16"/>
      <c r="DP673" s="16"/>
      <c r="DQ673" s="16"/>
      <c r="DR673" s="16"/>
      <c r="DS673" s="16"/>
      <c r="DT673" s="16"/>
      <c r="DU673" s="16"/>
      <c r="DV673" s="16"/>
      <c r="DW673" s="16"/>
      <c r="DX673" s="16"/>
      <c r="DY673" s="16"/>
      <c r="DZ673" s="16"/>
      <c r="EA673" s="16"/>
      <c r="EB673" s="16"/>
      <c r="EC673" s="16"/>
      <c r="ED673" s="16"/>
      <c r="EE673" s="16"/>
      <c r="EF673" s="16"/>
      <c r="EG673" s="16"/>
      <c r="EH673" s="16"/>
      <c r="EI673" s="16"/>
      <c r="EJ673" s="16"/>
      <c r="EK673" s="16"/>
      <c r="EL673" s="16"/>
      <c r="EM673" s="16"/>
      <c r="EN673" s="16"/>
      <c r="EO673" s="16"/>
      <c r="EP673" s="16"/>
      <c r="EQ673" s="16"/>
      <c r="ER673" s="16"/>
      <c r="ES673" s="16"/>
      <c r="ET673" s="16"/>
      <c r="EU673" s="16"/>
      <c r="EV673" s="16"/>
      <c r="EW673" s="16"/>
      <c r="EX673" s="16"/>
      <c r="EY673" s="16"/>
      <c r="EZ673" s="16"/>
      <c r="FA673" s="16"/>
      <c r="FB673" s="16"/>
      <c r="FC673" s="16"/>
      <c r="FD673" s="16"/>
      <c r="FE673" s="16"/>
      <c r="FF673" s="16"/>
      <c r="FG673" s="16"/>
      <c r="FH673" s="16"/>
      <c r="FI673" s="16"/>
      <c r="FJ673" s="16"/>
      <c r="FK673" s="16"/>
      <c r="FL673" s="16"/>
      <c r="FM673" s="16"/>
      <c r="FN673" s="16"/>
      <c r="FO673" s="16"/>
      <c r="FP673" s="16"/>
      <c r="FQ673" s="16"/>
      <c r="FR673" s="16"/>
      <c r="FS673" s="16"/>
      <c r="FT673" s="16"/>
      <c r="FU673" s="16"/>
      <c r="FV673" s="16"/>
      <c r="FW673" s="16"/>
      <c r="FX673" s="16"/>
      <c r="FY673" s="16"/>
      <c r="FZ673" s="16"/>
      <c r="GA673" s="16"/>
      <c r="GB673" s="16"/>
      <c r="GC673" s="16"/>
      <c r="GE673" s="37">
        <v>668</v>
      </c>
      <c r="GF673" s="12">
        <v>3930</v>
      </c>
      <c r="GG673" s="16">
        <v>105.718</v>
      </c>
      <c r="GH673" s="16">
        <v>95.35</v>
      </c>
      <c r="GI673" s="16">
        <v>24.5</v>
      </c>
      <c r="GJ673" s="16">
        <v>30</v>
      </c>
      <c r="GK673" s="16">
        <v>25.75</v>
      </c>
      <c r="GL673" s="16">
        <v>24.74</v>
      </c>
      <c r="GM673" s="16">
        <v>60.512</v>
      </c>
      <c r="GN673" s="16">
        <v>74.025000000000006</v>
      </c>
      <c r="GO673" s="16">
        <v>102.79</v>
      </c>
      <c r="GP673" s="16">
        <v>156.27000000000001</v>
      </c>
      <c r="GQ673" s="16">
        <v>124.26</v>
      </c>
      <c r="GR673" s="16">
        <v>79.394999999999996</v>
      </c>
      <c r="GS673" s="16">
        <v>136.89500000000001</v>
      </c>
      <c r="GT673" s="16">
        <v>103.4</v>
      </c>
      <c r="GU673" s="16">
        <v>121.97</v>
      </c>
      <c r="GV673" s="16">
        <v>18468.766000000003</v>
      </c>
      <c r="GW673" s="16"/>
      <c r="GX673" s="16"/>
      <c r="GY673" s="16"/>
      <c r="GZ673" s="16"/>
      <c r="HA673" s="16"/>
    </row>
    <row r="674" spans="1:209" x14ac:dyDescent="0.35">
      <c r="A674" s="37"/>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c r="AA674" s="16"/>
      <c r="AB674" s="16"/>
      <c r="AC674" s="16"/>
      <c r="AD674" s="16"/>
      <c r="AE674" s="16"/>
      <c r="AF674" s="16"/>
      <c r="AG674" s="16"/>
      <c r="AH674" s="16"/>
      <c r="AI674" s="16"/>
      <c r="AJ674" s="16"/>
      <c r="AK674" s="16"/>
      <c r="AL674" s="16"/>
      <c r="AM674" s="16"/>
      <c r="AN674" s="16"/>
      <c r="AO674" s="16"/>
      <c r="AP674" s="16"/>
      <c r="AQ674" s="16"/>
      <c r="AR674" s="16"/>
      <c r="AS674" s="16"/>
      <c r="AT674" s="16"/>
      <c r="AU674" s="16"/>
      <c r="AV674" s="16"/>
      <c r="AW674" s="16"/>
      <c r="AX674" s="16"/>
      <c r="AY674" s="16"/>
      <c r="AZ674" s="16"/>
      <c r="BA674" s="16"/>
      <c r="BB674" s="16"/>
      <c r="BC674" s="16"/>
      <c r="BD674" s="16"/>
      <c r="BE674" s="16"/>
      <c r="BF674" s="16"/>
      <c r="BG674" s="16"/>
      <c r="BH674" s="16"/>
      <c r="BI674" s="16"/>
      <c r="BJ674" s="16"/>
      <c r="BK674" s="16"/>
      <c r="BL674" s="16"/>
      <c r="BM674" s="16"/>
      <c r="BN674" s="16"/>
      <c r="BO674" s="16"/>
      <c r="BP674" s="16"/>
      <c r="BQ674" s="16"/>
      <c r="BR674" s="16"/>
      <c r="BS674" s="16"/>
      <c r="BT674" s="16"/>
      <c r="BU674" s="16"/>
      <c r="BV674" s="16"/>
      <c r="BW674" s="16"/>
      <c r="BX674" s="16"/>
      <c r="BY674" s="16"/>
      <c r="BZ674" s="16"/>
      <c r="CA674" s="16"/>
      <c r="CB674" s="16"/>
      <c r="CC674" s="16"/>
      <c r="CD674" s="16"/>
      <c r="CE674" s="16"/>
      <c r="CF674" s="16"/>
      <c r="CG674" s="16"/>
      <c r="CH674" s="16"/>
      <c r="CI674" s="16"/>
      <c r="CJ674" s="16"/>
      <c r="CK674" s="16"/>
      <c r="CL674" s="16"/>
      <c r="CM674" s="16"/>
      <c r="CN674" s="16"/>
      <c r="CO674" s="16"/>
      <c r="CP674" s="16"/>
      <c r="CQ674" s="16"/>
      <c r="CR674" s="16"/>
      <c r="CS674" s="16"/>
      <c r="CT674" s="16"/>
      <c r="CU674" s="16"/>
      <c r="CV674" s="16"/>
      <c r="CW674" s="16"/>
      <c r="CX674" s="16"/>
      <c r="CY674" s="16"/>
      <c r="CZ674" s="16"/>
      <c r="DA674" s="16"/>
      <c r="DB674" s="16"/>
      <c r="DC674" s="16"/>
      <c r="DD674" s="16"/>
      <c r="DE674" s="16"/>
      <c r="DF674" s="16"/>
      <c r="DG674" s="16"/>
      <c r="DH674" s="16"/>
      <c r="DI674" s="16"/>
      <c r="DJ674" s="16"/>
      <c r="DK674" s="16"/>
      <c r="DL674" s="16"/>
      <c r="DM674" s="16"/>
      <c r="DN674" s="16"/>
      <c r="DO674" s="16"/>
      <c r="DP674" s="16"/>
      <c r="DQ674" s="16"/>
      <c r="DR674" s="16"/>
      <c r="DS674" s="16"/>
      <c r="DT674" s="16"/>
      <c r="DU674" s="16"/>
      <c r="DV674" s="16"/>
      <c r="DW674" s="16"/>
      <c r="DX674" s="16"/>
      <c r="DY674" s="16"/>
      <c r="DZ674" s="16"/>
      <c r="EA674" s="16"/>
      <c r="EB674" s="16"/>
      <c r="EC674" s="16"/>
      <c r="ED674" s="16"/>
      <c r="EE674" s="16"/>
      <c r="EF674" s="16"/>
      <c r="EG674" s="16"/>
      <c r="EH674" s="16"/>
      <c r="EI674" s="16"/>
      <c r="EJ674" s="16"/>
      <c r="EK674" s="16"/>
      <c r="EL674" s="16"/>
      <c r="EM674" s="16"/>
      <c r="EN674" s="16"/>
      <c r="EO674" s="16"/>
      <c r="EP674" s="16"/>
      <c r="EQ674" s="16"/>
      <c r="ER674" s="16"/>
      <c r="ES674" s="16"/>
      <c r="ET674" s="16"/>
      <c r="EU674" s="16"/>
      <c r="EV674" s="16"/>
      <c r="EW674" s="16"/>
      <c r="EX674" s="16"/>
      <c r="EY674" s="16"/>
      <c r="EZ674" s="16"/>
      <c r="FA674" s="16"/>
      <c r="FB674" s="16"/>
      <c r="FC674" s="16"/>
      <c r="FD674" s="16"/>
      <c r="FE674" s="16"/>
      <c r="FF674" s="16"/>
      <c r="FG674" s="16"/>
      <c r="FH674" s="16"/>
      <c r="FI674" s="16"/>
      <c r="FJ674" s="16"/>
      <c r="FK674" s="16"/>
      <c r="FL674" s="16"/>
      <c r="FM674" s="16"/>
      <c r="FN674" s="16"/>
      <c r="FO674" s="16"/>
      <c r="FP674" s="16"/>
      <c r="FQ674" s="16"/>
      <c r="FR674" s="16"/>
      <c r="FS674" s="16"/>
      <c r="FT674" s="16"/>
      <c r="FU674" s="16"/>
      <c r="FV674" s="16"/>
      <c r="FW674" s="16"/>
      <c r="FX674" s="16"/>
      <c r="FY674" s="16"/>
      <c r="FZ674" s="16"/>
      <c r="GA674" s="16"/>
      <c r="GB674" s="16"/>
      <c r="GC674" s="16"/>
      <c r="GE674" s="37">
        <v>669</v>
      </c>
      <c r="GF674" s="12">
        <v>3931</v>
      </c>
      <c r="GG674" s="16">
        <v>141.39400000000001</v>
      </c>
      <c r="GH674" s="16">
        <v>149.095</v>
      </c>
      <c r="GI674" s="16">
        <v>25.14</v>
      </c>
      <c r="GJ674" s="16">
        <v>76</v>
      </c>
      <c r="GK674" s="16">
        <v>50.7</v>
      </c>
      <c r="GL674" s="16">
        <v>36.92</v>
      </c>
      <c r="GM674" s="16">
        <v>55.58</v>
      </c>
      <c r="GN674" s="16">
        <v>42.814999999999998</v>
      </c>
      <c r="GO674" s="16">
        <v>41.53</v>
      </c>
      <c r="GP674" s="16">
        <v>112.155</v>
      </c>
      <c r="GQ674" s="16">
        <v>217.32499999999999</v>
      </c>
      <c r="GR674" s="16">
        <v>169.42</v>
      </c>
      <c r="GS674" s="16">
        <v>299.935</v>
      </c>
      <c r="GT674" s="16">
        <v>148.55500000000001</v>
      </c>
      <c r="GU674" s="16">
        <v>164</v>
      </c>
      <c r="GV674" s="16">
        <v>21381.473000000002</v>
      </c>
      <c r="GW674" s="16"/>
      <c r="GX674" s="16"/>
      <c r="GY674" s="16"/>
      <c r="GZ674" s="16"/>
      <c r="HA674" s="16"/>
    </row>
    <row r="675" spans="1:209" x14ac:dyDescent="0.35">
      <c r="A675" s="37"/>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c r="AA675" s="16"/>
      <c r="AB675" s="16"/>
      <c r="AC675" s="16"/>
      <c r="AD675" s="16"/>
      <c r="AE675" s="16"/>
      <c r="AF675" s="16"/>
      <c r="AG675" s="16"/>
      <c r="AH675" s="16"/>
      <c r="AI675" s="16"/>
      <c r="AJ675" s="16"/>
      <c r="AK675" s="16"/>
      <c r="AL675" s="16"/>
      <c r="AM675" s="16"/>
      <c r="AN675" s="16"/>
      <c r="AO675" s="16"/>
      <c r="AP675" s="16"/>
      <c r="AQ675" s="16"/>
      <c r="AR675" s="16"/>
      <c r="AS675" s="16"/>
      <c r="AT675" s="16"/>
      <c r="AU675" s="16"/>
      <c r="AV675" s="16"/>
      <c r="AW675" s="16"/>
      <c r="AX675" s="16"/>
      <c r="AY675" s="16"/>
      <c r="AZ675" s="16"/>
      <c r="BA675" s="16"/>
      <c r="BB675" s="16"/>
      <c r="BC675" s="16"/>
      <c r="BD675" s="16"/>
      <c r="BE675" s="16"/>
      <c r="BF675" s="16"/>
      <c r="BG675" s="16"/>
      <c r="BH675" s="16"/>
      <c r="BI675" s="16"/>
      <c r="BJ675" s="16"/>
      <c r="BK675" s="16"/>
      <c r="BL675" s="16"/>
      <c r="BM675" s="16"/>
      <c r="BN675" s="16"/>
      <c r="BO675" s="16"/>
      <c r="BP675" s="16"/>
      <c r="BQ675" s="16"/>
      <c r="BR675" s="16"/>
      <c r="BS675" s="16"/>
      <c r="BT675" s="16"/>
      <c r="BU675" s="16"/>
      <c r="BV675" s="16"/>
      <c r="BW675" s="16"/>
      <c r="BX675" s="16"/>
      <c r="BY675" s="16"/>
      <c r="BZ675" s="16"/>
      <c r="CA675" s="16"/>
      <c r="CB675" s="16"/>
      <c r="CC675" s="16"/>
      <c r="CD675" s="16"/>
      <c r="CE675" s="16"/>
      <c r="CF675" s="16"/>
      <c r="CG675" s="16"/>
      <c r="CH675" s="16"/>
      <c r="CI675" s="16"/>
      <c r="CJ675" s="16"/>
      <c r="CK675" s="16"/>
      <c r="CL675" s="16"/>
      <c r="CM675" s="16"/>
      <c r="CN675" s="16"/>
      <c r="CO675" s="16"/>
      <c r="CP675" s="16"/>
      <c r="CQ675" s="16"/>
      <c r="CR675" s="16"/>
      <c r="CS675" s="16"/>
      <c r="CT675" s="16"/>
      <c r="CU675" s="16"/>
      <c r="CV675" s="16"/>
      <c r="CW675" s="16"/>
      <c r="CX675" s="16"/>
      <c r="CY675" s="16"/>
      <c r="CZ675" s="16"/>
      <c r="DA675" s="16"/>
      <c r="DB675" s="16"/>
      <c r="DC675" s="16"/>
      <c r="DD675" s="16"/>
      <c r="DE675" s="16"/>
      <c r="DF675" s="16"/>
      <c r="DG675" s="16"/>
      <c r="DH675" s="16"/>
      <c r="DI675" s="16"/>
      <c r="DJ675" s="16"/>
      <c r="DK675" s="16"/>
      <c r="DL675" s="16"/>
      <c r="DM675" s="16"/>
      <c r="DN675" s="16"/>
      <c r="DO675" s="16"/>
      <c r="DP675" s="16"/>
      <c r="DQ675" s="16"/>
      <c r="DR675" s="16"/>
      <c r="DS675" s="16"/>
      <c r="DT675" s="16"/>
      <c r="DU675" s="16"/>
      <c r="DV675" s="16"/>
      <c r="DW675" s="16"/>
      <c r="DX675" s="16"/>
      <c r="DY675" s="16"/>
      <c r="DZ675" s="16"/>
      <c r="EA675" s="16"/>
      <c r="EB675" s="16"/>
      <c r="EC675" s="16"/>
      <c r="ED675" s="16"/>
      <c r="EE675" s="16"/>
      <c r="EF675" s="16"/>
      <c r="EG675" s="16"/>
      <c r="EH675" s="16"/>
      <c r="EI675" s="16"/>
      <c r="EJ675" s="16"/>
      <c r="EK675" s="16"/>
      <c r="EL675" s="16"/>
      <c r="EM675" s="16"/>
      <c r="EN675" s="16"/>
      <c r="EO675" s="16"/>
      <c r="EP675" s="16"/>
      <c r="EQ675" s="16"/>
      <c r="ER675" s="16"/>
      <c r="ES675" s="16"/>
      <c r="ET675" s="16"/>
      <c r="EU675" s="16"/>
      <c r="EV675" s="16"/>
      <c r="EW675" s="16"/>
      <c r="EX675" s="16"/>
      <c r="EY675" s="16"/>
      <c r="EZ675" s="16"/>
      <c r="FA675" s="16"/>
      <c r="FB675" s="16"/>
      <c r="FC675" s="16"/>
      <c r="FD675" s="16"/>
      <c r="FE675" s="16"/>
      <c r="FF675" s="16"/>
      <c r="FG675" s="16"/>
      <c r="FH675" s="16"/>
      <c r="FI675" s="16"/>
      <c r="FJ675" s="16"/>
      <c r="FK675" s="16"/>
      <c r="FL675" s="16"/>
      <c r="FM675" s="16"/>
      <c r="FN675" s="16"/>
      <c r="FO675" s="16"/>
      <c r="FP675" s="16"/>
      <c r="FQ675" s="16"/>
      <c r="FR675" s="16"/>
      <c r="FS675" s="16"/>
      <c r="FT675" s="16"/>
      <c r="FU675" s="16"/>
      <c r="FV675" s="16"/>
      <c r="FW675" s="16"/>
      <c r="FX675" s="16"/>
      <c r="FY675" s="16"/>
      <c r="FZ675" s="16"/>
      <c r="GA675" s="16"/>
      <c r="GB675" s="16"/>
      <c r="GC675" s="16"/>
      <c r="GE675" s="37">
        <v>670</v>
      </c>
      <c r="GF675" s="12">
        <v>3933</v>
      </c>
      <c r="GG675" s="16">
        <v>14.37</v>
      </c>
      <c r="GH675" s="16">
        <v>30.76</v>
      </c>
      <c r="GI675" s="16">
        <v>0</v>
      </c>
      <c r="GJ675" s="16">
        <v>0</v>
      </c>
      <c r="GK675" s="16">
        <v>4</v>
      </c>
      <c r="GL675" s="16">
        <v>0</v>
      </c>
      <c r="GM675" s="16">
        <v>0</v>
      </c>
      <c r="GN675" s="16">
        <v>0</v>
      </c>
      <c r="GO675" s="16">
        <v>0</v>
      </c>
      <c r="GP675" s="16">
        <v>18</v>
      </c>
      <c r="GQ675" s="16">
        <v>4.4400000000000004</v>
      </c>
      <c r="GR675" s="16">
        <v>0</v>
      </c>
      <c r="GS675" s="16">
        <v>18.53</v>
      </c>
      <c r="GT675" s="16">
        <v>0</v>
      </c>
      <c r="GU675" s="16">
        <v>10.56</v>
      </c>
      <c r="GV675" s="16">
        <v>2342.404</v>
      </c>
      <c r="GW675" s="16"/>
      <c r="GX675" s="16"/>
      <c r="GY675" s="16"/>
      <c r="GZ675" s="16"/>
      <c r="HA675" s="16"/>
    </row>
    <row r="676" spans="1:209" x14ac:dyDescent="0.35">
      <c r="A676" s="37"/>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c r="AA676" s="16"/>
      <c r="AB676" s="16"/>
      <c r="AC676" s="16"/>
      <c r="AD676" s="16"/>
      <c r="AE676" s="16"/>
      <c r="AF676" s="16"/>
      <c r="AG676" s="16"/>
      <c r="AH676" s="16"/>
      <c r="AI676" s="16"/>
      <c r="AJ676" s="16"/>
      <c r="AK676" s="16"/>
      <c r="AL676" s="16"/>
      <c r="AM676" s="16"/>
      <c r="AN676" s="16"/>
      <c r="AO676" s="16"/>
      <c r="AP676" s="16"/>
      <c r="AQ676" s="16"/>
      <c r="AR676" s="16"/>
      <c r="AS676" s="16"/>
      <c r="AT676" s="16"/>
      <c r="AU676" s="16"/>
      <c r="AV676" s="16"/>
      <c r="AW676" s="16"/>
      <c r="AX676" s="16"/>
      <c r="AY676" s="16"/>
      <c r="AZ676" s="16"/>
      <c r="BA676" s="16"/>
      <c r="BB676" s="16"/>
      <c r="BC676" s="16"/>
      <c r="BD676" s="16"/>
      <c r="BE676" s="16"/>
      <c r="BF676" s="16"/>
      <c r="BG676" s="16"/>
      <c r="BH676" s="16"/>
      <c r="BI676" s="16"/>
      <c r="BJ676" s="16"/>
      <c r="BK676" s="16"/>
      <c r="BL676" s="16"/>
      <c r="BM676" s="16"/>
      <c r="BN676" s="16"/>
      <c r="BO676" s="16"/>
      <c r="BP676" s="16"/>
      <c r="BQ676" s="16"/>
      <c r="BR676" s="16"/>
      <c r="BS676" s="16"/>
      <c r="BT676" s="16"/>
      <c r="BU676" s="16"/>
      <c r="BV676" s="16"/>
      <c r="BW676" s="16"/>
      <c r="BX676" s="16"/>
      <c r="BY676" s="16"/>
      <c r="BZ676" s="16"/>
      <c r="CA676" s="16"/>
      <c r="CB676" s="16"/>
      <c r="CC676" s="16"/>
      <c r="CD676" s="16"/>
      <c r="CE676" s="16"/>
      <c r="CF676" s="16"/>
      <c r="CG676" s="16"/>
      <c r="CH676" s="16"/>
      <c r="CI676" s="16"/>
      <c r="CJ676" s="16"/>
      <c r="CK676" s="16"/>
      <c r="CL676" s="16"/>
      <c r="CM676" s="16"/>
      <c r="CN676" s="16"/>
      <c r="CO676" s="16"/>
      <c r="CP676" s="16"/>
      <c r="CQ676" s="16"/>
      <c r="CR676" s="16"/>
      <c r="CS676" s="16"/>
      <c r="CT676" s="16"/>
      <c r="CU676" s="16"/>
      <c r="CV676" s="16"/>
      <c r="CW676" s="16"/>
      <c r="CX676" s="16"/>
      <c r="CY676" s="16"/>
      <c r="CZ676" s="16"/>
      <c r="DA676" s="16"/>
      <c r="DB676" s="16"/>
      <c r="DC676" s="16"/>
      <c r="DD676" s="16"/>
      <c r="DE676" s="16"/>
      <c r="DF676" s="16"/>
      <c r="DG676" s="16"/>
      <c r="DH676" s="16"/>
      <c r="DI676" s="16"/>
      <c r="DJ676" s="16"/>
      <c r="DK676" s="16"/>
      <c r="DL676" s="16"/>
      <c r="DM676" s="16"/>
      <c r="DN676" s="16"/>
      <c r="DO676" s="16"/>
      <c r="DP676" s="16"/>
      <c r="DQ676" s="16"/>
      <c r="DR676" s="16"/>
      <c r="DS676" s="16"/>
      <c r="DT676" s="16"/>
      <c r="DU676" s="16"/>
      <c r="DV676" s="16"/>
      <c r="DW676" s="16"/>
      <c r="DX676" s="16"/>
      <c r="DY676" s="16"/>
      <c r="DZ676" s="16"/>
      <c r="EA676" s="16"/>
      <c r="EB676" s="16"/>
      <c r="EC676" s="16"/>
      <c r="ED676" s="16"/>
      <c r="EE676" s="16"/>
      <c r="EF676" s="16"/>
      <c r="EG676" s="16"/>
      <c r="EH676" s="16"/>
      <c r="EI676" s="16"/>
      <c r="EJ676" s="16"/>
      <c r="EK676" s="16"/>
      <c r="EL676" s="16"/>
      <c r="EM676" s="16"/>
      <c r="EN676" s="16"/>
      <c r="EO676" s="16"/>
      <c r="EP676" s="16"/>
      <c r="EQ676" s="16"/>
      <c r="ER676" s="16"/>
      <c r="ES676" s="16"/>
      <c r="ET676" s="16"/>
      <c r="EU676" s="16"/>
      <c r="EV676" s="16"/>
      <c r="EW676" s="16"/>
      <c r="EX676" s="16"/>
      <c r="EY676" s="16"/>
      <c r="EZ676" s="16"/>
      <c r="FA676" s="16"/>
      <c r="FB676" s="16"/>
      <c r="FC676" s="16"/>
      <c r="FD676" s="16"/>
      <c r="FE676" s="16"/>
      <c r="FF676" s="16"/>
      <c r="FG676" s="16"/>
      <c r="FH676" s="16"/>
      <c r="FI676" s="16"/>
      <c r="FJ676" s="16"/>
      <c r="FK676" s="16"/>
      <c r="FL676" s="16"/>
      <c r="FM676" s="16"/>
      <c r="FN676" s="16"/>
      <c r="FO676" s="16"/>
      <c r="FP676" s="16"/>
      <c r="FQ676" s="16"/>
      <c r="FR676" s="16"/>
      <c r="FS676" s="16"/>
      <c r="FT676" s="16"/>
      <c r="FU676" s="16"/>
      <c r="FV676" s="16"/>
      <c r="FW676" s="16"/>
      <c r="FX676" s="16"/>
      <c r="FY676" s="16"/>
      <c r="FZ676" s="16"/>
      <c r="GA676" s="16"/>
      <c r="GB676" s="16"/>
      <c r="GC676" s="16"/>
      <c r="GE676" s="37">
        <v>671</v>
      </c>
      <c r="GF676" s="12">
        <v>3934</v>
      </c>
      <c r="GG676" s="16">
        <v>105.372</v>
      </c>
      <c r="GH676" s="16">
        <v>104.47499999999999</v>
      </c>
      <c r="GI676" s="16">
        <v>23</v>
      </c>
      <c r="GJ676" s="16">
        <v>27.94</v>
      </c>
      <c r="GK676" s="16">
        <v>65.72</v>
      </c>
      <c r="GL676" s="16">
        <v>50.77</v>
      </c>
      <c r="GM676" s="16">
        <v>47.03</v>
      </c>
      <c r="GN676" s="16">
        <v>40.984999999999999</v>
      </c>
      <c r="GO676" s="16">
        <v>85.885000000000005</v>
      </c>
      <c r="GP676" s="16">
        <v>118.1</v>
      </c>
      <c r="GQ676" s="16">
        <v>146.28</v>
      </c>
      <c r="GR676" s="16">
        <v>118.78</v>
      </c>
      <c r="GS676" s="16">
        <v>185.61500000000001</v>
      </c>
      <c r="GT676" s="16">
        <v>151.08000000000001</v>
      </c>
      <c r="GU676" s="16">
        <v>134.315</v>
      </c>
      <c r="GV676" s="16">
        <v>19361.653999999984</v>
      </c>
      <c r="GW676" s="16"/>
      <c r="GX676" s="16"/>
      <c r="GY676" s="16"/>
      <c r="GZ676" s="16"/>
      <c r="HA676" s="16"/>
    </row>
    <row r="677" spans="1:209" x14ac:dyDescent="0.35">
      <c r="A677" s="37"/>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c r="AA677" s="16"/>
      <c r="AB677" s="16"/>
      <c r="AC677" s="16"/>
      <c r="AD677" s="16"/>
      <c r="AE677" s="16"/>
      <c r="AF677" s="16"/>
      <c r="AG677" s="16"/>
      <c r="AH677" s="16"/>
      <c r="AI677" s="16"/>
      <c r="AJ677" s="16"/>
      <c r="AK677" s="16"/>
      <c r="AL677" s="16"/>
      <c r="AM677" s="16"/>
      <c r="AN677" s="16"/>
      <c r="AO677" s="16"/>
      <c r="AP677" s="16"/>
      <c r="AQ677" s="16"/>
      <c r="AR677" s="16"/>
      <c r="AS677" s="16"/>
      <c r="AT677" s="16"/>
      <c r="AU677" s="16"/>
      <c r="AV677" s="16"/>
      <c r="AW677" s="16"/>
      <c r="AX677" s="16"/>
      <c r="AY677" s="16"/>
      <c r="AZ677" s="16"/>
      <c r="BA677" s="16"/>
      <c r="BB677" s="16"/>
      <c r="BC677" s="16"/>
      <c r="BD677" s="16"/>
      <c r="BE677" s="16"/>
      <c r="BF677" s="16"/>
      <c r="BG677" s="16"/>
      <c r="BH677" s="16"/>
      <c r="BI677" s="16"/>
      <c r="BJ677" s="16"/>
      <c r="BK677" s="16"/>
      <c r="BL677" s="16"/>
      <c r="BM677" s="16"/>
      <c r="BN677" s="16"/>
      <c r="BO677" s="16"/>
      <c r="BP677" s="16"/>
      <c r="BQ677" s="16"/>
      <c r="BR677" s="16"/>
      <c r="BS677" s="16"/>
      <c r="BT677" s="16"/>
      <c r="BU677" s="16"/>
      <c r="BV677" s="16"/>
      <c r="BW677" s="16"/>
      <c r="BX677" s="16"/>
      <c r="BY677" s="16"/>
      <c r="BZ677" s="16"/>
      <c r="CA677" s="16"/>
      <c r="CB677" s="16"/>
      <c r="CC677" s="16"/>
      <c r="CD677" s="16"/>
      <c r="CE677" s="16"/>
      <c r="CF677" s="16"/>
      <c r="CG677" s="16"/>
      <c r="CH677" s="16"/>
      <c r="CI677" s="16"/>
      <c r="CJ677" s="16"/>
      <c r="CK677" s="16"/>
      <c r="CL677" s="16"/>
      <c r="CM677" s="16"/>
      <c r="CN677" s="16"/>
      <c r="CO677" s="16"/>
      <c r="CP677" s="16"/>
      <c r="CQ677" s="16"/>
      <c r="CR677" s="16"/>
      <c r="CS677" s="16"/>
      <c r="CT677" s="16"/>
      <c r="CU677" s="16"/>
      <c r="CV677" s="16"/>
      <c r="CW677" s="16"/>
      <c r="CX677" s="16"/>
      <c r="CY677" s="16"/>
      <c r="CZ677" s="16"/>
      <c r="DA677" s="16"/>
      <c r="DB677" s="16"/>
      <c r="DC677" s="16"/>
      <c r="DD677" s="16"/>
      <c r="DE677" s="16"/>
      <c r="DF677" s="16"/>
      <c r="DG677" s="16"/>
      <c r="DH677" s="16"/>
      <c r="DI677" s="16"/>
      <c r="DJ677" s="16"/>
      <c r="DK677" s="16"/>
      <c r="DL677" s="16"/>
      <c r="DM677" s="16"/>
      <c r="DN677" s="16"/>
      <c r="DO677" s="16"/>
      <c r="DP677" s="16"/>
      <c r="DQ677" s="16"/>
      <c r="DR677" s="16"/>
      <c r="DS677" s="16"/>
      <c r="DT677" s="16"/>
      <c r="DU677" s="16"/>
      <c r="DV677" s="16"/>
      <c r="DW677" s="16"/>
      <c r="DX677" s="16"/>
      <c r="DY677" s="16"/>
      <c r="DZ677" s="16"/>
      <c r="EA677" s="16"/>
      <c r="EB677" s="16"/>
      <c r="EC677" s="16"/>
      <c r="ED677" s="16"/>
      <c r="EE677" s="16"/>
      <c r="EF677" s="16"/>
      <c r="EG677" s="16"/>
      <c r="EH677" s="16"/>
      <c r="EI677" s="16"/>
      <c r="EJ677" s="16"/>
      <c r="EK677" s="16"/>
      <c r="EL677" s="16"/>
      <c r="EM677" s="16"/>
      <c r="EN677" s="16"/>
      <c r="EO677" s="16"/>
      <c r="EP677" s="16"/>
      <c r="EQ677" s="16"/>
      <c r="ER677" s="16"/>
      <c r="ES677" s="16"/>
      <c r="ET677" s="16"/>
      <c r="EU677" s="16"/>
      <c r="EV677" s="16"/>
      <c r="EW677" s="16"/>
      <c r="EX677" s="16"/>
      <c r="EY677" s="16"/>
      <c r="EZ677" s="16"/>
      <c r="FA677" s="16"/>
      <c r="FB677" s="16"/>
      <c r="FC677" s="16"/>
      <c r="FD677" s="16"/>
      <c r="FE677" s="16"/>
      <c r="FF677" s="16"/>
      <c r="FG677" s="16"/>
      <c r="FH677" s="16"/>
      <c r="FI677" s="16"/>
      <c r="FJ677" s="16"/>
      <c r="FK677" s="16"/>
      <c r="FL677" s="16"/>
      <c r="FM677" s="16"/>
      <c r="FN677" s="16"/>
      <c r="FO677" s="16"/>
      <c r="FP677" s="16"/>
      <c r="FQ677" s="16"/>
      <c r="FR677" s="16"/>
      <c r="FS677" s="16"/>
      <c r="FT677" s="16"/>
      <c r="FU677" s="16"/>
      <c r="FV677" s="16"/>
      <c r="FW677" s="16"/>
      <c r="FX677" s="16"/>
      <c r="FY677" s="16"/>
      <c r="FZ677" s="16"/>
      <c r="GA677" s="16"/>
      <c r="GB677" s="16"/>
      <c r="GC677" s="16"/>
      <c r="GE677" s="37">
        <v>672</v>
      </c>
      <c r="GF677" s="12">
        <v>3936</v>
      </c>
      <c r="GG677" s="16">
        <v>83.683999999999997</v>
      </c>
      <c r="GH677" s="16">
        <v>74.816000000000003</v>
      </c>
      <c r="GI677" s="16">
        <v>25.524000000000001</v>
      </c>
      <c r="GJ677" s="16">
        <v>7</v>
      </c>
      <c r="GK677" s="16">
        <v>31.7</v>
      </c>
      <c r="GL677" s="16">
        <v>8.1199999999999992</v>
      </c>
      <c r="GM677" s="16">
        <v>35.479999999999997</v>
      </c>
      <c r="GN677" s="16">
        <v>44.195</v>
      </c>
      <c r="GO677" s="16">
        <v>30.39</v>
      </c>
      <c r="GP677" s="16">
        <v>104.265</v>
      </c>
      <c r="GQ677" s="16">
        <v>116.04</v>
      </c>
      <c r="GR677" s="16">
        <v>76.62</v>
      </c>
      <c r="GS677" s="16">
        <v>85.484999999999999</v>
      </c>
      <c r="GT677" s="16">
        <v>71.405000000000001</v>
      </c>
      <c r="GU677" s="16">
        <v>69.150000000000006</v>
      </c>
      <c r="GV677" s="16">
        <v>13263.079</v>
      </c>
      <c r="GW677" s="16"/>
      <c r="GX677" s="16"/>
      <c r="GY677" s="16"/>
      <c r="GZ677" s="16"/>
      <c r="HA677" s="16"/>
    </row>
    <row r="678" spans="1:209" x14ac:dyDescent="0.35">
      <c r="A678" s="37"/>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c r="AA678" s="16"/>
      <c r="AB678" s="16"/>
      <c r="AC678" s="16"/>
      <c r="AD678" s="16"/>
      <c r="AE678" s="16"/>
      <c r="AF678" s="16"/>
      <c r="AG678" s="16"/>
      <c r="AH678" s="16"/>
      <c r="AI678" s="16"/>
      <c r="AJ678" s="16"/>
      <c r="AK678" s="16"/>
      <c r="AL678" s="16"/>
      <c r="AM678" s="16"/>
      <c r="AN678" s="16"/>
      <c r="AO678" s="16"/>
      <c r="AP678" s="16"/>
      <c r="AQ678" s="16"/>
      <c r="AR678" s="16"/>
      <c r="AS678" s="16"/>
      <c r="AT678" s="16"/>
      <c r="AU678" s="16"/>
      <c r="AV678" s="16"/>
      <c r="AW678" s="16"/>
      <c r="AX678" s="16"/>
      <c r="AY678" s="16"/>
      <c r="AZ678" s="16"/>
      <c r="BA678" s="16"/>
      <c r="BB678" s="16"/>
      <c r="BC678" s="16"/>
      <c r="BD678" s="16"/>
      <c r="BE678" s="16"/>
      <c r="BF678" s="16"/>
      <c r="BG678" s="16"/>
      <c r="BH678" s="16"/>
      <c r="BI678" s="16"/>
      <c r="BJ678" s="16"/>
      <c r="BK678" s="16"/>
      <c r="BL678" s="16"/>
      <c r="BM678" s="16"/>
      <c r="BN678" s="16"/>
      <c r="BO678" s="16"/>
      <c r="BP678" s="16"/>
      <c r="BQ678" s="16"/>
      <c r="BR678" s="16"/>
      <c r="BS678" s="16"/>
      <c r="BT678" s="16"/>
      <c r="BU678" s="16"/>
      <c r="BV678" s="16"/>
      <c r="BW678" s="16"/>
      <c r="BX678" s="16"/>
      <c r="BY678" s="16"/>
      <c r="BZ678" s="16"/>
      <c r="CA678" s="16"/>
      <c r="CB678" s="16"/>
      <c r="CC678" s="16"/>
      <c r="CD678" s="16"/>
      <c r="CE678" s="16"/>
      <c r="CF678" s="16"/>
      <c r="CG678" s="16"/>
      <c r="CH678" s="16"/>
      <c r="CI678" s="16"/>
      <c r="CJ678" s="16"/>
      <c r="CK678" s="16"/>
      <c r="CL678" s="16"/>
      <c r="CM678" s="16"/>
      <c r="CN678" s="16"/>
      <c r="CO678" s="16"/>
      <c r="CP678" s="16"/>
      <c r="CQ678" s="16"/>
      <c r="CR678" s="16"/>
      <c r="CS678" s="16"/>
      <c r="CT678" s="16"/>
      <c r="CU678" s="16"/>
      <c r="CV678" s="16"/>
      <c r="CW678" s="16"/>
      <c r="CX678" s="16"/>
      <c r="CY678" s="16"/>
      <c r="CZ678" s="16"/>
      <c r="DA678" s="16"/>
      <c r="DB678" s="16"/>
      <c r="DC678" s="16"/>
      <c r="DD678" s="16"/>
      <c r="DE678" s="16"/>
      <c r="DF678" s="16"/>
      <c r="DG678" s="16"/>
      <c r="DH678" s="16"/>
      <c r="DI678" s="16"/>
      <c r="DJ678" s="16"/>
      <c r="DK678" s="16"/>
      <c r="DL678" s="16"/>
      <c r="DM678" s="16"/>
      <c r="DN678" s="16"/>
      <c r="DO678" s="16"/>
      <c r="DP678" s="16"/>
      <c r="DQ678" s="16"/>
      <c r="DR678" s="16"/>
      <c r="DS678" s="16"/>
      <c r="DT678" s="16"/>
      <c r="DU678" s="16"/>
      <c r="DV678" s="16"/>
      <c r="DW678" s="16"/>
      <c r="DX678" s="16"/>
      <c r="DY678" s="16"/>
      <c r="DZ678" s="16"/>
      <c r="EA678" s="16"/>
      <c r="EB678" s="16"/>
      <c r="EC678" s="16"/>
      <c r="ED678" s="16"/>
      <c r="EE678" s="16"/>
      <c r="EF678" s="16"/>
      <c r="EG678" s="16"/>
      <c r="EH678" s="16"/>
      <c r="EI678" s="16"/>
      <c r="EJ678" s="16"/>
      <c r="EK678" s="16"/>
      <c r="EL678" s="16"/>
      <c r="EM678" s="16"/>
      <c r="EN678" s="16"/>
      <c r="EO678" s="16"/>
      <c r="EP678" s="16"/>
      <c r="EQ678" s="16"/>
      <c r="ER678" s="16"/>
      <c r="ES678" s="16"/>
      <c r="ET678" s="16"/>
      <c r="EU678" s="16"/>
      <c r="EV678" s="16"/>
      <c r="EW678" s="16"/>
      <c r="EX678" s="16"/>
      <c r="EY678" s="16"/>
      <c r="EZ678" s="16"/>
      <c r="FA678" s="16"/>
      <c r="FB678" s="16"/>
      <c r="FC678" s="16"/>
      <c r="FD678" s="16"/>
      <c r="FE678" s="16"/>
      <c r="FF678" s="16"/>
      <c r="FG678" s="16"/>
      <c r="FH678" s="16"/>
      <c r="FI678" s="16"/>
      <c r="FJ678" s="16"/>
      <c r="FK678" s="16"/>
      <c r="FL678" s="16"/>
      <c r="FM678" s="16"/>
      <c r="FN678" s="16"/>
      <c r="FO678" s="16"/>
      <c r="FP678" s="16"/>
      <c r="FQ678" s="16"/>
      <c r="FR678" s="16"/>
      <c r="FS678" s="16"/>
      <c r="FT678" s="16"/>
      <c r="FU678" s="16"/>
      <c r="FV678" s="16"/>
      <c r="FW678" s="16"/>
      <c r="FX678" s="16"/>
      <c r="FY678" s="16"/>
      <c r="FZ678" s="16"/>
      <c r="GA678" s="16"/>
      <c r="GB678" s="16"/>
      <c r="GC678" s="16"/>
      <c r="GE678" s="37">
        <v>673</v>
      </c>
      <c r="GF678" s="12">
        <v>3937</v>
      </c>
      <c r="GG678" s="16">
        <v>7.78</v>
      </c>
      <c r="GH678" s="16">
        <v>25.59</v>
      </c>
      <c r="GI678" s="16">
        <v>3</v>
      </c>
      <c r="GJ678" s="16">
        <v>0</v>
      </c>
      <c r="GK678" s="16">
        <v>17.84</v>
      </c>
      <c r="GL678" s="16">
        <v>15.5</v>
      </c>
      <c r="GM678" s="16">
        <v>0</v>
      </c>
      <c r="GN678" s="16">
        <v>0</v>
      </c>
      <c r="GO678" s="16">
        <v>38.28</v>
      </c>
      <c r="GP678" s="16">
        <v>75.504999999999995</v>
      </c>
      <c r="GQ678" s="16">
        <v>32.61</v>
      </c>
      <c r="GR678" s="16">
        <v>53.14</v>
      </c>
      <c r="GS678" s="16">
        <v>36.909999999999997</v>
      </c>
      <c r="GT678" s="16">
        <v>27.27</v>
      </c>
      <c r="GU678" s="16">
        <v>0</v>
      </c>
      <c r="GV678" s="16">
        <v>3807.0919999999987</v>
      </c>
      <c r="GW678" s="16"/>
      <c r="GX678" s="16"/>
      <c r="GY678" s="16"/>
      <c r="GZ678" s="16"/>
      <c r="HA678" s="16"/>
    </row>
    <row r="679" spans="1:209" x14ac:dyDescent="0.35">
      <c r="A679" s="37"/>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c r="AA679" s="16"/>
      <c r="AB679" s="16"/>
      <c r="AC679" s="16"/>
      <c r="AD679" s="16"/>
      <c r="AE679" s="16"/>
      <c r="AF679" s="16"/>
      <c r="AG679" s="16"/>
      <c r="AH679" s="16"/>
      <c r="AI679" s="16"/>
      <c r="AJ679" s="16"/>
      <c r="AK679" s="16"/>
      <c r="AL679" s="16"/>
      <c r="AM679" s="16"/>
      <c r="AN679" s="16"/>
      <c r="AO679" s="16"/>
      <c r="AP679" s="16"/>
      <c r="AQ679" s="16"/>
      <c r="AR679" s="16"/>
      <c r="AS679" s="16"/>
      <c r="AT679" s="16"/>
      <c r="AU679" s="16"/>
      <c r="AV679" s="16"/>
      <c r="AW679" s="16"/>
      <c r="AX679" s="16"/>
      <c r="AY679" s="16"/>
      <c r="AZ679" s="16"/>
      <c r="BA679" s="16"/>
      <c r="BB679" s="16"/>
      <c r="BC679" s="16"/>
      <c r="BD679" s="16"/>
      <c r="BE679" s="16"/>
      <c r="BF679" s="16"/>
      <c r="BG679" s="16"/>
      <c r="BH679" s="16"/>
      <c r="BI679" s="16"/>
      <c r="BJ679" s="16"/>
      <c r="BK679" s="16"/>
      <c r="BL679" s="16"/>
      <c r="BM679" s="16"/>
      <c r="BN679" s="16"/>
      <c r="BO679" s="16"/>
      <c r="BP679" s="16"/>
      <c r="BQ679" s="16"/>
      <c r="BR679" s="16"/>
      <c r="BS679" s="16"/>
      <c r="BT679" s="16"/>
      <c r="BU679" s="16"/>
      <c r="BV679" s="16"/>
      <c r="BW679" s="16"/>
      <c r="BX679" s="16"/>
      <c r="BY679" s="16"/>
      <c r="BZ679" s="16"/>
      <c r="CA679" s="16"/>
      <c r="CB679" s="16"/>
      <c r="CC679" s="16"/>
      <c r="CD679" s="16"/>
      <c r="CE679" s="16"/>
      <c r="CF679" s="16"/>
      <c r="CG679" s="16"/>
      <c r="CH679" s="16"/>
      <c r="CI679" s="16"/>
      <c r="CJ679" s="16"/>
      <c r="CK679" s="16"/>
      <c r="CL679" s="16"/>
      <c r="CM679" s="16"/>
      <c r="CN679" s="16"/>
      <c r="CO679" s="16"/>
      <c r="CP679" s="16"/>
      <c r="CQ679" s="16"/>
      <c r="CR679" s="16"/>
      <c r="CS679" s="16"/>
      <c r="CT679" s="16"/>
      <c r="CU679" s="16"/>
      <c r="CV679" s="16"/>
      <c r="CW679" s="16"/>
      <c r="CX679" s="16"/>
      <c r="CY679" s="16"/>
      <c r="CZ679" s="16"/>
      <c r="DA679" s="16"/>
      <c r="DB679" s="16"/>
      <c r="DC679" s="16"/>
      <c r="DD679" s="16"/>
      <c r="DE679" s="16"/>
      <c r="DF679" s="16"/>
      <c r="DG679" s="16"/>
      <c r="DH679" s="16"/>
      <c r="DI679" s="16"/>
      <c r="DJ679" s="16"/>
      <c r="DK679" s="16"/>
      <c r="DL679" s="16"/>
      <c r="DM679" s="16"/>
      <c r="DN679" s="16"/>
      <c r="DO679" s="16"/>
      <c r="DP679" s="16"/>
      <c r="DQ679" s="16"/>
      <c r="DR679" s="16"/>
      <c r="DS679" s="16"/>
      <c r="DT679" s="16"/>
      <c r="DU679" s="16"/>
      <c r="DV679" s="16"/>
      <c r="DW679" s="16"/>
      <c r="DX679" s="16"/>
      <c r="DY679" s="16"/>
      <c r="DZ679" s="16"/>
      <c r="EA679" s="16"/>
      <c r="EB679" s="16"/>
      <c r="EC679" s="16"/>
      <c r="ED679" s="16"/>
      <c r="EE679" s="16"/>
      <c r="EF679" s="16"/>
      <c r="EG679" s="16"/>
      <c r="EH679" s="16"/>
      <c r="EI679" s="16"/>
      <c r="EJ679" s="16"/>
      <c r="EK679" s="16"/>
      <c r="EL679" s="16"/>
      <c r="EM679" s="16"/>
      <c r="EN679" s="16"/>
      <c r="EO679" s="16"/>
      <c r="EP679" s="16"/>
      <c r="EQ679" s="16"/>
      <c r="ER679" s="16"/>
      <c r="ES679" s="16"/>
      <c r="ET679" s="16"/>
      <c r="EU679" s="16"/>
      <c r="EV679" s="16"/>
      <c r="EW679" s="16"/>
      <c r="EX679" s="16"/>
      <c r="EY679" s="16"/>
      <c r="EZ679" s="16"/>
      <c r="FA679" s="16"/>
      <c r="FB679" s="16"/>
      <c r="FC679" s="16"/>
      <c r="FD679" s="16"/>
      <c r="FE679" s="16"/>
      <c r="FF679" s="16"/>
      <c r="FG679" s="16"/>
      <c r="FH679" s="16"/>
      <c r="FI679" s="16"/>
      <c r="FJ679" s="16"/>
      <c r="FK679" s="16"/>
      <c r="FL679" s="16"/>
      <c r="FM679" s="16"/>
      <c r="FN679" s="16"/>
      <c r="FO679" s="16"/>
      <c r="FP679" s="16"/>
      <c r="FQ679" s="16"/>
      <c r="FR679" s="16"/>
      <c r="FS679" s="16"/>
      <c r="FT679" s="16"/>
      <c r="FU679" s="16"/>
      <c r="FV679" s="16"/>
      <c r="FW679" s="16"/>
      <c r="FX679" s="16"/>
      <c r="FY679" s="16"/>
      <c r="FZ679" s="16"/>
      <c r="GA679" s="16"/>
      <c r="GB679" s="16"/>
      <c r="GC679" s="16"/>
      <c r="GE679" s="37">
        <v>674</v>
      </c>
      <c r="GF679" s="12">
        <v>3938</v>
      </c>
      <c r="GG679" s="16">
        <v>29.65</v>
      </c>
      <c r="GH679" s="16">
        <v>18.52</v>
      </c>
      <c r="GI679" s="16">
        <v>8.0399999999999991</v>
      </c>
      <c r="GJ679" s="16">
        <v>14</v>
      </c>
      <c r="GK679" s="16">
        <v>0</v>
      </c>
      <c r="GL679" s="16">
        <v>4.16</v>
      </c>
      <c r="GM679" s="16">
        <v>5.28</v>
      </c>
      <c r="GN679" s="16">
        <v>9.44</v>
      </c>
      <c r="GO679" s="16">
        <v>24.215</v>
      </c>
      <c r="GP679" s="16">
        <v>34.81</v>
      </c>
      <c r="GQ679" s="16">
        <v>18.12</v>
      </c>
      <c r="GR679" s="16">
        <v>19.46</v>
      </c>
      <c r="GS679" s="16">
        <v>3.7</v>
      </c>
      <c r="GT679" s="16">
        <v>59.56</v>
      </c>
      <c r="GU679" s="16">
        <v>26.24</v>
      </c>
      <c r="GV679" s="16">
        <v>3699.8220000000015</v>
      </c>
      <c r="GW679" s="16"/>
      <c r="GX679" s="16"/>
      <c r="GY679" s="16"/>
      <c r="GZ679" s="16"/>
      <c r="HA679" s="16"/>
    </row>
    <row r="680" spans="1:209" x14ac:dyDescent="0.35">
      <c r="A680" s="37"/>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c r="AA680" s="16"/>
      <c r="AB680" s="16"/>
      <c r="AC680" s="16"/>
      <c r="AD680" s="16"/>
      <c r="AE680" s="16"/>
      <c r="AF680" s="16"/>
      <c r="AG680" s="16"/>
      <c r="AH680" s="16"/>
      <c r="AI680" s="16"/>
      <c r="AJ680" s="16"/>
      <c r="AK680" s="16"/>
      <c r="AL680" s="16"/>
      <c r="AM680" s="16"/>
      <c r="AN680" s="16"/>
      <c r="AO680" s="16"/>
      <c r="AP680" s="16"/>
      <c r="AQ680" s="16"/>
      <c r="AR680" s="16"/>
      <c r="AS680" s="16"/>
      <c r="AT680" s="16"/>
      <c r="AU680" s="16"/>
      <c r="AV680" s="16"/>
      <c r="AW680" s="16"/>
      <c r="AX680" s="16"/>
      <c r="AY680" s="16"/>
      <c r="AZ680" s="16"/>
      <c r="BA680" s="16"/>
      <c r="BB680" s="16"/>
      <c r="BC680" s="16"/>
      <c r="BD680" s="16"/>
      <c r="BE680" s="16"/>
      <c r="BF680" s="16"/>
      <c r="BG680" s="16"/>
      <c r="BH680" s="16"/>
      <c r="BI680" s="16"/>
      <c r="BJ680" s="16"/>
      <c r="BK680" s="16"/>
      <c r="BL680" s="16"/>
      <c r="BM680" s="16"/>
      <c r="BN680" s="16"/>
      <c r="BO680" s="16"/>
      <c r="BP680" s="16"/>
      <c r="BQ680" s="16"/>
      <c r="BR680" s="16"/>
      <c r="BS680" s="16"/>
      <c r="BT680" s="16"/>
      <c r="BU680" s="16"/>
      <c r="BV680" s="16"/>
      <c r="BW680" s="16"/>
      <c r="BX680" s="16"/>
      <c r="BY680" s="16"/>
      <c r="BZ680" s="16"/>
      <c r="CA680" s="16"/>
      <c r="CB680" s="16"/>
      <c r="CC680" s="16"/>
      <c r="CD680" s="16"/>
      <c r="CE680" s="16"/>
      <c r="CF680" s="16"/>
      <c r="CG680" s="16"/>
      <c r="CH680" s="16"/>
      <c r="CI680" s="16"/>
      <c r="CJ680" s="16"/>
      <c r="CK680" s="16"/>
      <c r="CL680" s="16"/>
      <c r="CM680" s="16"/>
      <c r="CN680" s="16"/>
      <c r="CO680" s="16"/>
      <c r="CP680" s="16"/>
      <c r="CQ680" s="16"/>
      <c r="CR680" s="16"/>
      <c r="CS680" s="16"/>
      <c r="CT680" s="16"/>
      <c r="CU680" s="16"/>
      <c r="CV680" s="16"/>
      <c r="CW680" s="16"/>
      <c r="CX680" s="16"/>
      <c r="CY680" s="16"/>
      <c r="CZ680" s="16"/>
      <c r="DA680" s="16"/>
      <c r="DB680" s="16"/>
      <c r="DC680" s="16"/>
      <c r="DD680" s="16"/>
      <c r="DE680" s="16"/>
      <c r="DF680" s="16"/>
      <c r="DG680" s="16"/>
      <c r="DH680" s="16"/>
      <c r="DI680" s="16"/>
      <c r="DJ680" s="16"/>
      <c r="DK680" s="16"/>
      <c r="DL680" s="16"/>
      <c r="DM680" s="16"/>
      <c r="DN680" s="16"/>
      <c r="DO680" s="16"/>
      <c r="DP680" s="16"/>
      <c r="DQ680" s="16"/>
      <c r="DR680" s="16"/>
      <c r="DS680" s="16"/>
      <c r="DT680" s="16"/>
      <c r="DU680" s="16"/>
      <c r="DV680" s="16"/>
      <c r="DW680" s="16"/>
      <c r="DX680" s="16"/>
      <c r="DY680" s="16"/>
      <c r="DZ680" s="16"/>
      <c r="EA680" s="16"/>
      <c r="EB680" s="16"/>
      <c r="EC680" s="16"/>
      <c r="ED680" s="16"/>
      <c r="EE680" s="16"/>
      <c r="EF680" s="16"/>
      <c r="EG680" s="16"/>
      <c r="EH680" s="16"/>
      <c r="EI680" s="16"/>
      <c r="EJ680" s="16"/>
      <c r="EK680" s="16"/>
      <c r="EL680" s="16"/>
      <c r="EM680" s="16"/>
      <c r="EN680" s="16"/>
      <c r="EO680" s="16"/>
      <c r="EP680" s="16"/>
      <c r="EQ680" s="16"/>
      <c r="ER680" s="16"/>
      <c r="ES680" s="16"/>
      <c r="ET680" s="16"/>
      <c r="EU680" s="16"/>
      <c r="EV680" s="16"/>
      <c r="EW680" s="16"/>
      <c r="EX680" s="16"/>
      <c r="EY680" s="16"/>
      <c r="EZ680" s="16"/>
      <c r="FA680" s="16"/>
      <c r="FB680" s="16"/>
      <c r="FC680" s="16"/>
      <c r="FD680" s="16"/>
      <c r="FE680" s="16"/>
      <c r="FF680" s="16"/>
      <c r="FG680" s="16"/>
      <c r="FH680" s="16"/>
      <c r="FI680" s="16"/>
      <c r="FJ680" s="16"/>
      <c r="FK680" s="16"/>
      <c r="FL680" s="16"/>
      <c r="FM680" s="16"/>
      <c r="FN680" s="16"/>
      <c r="FO680" s="16"/>
      <c r="FP680" s="16"/>
      <c r="FQ680" s="16"/>
      <c r="FR680" s="16"/>
      <c r="FS680" s="16"/>
      <c r="FT680" s="16"/>
      <c r="FU680" s="16"/>
      <c r="FV680" s="16"/>
      <c r="FW680" s="16"/>
      <c r="FX680" s="16"/>
      <c r="FY680" s="16"/>
      <c r="FZ680" s="16"/>
      <c r="GA680" s="16"/>
      <c r="GB680" s="16"/>
      <c r="GC680" s="16"/>
      <c r="GE680" s="37">
        <v>675</v>
      </c>
      <c r="GF680" s="12">
        <v>3939</v>
      </c>
      <c r="GG680" s="16">
        <v>94.111999999999995</v>
      </c>
      <c r="GH680" s="16">
        <v>84.155000000000001</v>
      </c>
      <c r="GI680" s="16">
        <v>15</v>
      </c>
      <c r="GJ680" s="16">
        <v>46.27</v>
      </c>
      <c r="GK680" s="16">
        <v>53.93</v>
      </c>
      <c r="GL680" s="16">
        <v>36.72</v>
      </c>
      <c r="GM680" s="16">
        <v>35.6</v>
      </c>
      <c r="GN680" s="16">
        <v>21.4</v>
      </c>
      <c r="GO680" s="16">
        <v>64.53</v>
      </c>
      <c r="GP680" s="16">
        <v>110.735</v>
      </c>
      <c r="GQ680" s="16">
        <v>171.42</v>
      </c>
      <c r="GR680" s="16">
        <v>138.19499999999999</v>
      </c>
      <c r="GS680" s="16">
        <v>196.60499999999999</v>
      </c>
      <c r="GT680" s="16">
        <v>101.2</v>
      </c>
      <c r="GU680" s="16">
        <v>32.119999999999997</v>
      </c>
      <c r="GV680" s="16">
        <v>17051.767</v>
      </c>
      <c r="GW680" s="16"/>
      <c r="GX680" s="16"/>
      <c r="GY680" s="16"/>
      <c r="GZ680" s="16"/>
      <c r="HA680" s="16"/>
    </row>
    <row r="681" spans="1:209" x14ac:dyDescent="0.35">
      <c r="A681" s="37"/>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c r="AA681" s="16"/>
      <c r="AB681" s="16"/>
      <c r="AC681" s="16"/>
      <c r="AD681" s="16"/>
      <c r="AE681" s="16"/>
      <c r="AF681" s="16"/>
      <c r="AG681" s="16"/>
      <c r="AH681" s="16"/>
      <c r="AI681" s="16"/>
      <c r="AJ681" s="16"/>
      <c r="AK681" s="16"/>
      <c r="AL681" s="16"/>
      <c r="AM681" s="16"/>
      <c r="AN681" s="16"/>
      <c r="AO681" s="16"/>
      <c r="AP681" s="16"/>
      <c r="AQ681" s="16"/>
      <c r="AR681" s="16"/>
      <c r="AS681" s="16"/>
      <c r="AT681" s="16"/>
      <c r="AU681" s="16"/>
      <c r="AV681" s="16"/>
      <c r="AW681" s="16"/>
      <c r="AX681" s="16"/>
      <c r="AY681" s="16"/>
      <c r="AZ681" s="16"/>
      <c r="BA681" s="16"/>
      <c r="BB681" s="16"/>
      <c r="BC681" s="16"/>
      <c r="BD681" s="16"/>
      <c r="BE681" s="16"/>
      <c r="BF681" s="16"/>
      <c r="BG681" s="16"/>
      <c r="BH681" s="16"/>
      <c r="BI681" s="16"/>
      <c r="BJ681" s="16"/>
      <c r="BK681" s="16"/>
      <c r="BL681" s="16"/>
      <c r="BM681" s="16"/>
      <c r="BN681" s="16"/>
      <c r="BO681" s="16"/>
      <c r="BP681" s="16"/>
      <c r="BQ681" s="16"/>
      <c r="BR681" s="16"/>
      <c r="BS681" s="16"/>
      <c r="BT681" s="16"/>
      <c r="BU681" s="16"/>
      <c r="BV681" s="16"/>
      <c r="BW681" s="16"/>
      <c r="BX681" s="16"/>
      <c r="BY681" s="16"/>
      <c r="BZ681" s="16"/>
      <c r="CA681" s="16"/>
      <c r="CB681" s="16"/>
      <c r="CC681" s="16"/>
      <c r="CD681" s="16"/>
      <c r="CE681" s="16"/>
      <c r="CF681" s="16"/>
      <c r="CG681" s="16"/>
      <c r="CH681" s="16"/>
      <c r="CI681" s="16"/>
      <c r="CJ681" s="16"/>
      <c r="CK681" s="16"/>
      <c r="CL681" s="16"/>
      <c r="CM681" s="16"/>
      <c r="CN681" s="16"/>
      <c r="CO681" s="16"/>
      <c r="CP681" s="16"/>
      <c r="CQ681" s="16"/>
      <c r="CR681" s="16"/>
      <c r="CS681" s="16"/>
      <c r="CT681" s="16"/>
      <c r="CU681" s="16"/>
      <c r="CV681" s="16"/>
      <c r="CW681" s="16"/>
      <c r="CX681" s="16"/>
      <c r="CY681" s="16"/>
      <c r="CZ681" s="16"/>
      <c r="DA681" s="16"/>
      <c r="DB681" s="16"/>
      <c r="DC681" s="16"/>
      <c r="DD681" s="16"/>
      <c r="DE681" s="16"/>
      <c r="DF681" s="16"/>
      <c r="DG681" s="16"/>
      <c r="DH681" s="16"/>
      <c r="DI681" s="16"/>
      <c r="DJ681" s="16"/>
      <c r="DK681" s="16"/>
      <c r="DL681" s="16"/>
      <c r="DM681" s="16"/>
      <c r="DN681" s="16"/>
      <c r="DO681" s="16"/>
      <c r="DP681" s="16"/>
      <c r="DQ681" s="16"/>
      <c r="DR681" s="16"/>
      <c r="DS681" s="16"/>
      <c r="DT681" s="16"/>
      <c r="DU681" s="16"/>
      <c r="DV681" s="16"/>
      <c r="DW681" s="16"/>
      <c r="DX681" s="16"/>
      <c r="DY681" s="16"/>
      <c r="DZ681" s="16"/>
      <c r="EA681" s="16"/>
      <c r="EB681" s="16"/>
      <c r="EC681" s="16"/>
      <c r="ED681" s="16"/>
      <c r="EE681" s="16"/>
      <c r="EF681" s="16"/>
      <c r="EG681" s="16"/>
      <c r="EH681" s="16"/>
      <c r="EI681" s="16"/>
      <c r="EJ681" s="16"/>
      <c r="EK681" s="16"/>
      <c r="EL681" s="16"/>
      <c r="EM681" s="16"/>
      <c r="EN681" s="16"/>
      <c r="EO681" s="16"/>
      <c r="EP681" s="16"/>
      <c r="EQ681" s="16"/>
      <c r="ER681" s="16"/>
      <c r="ES681" s="16"/>
      <c r="ET681" s="16"/>
      <c r="EU681" s="16"/>
      <c r="EV681" s="16"/>
      <c r="EW681" s="16"/>
      <c r="EX681" s="16"/>
      <c r="EY681" s="16"/>
      <c r="EZ681" s="16"/>
      <c r="FA681" s="16"/>
      <c r="FB681" s="16"/>
      <c r="FC681" s="16"/>
      <c r="FD681" s="16"/>
      <c r="FE681" s="16"/>
      <c r="FF681" s="16"/>
      <c r="FG681" s="16"/>
      <c r="FH681" s="16"/>
      <c r="FI681" s="16"/>
      <c r="FJ681" s="16"/>
      <c r="FK681" s="16"/>
      <c r="FL681" s="16"/>
      <c r="FM681" s="16"/>
      <c r="FN681" s="16"/>
      <c r="FO681" s="16"/>
      <c r="FP681" s="16"/>
      <c r="FQ681" s="16"/>
      <c r="FR681" s="16"/>
      <c r="FS681" s="16"/>
      <c r="FT681" s="16"/>
      <c r="FU681" s="16"/>
      <c r="FV681" s="16"/>
      <c r="FW681" s="16"/>
      <c r="FX681" s="16"/>
      <c r="FY681" s="16"/>
      <c r="FZ681" s="16"/>
      <c r="GA681" s="16"/>
      <c r="GB681" s="16"/>
      <c r="GC681" s="16"/>
      <c r="GE681" s="37">
        <v>676</v>
      </c>
      <c r="GF681" s="12">
        <v>3940</v>
      </c>
      <c r="GG681" s="16">
        <v>12.61</v>
      </c>
      <c r="GH681" s="16">
        <v>20.59</v>
      </c>
      <c r="GI681" s="16">
        <v>8</v>
      </c>
      <c r="GJ681" s="16">
        <v>3</v>
      </c>
      <c r="GK681" s="16">
        <v>0</v>
      </c>
      <c r="GL681" s="16">
        <v>3.18</v>
      </c>
      <c r="GM681" s="16">
        <v>19.48</v>
      </c>
      <c r="GN681" s="16">
        <v>47.2</v>
      </c>
      <c r="GO681" s="16">
        <v>5.67</v>
      </c>
      <c r="GP681" s="16">
        <v>41.16</v>
      </c>
      <c r="GQ681" s="16">
        <v>3.63</v>
      </c>
      <c r="GR681" s="16">
        <v>15.55</v>
      </c>
      <c r="GS681" s="16">
        <v>15.76</v>
      </c>
      <c r="GT681" s="16">
        <v>56.32</v>
      </c>
      <c r="GU681" s="16">
        <v>31.44</v>
      </c>
      <c r="GV681" s="16">
        <v>3311.3210000000008</v>
      </c>
      <c r="GW681" s="16"/>
      <c r="GX681" s="16"/>
      <c r="GY681" s="16"/>
      <c r="GZ681" s="16"/>
      <c r="HA681" s="16"/>
    </row>
    <row r="682" spans="1:209" x14ac:dyDescent="0.35">
      <c r="A682" s="37"/>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c r="AA682" s="16"/>
      <c r="AB682" s="16"/>
      <c r="AC682" s="16"/>
      <c r="AD682" s="16"/>
      <c r="AE682" s="16"/>
      <c r="AF682" s="16"/>
      <c r="AG682" s="16"/>
      <c r="AH682" s="16"/>
      <c r="AI682" s="16"/>
      <c r="AJ682" s="16"/>
      <c r="AK682" s="16"/>
      <c r="AL682" s="16"/>
      <c r="AM682" s="16"/>
      <c r="AN682" s="16"/>
      <c r="AO682" s="16"/>
      <c r="AP682" s="16"/>
      <c r="AQ682" s="16"/>
      <c r="AR682" s="16"/>
      <c r="AS682" s="16"/>
      <c r="AT682" s="16"/>
      <c r="AU682" s="16"/>
      <c r="AV682" s="16"/>
      <c r="AW682" s="16"/>
      <c r="AX682" s="16"/>
      <c r="AY682" s="16"/>
      <c r="AZ682" s="16"/>
      <c r="BA682" s="16"/>
      <c r="BB682" s="16"/>
      <c r="BC682" s="16"/>
      <c r="BD682" s="16"/>
      <c r="BE682" s="16"/>
      <c r="BF682" s="16"/>
      <c r="BG682" s="16"/>
      <c r="BH682" s="16"/>
      <c r="BI682" s="16"/>
      <c r="BJ682" s="16"/>
      <c r="BK682" s="16"/>
      <c r="BL682" s="16"/>
      <c r="BM682" s="16"/>
      <c r="BN682" s="16"/>
      <c r="BO682" s="16"/>
      <c r="BP682" s="16"/>
      <c r="BQ682" s="16"/>
      <c r="BR682" s="16"/>
      <c r="BS682" s="16"/>
      <c r="BT682" s="16"/>
      <c r="BU682" s="16"/>
      <c r="BV682" s="16"/>
      <c r="BW682" s="16"/>
      <c r="BX682" s="16"/>
      <c r="BY682" s="16"/>
      <c r="BZ682" s="16"/>
      <c r="CA682" s="16"/>
      <c r="CB682" s="16"/>
      <c r="CC682" s="16"/>
      <c r="CD682" s="16"/>
      <c r="CE682" s="16"/>
      <c r="CF682" s="16"/>
      <c r="CG682" s="16"/>
      <c r="CH682" s="16"/>
      <c r="CI682" s="16"/>
      <c r="CJ682" s="16"/>
      <c r="CK682" s="16"/>
      <c r="CL682" s="16"/>
      <c r="CM682" s="16"/>
      <c r="CN682" s="16"/>
      <c r="CO682" s="16"/>
      <c r="CP682" s="16"/>
      <c r="CQ682" s="16"/>
      <c r="CR682" s="16"/>
      <c r="CS682" s="16"/>
      <c r="CT682" s="16"/>
      <c r="CU682" s="16"/>
      <c r="CV682" s="16"/>
      <c r="CW682" s="16"/>
      <c r="CX682" s="16"/>
      <c r="CY682" s="16"/>
      <c r="CZ682" s="16"/>
      <c r="DA682" s="16"/>
      <c r="DB682" s="16"/>
      <c r="DC682" s="16"/>
      <c r="DD682" s="16"/>
      <c r="DE682" s="16"/>
      <c r="DF682" s="16"/>
      <c r="DG682" s="16"/>
      <c r="DH682" s="16"/>
      <c r="DI682" s="16"/>
      <c r="DJ682" s="16"/>
      <c r="DK682" s="16"/>
      <c r="DL682" s="16"/>
      <c r="DM682" s="16"/>
      <c r="DN682" s="16"/>
      <c r="DO682" s="16"/>
      <c r="DP682" s="16"/>
      <c r="DQ682" s="16"/>
      <c r="DR682" s="16"/>
      <c r="DS682" s="16"/>
      <c r="DT682" s="16"/>
      <c r="DU682" s="16"/>
      <c r="DV682" s="16"/>
      <c r="DW682" s="16"/>
      <c r="DX682" s="16"/>
      <c r="DY682" s="16"/>
      <c r="DZ682" s="16"/>
      <c r="EA682" s="16"/>
      <c r="EB682" s="16"/>
      <c r="EC682" s="16"/>
      <c r="ED682" s="16"/>
      <c r="EE682" s="16"/>
      <c r="EF682" s="16"/>
      <c r="EG682" s="16"/>
      <c r="EH682" s="16"/>
      <c r="EI682" s="16"/>
      <c r="EJ682" s="16"/>
      <c r="EK682" s="16"/>
      <c r="EL682" s="16"/>
      <c r="EM682" s="16"/>
      <c r="EN682" s="16"/>
      <c r="EO682" s="16"/>
      <c r="EP682" s="16"/>
      <c r="EQ682" s="16"/>
      <c r="ER682" s="16"/>
      <c r="ES682" s="16"/>
      <c r="ET682" s="16"/>
      <c r="EU682" s="16"/>
      <c r="EV682" s="16"/>
      <c r="EW682" s="16"/>
      <c r="EX682" s="16"/>
      <c r="EY682" s="16"/>
      <c r="EZ682" s="16"/>
      <c r="FA682" s="16"/>
      <c r="FB682" s="16"/>
      <c r="FC682" s="16"/>
      <c r="FD682" s="16"/>
      <c r="FE682" s="16"/>
      <c r="FF682" s="16"/>
      <c r="FG682" s="16"/>
      <c r="FH682" s="16"/>
      <c r="FI682" s="16"/>
      <c r="FJ682" s="16"/>
      <c r="FK682" s="16"/>
      <c r="FL682" s="16"/>
      <c r="FM682" s="16"/>
      <c r="FN682" s="16"/>
      <c r="FO682" s="16"/>
      <c r="FP682" s="16"/>
      <c r="FQ682" s="16"/>
      <c r="FR682" s="16"/>
      <c r="FS682" s="16"/>
      <c r="FT682" s="16"/>
      <c r="FU682" s="16"/>
      <c r="FV682" s="16"/>
      <c r="FW682" s="16"/>
      <c r="FX682" s="16"/>
      <c r="FY682" s="16"/>
      <c r="FZ682" s="16"/>
      <c r="GA682" s="16"/>
      <c r="GB682" s="16"/>
      <c r="GC682" s="16"/>
      <c r="GE682" s="37">
        <v>677</v>
      </c>
      <c r="GF682" s="12">
        <v>3941</v>
      </c>
      <c r="GG682" s="16">
        <v>104.44</v>
      </c>
      <c r="GH682" s="16">
        <v>91.573999999999998</v>
      </c>
      <c r="GI682" s="16">
        <v>27</v>
      </c>
      <c r="GJ682" s="16">
        <v>19.7</v>
      </c>
      <c r="GK682" s="16">
        <v>26.46</v>
      </c>
      <c r="GL682" s="16">
        <v>18.690000000000001</v>
      </c>
      <c r="GM682" s="16">
        <v>45.82</v>
      </c>
      <c r="GN682" s="16">
        <v>44.78</v>
      </c>
      <c r="GO682" s="16">
        <v>119.69</v>
      </c>
      <c r="GP682" s="16">
        <v>148.32</v>
      </c>
      <c r="GQ682" s="16">
        <v>97.01</v>
      </c>
      <c r="GR682" s="16">
        <v>128.9</v>
      </c>
      <c r="GS682" s="16">
        <v>141.22</v>
      </c>
      <c r="GT682" s="16">
        <v>204.26</v>
      </c>
      <c r="GU682" s="16">
        <v>84.98</v>
      </c>
      <c r="GV682" s="16">
        <v>15741.433000000003</v>
      </c>
      <c r="GW682" s="16"/>
      <c r="GX682" s="16"/>
      <c r="GY682" s="16"/>
      <c r="GZ682" s="16"/>
      <c r="HA682" s="16"/>
    </row>
    <row r="683" spans="1:209" x14ac:dyDescent="0.35">
      <c r="A683" s="37"/>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c r="AA683" s="16"/>
      <c r="AB683" s="16"/>
      <c r="AC683" s="16"/>
      <c r="AD683" s="16"/>
      <c r="AE683" s="16"/>
      <c r="AF683" s="16"/>
      <c r="AG683" s="16"/>
      <c r="AH683" s="16"/>
      <c r="AI683" s="16"/>
      <c r="AJ683" s="16"/>
      <c r="AK683" s="16"/>
      <c r="AL683" s="16"/>
      <c r="AM683" s="16"/>
      <c r="AN683" s="16"/>
      <c r="AO683" s="16"/>
      <c r="AP683" s="16"/>
      <c r="AQ683" s="16"/>
      <c r="AR683" s="16"/>
      <c r="AS683" s="16"/>
      <c r="AT683" s="16"/>
      <c r="AU683" s="16"/>
      <c r="AV683" s="16"/>
      <c r="AW683" s="16"/>
      <c r="AX683" s="16"/>
      <c r="AY683" s="16"/>
      <c r="AZ683" s="16"/>
      <c r="BA683" s="16"/>
      <c r="BB683" s="16"/>
      <c r="BC683" s="16"/>
      <c r="BD683" s="16"/>
      <c r="BE683" s="16"/>
      <c r="BF683" s="16"/>
      <c r="BG683" s="16"/>
      <c r="BH683" s="16"/>
      <c r="BI683" s="16"/>
      <c r="BJ683" s="16"/>
      <c r="BK683" s="16"/>
      <c r="BL683" s="16"/>
      <c r="BM683" s="16"/>
      <c r="BN683" s="16"/>
      <c r="BO683" s="16"/>
      <c r="BP683" s="16"/>
      <c r="BQ683" s="16"/>
      <c r="BR683" s="16"/>
      <c r="BS683" s="16"/>
      <c r="BT683" s="16"/>
      <c r="BU683" s="16"/>
      <c r="BV683" s="16"/>
      <c r="BW683" s="16"/>
      <c r="BX683" s="16"/>
      <c r="BY683" s="16"/>
      <c r="BZ683" s="16"/>
      <c r="CA683" s="16"/>
      <c r="CB683" s="16"/>
      <c r="CC683" s="16"/>
      <c r="CD683" s="16"/>
      <c r="CE683" s="16"/>
      <c r="CF683" s="16"/>
      <c r="CG683" s="16"/>
      <c r="CH683" s="16"/>
      <c r="CI683" s="16"/>
      <c r="CJ683" s="16"/>
      <c r="CK683" s="16"/>
      <c r="CL683" s="16"/>
      <c r="CM683" s="16"/>
      <c r="CN683" s="16"/>
      <c r="CO683" s="16"/>
      <c r="CP683" s="16"/>
      <c r="CQ683" s="16"/>
      <c r="CR683" s="16"/>
      <c r="CS683" s="16"/>
      <c r="CT683" s="16"/>
      <c r="CU683" s="16"/>
      <c r="CV683" s="16"/>
      <c r="CW683" s="16"/>
      <c r="CX683" s="16"/>
      <c r="CY683" s="16"/>
      <c r="CZ683" s="16"/>
      <c r="DA683" s="16"/>
      <c r="DB683" s="16"/>
      <c r="DC683" s="16"/>
      <c r="DD683" s="16"/>
      <c r="DE683" s="16"/>
      <c r="DF683" s="16"/>
      <c r="DG683" s="16"/>
      <c r="DH683" s="16"/>
      <c r="DI683" s="16"/>
      <c r="DJ683" s="16"/>
      <c r="DK683" s="16"/>
      <c r="DL683" s="16"/>
      <c r="DM683" s="16"/>
      <c r="DN683" s="16"/>
      <c r="DO683" s="16"/>
      <c r="DP683" s="16"/>
      <c r="DQ683" s="16"/>
      <c r="DR683" s="16"/>
      <c r="DS683" s="16"/>
      <c r="DT683" s="16"/>
      <c r="DU683" s="16"/>
      <c r="DV683" s="16"/>
      <c r="DW683" s="16"/>
      <c r="DX683" s="16"/>
      <c r="DY683" s="16"/>
      <c r="DZ683" s="16"/>
      <c r="EA683" s="16"/>
      <c r="EB683" s="16"/>
      <c r="EC683" s="16"/>
      <c r="ED683" s="16"/>
      <c r="EE683" s="16"/>
      <c r="EF683" s="16"/>
      <c r="EG683" s="16"/>
      <c r="EH683" s="16"/>
      <c r="EI683" s="16"/>
      <c r="EJ683" s="16"/>
      <c r="EK683" s="16"/>
      <c r="EL683" s="16"/>
      <c r="EM683" s="16"/>
      <c r="EN683" s="16"/>
      <c r="EO683" s="16"/>
      <c r="EP683" s="16"/>
      <c r="EQ683" s="16"/>
      <c r="ER683" s="16"/>
      <c r="ES683" s="16"/>
      <c r="ET683" s="16"/>
      <c r="EU683" s="16"/>
      <c r="EV683" s="16"/>
      <c r="EW683" s="16"/>
      <c r="EX683" s="16"/>
      <c r="EY683" s="16"/>
      <c r="EZ683" s="16"/>
      <c r="FA683" s="16"/>
      <c r="FB683" s="16"/>
      <c r="FC683" s="16"/>
      <c r="FD683" s="16"/>
      <c r="FE683" s="16"/>
      <c r="FF683" s="16"/>
      <c r="FG683" s="16"/>
      <c r="FH683" s="16"/>
      <c r="FI683" s="16"/>
      <c r="FJ683" s="16"/>
      <c r="FK683" s="16"/>
      <c r="FL683" s="16"/>
      <c r="FM683" s="16"/>
      <c r="FN683" s="16"/>
      <c r="FO683" s="16"/>
      <c r="FP683" s="16"/>
      <c r="FQ683" s="16"/>
      <c r="FR683" s="16"/>
      <c r="FS683" s="16"/>
      <c r="FT683" s="16"/>
      <c r="FU683" s="16"/>
      <c r="FV683" s="16"/>
      <c r="FW683" s="16"/>
      <c r="FX683" s="16"/>
      <c r="FY683" s="16"/>
      <c r="FZ683" s="16"/>
      <c r="GA683" s="16"/>
      <c r="GB683" s="16"/>
      <c r="GC683" s="16"/>
      <c r="GE683" s="37">
        <v>678</v>
      </c>
      <c r="GF683" s="12">
        <v>3942</v>
      </c>
      <c r="GG683" s="16">
        <v>16.545000000000002</v>
      </c>
      <c r="GH683" s="16">
        <v>13.18</v>
      </c>
      <c r="GI683" s="16">
        <v>0</v>
      </c>
      <c r="GJ683" s="16">
        <v>8</v>
      </c>
      <c r="GK683" s="16">
        <v>5.5</v>
      </c>
      <c r="GL683" s="16">
        <v>0</v>
      </c>
      <c r="GM683" s="16">
        <v>20.285</v>
      </c>
      <c r="GN683" s="16">
        <v>16.579999999999998</v>
      </c>
      <c r="GO683" s="16">
        <v>17.309999999999999</v>
      </c>
      <c r="GP683" s="16">
        <v>32.414999999999999</v>
      </c>
      <c r="GQ683" s="16">
        <v>29.86</v>
      </c>
      <c r="GR683" s="16">
        <v>70.77</v>
      </c>
      <c r="GS683" s="16">
        <v>69.555000000000007</v>
      </c>
      <c r="GT683" s="16">
        <v>38.28</v>
      </c>
      <c r="GU683" s="16">
        <v>14.52</v>
      </c>
      <c r="GV683" s="16">
        <v>4822.9180000000006</v>
      </c>
      <c r="GW683" s="16"/>
      <c r="GX683" s="16"/>
      <c r="GY683" s="16"/>
      <c r="GZ683" s="16"/>
      <c r="HA683" s="16"/>
    </row>
    <row r="684" spans="1:209" x14ac:dyDescent="0.35">
      <c r="A684" s="37"/>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c r="AA684" s="16"/>
      <c r="AB684" s="16"/>
      <c r="AC684" s="16"/>
      <c r="AD684" s="16"/>
      <c r="AE684" s="16"/>
      <c r="AF684" s="16"/>
      <c r="AG684" s="16"/>
      <c r="AH684" s="16"/>
      <c r="AI684" s="16"/>
      <c r="AJ684" s="16"/>
      <c r="AK684" s="16"/>
      <c r="AL684" s="16"/>
      <c r="AM684" s="16"/>
      <c r="AN684" s="16"/>
      <c r="AO684" s="16"/>
      <c r="AP684" s="16"/>
      <c r="AQ684" s="16"/>
      <c r="AR684" s="16"/>
      <c r="AS684" s="16"/>
      <c r="AT684" s="16"/>
      <c r="AU684" s="16"/>
      <c r="AV684" s="16"/>
      <c r="AW684" s="16"/>
      <c r="AX684" s="16"/>
      <c r="AY684" s="16"/>
      <c r="AZ684" s="16"/>
      <c r="BA684" s="16"/>
      <c r="BB684" s="16"/>
      <c r="BC684" s="16"/>
      <c r="BD684" s="16"/>
      <c r="BE684" s="16"/>
      <c r="BF684" s="16"/>
      <c r="BG684" s="16"/>
      <c r="BH684" s="16"/>
      <c r="BI684" s="16"/>
      <c r="BJ684" s="16"/>
      <c r="BK684" s="16"/>
      <c r="BL684" s="16"/>
      <c r="BM684" s="16"/>
      <c r="BN684" s="16"/>
      <c r="BO684" s="16"/>
      <c r="BP684" s="16"/>
      <c r="BQ684" s="16"/>
      <c r="BR684" s="16"/>
      <c r="BS684" s="16"/>
      <c r="BT684" s="16"/>
      <c r="BU684" s="16"/>
      <c r="BV684" s="16"/>
      <c r="BW684" s="16"/>
      <c r="BX684" s="16"/>
      <c r="BY684" s="16"/>
      <c r="BZ684" s="16"/>
      <c r="CA684" s="16"/>
      <c r="CB684" s="16"/>
      <c r="CC684" s="16"/>
      <c r="CD684" s="16"/>
      <c r="CE684" s="16"/>
      <c r="CF684" s="16"/>
      <c r="CG684" s="16"/>
      <c r="CH684" s="16"/>
      <c r="CI684" s="16"/>
      <c r="CJ684" s="16"/>
      <c r="CK684" s="16"/>
      <c r="CL684" s="16"/>
      <c r="CM684" s="16"/>
      <c r="CN684" s="16"/>
      <c r="CO684" s="16"/>
      <c r="CP684" s="16"/>
      <c r="CQ684" s="16"/>
      <c r="CR684" s="16"/>
      <c r="CS684" s="16"/>
      <c r="CT684" s="16"/>
      <c r="CU684" s="16"/>
      <c r="CV684" s="16"/>
      <c r="CW684" s="16"/>
      <c r="CX684" s="16"/>
      <c r="CY684" s="16"/>
      <c r="CZ684" s="16"/>
      <c r="DA684" s="16"/>
      <c r="DB684" s="16"/>
      <c r="DC684" s="16"/>
      <c r="DD684" s="16"/>
      <c r="DE684" s="16"/>
      <c r="DF684" s="16"/>
      <c r="DG684" s="16"/>
      <c r="DH684" s="16"/>
      <c r="DI684" s="16"/>
      <c r="DJ684" s="16"/>
      <c r="DK684" s="16"/>
      <c r="DL684" s="16"/>
      <c r="DM684" s="16"/>
      <c r="DN684" s="16"/>
      <c r="DO684" s="16"/>
      <c r="DP684" s="16"/>
      <c r="DQ684" s="16"/>
      <c r="DR684" s="16"/>
      <c r="DS684" s="16"/>
      <c r="DT684" s="16"/>
      <c r="DU684" s="16"/>
      <c r="DV684" s="16"/>
      <c r="DW684" s="16"/>
      <c r="DX684" s="16"/>
      <c r="DY684" s="16"/>
      <c r="DZ684" s="16"/>
      <c r="EA684" s="16"/>
      <c r="EB684" s="16"/>
      <c r="EC684" s="16"/>
      <c r="ED684" s="16"/>
      <c r="EE684" s="16"/>
      <c r="EF684" s="16"/>
      <c r="EG684" s="16"/>
      <c r="EH684" s="16"/>
      <c r="EI684" s="16"/>
      <c r="EJ684" s="16"/>
      <c r="EK684" s="16"/>
      <c r="EL684" s="16"/>
      <c r="EM684" s="16"/>
      <c r="EN684" s="16"/>
      <c r="EO684" s="16"/>
      <c r="EP684" s="16"/>
      <c r="EQ684" s="16"/>
      <c r="ER684" s="16"/>
      <c r="ES684" s="16"/>
      <c r="ET684" s="16"/>
      <c r="EU684" s="16"/>
      <c r="EV684" s="16"/>
      <c r="EW684" s="16"/>
      <c r="EX684" s="16"/>
      <c r="EY684" s="16"/>
      <c r="EZ684" s="16"/>
      <c r="FA684" s="16"/>
      <c r="FB684" s="16"/>
      <c r="FC684" s="16"/>
      <c r="FD684" s="16"/>
      <c r="FE684" s="16"/>
      <c r="FF684" s="16"/>
      <c r="FG684" s="16"/>
      <c r="FH684" s="16"/>
      <c r="FI684" s="16"/>
      <c r="FJ684" s="16"/>
      <c r="FK684" s="16"/>
      <c r="FL684" s="16"/>
      <c r="FM684" s="16"/>
      <c r="FN684" s="16"/>
      <c r="FO684" s="16"/>
      <c r="FP684" s="16"/>
      <c r="FQ684" s="16"/>
      <c r="FR684" s="16"/>
      <c r="FS684" s="16"/>
      <c r="FT684" s="16"/>
      <c r="FU684" s="16"/>
      <c r="FV684" s="16"/>
      <c r="FW684" s="16"/>
      <c r="FX684" s="16"/>
      <c r="FY684" s="16"/>
      <c r="FZ684" s="16"/>
      <c r="GA684" s="16"/>
      <c r="GB684" s="16"/>
      <c r="GC684" s="16"/>
      <c r="GE684" s="37">
        <v>679</v>
      </c>
      <c r="GF684" s="12">
        <v>3943</v>
      </c>
      <c r="GG684" s="16">
        <v>32.648000000000003</v>
      </c>
      <c r="GH684" s="16">
        <v>13.13</v>
      </c>
      <c r="GI684" s="16">
        <v>2.5</v>
      </c>
      <c r="GJ684" s="16">
        <v>25</v>
      </c>
      <c r="GK684" s="16">
        <v>0</v>
      </c>
      <c r="GL684" s="16">
        <v>0</v>
      </c>
      <c r="GM684" s="16">
        <v>4.5</v>
      </c>
      <c r="GN684" s="16">
        <v>18.739999999999998</v>
      </c>
      <c r="GO684" s="16">
        <v>57.155000000000001</v>
      </c>
      <c r="GP684" s="16">
        <v>57.664999999999999</v>
      </c>
      <c r="GQ684" s="16">
        <v>68.430000000000007</v>
      </c>
      <c r="GR684" s="16">
        <v>40.28</v>
      </c>
      <c r="GS684" s="16">
        <v>76.5</v>
      </c>
      <c r="GT684" s="16">
        <v>29.88</v>
      </c>
      <c r="GU684" s="16">
        <v>13.2</v>
      </c>
      <c r="GV684" s="16">
        <v>5060.8499999999995</v>
      </c>
      <c r="GW684" s="16"/>
      <c r="GX684" s="16"/>
      <c r="GY684" s="16"/>
      <c r="GZ684" s="16"/>
      <c r="HA684" s="16"/>
    </row>
    <row r="685" spans="1:209" x14ac:dyDescent="0.35">
      <c r="A685" s="37"/>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c r="AA685" s="16"/>
      <c r="AB685" s="16"/>
      <c r="AC685" s="16"/>
      <c r="AD685" s="16"/>
      <c r="AE685" s="16"/>
      <c r="AF685" s="16"/>
      <c r="AG685" s="16"/>
      <c r="AH685" s="16"/>
      <c r="AI685" s="16"/>
      <c r="AJ685" s="16"/>
      <c r="AK685" s="16"/>
      <c r="AL685" s="16"/>
      <c r="AM685" s="16"/>
      <c r="AN685" s="16"/>
      <c r="AO685" s="16"/>
      <c r="AP685" s="16"/>
      <c r="AQ685" s="16"/>
      <c r="AR685" s="16"/>
      <c r="AS685" s="16"/>
      <c r="AT685" s="16"/>
      <c r="AU685" s="16"/>
      <c r="AV685" s="16"/>
      <c r="AW685" s="16"/>
      <c r="AX685" s="16"/>
      <c r="AY685" s="16"/>
      <c r="AZ685" s="16"/>
      <c r="BA685" s="16"/>
      <c r="BB685" s="16"/>
      <c r="BC685" s="16"/>
      <c r="BD685" s="16"/>
      <c r="BE685" s="16"/>
      <c r="BF685" s="16"/>
      <c r="BG685" s="16"/>
      <c r="BH685" s="16"/>
      <c r="BI685" s="16"/>
      <c r="BJ685" s="16"/>
      <c r="BK685" s="16"/>
      <c r="BL685" s="16"/>
      <c r="BM685" s="16"/>
      <c r="BN685" s="16"/>
      <c r="BO685" s="16"/>
      <c r="BP685" s="16"/>
      <c r="BQ685" s="16"/>
      <c r="BR685" s="16"/>
      <c r="BS685" s="16"/>
      <c r="BT685" s="16"/>
      <c r="BU685" s="16"/>
      <c r="BV685" s="16"/>
      <c r="BW685" s="16"/>
      <c r="BX685" s="16"/>
      <c r="BY685" s="16"/>
      <c r="BZ685" s="16"/>
      <c r="CA685" s="16"/>
      <c r="CB685" s="16"/>
      <c r="CC685" s="16"/>
      <c r="CD685" s="16"/>
      <c r="CE685" s="16"/>
      <c r="CF685" s="16"/>
      <c r="CG685" s="16"/>
      <c r="CH685" s="16"/>
      <c r="CI685" s="16"/>
      <c r="CJ685" s="16"/>
      <c r="CK685" s="16"/>
      <c r="CL685" s="16"/>
      <c r="CM685" s="16"/>
      <c r="CN685" s="16"/>
      <c r="CO685" s="16"/>
      <c r="CP685" s="16"/>
      <c r="CQ685" s="16"/>
      <c r="CR685" s="16"/>
      <c r="CS685" s="16"/>
      <c r="CT685" s="16"/>
      <c r="CU685" s="16"/>
      <c r="CV685" s="16"/>
      <c r="CW685" s="16"/>
      <c r="CX685" s="16"/>
      <c r="CY685" s="16"/>
      <c r="CZ685" s="16"/>
      <c r="DA685" s="16"/>
      <c r="DB685" s="16"/>
      <c r="DC685" s="16"/>
      <c r="DD685" s="16"/>
      <c r="DE685" s="16"/>
      <c r="DF685" s="16"/>
      <c r="DG685" s="16"/>
      <c r="DH685" s="16"/>
      <c r="DI685" s="16"/>
      <c r="DJ685" s="16"/>
      <c r="DK685" s="16"/>
      <c r="DL685" s="16"/>
      <c r="DM685" s="16"/>
      <c r="DN685" s="16"/>
      <c r="DO685" s="16"/>
      <c r="DP685" s="16"/>
      <c r="DQ685" s="16"/>
      <c r="DR685" s="16"/>
      <c r="DS685" s="16"/>
      <c r="DT685" s="16"/>
      <c r="DU685" s="16"/>
      <c r="DV685" s="16"/>
      <c r="DW685" s="16"/>
      <c r="DX685" s="16"/>
      <c r="DY685" s="16"/>
      <c r="DZ685" s="16"/>
      <c r="EA685" s="16"/>
      <c r="EB685" s="16"/>
      <c r="EC685" s="16"/>
      <c r="ED685" s="16"/>
      <c r="EE685" s="16"/>
      <c r="EF685" s="16"/>
      <c r="EG685" s="16"/>
      <c r="EH685" s="16"/>
      <c r="EI685" s="16"/>
      <c r="EJ685" s="16"/>
      <c r="EK685" s="16"/>
      <c r="EL685" s="16"/>
      <c r="EM685" s="16"/>
      <c r="EN685" s="16"/>
      <c r="EO685" s="16"/>
      <c r="EP685" s="16"/>
      <c r="EQ685" s="16"/>
      <c r="ER685" s="16"/>
      <c r="ES685" s="16"/>
      <c r="ET685" s="16"/>
      <c r="EU685" s="16"/>
      <c r="EV685" s="16"/>
      <c r="EW685" s="16"/>
      <c r="EX685" s="16"/>
      <c r="EY685" s="16"/>
      <c r="EZ685" s="16"/>
      <c r="FA685" s="16"/>
      <c r="FB685" s="16"/>
      <c r="FC685" s="16"/>
      <c r="FD685" s="16"/>
      <c r="FE685" s="16"/>
      <c r="FF685" s="16"/>
      <c r="FG685" s="16"/>
      <c r="FH685" s="16"/>
      <c r="FI685" s="16"/>
      <c r="FJ685" s="16"/>
      <c r="FK685" s="16"/>
      <c r="FL685" s="16"/>
      <c r="FM685" s="16"/>
      <c r="FN685" s="16"/>
      <c r="FO685" s="16"/>
      <c r="FP685" s="16"/>
      <c r="FQ685" s="16"/>
      <c r="FR685" s="16"/>
      <c r="FS685" s="16"/>
      <c r="FT685" s="16"/>
      <c r="FU685" s="16"/>
      <c r="FV685" s="16"/>
      <c r="FW685" s="16"/>
      <c r="FX685" s="16"/>
      <c r="FY685" s="16"/>
      <c r="FZ685" s="16"/>
      <c r="GA685" s="16"/>
      <c r="GB685" s="16"/>
      <c r="GC685" s="16"/>
      <c r="GE685" s="37">
        <v>680</v>
      </c>
      <c r="GF685" s="12">
        <v>3944</v>
      </c>
      <c r="GG685" s="16">
        <v>3.4449999999999998</v>
      </c>
      <c r="GH685" s="16">
        <v>6.16</v>
      </c>
      <c r="GI685" s="16">
        <v>5</v>
      </c>
      <c r="GJ685" s="16">
        <v>0</v>
      </c>
      <c r="GK685" s="16">
        <v>0</v>
      </c>
      <c r="GL685" s="16">
        <v>10.26</v>
      </c>
      <c r="GM685" s="16">
        <v>0</v>
      </c>
      <c r="GN685" s="16">
        <v>12.76</v>
      </c>
      <c r="GO685" s="16">
        <v>15.725</v>
      </c>
      <c r="GP685" s="16">
        <v>32.47</v>
      </c>
      <c r="GQ685" s="16">
        <v>23.17</v>
      </c>
      <c r="GR685" s="16">
        <v>19.504999999999999</v>
      </c>
      <c r="GS685" s="16">
        <v>0</v>
      </c>
      <c r="GT685" s="16">
        <v>19.8</v>
      </c>
      <c r="GU685" s="16">
        <v>0</v>
      </c>
      <c r="GV685" s="16">
        <v>2486.0830000000001</v>
      </c>
      <c r="GW685" s="16"/>
      <c r="GX685" s="16"/>
      <c r="GY685" s="16"/>
      <c r="GZ685" s="16"/>
      <c r="HA685" s="16"/>
    </row>
    <row r="686" spans="1:209" x14ac:dyDescent="0.35">
      <c r="A686" s="37"/>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c r="AA686" s="16"/>
      <c r="AB686" s="16"/>
      <c r="AC686" s="16"/>
      <c r="AD686" s="16"/>
      <c r="AE686" s="16"/>
      <c r="AF686" s="16"/>
      <c r="AG686" s="16"/>
      <c r="AH686" s="16"/>
      <c r="AI686" s="16"/>
      <c r="AJ686" s="16"/>
      <c r="AK686" s="16"/>
      <c r="AL686" s="16"/>
      <c r="AM686" s="16"/>
      <c r="AN686" s="16"/>
      <c r="AO686" s="16"/>
      <c r="AP686" s="16"/>
      <c r="AQ686" s="16"/>
      <c r="AR686" s="16"/>
      <c r="AS686" s="16"/>
      <c r="AT686" s="16"/>
      <c r="AU686" s="16"/>
      <c r="AV686" s="16"/>
      <c r="AW686" s="16"/>
      <c r="AX686" s="16"/>
      <c r="AY686" s="16"/>
      <c r="AZ686" s="16"/>
      <c r="BA686" s="16"/>
      <c r="BB686" s="16"/>
      <c r="BC686" s="16"/>
      <c r="BD686" s="16"/>
      <c r="BE686" s="16"/>
      <c r="BF686" s="16"/>
      <c r="BG686" s="16"/>
      <c r="BH686" s="16"/>
      <c r="BI686" s="16"/>
      <c r="BJ686" s="16"/>
      <c r="BK686" s="16"/>
      <c r="BL686" s="16"/>
      <c r="BM686" s="16"/>
      <c r="BN686" s="16"/>
      <c r="BO686" s="16"/>
      <c r="BP686" s="16"/>
      <c r="BQ686" s="16"/>
      <c r="BR686" s="16"/>
      <c r="BS686" s="16"/>
      <c r="BT686" s="16"/>
      <c r="BU686" s="16"/>
      <c r="BV686" s="16"/>
      <c r="BW686" s="16"/>
      <c r="BX686" s="16"/>
      <c r="BY686" s="16"/>
      <c r="BZ686" s="16"/>
      <c r="CA686" s="16"/>
      <c r="CB686" s="16"/>
      <c r="CC686" s="16"/>
      <c r="CD686" s="16"/>
      <c r="CE686" s="16"/>
      <c r="CF686" s="16"/>
      <c r="CG686" s="16"/>
      <c r="CH686" s="16"/>
      <c r="CI686" s="16"/>
      <c r="CJ686" s="16"/>
      <c r="CK686" s="16"/>
      <c r="CL686" s="16"/>
      <c r="CM686" s="16"/>
      <c r="CN686" s="16"/>
      <c r="CO686" s="16"/>
      <c r="CP686" s="16"/>
      <c r="CQ686" s="16"/>
      <c r="CR686" s="16"/>
      <c r="CS686" s="16"/>
      <c r="CT686" s="16"/>
      <c r="CU686" s="16"/>
      <c r="CV686" s="16"/>
      <c r="CW686" s="16"/>
      <c r="CX686" s="16"/>
      <c r="CY686" s="16"/>
      <c r="CZ686" s="16"/>
      <c r="DA686" s="16"/>
      <c r="DB686" s="16"/>
      <c r="DC686" s="16"/>
      <c r="DD686" s="16"/>
      <c r="DE686" s="16"/>
      <c r="DF686" s="16"/>
      <c r="DG686" s="16"/>
      <c r="DH686" s="16"/>
      <c r="DI686" s="16"/>
      <c r="DJ686" s="16"/>
      <c r="DK686" s="16"/>
      <c r="DL686" s="16"/>
      <c r="DM686" s="16"/>
      <c r="DN686" s="16"/>
      <c r="DO686" s="16"/>
      <c r="DP686" s="16"/>
      <c r="DQ686" s="16"/>
      <c r="DR686" s="16"/>
      <c r="DS686" s="16"/>
      <c r="DT686" s="16"/>
      <c r="DU686" s="16"/>
      <c r="DV686" s="16"/>
      <c r="DW686" s="16"/>
      <c r="DX686" s="16"/>
      <c r="DY686" s="16"/>
      <c r="DZ686" s="16"/>
      <c r="EA686" s="16"/>
      <c r="EB686" s="16"/>
      <c r="EC686" s="16"/>
      <c r="ED686" s="16"/>
      <c r="EE686" s="16"/>
      <c r="EF686" s="16"/>
      <c r="EG686" s="16"/>
      <c r="EH686" s="16"/>
      <c r="EI686" s="16"/>
      <c r="EJ686" s="16"/>
      <c r="EK686" s="16"/>
      <c r="EL686" s="16"/>
      <c r="EM686" s="16"/>
      <c r="EN686" s="16"/>
      <c r="EO686" s="16"/>
      <c r="EP686" s="16"/>
      <c r="EQ686" s="16"/>
      <c r="ER686" s="16"/>
      <c r="ES686" s="16"/>
      <c r="ET686" s="16"/>
      <c r="EU686" s="16"/>
      <c r="EV686" s="16"/>
      <c r="EW686" s="16"/>
      <c r="EX686" s="16"/>
      <c r="EY686" s="16"/>
      <c r="EZ686" s="16"/>
      <c r="FA686" s="16"/>
      <c r="FB686" s="16"/>
      <c r="FC686" s="16"/>
      <c r="FD686" s="16"/>
      <c r="FE686" s="16"/>
      <c r="FF686" s="16"/>
      <c r="FG686" s="16"/>
      <c r="FH686" s="16"/>
      <c r="FI686" s="16"/>
      <c r="FJ686" s="16"/>
      <c r="FK686" s="16"/>
      <c r="FL686" s="16"/>
      <c r="FM686" s="16"/>
      <c r="FN686" s="16"/>
      <c r="FO686" s="16"/>
      <c r="FP686" s="16"/>
      <c r="FQ686" s="16"/>
      <c r="FR686" s="16"/>
      <c r="FS686" s="16"/>
      <c r="FT686" s="16"/>
      <c r="FU686" s="16"/>
      <c r="FV686" s="16"/>
      <c r="FW686" s="16"/>
      <c r="FX686" s="16"/>
      <c r="FY686" s="16"/>
      <c r="FZ686" s="16"/>
      <c r="GA686" s="16"/>
      <c r="GB686" s="16"/>
      <c r="GC686" s="16"/>
      <c r="GE686" s="37">
        <v>681</v>
      </c>
      <c r="GF686" s="12">
        <v>3945</v>
      </c>
      <c r="GG686" s="16">
        <v>14.23</v>
      </c>
      <c r="GH686" s="16">
        <v>15.198</v>
      </c>
      <c r="GI686" s="16">
        <v>11.5</v>
      </c>
      <c r="GJ686" s="16">
        <v>0.75</v>
      </c>
      <c r="GK686" s="16">
        <v>8.08</v>
      </c>
      <c r="GL686" s="16">
        <v>12.09</v>
      </c>
      <c r="GM686" s="16">
        <v>11.26</v>
      </c>
      <c r="GN686" s="16">
        <v>11.15</v>
      </c>
      <c r="GO686" s="16">
        <v>8.65</v>
      </c>
      <c r="GP686" s="16">
        <v>0</v>
      </c>
      <c r="GQ686" s="16">
        <v>25.75</v>
      </c>
      <c r="GR686" s="16">
        <v>9.6199999999999992</v>
      </c>
      <c r="GS686" s="16">
        <v>0</v>
      </c>
      <c r="GT686" s="16">
        <v>18.260000000000002</v>
      </c>
      <c r="GU686" s="16">
        <v>6.6</v>
      </c>
      <c r="GV686" s="16">
        <v>1828.6059999999995</v>
      </c>
      <c r="GW686" s="16"/>
      <c r="GX686" s="16"/>
      <c r="GY686" s="16"/>
      <c r="GZ686" s="16"/>
      <c r="HA686" s="16"/>
    </row>
    <row r="687" spans="1:209" x14ac:dyDescent="0.35">
      <c r="A687" s="37"/>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c r="AA687" s="16"/>
      <c r="AB687" s="16"/>
      <c r="AC687" s="16"/>
      <c r="AD687" s="16"/>
      <c r="AE687" s="16"/>
      <c r="AF687" s="16"/>
      <c r="AG687" s="16"/>
      <c r="AH687" s="16"/>
      <c r="AI687" s="16"/>
      <c r="AJ687" s="16"/>
      <c r="AK687" s="16"/>
      <c r="AL687" s="16"/>
      <c r="AM687" s="16"/>
      <c r="AN687" s="16"/>
      <c r="AO687" s="16"/>
      <c r="AP687" s="16"/>
      <c r="AQ687" s="16"/>
      <c r="AR687" s="16"/>
      <c r="AS687" s="16"/>
      <c r="AT687" s="16"/>
      <c r="AU687" s="16"/>
      <c r="AV687" s="16"/>
      <c r="AW687" s="16"/>
      <c r="AX687" s="16"/>
      <c r="AY687" s="16"/>
      <c r="AZ687" s="16"/>
      <c r="BA687" s="16"/>
      <c r="BB687" s="16"/>
      <c r="BC687" s="16"/>
      <c r="BD687" s="16"/>
      <c r="BE687" s="16"/>
      <c r="BF687" s="16"/>
      <c r="BG687" s="16"/>
      <c r="BH687" s="16"/>
      <c r="BI687" s="16"/>
      <c r="BJ687" s="16"/>
      <c r="BK687" s="16"/>
      <c r="BL687" s="16"/>
      <c r="BM687" s="16"/>
      <c r="BN687" s="16"/>
      <c r="BO687" s="16"/>
      <c r="BP687" s="16"/>
      <c r="BQ687" s="16"/>
      <c r="BR687" s="16"/>
      <c r="BS687" s="16"/>
      <c r="BT687" s="16"/>
      <c r="BU687" s="16"/>
      <c r="BV687" s="16"/>
      <c r="BW687" s="16"/>
      <c r="BX687" s="16"/>
      <c r="BY687" s="16"/>
      <c r="BZ687" s="16"/>
      <c r="CA687" s="16"/>
      <c r="CB687" s="16"/>
      <c r="CC687" s="16"/>
      <c r="CD687" s="16"/>
      <c r="CE687" s="16"/>
      <c r="CF687" s="16"/>
      <c r="CG687" s="16"/>
      <c r="CH687" s="16"/>
      <c r="CI687" s="16"/>
      <c r="CJ687" s="16"/>
      <c r="CK687" s="16"/>
      <c r="CL687" s="16"/>
      <c r="CM687" s="16"/>
      <c r="CN687" s="16"/>
      <c r="CO687" s="16"/>
      <c r="CP687" s="16"/>
      <c r="CQ687" s="16"/>
      <c r="CR687" s="16"/>
      <c r="CS687" s="16"/>
      <c r="CT687" s="16"/>
      <c r="CU687" s="16"/>
      <c r="CV687" s="16"/>
      <c r="CW687" s="16"/>
      <c r="CX687" s="16"/>
      <c r="CY687" s="16"/>
      <c r="CZ687" s="16"/>
      <c r="DA687" s="16"/>
      <c r="DB687" s="16"/>
      <c r="DC687" s="16"/>
      <c r="DD687" s="16"/>
      <c r="DE687" s="16"/>
      <c r="DF687" s="16"/>
      <c r="DG687" s="16"/>
      <c r="DH687" s="16"/>
      <c r="DI687" s="16"/>
      <c r="DJ687" s="16"/>
      <c r="DK687" s="16"/>
      <c r="DL687" s="16"/>
      <c r="DM687" s="16"/>
      <c r="DN687" s="16"/>
      <c r="DO687" s="16"/>
      <c r="DP687" s="16"/>
      <c r="DQ687" s="16"/>
      <c r="DR687" s="16"/>
      <c r="DS687" s="16"/>
      <c r="DT687" s="16"/>
      <c r="DU687" s="16"/>
      <c r="DV687" s="16"/>
      <c r="DW687" s="16"/>
      <c r="DX687" s="16"/>
      <c r="DY687" s="16"/>
      <c r="DZ687" s="16"/>
      <c r="EA687" s="16"/>
      <c r="EB687" s="16"/>
      <c r="EC687" s="16"/>
      <c r="ED687" s="16"/>
      <c r="EE687" s="16"/>
      <c r="EF687" s="16"/>
      <c r="EG687" s="16"/>
      <c r="EH687" s="16"/>
      <c r="EI687" s="16"/>
      <c r="EJ687" s="16"/>
      <c r="EK687" s="16"/>
      <c r="EL687" s="16"/>
      <c r="EM687" s="16"/>
      <c r="EN687" s="16"/>
      <c r="EO687" s="16"/>
      <c r="EP687" s="16"/>
      <c r="EQ687" s="16"/>
      <c r="ER687" s="16"/>
      <c r="ES687" s="16"/>
      <c r="ET687" s="16"/>
      <c r="EU687" s="16"/>
      <c r="EV687" s="16"/>
      <c r="EW687" s="16"/>
      <c r="EX687" s="16"/>
      <c r="EY687" s="16"/>
      <c r="EZ687" s="16"/>
      <c r="FA687" s="16"/>
      <c r="FB687" s="16"/>
      <c r="FC687" s="16"/>
      <c r="FD687" s="16"/>
      <c r="FE687" s="16"/>
      <c r="FF687" s="16"/>
      <c r="FG687" s="16"/>
      <c r="FH687" s="16"/>
      <c r="FI687" s="16"/>
      <c r="FJ687" s="16"/>
      <c r="FK687" s="16"/>
      <c r="FL687" s="16"/>
      <c r="FM687" s="16"/>
      <c r="FN687" s="16"/>
      <c r="FO687" s="16"/>
      <c r="FP687" s="16"/>
      <c r="FQ687" s="16"/>
      <c r="FR687" s="16"/>
      <c r="FS687" s="16"/>
      <c r="FT687" s="16"/>
      <c r="FU687" s="16"/>
      <c r="FV687" s="16"/>
      <c r="FW687" s="16"/>
      <c r="FX687" s="16"/>
      <c r="FY687" s="16"/>
      <c r="FZ687" s="16"/>
      <c r="GA687" s="16"/>
      <c r="GB687" s="16"/>
      <c r="GC687" s="16"/>
      <c r="GE687" s="37">
        <v>682</v>
      </c>
      <c r="GF687" s="12">
        <v>3946</v>
      </c>
      <c r="GG687" s="16">
        <v>2.2799999999999998</v>
      </c>
      <c r="GH687" s="16">
        <v>0</v>
      </c>
      <c r="GI687" s="16">
        <v>0</v>
      </c>
      <c r="GJ687" s="16">
        <v>0</v>
      </c>
      <c r="GK687" s="16">
        <v>0</v>
      </c>
      <c r="GL687" s="16">
        <v>0</v>
      </c>
      <c r="GM687" s="16">
        <v>0</v>
      </c>
      <c r="GN687" s="16">
        <v>0</v>
      </c>
      <c r="GO687" s="16">
        <v>4.2</v>
      </c>
      <c r="GP687" s="16">
        <v>7.92</v>
      </c>
      <c r="GQ687" s="16">
        <v>0</v>
      </c>
      <c r="GR687" s="16">
        <v>12.23</v>
      </c>
      <c r="GS687" s="16">
        <v>9.9600000000000009</v>
      </c>
      <c r="GT687" s="16">
        <v>0</v>
      </c>
      <c r="GU687" s="16">
        <v>0</v>
      </c>
      <c r="GV687" s="16">
        <v>463.43499999999995</v>
      </c>
      <c r="GW687" s="16"/>
      <c r="GX687" s="16"/>
      <c r="GY687" s="16"/>
      <c r="GZ687" s="16"/>
      <c r="HA687" s="16"/>
    </row>
    <row r="688" spans="1:209" x14ac:dyDescent="0.35">
      <c r="A688" s="37"/>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c r="AA688" s="16"/>
      <c r="AB688" s="16"/>
      <c r="AC688" s="16"/>
      <c r="AD688" s="16"/>
      <c r="AE688" s="16"/>
      <c r="AF688" s="16"/>
      <c r="AG688" s="16"/>
      <c r="AH688" s="16"/>
      <c r="AI688" s="16"/>
      <c r="AJ688" s="16"/>
      <c r="AK688" s="16"/>
      <c r="AL688" s="16"/>
      <c r="AM688" s="16"/>
      <c r="AN688" s="16"/>
      <c r="AO688" s="16"/>
      <c r="AP688" s="16"/>
      <c r="AQ688" s="16"/>
      <c r="AR688" s="16"/>
      <c r="AS688" s="16"/>
      <c r="AT688" s="16"/>
      <c r="AU688" s="16"/>
      <c r="AV688" s="16"/>
      <c r="AW688" s="16"/>
      <c r="AX688" s="16"/>
      <c r="AY688" s="16"/>
      <c r="AZ688" s="16"/>
      <c r="BA688" s="16"/>
      <c r="BB688" s="16"/>
      <c r="BC688" s="16"/>
      <c r="BD688" s="16"/>
      <c r="BE688" s="16"/>
      <c r="BF688" s="16"/>
      <c r="BG688" s="16"/>
      <c r="BH688" s="16"/>
      <c r="BI688" s="16"/>
      <c r="BJ688" s="16"/>
      <c r="BK688" s="16"/>
      <c r="BL688" s="16"/>
      <c r="BM688" s="16"/>
      <c r="BN688" s="16"/>
      <c r="BO688" s="16"/>
      <c r="BP688" s="16"/>
      <c r="BQ688" s="16"/>
      <c r="BR688" s="16"/>
      <c r="BS688" s="16"/>
      <c r="BT688" s="16"/>
      <c r="BU688" s="16"/>
      <c r="BV688" s="16"/>
      <c r="BW688" s="16"/>
      <c r="BX688" s="16"/>
      <c r="BY688" s="16"/>
      <c r="BZ688" s="16"/>
      <c r="CA688" s="16"/>
      <c r="CB688" s="16"/>
      <c r="CC688" s="16"/>
      <c r="CD688" s="16"/>
      <c r="CE688" s="16"/>
      <c r="CF688" s="16"/>
      <c r="CG688" s="16"/>
      <c r="CH688" s="16"/>
      <c r="CI688" s="16"/>
      <c r="CJ688" s="16"/>
      <c r="CK688" s="16"/>
      <c r="CL688" s="16"/>
      <c r="CM688" s="16"/>
      <c r="CN688" s="16"/>
      <c r="CO688" s="16"/>
      <c r="CP688" s="16"/>
      <c r="CQ688" s="16"/>
      <c r="CR688" s="16"/>
      <c r="CS688" s="16"/>
      <c r="CT688" s="16"/>
      <c r="CU688" s="16"/>
      <c r="CV688" s="16"/>
      <c r="CW688" s="16"/>
      <c r="CX688" s="16"/>
      <c r="CY688" s="16"/>
      <c r="CZ688" s="16"/>
      <c r="DA688" s="16"/>
      <c r="DB688" s="16"/>
      <c r="DC688" s="16"/>
      <c r="DD688" s="16"/>
      <c r="DE688" s="16"/>
      <c r="DF688" s="16"/>
      <c r="DG688" s="16"/>
      <c r="DH688" s="16"/>
      <c r="DI688" s="16"/>
      <c r="DJ688" s="16"/>
      <c r="DK688" s="16"/>
      <c r="DL688" s="16"/>
      <c r="DM688" s="16"/>
      <c r="DN688" s="16"/>
      <c r="DO688" s="16"/>
      <c r="DP688" s="16"/>
      <c r="DQ688" s="16"/>
      <c r="DR688" s="16"/>
      <c r="DS688" s="16"/>
      <c r="DT688" s="16"/>
      <c r="DU688" s="16"/>
      <c r="DV688" s="16"/>
      <c r="DW688" s="16"/>
      <c r="DX688" s="16"/>
      <c r="DY688" s="16"/>
      <c r="DZ688" s="16"/>
      <c r="EA688" s="16"/>
      <c r="EB688" s="16"/>
      <c r="EC688" s="16"/>
      <c r="ED688" s="16"/>
      <c r="EE688" s="16"/>
      <c r="EF688" s="16"/>
      <c r="EG688" s="16"/>
      <c r="EH688" s="16"/>
      <c r="EI688" s="16"/>
      <c r="EJ688" s="16"/>
      <c r="EK688" s="16"/>
      <c r="EL688" s="16"/>
      <c r="EM688" s="16"/>
      <c r="EN688" s="16"/>
      <c r="EO688" s="16"/>
      <c r="EP688" s="16"/>
      <c r="EQ688" s="16"/>
      <c r="ER688" s="16"/>
      <c r="ES688" s="16"/>
      <c r="ET688" s="16"/>
      <c r="EU688" s="16"/>
      <c r="EV688" s="16"/>
      <c r="EW688" s="16"/>
      <c r="EX688" s="16"/>
      <c r="EY688" s="16"/>
      <c r="EZ688" s="16"/>
      <c r="FA688" s="16"/>
      <c r="FB688" s="16"/>
      <c r="FC688" s="16"/>
      <c r="FD688" s="16"/>
      <c r="FE688" s="16"/>
      <c r="FF688" s="16"/>
      <c r="FG688" s="16"/>
      <c r="FH688" s="16"/>
      <c r="FI688" s="16"/>
      <c r="FJ688" s="16"/>
      <c r="FK688" s="16"/>
      <c r="FL688" s="16"/>
      <c r="FM688" s="16"/>
      <c r="FN688" s="16"/>
      <c r="FO688" s="16"/>
      <c r="FP688" s="16"/>
      <c r="FQ688" s="16"/>
      <c r="FR688" s="16"/>
      <c r="FS688" s="16"/>
      <c r="FT688" s="16"/>
      <c r="FU688" s="16"/>
      <c r="FV688" s="16"/>
      <c r="FW688" s="16"/>
      <c r="FX688" s="16"/>
      <c r="FY688" s="16"/>
      <c r="FZ688" s="16"/>
      <c r="GA688" s="16"/>
      <c r="GB688" s="16"/>
      <c r="GC688" s="16"/>
      <c r="GE688" s="37">
        <v>683</v>
      </c>
      <c r="GF688" s="12">
        <v>3950</v>
      </c>
      <c r="GG688" s="16">
        <v>54.829000000000001</v>
      </c>
      <c r="GH688" s="16">
        <v>70.674999999999997</v>
      </c>
      <c r="GI688" s="16">
        <v>32.47</v>
      </c>
      <c r="GJ688" s="16">
        <v>20</v>
      </c>
      <c r="GK688" s="16">
        <v>37.200000000000003</v>
      </c>
      <c r="GL688" s="16">
        <v>5.04</v>
      </c>
      <c r="GM688" s="16">
        <v>27.355</v>
      </c>
      <c r="GN688" s="16">
        <v>90.89</v>
      </c>
      <c r="GO688" s="16">
        <v>14.725</v>
      </c>
      <c r="GP688" s="16">
        <v>64.2</v>
      </c>
      <c r="GQ688" s="16">
        <v>86.04</v>
      </c>
      <c r="GR688" s="16">
        <v>31.47</v>
      </c>
      <c r="GS688" s="16">
        <v>32.96</v>
      </c>
      <c r="GT688" s="16">
        <v>61.545000000000002</v>
      </c>
      <c r="GU688" s="16">
        <v>25.96</v>
      </c>
      <c r="GV688" s="16">
        <v>6089.2689999999984</v>
      </c>
      <c r="GW688" s="16"/>
      <c r="GX688" s="16"/>
      <c r="GY688" s="16"/>
      <c r="GZ688" s="16"/>
      <c r="HA688" s="16"/>
    </row>
    <row r="689" spans="1:209" x14ac:dyDescent="0.35">
      <c r="A689" s="37"/>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c r="AA689" s="16"/>
      <c r="AB689" s="16"/>
      <c r="AC689" s="16"/>
      <c r="AD689" s="16"/>
      <c r="AE689" s="16"/>
      <c r="AF689" s="16"/>
      <c r="AG689" s="16"/>
      <c r="AH689" s="16"/>
      <c r="AI689" s="16"/>
      <c r="AJ689" s="16"/>
      <c r="AK689" s="16"/>
      <c r="AL689" s="16"/>
      <c r="AM689" s="16"/>
      <c r="AN689" s="16"/>
      <c r="AO689" s="16"/>
      <c r="AP689" s="16"/>
      <c r="AQ689" s="16"/>
      <c r="AR689" s="16"/>
      <c r="AS689" s="16"/>
      <c r="AT689" s="16"/>
      <c r="AU689" s="16"/>
      <c r="AV689" s="16"/>
      <c r="AW689" s="16"/>
      <c r="AX689" s="16"/>
      <c r="AY689" s="16"/>
      <c r="AZ689" s="16"/>
      <c r="BA689" s="16"/>
      <c r="BB689" s="16"/>
      <c r="BC689" s="16"/>
      <c r="BD689" s="16"/>
      <c r="BE689" s="16"/>
      <c r="BF689" s="16"/>
      <c r="BG689" s="16"/>
      <c r="BH689" s="16"/>
      <c r="BI689" s="16"/>
      <c r="BJ689" s="16"/>
      <c r="BK689" s="16"/>
      <c r="BL689" s="16"/>
      <c r="BM689" s="16"/>
      <c r="BN689" s="16"/>
      <c r="BO689" s="16"/>
      <c r="BP689" s="16"/>
      <c r="BQ689" s="16"/>
      <c r="BR689" s="16"/>
      <c r="BS689" s="16"/>
      <c r="BT689" s="16"/>
      <c r="BU689" s="16"/>
      <c r="BV689" s="16"/>
      <c r="BW689" s="16"/>
      <c r="BX689" s="16"/>
      <c r="BY689" s="16"/>
      <c r="BZ689" s="16"/>
      <c r="CA689" s="16"/>
      <c r="CB689" s="16"/>
      <c r="CC689" s="16"/>
      <c r="CD689" s="16"/>
      <c r="CE689" s="16"/>
      <c r="CF689" s="16"/>
      <c r="CG689" s="16"/>
      <c r="CH689" s="16"/>
      <c r="CI689" s="16"/>
      <c r="CJ689" s="16"/>
      <c r="CK689" s="16"/>
      <c r="CL689" s="16"/>
      <c r="CM689" s="16"/>
      <c r="CN689" s="16"/>
      <c r="CO689" s="16"/>
      <c r="CP689" s="16"/>
      <c r="CQ689" s="16"/>
      <c r="CR689" s="16"/>
      <c r="CS689" s="16"/>
      <c r="CT689" s="16"/>
      <c r="CU689" s="16"/>
      <c r="CV689" s="16"/>
      <c r="CW689" s="16"/>
      <c r="CX689" s="16"/>
      <c r="CY689" s="16"/>
      <c r="CZ689" s="16"/>
      <c r="DA689" s="16"/>
      <c r="DB689" s="16"/>
      <c r="DC689" s="16"/>
      <c r="DD689" s="16"/>
      <c r="DE689" s="16"/>
      <c r="DF689" s="16"/>
      <c r="DG689" s="16"/>
      <c r="DH689" s="16"/>
      <c r="DI689" s="16"/>
      <c r="DJ689" s="16"/>
      <c r="DK689" s="16"/>
      <c r="DL689" s="16"/>
      <c r="DM689" s="16"/>
      <c r="DN689" s="16"/>
      <c r="DO689" s="16"/>
      <c r="DP689" s="16"/>
      <c r="DQ689" s="16"/>
      <c r="DR689" s="16"/>
      <c r="DS689" s="16"/>
      <c r="DT689" s="16"/>
      <c r="DU689" s="16"/>
      <c r="DV689" s="16"/>
      <c r="DW689" s="16"/>
      <c r="DX689" s="16"/>
      <c r="DY689" s="16"/>
      <c r="DZ689" s="16"/>
      <c r="EA689" s="16"/>
      <c r="EB689" s="16"/>
      <c r="EC689" s="16"/>
      <c r="ED689" s="16"/>
      <c r="EE689" s="16"/>
      <c r="EF689" s="16"/>
      <c r="EG689" s="16"/>
      <c r="EH689" s="16"/>
      <c r="EI689" s="16"/>
      <c r="EJ689" s="16"/>
      <c r="EK689" s="16"/>
      <c r="EL689" s="16"/>
      <c r="EM689" s="16"/>
      <c r="EN689" s="16"/>
      <c r="EO689" s="16"/>
      <c r="EP689" s="16"/>
      <c r="EQ689" s="16"/>
      <c r="ER689" s="16"/>
      <c r="ES689" s="16"/>
      <c r="ET689" s="16"/>
      <c r="EU689" s="16"/>
      <c r="EV689" s="16"/>
      <c r="EW689" s="16"/>
      <c r="EX689" s="16"/>
      <c r="EY689" s="16"/>
      <c r="EZ689" s="16"/>
      <c r="FA689" s="16"/>
      <c r="FB689" s="16"/>
      <c r="FC689" s="16"/>
      <c r="FD689" s="16"/>
      <c r="FE689" s="16"/>
      <c r="FF689" s="16"/>
      <c r="FG689" s="16"/>
      <c r="FH689" s="16"/>
      <c r="FI689" s="16"/>
      <c r="FJ689" s="16"/>
      <c r="FK689" s="16"/>
      <c r="FL689" s="16"/>
      <c r="FM689" s="16"/>
      <c r="FN689" s="16"/>
      <c r="FO689" s="16"/>
      <c r="FP689" s="16"/>
      <c r="FQ689" s="16"/>
      <c r="FR689" s="16"/>
      <c r="FS689" s="16"/>
      <c r="FT689" s="16"/>
      <c r="FU689" s="16"/>
      <c r="FV689" s="16"/>
      <c r="FW689" s="16"/>
      <c r="FX689" s="16"/>
      <c r="FY689" s="16"/>
      <c r="FZ689" s="16"/>
      <c r="GA689" s="16"/>
      <c r="GB689" s="16"/>
      <c r="GC689" s="16"/>
      <c r="GE689" s="37">
        <v>684</v>
      </c>
      <c r="GF689" s="12">
        <v>3951</v>
      </c>
      <c r="GG689" s="16">
        <v>19.145</v>
      </c>
      <c r="GH689" s="16">
        <v>0</v>
      </c>
      <c r="GI689" s="16">
        <v>12.27</v>
      </c>
      <c r="GJ689" s="16">
        <v>9.75</v>
      </c>
      <c r="GK689" s="16">
        <v>0</v>
      </c>
      <c r="GL689" s="16">
        <v>0</v>
      </c>
      <c r="GM689" s="16">
        <v>0</v>
      </c>
      <c r="GN689" s="16">
        <v>27.63</v>
      </c>
      <c r="GO689" s="16">
        <v>23.445</v>
      </c>
      <c r="GP689" s="16">
        <v>0</v>
      </c>
      <c r="GQ689" s="16">
        <v>64.75</v>
      </c>
      <c r="GR689" s="16">
        <v>13.395</v>
      </c>
      <c r="GS689" s="16">
        <v>6.6</v>
      </c>
      <c r="GT689" s="16">
        <v>10.119999999999999</v>
      </c>
      <c r="GU689" s="16">
        <v>77.88</v>
      </c>
      <c r="GV689" s="16">
        <v>1790.1719999999998</v>
      </c>
      <c r="GW689" s="16"/>
      <c r="GX689" s="16"/>
      <c r="GY689" s="16"/>
      <c r="GZ689" s="16"/>
      <c r="HA689" s="16"/>
    </row>
    <row r="690" spans="1:209" x14ac:dyDescent="0.35">
      <c r="A690" s="37"/>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c r="AA690" s="16"/>
      <c r="AB690" s="16"/>
      <c r="AC690" s="16"/>
      <c r="AD690" s="16"/>
      <c r="AE690" s="16"/>
      <c r="AF690" s="16"/>
      <c r="AG690" s="16"/>
      <c r="AH690" s="16"/>
      <c r="AI690" s="16"/>
      <c r="AJ690" s="16"/>
      <c r="AK690" s="16"/>
      <c r="AL690" s="16"/>
      <c r="AM690" s="16"/>
      <c r="AN690" s="16"/>
      <c r="AO690" s="16"/>
      <c r="AP690" s="16"/>
      <c r="AQ690" s="16"/>
      <c r="AR690" s="16"/>
      <c r="AS690" s="16"/>
      <c r="AT690" s="16"/>
      <c r="AU690" s="16"/>
      <c r="AV690" s="16"/>
      <c r="AW690" s="16"/>
      <c r="AX690" s="16"/>
      <c r="AY690" s="16"/>
      <c r="AZ690" s="16"/>
      <c r="BA690" s="16"/>
      <c r="BB690" s="16"/>
      <c r="BC690" s="16"/>
      <c r="BD690" s="16"/>
      <c r="BE690" s="16"/>
      <c r="BF690" s="16"/>
      <c r="BG690" s="16"/>
      <c r="BH690" s="16"/>
      <c r="BI690" s="16"/>
      <c r="BJ690" s="16"/>
      <c r="BK690" s="16"/>
      <c r="BL690" s="16"/>
      <c r="BM690" s="16"/>
      <c r="BN690" s="16"/>
      <c r="BO690" s="16"/>
      <c r="BP690" s="16"/>
      <c r="BQ690" s="16"/>
      <c r="BR690" s="16"/>
      <c r="BS690" s="16"/>
      <c r="BT690" s="16"/>
      <c r="BU690" s="16"/>
      <c r="BV690" s="16"/>
      <c r="BW690" s="16"/>
      <c r="BX690" s="16"/>
      <c r="BY690" s="16"/>
      <c r="BZ690" s="16"/>
      <c r="CA690" s="16"/>
      <c r="CB690" s="16"/>
      <c r="CC690" s="16"/>
      <c r="CD690" s="16"/>
      <c r="CE690" s="16"/>
      <c r="CF690" s="16"/>
      <c r="CG690" s="16"/>
      <c r="CH690" s="16"/>
      <c r="CI690" s="16"/>
      <c r="CJ690" s="16"/>
      <c r="CK690" s="16"/>
      <c r="CL690" s="16"/>
      <c r="CM690" s="16"/>
      <c r="CN690" s="16"/>
      <c r="CO690" s="16"/>
      <c r="CP690" s="16"/>
      <c r="CQ690" s="16"/>
      <c r="CR690" s="16"/>
      <c r="CS690" s="16"/>
      <c r="CT690" s="16"/>
      <c r="CU690" s="16"/>
      <c r="CV690" s="16"/>
      <c r="CW690" s="16"/>
      <c r="CX690" s="16"/>
      <c r="CY690" s="16"/>
      <c r="CZ690" s="16"/>
      <c r="DA690" s="16"/>
      <c r="DB690" s="16"/>
      <c r="DC690" s="16"/>
      <c r="DD690" s="16"/>
      <c r="DE690" s="16"/>
      <c r="DF690" s="16"/>
      <c r="DG690" s="16"/>
      <c r="DH690" s="16"/>
      <c r="DI690" s="16"/>
      <c r="DJ690" s="16"/>
      <c r="DK690" s="16"/>
      <c r="DL690" s="16"/>
      <c r="DM690" s="16"/>
      <c r="DN690" s="16"/>
      <c r="DO690" s="16"/>
      <c r="DP690" s="16"/>
      <c r="DQ690" s="16"/>
      <c r="DR690" s="16"/>
      <c r="DS690" s="16"/>
      <c r="DT690" s="16"/>
      <c r="DU690" s="16"/>
      <c r="DV690" s="16"/>
      <c r="DW690" s="16"/>
      <c r="DX690" s="16"/>
      <c r="DY690" s="16"/>
      <c r="DZ690" s="16"/>
      <c r="EA690" s="16"/>
      <c r="EB690" s="16"/>
      <c r="EC690" s="16"/>
      <c r="ED690" s="16"/>
      <c r="EE690" s="16"/>
      <c r="EF690" s="16"/>
      <c r="EG690" s="16"/>
      <c r="EH690" s="16"/>
      <c r="EI690" s="16"/>
      <c r="EJ690" s="16"/>
      <c r="EK690" s="16"/>
      <c r="EL690" s="16"/>
      <c r="EM690" s="16"/>
      <c r="EN690" s="16"/>
      <c r="EO690" s="16"/>
      <c r="EP690" s="16"/>
      <c r="EQ690" s="16"/>
      <c r="ER690" s="16"/>
      <c r="ES690" s="16"/>
      <c r="ET690" s="16"/>
      <c r="EU690" s="16"/>
      <c r="EV690" s="16"/>
      <c r="EW690" s="16"/>
      <c r="EX690" s="16"/>
      <c r="EY690" s="16"/>
      <c r="EZ690" s="16"/>
      <c r="FA690" s="16"/>
      <c r="FB690" s="16"/>
      <c r="FC690" s="16"/>
      <c r="FD690" s="16"/>
      <c r="FE690" s="16"/>
      <c r="FF690" s="16"/>
      <c r="FG690" s="16"/>
      <c r="FH690" s="16"/>
      <c r="FI690" s="16"/>
      <c r="FJ690" s="16"/>
      <c r="FK690" s="16"/>
      <c r="FL690" s="16"/>
      <c r="FM690" s="16"/>
      <c r="FN690" s="16"/>
      <c r="FO690" s="16"/>
      <c r="FP690" s="16"/>
      <c r="FQ690" s="16"/>
      <c r="FR690" s="16"/>
      <c r="FS690" s="16"/>
      <c r="FT690" s="16"/>
      <c r="FU690" s="16"/>
      <c r="FV690" s="16"/>
      <c r="FW690" s="16"/>
      <c r="FX690" s="16"/>
      <c r="FY690" s="16"/>
      <c r="FZ690" s="16"/>
      <c r="GA690" s="16"/>
      <c r="GB690" s="16"/>
      <c r="GC690" s="16"/>
      <c r="GE690" s="37">
        <v>685</v>
      </c>
      <c r="GF690" s="12">
        <v>3953</v>
      </c>
      <c r="GG690" s="16">
        <v>75.861999999999995</v>
      </c>
      <c r="GH690" s="16">
        <v>81.91</v>
      </c>
      <c r="GI690" s="16">
        <v>48.954000000000001</v>
      </c>
      <c r="GJ690" s="16">
        <v>20</v>
      </c>
      <c r="GK690" s="16">
        <v>13</v>
      </c>
      <c r="GL690" s="16">
        <v>17.16</v>
      </c>
      <c r="GM690" s="16">
        <v>20.254999999999999</v>
      </c>
      <c r="GN690" s="16">
        <v>53.27</v>
      </c>
      <c r="GO690" s="16">
        <v>93.04</v>
      </c>
      <c r="GP690" s="16">
        <v>171.815</v>
      </c>
      <c r="GQ690" s="16">
        <v>78.63</v>
      </c>
      <c r="GR690" s="16">
        <v>76.150000000000006</v>
      </c>
      <c r="GS690" s="16">
        <v>64.66</v>
      </c>
      <c r="GT690" s="16">
        <v>49.774999999999999</v>
      </c>
      <c r="GU690" s="16">
        <v>104.26</v>
      </c>
      <c r="GV690" s="16">
        <v>10705.269999999995</v>
      </c>
      <c r="GW690" s="16"/>
      <c r="GX690" s="16"/>
      <c r="GY690" s="16"/>
      <c r="GZ690" s="16"/>
      <c r="HA690" s="16"/>
    </row>
    <row r="691" spans="1:209" x14ac:dyDescent="0.35">
      <c r="A691" s="37"/>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c r="AA691" s="16"/>
      <c r="AB691" s="16"/>
      <c r="AC691" s="16"/>
      <c r="AD691" s="16"/>
      <c r="AE691" s="16"/>
      <c r="AF691" s="16"/>
      <c r="AG691" s="16"/>
      <c r="AH691" s="16"/>
      <c r="AI691" s="16"/>
      <c r="AJ691" s="16"/>
      <c r="AK691" s="16"/>
      <c r="AL691" s="16"/>
      <c r="AM691" s="16"/>
      <c r="AN691" s="16"/>
      <c r="AO691" s="16"/>
      <c r="AP691" s="16"/>
      <c r="AQ691" s="16"/>
      <c r="AR691" s="16"/>
      <c r="AS691" s="16"/>
      <c r="AT691" s="16"/>
      <c r="AU691" s="16"/>
      <c r="AV691" s="16"/>
      <c r="AW691" s="16"/>
      <c r="AX691" s="16"/>
      <c r="AY691" s="16"/>
      <c r="AZ691" s="16"/>
      <c r="BA691" s="16"/>
      <c r="BB691" s="16"/>
      <c r="BC691" s="16"/>
      <c r="BD691" s="16"/>
      <c r="BE691" s="16"/>
      <c r="BF691" s="16"/>
      <c r="BG691" s="16"/>
      <c r="BH691" s="16"/>
      <c r="BI691" s="16"/>
      <c r="BJ691" s="16"/>
      <c r="BK691" s="16"/>
      <c r="BL691" s="16"/>
      <c r="BM691" s="16"/>
      <c r="BN691" s="16"/>
      <c r="BO691" s="16"/>
      <c r="BP691" s="16"/>
      <c r="BQ691" s="16"/>
      <c r="BR691" s="16"/>
      <c r="BS691" s="16"/>
      <c r="BT691" s="16"/>
      <c r="BU691" s="16"/>
      <c r="BV691" s="16"/>
      <c r="BW691" s="16"/>
      <c r="BX691" s="16"/>
      <c r="BY691" s="16"/>
      <c r="BZ691" s="16"/>
      <c r="CA691" s="16"/>
      <c r="CB691" s="16"/>
      <c r="CC691" s="16"/>
      <c r="CD691" s="16"/>
      <c r="CE691" s="16"/>
      <c r="CF691" s="16"/>
      <c r="CG691" s="16"/>
      <c r="CH691" s="16"/>
      <c r="CI691" s="16"/>
      <c r="CJ691" s="16"/>
      <c r="CK691" s="16"/>
      <c r="CL691" s="16"/>
      <c r="CM691" s="16"/>
      <c r="CN691" s="16"/>
      <c r="CO691" s="16"/>
      <c r="CP691" s="16"/>
      <c r="CQ691" s="16"/>
      <c r="CR691" s="16"/>
      <c r="CS691" s="16"/>
      <c r="CT691" s="16"/>
      <c r="CU691" s="16"/>
      <c r="CV691" s="16"/>
      <c r="CW691" s="16"/>
      <c r="CX691" s="16"/>
      <c r="CY691" s="16"/>
      <c r="CZ691" s="16"/>
      <c r="DA691" s="16"/>
      <c r="DB691" s="16"/>
      <c r="DC691" s="16"/>
      <c r="DD691" s="16"/>
      <c r="DE691" s="16"/>
      <c r="DF691" s="16"/>
      <c r="DG691" s="16"/>
      <c r="DH691" s="16"/>
      <c r="DI691" s="16"/>
      <c r="DJ691" s="16"/>
      <c r="DK691" s="16"/>
      <c r="DL691" s="16"/>
      <c r="DM691" s="16"/>
      <c r="DN691" s="16"/>
      <c r="DO691" s="16"/>
      <c r="DP691" s="16"/>
      <c r="DQ691" s="16"/>
      <c r="DR691" s="16"/>
      <c r="DS691" s="16"/>
      <c r="DT691" s="16"/>
      <c r="DU691" s="16"/>
      <c r="DV691" s="16"/>
      <c r="DW691" s="16"/>
      <c r="DX691" s="16"/>
      <c r="DY691" s="16"/>
      <c r="DZ691" s="16"/>
      <c r="EA691" s="16"/>
      <c r="EB691" s="16"/>
      <c r="EC691" s="16"/>
      <c r="ED691" s="16"/>
      <c r="EE691" s="16"/>
      <c r="EF691" s="16"/>
      <c r="EG691" s="16"/>
      <c r="EH691" s="16"/>
      <c r="EI691" s="16"/>
      <c r="EJ691" s="16"/>
      <c r="EK691" s="16"/>
      <c r="EL691" s="16"/>
      <c r="EM691" s="16"/>
      <c r="EN691" s="16"/>
      <c r="EO691" s="16"/>
      <c r="EP691" s="16"/>
      <c r="EQ691" s="16"/>
      <c r="ER691" s="16"/>
      <c r="ES691" s="16"/>
      <c r="ET691" s="16"/>
      <c r="EU691" s="16"/>
      <c r="EV691" s="16"/>
      <c r="EW691" s="16"/>
      <c r="EX691" s="16"/>
      <c r="EY691" s="16"/>
      <c r="EZ691" s="16"/>
      <c r="FA691" s="16"/>
      <c r="FB691" s="16"/>
      <c r="FC691" s="16"/>
      <c r="FD691" s="16"/>
      <c r="FE691" s="16"/>
      <c r="FF691" s="16"/>
      <c r="FG691" s="16"/>
      <c r="FH691" s="16"/>
      <c r="FI691" s="16"/>
      <c r="FJ691" s="16"/>
      <c r="FK691" s="16"/>
      <c r="FL691" s="16"/>
      <c r="FM691" s="16"/>
      <c r="FN691" s="16"/>
      <c r="FO691" s="16"/>
      <c r="FP691" s="16"/>
      <c r="FQ691" s="16"/>
      <c r="FR691" s="16"/>
      <c r="FS691" s="16"/>
      <c r="FT691" s="16"/>
      <c r="FU691" s="16"/>
      <c r="FV691" s="16"/>
      <c r="FW691" s="16"/>
      <c r="FX691" s="16"/>
      <c r="FY691" s="16"/>
      <c r="FZ691" s="16"/>
      <c r="GA691" s="16"/>
      <c r="GB691" s="16"/>
      <c r="GC691" s="16"/>
      <c r="GE691" s="37">
        <v>686</v>
      </c>
      <c r="GF691" s="12">
        <v>3954</v>
      </c>
      <c r="GG691" s="16">
        <v>4.07</v>
      </c>
      <c r="GH691" s="16">
        <v>5</v>
      </c>
      <c r="GI691" s="16">
        <v>3</v>
      </c>
      <c r="GJ691" s="16">
        <v>0</v>
      </c>
      <c r="GK691" s="16">
        <v>0</v>
      </c>
      <c r="GL691" s="16">
        <v>0</v>
      </c>
      <c r="GM691" s="16">
        <v>0</v>
      </c>
      <c r="GN691" s="16">
        <v>22.72</v>
      </c>
      <c r="GO691" s="16">
        <v>0</v>
      </c>
      <c r="GP691" s="16">
        <v>0</v>
      </c>
      <c r="GQ691" s="16">
        <v>0</v>
      </c>
      <c r="GR691" s="16">
        <v>5.46</v>
      </c>
      <c r="GS691" s="16">
        <v>8.4</v>
      </c>
      <c r="GT691" s="16">
        <v>6.64</v>
      </c>
      <c r="GU691" s="16">
        <v>0</v>
      </c>
      <c r="GV691" s="16">
        <v>569.46499999999992</v>
      </c>
      <c r="GW691" s="16"/>
      <c r="GX691" s="16"/>
      <c r="GY691" s="16"/>
      <c r="GZ691" s="16"/>
      <c r="HA691" s="16"/>
    </row>
    <row r="692" spans="1:209" x14ac:dyDescent="0.35">
      <c r="A692" s="37"/>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c r="AA692" s="16"/>
      <c r="AB692" s="16"/>
      <c r="AC692" s="16"/>
      <c r="AD692" s="16"/>
      <c r="AE692" s="16"/>
      <c r="AF692" s="16"/>
      <c r="AG692" s="16"/>
      <c r="AH692" s="16"/>
      <c r="AI692" s="16"/>
      <c r="AJ692" s="16"/>
      <c r="AK692" s="16"/>
      <c r="AL692" s="16"/>
      <c r="AM692" s="16"/>
      <c r="AN692" s="16"/>
      <c r="AO692" s="16"/>
      <c r="AP692" s="16"/>
      <c r="AQ692" s="16"/>
      <c r="AR692" s="16"/>
      <c r="AS692" s="16"/>
      <c r="AT692" s="16"/>
      <c r="AU692" s="16"/>
      <c r="AV692" s="16"/>
      <c r="AW692" s="16"/>
      <c r="AX692" s="16"/>
      <c r="AY692" s="16"/>
      <c r="AZ692" s="16"/>
      <c r="BA692" s="16"/>
      <c r="BB692" s="16"/>
      <c r="BC692" s="16"/>
      <c r="BD692" s="16"/>
      <c r="BE692" s="16"/>
      <c r="BF692" s="16"/>
      <c r="BG692" s="16"/>
      <c r="BH692" s="16"/>
      <c r="BI692" s="16"/>
      <c r="BJ692" s="16"/>
      <c r="BK692" s="16"/>
      <c r="BL692" s="16"/>
      <c r="BM692" s="16"/>
      <c r="BN692" s="16"/>
      <c r="BO692" s="16"/>
      <c r="BP692" s="16"/>
      <c r="BQ692" s="16"/>
      <c r="BR692" s="16"/>
      <c r="BS692" s="16"/>
      <c r="BT692" s="16"/>
      <c r="BU692" s="16"/>
      <c r="BV692" s="16"/>
      <c r="BW692" s="16"/>
      <c r="BX692" s="16"/>
      <c r="BY692" s="16"/>
      <c r="BZ692" s="16"/>
      <c r="CA692" s="16"/>
      <c r="CB692" s="16"/>
      <c r="CC692" s="16"/>
      <c r="CD692" s="16"/>
      <c r="CE692" s="16"/>
      <c r="CF692" s="16"/>
      <c r="CG692" s="16"/>
      <c r="CH692" s="16"/>
      <c r="CI692" s="16"/>
      <c r="CJ692" s="16"/>
      <c r="CK692" s="16"/>
      <c r="CL692" s="16"/>
      <c r="CM692" s="16"/>
      <c r="CN692" s="16"/>
      <c r="CO692" s="16"/>
      <c r="CP692" s="16"/>
      <c r="CQ692" s="16"/>
      <c r="CR692" s="16"/>
      <c r="CS692" s="16"/>
      <c r="CT692" s="16"/>
      <c r="CU692" s="16"/>
      <c r="CV692" s="16"/>
      <c r="CW692" s="16"/>
      <c r="CX692" s="16"/>
      <c r="CY692" s="16"/>
      <c r="CZ692" s="16"/>
      <c r="DA692" s="16"/>
      <c r="DB692" s="16"/>
      <c r="DC692" s="16"/>
      <c r="DD692" s="16"/>
      <c r="DE692" s="16"/>
      <c r="DF692" s="16"/>
      <c r="DG692" s="16"/>
      <c r="DH692" s="16"/>
      <c r="DI692" s="16"/>
      <c r="DJ692" s="16"/>
      <c r="DK692" s="16"/>
      <c r="DL692" s="16"/>
      <c r="DM692" s="16"/>
      <c r="DN692" s="16"/>
      <c r="DO692" s="16"/>
      <c r="DP692" s="16"/>
      <c r="DQ692" s="16"/>
      <c r="DR692" s="16"/>
      <c r="DS692" s="16"/>
      <c r="DT692" s="16"/>
      <c r="DU692" s="16"/>
      <c r="DV692" s="16"/>
      <c r="DW692" s="16"/>
      <c r="DX692" s="16"/>
      <c r="DY692" s="16"/>
      <c r="DZ692" s="16"/>
      <c r="EA692" s="16"/>
      <c r="EB692" s="16"/>
      <c r="EC692" s="16"/>
      <c r="ED692" s="16"/>
      <c r="EE692" s="16"/>
      <c r="EF692" s="16"/>
      <c r="EG692" s="16"/>
      <c r="EH692" s="16"/>
      <c r="EI692" s="16"/>
      <c r="EJ692" s="16"/>
      <c r="EK692" s="16"/>
      <c r="EL692" s="16"/>
      <c r="EM692" s="16"/>
      <c r="EN692" s="16"/>
      <c r="EO692" s="16"/>
      <c r="EP692" s="16"/>
      <c r="EQ692" s="16"/>
      <c r="ER692" s="16"/>
      <c r="ES692" s="16"/>
      <c r="ET692" s="16"/>
      <c r="EU692" s="16"/>
      <c r="EV692" s="16"/>
      <c r="EW692" s="16"/>
      <c r="EX692" s="16"/>
      <c r="EY692" s="16"/>
      <c r="EZ692" s="16"/>
      <c r="FA692" s="16"/>
      <c r="FB692" s="16"/>
      <c r="FC692" s="16"/>
      <c r="FD692" s="16"/>
      <c r="FE692" s="16"/>
      <c r="FF692" s="16"/>
      <c r="FG692" s="16"/>
      <c r="FH692" s="16"/>
      <c r="FI692" s="16"/>
      <c r="FJ692" s="16"/>
      <c r="FK692" s="16"/>
      <c r="FL692" s="16"/>
      <c r="FM692" s="16"/>
      <c r="FN692" s="16"/>
      <c r="FO692" s="16"/>
      <c r="FP692" s="16"/>
      <c r="FQ692" s="16"/>
      <c r="FR692" s="16"/>
      <c r="FS692" s="16"/>
      <c r="FT692" s="16"/>
      <c r="FU692" s="16"/>
      <c r="FV692" s="16"/>
      <c r="FW692" s="16"/>
      <c r="FX692" s="16"/>
      <c r="FY692" s="16"/>
      <c r="FZ692" s="16"/>
      <c r="GA692" s="16"/>
      <c r="GB692" s="16"/>
      <c r="GC692" s="16"/>
      <c r="GE692" s="37">
        <v>687</v>
      </c>
      <c r="GF692" s="12">
        <v>3956</v>
      </c>
      <c r="GG692" s="16">
        <v>56.44</v>
      </c>
      <c r="GH692" s="16">
        <v>64.724999999999994</v>
      </c>
      <c r="GI692" s="16">
        <v>27.87</v>
      </c>
      <c r="GJ692" s="16">
        <v>40.954999999999998</v>
      </c>
      <c r="GK692" s="16">
        <v>2</v>
      </c>
      <c r="GL692" s="16">
        <v>0</v>
      </c>
      <c r="GM692" s="16">
        <v>18.465</v>
      </c>
      <c r="GN692" s="16">
        <v>65.575000000000003</v>
      </c>
      <c r="GO692" s="16">
        <v>13.75</v>
      </c>
      <c r="GP692" s="16">
        <v>6.6</v>
      </c>
      <c r="GQ692" s="16">
        <v>30.71</v>
      </c>
      <c r="GR692" s="16">
        <v>16.77</v>
      </c>
      <c r="GS692" s="16">
        <v>19.725000000000001</v>
      </c>
      <c r="GT692" s="16">
        <v>20.68</v>
      </c>
      <c r="GU692" s="16">
        <v>13.2</v>
      </c>
      <c r="GV692" s="16">
        <v>6261.0359999999991</v>
      </c>
      <c r="GW692" s="16"/>
      <c r="GX692" s="16"/>
      <c r="GY692" s="16"/>
      <c r="GZ692" s="16"/>
      <c r="HA692" s="16"/>
    </row>
    <row r="693" spans="1:209" x14ac:dyDescent="0.35">
      <c r="A693" s="37"/>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c r="AA693" s="16"/>
      <c r="AB693" s="16"/>
      <c r="AC693" s="16"/>
      <c r="AD693" s="16"/>
      <c r="AE693" s="16"/>
      <c r="AF693" s="16"/>
      <c r="AG693" s="16"/>
      <c r="AH693" s="16"/>
      <c r="AI693" s="16"/>
      <c r="AJ693" s="16"/>
      <c r="AK693" s="16"/>
      <c r="AL693" s="16"/>
      <c r="AM693" s="16"/>
      <c r="AN693" s="16"/>
      <c r="AO693" s="16"/>
      <c r="AP693" s="16"/>
      <c r="AQ693" s="16"/>
      <c r="AR693" s="16"/>
      <c r="AS693" s="16"/>
      <c r="AT693" s="16"/>
      <c r="AU693" s="16"/>
      <c r="AV693" s="16"/>
      <c r="AW693" s="16"/>
      <c r="AX693" s="16"/>
      <c r="AY693" s="16"/>
      <c r="AZ693" s="16"/>
      <c r="BA693" s="16"/>
      <c r="BB693" s="16"/>
      <c r="BC693" s="16"/>
      <c r="BD693" s="16"/>
      <c r="BE693" s="16"/>
      <c r="BF693" s="16"/>
      <c r="BG693" s="16"/>
      <c r="BH693" s="16"/>
      <c r="BI693" s="16"/>
      <c r="BJ693" s="16"/>
      <c r="BK693" s="16"/>
      <c r="BL693" s="16"/>
      <c r="BM693" s="16"/>
      <c r="BN693" s="16"/>
      <c r="BO693" s="16"/>
      <c r="BP693" s="16"/>
      <c r="BQ693" s="16"/>
      <c r="BR693" s="16"/>
      <c r="BS693" s="16"/>
      <c r="BT693" s="16"/>
      <c r="BU693" s="16"/>
      <c r="BV693" s="16"/>
      <c r="BW693" s="16"/>
      <c r="BX693" s="16"/>
      <c r="BY693" s="16"/>
      <c r="BZ693" s="16"/>
      <c r="CA693" s="16"/>
      <c r="CB693" s="16"/>
      <c r="CC693" s="16"/>
      <c r="CD693" s="16"/>
      <c r="CE693" s="16"/>
      <c r="CF693" s="16"/>
      <c r="CG693" s="16"/>
      <c r="CH693" s="16"/>
      <c r="CI693" s="16"/>
      <c r="CJ693" s="16"/>
      <c r="CK693" s="16"/>
      <c r="CL693" s="16"/>
      <c r="CM693" s="16"/>
      <c r="CN693" s="16"/>
      <c r="CO693" s="16"/>
      <c r="CP693" s="16"/>
      <c r="CQ693" s="16"/>
      <c r="CR693" s="16"/>
      <c r="CS693" s="16"/>
      <c r="CT693" s="16"/>
      <c r="CU693" s="16"/>
      <c r="CV693" s="16"/>
      <c r="CW693" s="16"/>
      <c r="CX693" s="16"/>
      <c r="CY693" s="16"/>
      <c r="CZ693" s="16"/>
      <c r="DA693" s="16"/>
      <c r="DB693" s="16"/>
      <c r="DC693" s="16"/>
      <c r="DD693" s="16"/>
      <c r="DE693" s="16"/>
      <c r="DF693" s="16"/>
      <c r="DG693" s="16"/>
      <c r="DH693" s="16"/>
      <c r="DI693" s="16"/>
      <c r="DJ693" s="16"/>
      <c r="DK693" s="16"/>
      <c r="DL693" s="16"/>
      <c r="DM693" s="16"/>
      <c r="DN693" s="16"/>
      <c r="DO693" s="16"/>
      <c r="DP693" s="16"/>
      <c r="DQ693" s="16"/>
      <c r="DR693" s="16"/>
      <c r="DS693" s="16"/>
      <c r="DT693" s="16"/>
      <c r="DU693" s="16"/>
      <c r="DV693" s="16"/>
      <c r="DW693" s="16"/>
      <c r="DX693" s="16"/>
      <c r="DY693" s="16"/>
      <c r="DZ693" s="16"/>
      <c r="EA693" s="16"/>
      <c r="EB693" s="16"/>
      <c r="EC693" s="16"/>
      <c r="ED693" s="16"/>
      <c r="EE693" s="16"/>
      <c r="EF693" s="16"/>
      <c r="EG693" s="16"/>
      <c r="EH693" s="16"/>
      <c r="EI693" s="16"/>
      <c r="EJ693" s="16"/>
      <c r="EK693" s="16"/>
      <c r="EL693" s="16"/>
      <c r="EM693" s="16"/>
      <c r="EN693" s="16"/>
      <c r="EO693" s="16"/>
      <c r="EP693" s="16"/>
      <c r="EQ693" s="16"/>
      <c r="ER693" s="16"/>
      <c r="ES693" s="16"/>
      <c r="ET693" s="16"/>
      <c r="EU693" s="16"/>
      <c r="EV693" s="16"/>
      <c r="EW693" s="16"/>
      <c r="EX693" s="16"/>
      <c r="EY693" s="16"/>
      <c r="EZ693" s="16"/>
      <c r="FA693" s="16"/>
      <c r="FB693" s="16"/>
      <c r="FC693" s="16"/>
      <c r="FD693" s="16"/>
      <c r="FE693" s="16"/>
      <c r="FF693" s="16"/>
      <c r="FG693" s="16"/>
      <c r="FH693" s="16"/>
      <c r="FI693" s="16"/>
      <c r="FJ693" s="16"/>
      <c r="FK693" s="16"/>
      <c r="FL693" s="16"/>
      <c r="FM693" s="16"/>
      <c r="FN693" s="16"/>
      <c r="FO693" s="16"/>
      <c r="FP693" s="16"/>
      <c r="FQ693" s="16"/>
      <c r="FR693" s="16"/>
      <c r="FS693" s="16"/>
      <c r="FT693" s="16"/>
      <c r="FU693" s="16"/>
      <c r="FV693" s="16"/>
      <c r="FW693" s="16"/>
      <c r="FX693" s="16"/>
      <c r="FY693" s="16"/>
      <c r="FZ693" s="16"/>
      <c r="GA693" s="16"/>
      <c r="GB693" s="16"/>
      <c r="GC693" s="16"/>
      <c r="GE693" s="37">
        <v>688</v>
      </c>
      <c r="GF693" s="12">
        <v>3957</v>
      </c>
      <c r="GG693" s="16">
        <v>7.64</v>
      </c>
      <c r="GH693" s="16">
        <v>3</v>
      </c>
      <c r="GI693" s="16">
        <v>0</v>
      </c>
      <c r="GJ693" s="16">
        <v>0</v>
      </c>
      <c r="GK693" s="16">
        <v>0</v>
      </c>
      <c r="GL693" s="16">
        <v>2.2000000000000002</v>
      </c>
      <c r="GM693" s="16">
        <v>4.4800000000000004</v>
      </c>
      <c r="GN693" s="16">
        <v>0</v>
      </c>
      <c r="GO693" s="16">
        <v>0</v>
      </c>
      <c r="GP693" s="16">
        <v>0</v>
      </c>
      <c r="GQ693" s="16">
        <v>0</v>
      </c>
      <c r="GR693" s="16">
        <v>0</v>
      </c>
      <c r="GS693" s="16">
        <v>0</v>
      </c>
      <c r="GT693" s="16">
        <v>0</v>
      </c>
      <c r="GU693" s="16">
        <v>0</v>
      </c>
      <c r="GV693" s="16">
        <v>644.197</v>
      </c>
      <c r="GW693" s="16"/>
      <c r="GX693" s="16"/>
      <c r="GY693" s="16"/>
      <c r="GZ693" s="16"/>
      <c r="HA693" s="16"/>
    </row>
    <row r="694" spans="1:209" x14ac:dyDescent="0.35">
      <c r="A694" s="37"/>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c r="AA694" s="16"/>
      <c r="AB694" s="16"/>
      <c r="AC694" s="16"/>
      <c r="AD694" s="16"/>
      <c r="AE694" s="16"/>
      <c r="AF694" s="16"/>
      <c r="AG694" s="16"/>
      <c r="AH694" s="16"/>
      <c r="AI694" s="16"/>
      <c r="AJ694" s="16"/>
      <c r="AK694" s="16"/>
      <c r="AL694" s="16"/>
      <c r="AM694" s="16"/>
      <c r="AN694" s="16"/>
      <c r="AO694" s="16"/>
      <c r="AP694" s="16"/>
      <c r="AQ694" s="16"/>
      <c r="AR694" s="16"/>
      <c r="AS694" s="16"/>
      <c r="AT694" s="16"/>
      <c r="AU694" s="16"/>
      <c r="AV694" s="16"/>
      <c r="AW694" s="16"/>
      <c r="AX694" s="16"/>
      <c r="AY694" s="16"/>
      <c r="AZ694" s="16"/>
      <c r="BA694" s="16"/>
      <c r="BB694" s="16"/>
      <c r="BC694" s="16"/>
      <c r="BD694" s="16"/>
      <c r="BE694" s="16"/>
      <c r="BF694" s="16"/>
      <c r="BG694" s="16"/>
      <c r="BH694" s="16"/>
      <c r="BI694" s="16"/>
      <c r="BJ694" s="16"/>
      <c r="BK694" s="16"/>
      <c r="BL694" s="16"/>
      <c r="BM694" s="16"/>
      <c r="BN694" s="16"/>
      <c r="BO694" s="16"/>
      <c r="BP694" s="16"/>
      <c r="BQ694" s="16"/>
      <c r="BR694" s="16"/>
      <c r="BS694" s="16"/>
      <c r="BT694" s="16"/>
      <c r="BU694" s="16"/>
      <c r="BV694" s="16"/>
      <c r="BW694" s="16"/>
      <c r="BX694" s="16"/>
      <c r="BY694" s="16"/>
      <c r="BZ694" s="16"/>
      <c r="CA694" s="16"/>
      <c r="CB694" s="16"/>
      <c r="CC694" s="16"/>
      <c r="CD694" s="16"/>
      <c r="CE694" s="16"/>
      <c r="CF694" s="16"/>
      <c r="CG694" s="16"/>
      <c r="CH694" s="16"/>
      <c r="CI694" s="16"/>
      <c r="CJ694" s="16"/>
      <c r="CK694" s="16"/>
      <c r="CL694" s="16"/>
      <c r="CM694" s="16"/>
      <c r="CN694" s="16"/>
      <c r="CO694" s="16"/>
      <c r="CP694" s="16"/>
      <c r="CQ694" s="16"/>
      <c r="CR694" s="16"/>
      <c r="CS694" s="16"/>
      <c r="CT694" s="16"/>
      <c r="CU694" s="16"/>
      <c r="CV694" s="16"/>
      <c r="CW694" s="16"/>
      <c r="CX694" s="16"/>
      <c r="CY694" s="16"/>
      <c r="CZ694" s="16"/>
      <c r="DA694" s="16"/>
      <c r="DB694" s="16"/>
      <c r="DC694" s="16"/>
      <c r="DD694" s="16"/>
      <c r="DE694" s="16"/>
      <c r="DF694" s="16"/>
      <c r="DG694" s="16"/>
      <c r="DH694" s="16"/>
      <c r="DI694" s="16"/>
      <c r="DJ694" s="16"/>
      <c r="DK694" s="16"/>
      <c r="DL694" s="16"/>
      <c r="DM694" s="16"/>
      <c r="DN694" s="16"/>
      <c r="DO694" s="16"/>
      <c r="DP694" s="16"/>
      <c r="DQ694" s="16"/>
      <c r="DR694" s="16"/>
      <c r="DS694" s="16"/>
      <c r="DT694" s="16"/>
      <c r="DU694" s="16"/>
      <c r="DV694" s="16"/>
      <c r="DW694" s="16"/>
      <c r="DX694" s="16"/>
      <c r="DY694" s="16"/>
      <c r="DZ694" s="16"/>
      <c r="EA694" s="16"/>
      <c r="EB694" s="16"/>
      <c r="EC694" s="16"/>
      <c r="ED694" s="16"/>
      <c r="EE694" s="16"/>
      <c r="EF694" s="16"/>
      <c r="EG694" s="16"/>
      <c r="EH694" s="16"/>
      <c r="EI694" s="16"/>
      <c r="EJ694" s="16"/>
      <c r="EK694" s="16"/>
      <c r="EL694" s="16"/>
      <c r="EM694" s="16"/>
      <c r="EN694" s="16"/>
      <c r="EO694" s="16"/>
      <c r="EP694" s="16"/>
      <c r="EQ694" s="16"/>
      <c r="ER694" s="16"/>
      <c r="ES694" s="16"/>
      <c r="ET694" s="16"/>
      <c r="EU694" s="16"/>
      <c r="EV694" s="16"/>
      <c r="EW694" s="16"/>
      <c r="EX694" s="16"/>
      <c r="EY694" s="16"/>
      <c r="EZ694" s="16"/>
      <c r="FA694" s="16"/>
      <c r="FB694" s="16"/>
      <c r="FC694" s="16"/>
      <c r="FD694" s="16"/>
      <c r="FE694" s="16"/>
      <c r="FF694" s="16"/>
      <c r="FG694" s="16"/>
      <c r="FH694" s="16"/>
      <c r="FI694" s="16"/>
      <c r="FJ694" s="16"/>
      <c r="FK694" s="16"/>
      <c r="FL694" s="16"/>
      <c r="FM694" s="16"/>
      <c r="FN694" s="16"/>
      <c r="FO694" s="16"/>
      <c r="FP694" s="16"/>
      <c r="FQ694" s="16"/>
      <c r="FR694" s="16"/>
      <c r="FS694" s="16"/>
      <c r="FT694" s="16"/>
      <c r="FU694" s="16"/>
      <c r="FV694" s="16"/>
      <c r="FW694" s="16"/>
      <c r="FX694" s="16"/>
      <c r="FY694" s="16"/>
      <c r="FZ694" s="16"/>
      <c r="GA694" s="16"/>
      <c r="GB694" s="16"/>
      <c r="GC694" s="16"/>
      <c r="GE694" s="37">
        <v>689</v>
      </c>
      <c r="GF694" s="12">
        <v>3958</v>
      </c>
      <c r="GG694" s="16">
        <v>6.24</v>
      </c>
      <c r="GH694" s="16">
        <v>8.5</v>
      </c>
      <c r="GI694" s="16">
        <v>0</v>
      </c>
      <c r="GJ694" s="16">
        <v>0</v>
      </c>
      <c r="GK694" s="16">
        <v>0</v>
      </c>
      <c r="GL694" s="16">
        <v>0</v>
      </c>
      <c r="GM694" s="16">
        <v>15.66</v>
      </c>
      <c r="GN694" s="16">
        <v>0</v>
      </c>
      <c r="GO694" s="16">
        <v>6.05</v>
      </c>
      <c r="GP694" s="16">
        <v>0</v>
      </c>
      <c r="GQ694" s="16">
        <v>0</v>
      </c>
      <c r="GR694" s="16">
        <v>0</v>
      </c>
      <c r="GS694" s="16">
        <v>0</v>
      </c>
      <c r="GT694" s="16">
        <v>7.04</v>
      </c>
      <c r="GU694" s="16">
        <v>0</v>
      </c>
      <c r="GV694" s="16">
        <v>436.75099999999998</v>
      </c>
      <c r="GW694" s="16"/>
      <c r="GX694" s="16"/>
      <c r="GY694" s="16"/>
      <c r="GZ694" s="16"/>
      <c r="HA694" s="16"/>
    </row>
    <row r="695" spans="1:209" x14ac:dyDescent="0.35">
      <c r="A695" s="37"/>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c r="AA695" s="16"/>
      <c r="AB695" s="16"/>
      <c r="AC695" s="16"/>
      <c r="AD695" s="16"/>
      <c r="AE695" s="16"/>
      <c r="AF695" s="16"/>
      <c r="AG695" s="16"/>
      <c r="AH695" s="16"/>
      <c r="AI695" s="16"/>
      <c r="AJ695" s="16"/>
      <c r="AK695" s="16"/>
      <c r="AL695" s="16"/>
      <c r="AM695" s="16"/>
      <c r="AN695" s="16"/>
      <c r="AO695" s="16"/>
      <c r="AP695" s="16"/>
      <c r="AQ695" s="16"/>
      <c r="AR695" s="16"/>
      <c r="AS695" s="16"/>
      <c r="AT695" s="16"/>
      <c r="AU695" s="16"/>
      <c r="AV695" s="16"/>
      <c r="AW695" s="16"/>
      <c r="AX695" s="16"/>
      <c r="AY695" s="16"/>
      <c r="AZ695" s="16"/>
      <c r="BA695" s="16"/>
      <c r="BB695" s="16"/>
      <c r="BC695" s="16"/>
      <c r="BD695" s="16"/>
      <c r="BE695" s="16"/>
      <c r="BF695" s="16"/>
      <c r="BG695" s="16"/>
      <c r="BH695" s="16"/>
      <c r="BI695" s="16"/>
      <c r="BJ695" s="16"/>
      <c r="BK695" s="16"/>
      <c r="BL695" s="16"/>
      <c r="BM695" s="16"/>
      <c r="BN695" s="16"/>
      <c r="BO695" s="16"/>
      <c r="BP695" s="16"/>
      <c r="BQ695" s="16"/>
      <c r="BR695" s="16"/>
      <c r="BS695" s="16"/>
      <c r="BT695" s="16"/>
      <c r="BU695" s="16"/>
      <c r="BV695" s="16"/>
      <c r="BW695" s="16"/>
      <c r="BX695" s="16"/>
      <c r="BY695" s="16"/>
      <c r="BZ695" s="16"/>
      <c r="CA695" s="16"/>
      <c r="CB695" s="16"/>
      <c r="CC695" s="16"/>
      <c r="CD695" s="16"/>
      <c r="CE695" s="16"/>
      <c r="CF695" s="16"/>
      <c r="CG695" s="16"/>
      <c r="CH695" s="16"/>
      <c r="CI695" s="16"/>
      <c r="CJ695" s="16"/>
      <c r="CK695" s="16"/>
      <c r="CL695" s="16"/>
      <c r="CM695" s="16"/>
      <c r="CN695" s="16"/>
      <c r="CO695" s="16"/>
      <c r="CP695" s="16"/>
      <c r="CQ695" s="16"/>
      <c r="CR695" s="16"/>
      <c r="CS695" s="16"/>
      <c r="CT695" s="16"/>
      <c r="CU695" s="16"/>
      <c r="CV695" s="16"/>
      <c r="CW695" s="16"/>
      <c r="CX695" s="16"/>
      <c r="CY695" s="16"/>
      <c r="CZ695" s="16"/>
      <c r="DA695" s="16"/>
      <c r="DB695" s="16"/>
      <c r="DC695" s="16"/>
      <c r="DD695" s="16"/>
      <c r="DE695" s="16"/>
      <c r="DF695" s="16"/>
      <c r="DG695" s="16"/>
      <c r="DH695" s="16"/>
      <c r="DI695" s="16"/>
      <c r="DJ695" s="16"/>
      <c r="DK695" s="16"/>
      <c r="DL695" s="16"/>
      <c r="DM695" s="16"/>
      <c r="DN695" s="16"/>
      <c r="DO695" s="16"/>
      <c r="DP695" s="16"/>
      <c r="DQ695" s="16"/>
      <c r="DR695" s="16"/>
      <c r="DS695" s="16"/>
      <c r="DT695" s="16"/>
      <c r="DU695" s="16"/>
      <c r="DV695" s="16"/>
      <c r="DW695" s="16"/>
      <c r="DX695" s="16"/>
      <c r="DY695" s="16"/>
      <c r="DZ695" s="16"/>
      <c r="EA695" s="16"/>
      <c r="EB695" s="16"/>
      <c r="EC695" s="16"/>
      <c r="ED695" s="16"/>
      <c r="EE695" s="16"/>
      <c r="EF695" s="16"/>
      <c r="EG695" s="16"/>
      <c r="EH695" s="16"/>
      <c r="EI695" s="16"/>
      <c r="EJ695" s="16"/>
      <c r="EK695" s="16"/>
      <c r="EL695" s="16"/>
      <c r="EM695" s="16"/>
      <c r="EN695" s="16"/>
      <c r="EO695" s="16"/>
      <c r="EP695" s="16"/>
      <c r="EQ695" s="16"/>
      <c r="ER695" s="16"/>
      <c r="ES695" s="16"/>
      <c r="ET695" s="16"/>
      <c r="EU695" s="16"/>
      <c r="EV695" s="16"/>
      <c r="EW695" s="16"/>
      <c r="EX695" s="16"/>
      <c r="EY695" s="16"/>
      <c r="EZ695" s="16"/>
      <c r="FA695" s="16"/>
      <c r="FB695" s="16"/>
      <c r="FC695" s="16"/>
      <c r="FD695" s="16"/>
      <c r="FE695" s="16"/>
      <c r="FF695" s="16"/>
      <c r="FG695" s="16"/>
      <c r="FH695" s="16"/>
      <c r="FI695" s="16"/>
      <c r="FJ695" s="16"/>
      <c r="FK695" s="16"/>
      <c r="FL695" s="16"/>
      <c r="FM695" s="16"/>
      <c r="FN695" s="16"/>
      <c r="FO695" s="16"/>
      <c r="FP695" s="16"/>
      <c r="FQ695" s="16"/>
      <c r="FR695" s="16"/>
      <c r="FS695" s="16"/>
      <c r="FT695" s="16"/>
      <c r="FU695" s="16"/>
      <c r="FV695" s="16"/>
      <c r="FW695" s="16"/>
      <c r="FX695" s="16"/>
      <c r="FY695" s="16"/>
      <c r="FZ695" s="16"/>
      <c r="GA695" s="16"/>
      <c r="GB695" s="16"/>
      <c r="GC695" s="16"/>
      <c r="GE695" s="37">
        <v>690</v>
      </c>
      <c r="GF695" s="12">
        <v>3959</v>
      </c>
      <c r="GG695" s="16">
        <v>65.48</v>
      </c>
      <c r="GH695" s="16">
        <v>13.91</v>
      </c>
      <c r="GI695" s="16">
        <v>14.42</v>
      </c>
      <c r="GJ695" s="16">
        <v>8.5</v>
      </c>
      <c r="GK695" s="16">
        <v>12.5</v>
      </c>
      <c r="GL695" s="16">
        <v>4.7699999999999996</v>
      </c>
      <c r="GM695" s="16">
        <v>6.21</v>
      </c>
      <c r="GN695" s="16">
        <v>5.94</v>
      </c>
      <c r="GO695" s="16">
        <v>0</v>
      </c>
      <c r="GP695" s="16">
        <v>24.42</v>
      </c>
      <c r="GQ695" s="16">
        <v>27.72</v>
      </c>
      <c r="GR695" s="16">
        <v>2</v>
      </c>
      <c r="GS695" s="16">
        <v>22.72</v>
      </c>
      <c r="GT695" s="16">
        <v>7.48</v>
      </c>
      <c r="GU695" s="16">
        <v>0</v>
      </c>
      <c r="GV695" s="16">
        <v>3012.9999999999991</v>
      </c>
      <c r="GW695" s="16"/>
      <c r="GX695" s="16"/>
      <c r="GY695" s="16"/>
      <c r="GZ695" s="16"/>
      <c r="HA695" s="16"/>
    </row>
    <row r="696" spans="1:209" x14ac:dyDescent="0.35">
      <c r="A696" s="37"/>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c r="AA696" s="16"/>
      <c r="AB696" s="16"/>
      <c r="AC696" s="16"/>
      <c r="AD696" s="16"/>
      <c r="AE696" s="16"/>
      <c r="AF696" s="16"/>
      <c r="AG696" s="16"/>
      <c r="AH696" s="16"/>
      <c r="AI696" s="16"/>
      <c r="AJ696" s="16"/>
      <c r="AK696" s="16"/>
      <c r="AL696" s="16"/>
      <c r="AM696" s="16"/>
      <c r="AN696" s="16"/>
      <c r="AO696" s="16"/>
      <c r="AP696" s="16"/>
      <c r="AQ696" s="16"/>
      <c r="AR696" s="16"/>
      <c r="AS696" s="16"/>
      <c r="AT696" s="16"/>
      <c r="AU696" s="16"/>
      <c r="AV696" s="16"/>
      <c r="AW696" s="16"/>
      <c r="AX696" s="16"/>
      <c r="AY696" s="16"/>
      <c r="AZ696" s="16"/>
      <c r="BA696" s="16"/>
      <c r="BB696" s="16"/>
      <c r="BC696" s="16"/>
      <c r="BD696" s="16"/>
      <c r="BE696" s="16"/>
      <c r="BF696" s="16"/>
      <c r="BG696" s="16"/>
      <c r="BH696" s="16"/>
      <c r="BI696" s="16"/>
      <c r="BJ696" s="16"/>
      <c r="BK696" s="16"/>
      <c r="BL696" s="16"/>
      <c r="BM696" s="16"/>
      <c r="BN696" s="16"/>
      <c r="BO696" s="16"/>
      <c r="BP696" s="16"/>
      <c r="BQ696" s="16"/>
      <c r="BR696" s="16"/>
      <c r="BS696" s="16"/>
      <c r="BT696" s="16"/>
      <c r="BU696" s="16"/>
      <c r="BV696" s="16"/>
      <c r="BW696" s="16"/>
      <c r="BX696" s="16"/>
      <c r="BY696" s="16"/>
      <c r="BZ696" s="16"/>
      <c r="CA696" s="16"/>
      <c r="CB696" s="16"/>
      <c r="CC696" s="16"/>
      <c r="CD696" s="16"/>
      <c r="CE696" s="16"/>
      <c r="CF696" s="16"/>
      <c r="CG696" s="16"/>
      <c r="CH696" s="16"/>
      <c r="CI696" s="16"/>
      <c r="CJ696" s="16"/>
      <c r="CK696" s="16"/>
      <c r="CL696" s="16"/>
      <c r="CM696" s="16"/>
      <c r="CN696" s="16"/>
      <c r="CO696" s="16"/>
      <c r="CP696" s="16"/>
      <c r="CQ696" s="16"/>
      <c r="CR696" s="16"/>
      <c r="CS696" s="16"/>
      <c r="CT696" s="16"/>
      <c r="CU696" s="16"/>
      <c r="CV696" s="16"/>
      <c r="CW696" s="16"/>
      <c r="CX696" s="16"/>
      <c r="CY696" s="16"/>
      <c r="CZ696" s="16"/>
      <c r="DA696" s="16"/>
      <c r="DB696" s="16"/>
      <c r="DC696" s="16"/>
      <c r="DD696" s="16"/>
      <c r="DE696" s="16"/>
      <c r="DF696" s="16"/>
      <c r="DG696" s="16"/>
      <c r="DH696" s="16"/>
      <c r="DI696" s="16"/>
      <c r="DJ696" s="16"/>
      <c r="DK696" s="16"/>
      <c r="DL696" s="16"/>
      <c r="DM696" s="16"/>
      <c r="DN696" s="16"/>
      <c r="DO696" s="16"/>
      <c r="DP696" s="16"/>
      <c r="DQ696" s="16"/>
      <c r="DR696" s="16"/>
      <c r="DS696" s="16"/>
      <c r="DT696" s="16"/>
      <c r="DU696" s="16"/>
      <c r="DV696" s="16"/>
      <c r="DW696" s="16"/>
      <c r="DX696" s="16"/>
      <c r="DY696" s="16"/>
      <c r="DZ696" s="16"/>
      <c r="EA696" s="16"/>
      <c r="EB696" s="16"/>
      <c r="EC696" s="16"/>
      <c r="ED696" s="16"/>
      <c r="EE696" s="16"/>
      <c r="EF696" s="16"/>
      <c r="EG696" s="16"/>
      <c r="EH696" s="16"/>
      <c r="EI696" s="16"/>
      <c r="EJ696" s="16"/>
      <c r="EK696" s="16"/>
      <c r="EL696" s="16"/>
      <c r="EM696" s="16"/>
      <c r="EN696" s="16"/>
      <c r="EO696" s="16"/>
      <c r="EP696" s="16"/>
      <c r="EQ696" s="16"/>
      <c r="ER696" s="16"/>
      <c r="ES696" s="16"/>
      <c r="ET696" s="16"/>
      <c r="EU696" s="16"/>
      <c r="EV696" s="16"/>
      <c r="EW696" s="16"/>
      <c r="EX696" s="16"/>
      <c r="EY696" s="16"/>
      <c r="EZ696" s="16"/>
      <c r="FA696" s="16"/>
      <c r="FB696" s="16"/>
      <c r="FC696" s="16"/>
      <c r="FD696" s="16"/>
      <c r="FE696" s="16"/>
      <c r="FF696" s="16"/>
      <c r="FG696" s="16"/>
      <c r="FH696" s="16"/>
      <c r="FI696" s="16"/>
      <c r="FJ696" s="16"/>
      <c r="FK696" s="16"/>
      <c r="FL696" s="16"/>
      <c r="FM696" s="16"/>
      <c r="FN696" s="16"/>
      <c r="FO696" s="16"/>
      <c r="FP696" s="16"/>
      <c r="FQ696" s="16"/>
      <c r="FR696" s="16"/>
      <c r="FS696" s="16"/>
      <c r="FT696" s="16"/>
      <c r="FU696" s="16"/>
      <c r="FV696" s="16"/>
      <c r="FW696" s="16"/>
      <c r="FX696" s="16"/>
      <c r="FY696" s="16"/>
      <c r="FZ696" s="16"/>
      <c r="GA696" s="16"/>
      <c r="GB696" s="16"/>
      <c r="GC696" s="16"/>
      <c r="GE696" s="37">
        <v>691</v>
      </c>
      <c r="GF696" s="12">
        <v>3960</v>
      </c>
      <c r="GG696" s="16">
        <v>76.489999999999995</v>
      </c>
      <c r="GH696" s="16">
        <v>26.797999999999998</v>
      </c>
      <c r="GI696" s="16">
        <v>9.5779999999999994</v>
      </c>
      <c r="GJ696" s="16">
        <v>10.25</v>
      </c>
      <c r="GK696" s="16">
        <v>23.3</v>
      </c>
      <c r="GL696" s="16">
        <v>34.18</v>
      </c>
      <c r="GM696" s="16">
        <v>26.975000000000001</v>
      </c>
      <c r="GN696" s="16">
        <v>10.33</v>
      </c>
      <c r="GO696" s="16">
        <v>16.04</v>
      </c>
      <c r="GP696" s="16">
        <v>11.835000000000001</v>
      </c>
      <c r="GQ696" s="16">
        <v>27.22</v>
      </c>
      <c r="GR696" s="16">
        <v>6.4</v>
      </c>
      <c r="GS696" s="16">
        <v>67.655000000000001</v>
      </c>
      <c r="GT696" s="16">
        <v>13.2</v>
      </c>
      <c r="GU696" s="16">
        <v>123.64</v>
      </c>
      <c r="GV696" s="16">
        <v>4848.9399999999987</v>
      </c>
      <c r="GW696" s="16"/>
      <c r="GX696" s="16"/>
      <c r="GY696" s="16"/>
      <c r="GZ696" s="16"/>
      <c r="HA696" s="16"/>
    </row>
    <row r="697" spans="1:209" x14ac:dyDescent="0.35">
      <c r="A697" s="37"/>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c r="AA697" s="16"/>
      <c r="AB697" s="16"/>
      <c r="AC697" s="16"/>
      <c r="AD697" s="16"/>
      <c r="AE697" s="16"/>
      <c r="AF697" s="16"/>
      <c r="AG697" s="16"/>
      <c r="AH697" s="16"/>
      <c r="AI697" s="16"/>
      <c r="AJ697" s="16"/>
      <c r="AK697" s="16"/>
      <c r="AL697" s="16"/>
      <c r="AM697" s="16"/>
      <c r="AN697" s="16"/>
      <c r="AO697" s="16"/>
      <c r="AP697" s="16"/>
      <c r="AQ697" s="16"/>
      <c r="AR697" s="16"/>
      <c r="AS697" s="16"/>
      <c r="AT697" s="16"/>
      <c r="AU697" s="16"/>
      <c r="AV697" s="16"/>
      <c r="AW697" s="16"/>
      <c r="AX697" s="16"/>
      <c r="AY697" s="16"/>
      <c r="AZ697" s="16"/>
      <c r="BA697" s="16"/>
      <c r="BB697" s="16"/>
      <c r="BC697" s="16"/>
      <c r="BD697" s="16"/>
      <c r="BE697" s="16"/>
      <c r="BF697" s="16"/>
      <c r="BG697" s="16"/>
      <c r="BH697" s="16"/>
      <c r="BI697" s="16"/>
      <c r="BJ697" s="16"/>
      <c r="BK697" s="16"/>
      <c r="BL697" s="16"/>
      <c r="BM697" s="16"/>
      <c r="BN697" s="16"/>
      <c r="BO697" s="16"/>
      <c r="BP697" s="16"/>
      <c r="BQ697" s="16"/>
      <c r="BR697" s="16"/>
      <c r="BS697" s="16"/>
      <c r="BT697" s="16"/>
      <c r="BU697" s="16"/>
      <c r="BV697" s="16"/>
      <c r="BW697" s="16"/>
      <c r="BX697" s="16"/>
      <c r="BY697" s="16"/>
      <c r="BZ697" s="16"/>
      <c r="CA697" s="16"/>
      <c r="CB697" s="16"/>
      <c r="CC697" s="16"/>
      <c r="CD697" s="16"/>
      <c r="CE697" s="16"/>
      <c r="CF697" s="16"/>
      <c r="CG697" s="16"/>
      <c r="CH697" s="16"/>
      <c r="CI697" s="16"/>
      <c r="CJ697" s="16"/>
      <c r="CK697" s="16"/>
      <c r="CL697" s="16"/>
      <c r="CM697" s="16"/>
      <c r="CN697" s="16"/>
      <c r="CO697" s="16"/>
      <c r="CP697" s="16"/>
      <c r="CQ697" s="16"/>
      <c r="CR697" s="16"/>
      <c r="CS697" s="16"/>
      <c r="CT697" s="16"/>
      <c r="CU697" s="16"/>
      <c r="CV697" s="16"/>
      <c r="CW697" s="16"/>
      <c r="CX697" s="16"/>
      <c r="CY697" s="16"/>
      <c r="CZ697" s="16"/>
      <c r="DA697" s="16"/>
      <c r="DB697" s="16"/>
      <c r="DC697" s="16"/>
      <c r="DD697" s="16"/>
      <c r="DE697" s="16"/>
      <c r="DF697" s="16"/>
      <c r="DG697" s="16"/>
      <c r="DH697" s="16"/>
      <c r="DI697" s="16"/>
      <c r="DJ697" s="16"/>
      <c r="DK697" s="16"/>
      <c r="DL697" s="16"/>
      <c r="DM697" s="16"/>
      <c r="DN697" s="16"/>
      <c r="DO697" s="16"/>
      <c r="DP697" s="16"/>
      <c r="DQ697" s="16"/>
      <c r="DR697" s="16"/>
      <c r="DS697" s="16"/>
      <c r="DT697" s="16"/>
      <c r="DU697" s="16"/>
      <c r="DV697" s="16"/>
      <c r="DW697" s="16"/>
      <c r="DX697" s="16"/>
      <c r="DY697" s="16"/>
      <c r="DZ697" s="16"/>
      <c r="EA697" s="16"/>
      <c r="EB697" s="16"/>
      <c r="EC697" s="16"/>
      <c r="ED697" s="16"/>
      <c r="EE697" s="16"/>
      <c r="EF697" s="16"/>
      <c r="EG697" s="16"/>
      <c r="EH697" s="16"/>
      <c r="EI697" s="16"/>
      <c r="EJ697" s="16"/>
      <c r="EK697" s="16"/>
      <c r="EL697" s="16"/>
      <c r="EM697" s="16"/>
      <c r="EN697" s="16"/>
      <c r="EO697" s="16"/>
      <c r="EP697" s="16"/>
      <c r="EQ697" s="16"/>
      <c r="ER697" s="16"/>
      <c r="ES697" s="16"/>
      <c r="ET697" s="16"/>
      <c r="EU697" s="16"/>
      <c r="EV697" s="16"/>
      <c r="EW697" s="16"/>
      <c r="EX697" s="16"/>
      <c r="EY697" s="16"/>
      <c r="EZ697" s="16"/>
      <c r="FA697" s="16"/>
      <c r="FB697" s="16"/>
      <c r="FC697" s="16"/>
      <c r="FD697" s="16"/>
      <c r="FE697" s="16"/>
      <c r="FF697" s="16"/>
      <c r="FG697" s="16"/>
      <c r="FH697" s="16"/>
      <c r="FI697" s="16"/>
      <c r="FJ697" s="16"/>
      <c r="FK697" s="16"/>
      <c r="FL697" s="16"/>
      <c r="FM697" s="16"/>
      <c r="FN697" s="16"/>
      <c r="FO697" s="16"/>
      <c r="FP697" s="16"/>
      <c r="FQ697" s="16"/>
      <c r="FR697" s="16"/>
      <c r="FS697" s="16"/>
      <c r="FT697" s="16"/>
      <c r="FU697" s="16"/>
      <c r="FV697" s="16"/>
      <c r="FW697" s="16"/>
      <c r="FX697" s="16"/>
      <c r="FY697" s="16"/>
      <c r="FZ697" s="16"/>
      <c r="GA697" s="16"/>
      <c r="GB697" s="16"/>
      <c r="GC697" s="16"/>
      <c r="GE697" s="37">
        <v>692</v>
      </c>
      <c r="GF697" s="12">
        <v>3962</v>
      </c>
      <c r="GG697" s="16">
        <v>22.74</v>
      </c>
      <c r="GH697" s="16">
        <v>22.6</v>
      </c>
      <c r="GI697" s="16">
        <v>9.75</v>
      </c>
      <c r="GJ697" s="16">
        <v>0</v>
      </c>
      <c r="GK697" s="16">
        <v>0</v>
      </c>
      <c r="GL697" s="16">
        <v>0</v>
      </c>
      <c r="GM697" s="16">
        <v>0</v>
      </c>
      <c r="GN697" s="16">
        <v>0</v>
      </c>
      <c r="GO697" s="16">
        <v>0</v>
      </c>
      <c r="GP697" s="16">
        <v>13.56</v>
      </c>
      <c r="GQ697" s="16">
        <v>6.6</v>
      </c>
      <c r="GR697" s="16">
        <v>5.28</v>
      </c>
      <c r="GS697" s="16">
        <v>18.145</v>
      </c>
      <c r="GT697" s="16">
        <v>6.6</v>
      </c>
      <c r="GU697" s="16">
        <v>0</v>
      </c>
      <c r="GV697" s="16">
        <v>1293.7299999999998</v>
      </c>
      <c r="GW697" s="16"/>
      <c r="GX697" s="16"/>
      <c r="GY697" s="16"/>
      <c r="GZ697" s="16"/>
      <c r="HA697" s="16"/>
    </row>
    <row r="698" spans="1:209" x14ac:dyDescent="0.35">
      <c r="A698" s="37"/>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c r="AA698" s="16"/>
      <c r="AB698" s="16"/>
      <c r="AC698" s="16"/>
      <c r="AD698" s="16"/>
      <c r="AE698" s="16"/>
      <c r="AF698" s="16"/>
      <c r="AG698" s="16"/>
      <c r="AH698" s="16"/>
      <c r="AI698" s="16"/>
      <c r="AJ698" s="16"/>
      <c r="AK698" s="16"/>
      <c r="AL698" s="16"/>
      <c r="AM698" s="16"/>
      <c r="AN698" s="16"/>
      <c r="AO698" s="16"/>
      <c r="AP698" s="16"/>
      <c r="AQ698" s="16"/>
      <c r="AR698" s="16"/>
      <c r="AS698" s="16"/>
      <c r="AT698" s="16"/>
      <c r="AU698" s="16"/>
      <c r="AV698" s="16"/>
      <c r="AW698" s="16"/>
      <c r="AX698" s="16"/>
      <c r="AY698" s="16"/>
      <c r="AZ698" s="16"/>
      <c r="BA698" s="16"/>
      <c r="BB698" s="16"/>
      <c r="BC698" s="16"/>
      <c r="BD698" s="16"/>
      <c r="BE698" s="16"/>
      <c r="BF698" s="16"/>
      <c r="BG698" s="16"/>
      <c r="BH698" s="16"/>
      <c r="BI698" s="16"/>
      <c r="BJ698" s="16"/>
      <c r="BK698" s="16"/>
      <c r="BL698" s="16"/>
      <c r="BM698" s="16"/>
      <c r="BN698" s="16"/>
      <c r="BO698" s="16"/>
      <c r="BP698" s="16"/>
      <c r="BQ698" s="16"/>
      <c r="BR698" s="16"/>
      <c r="BS698" s="16"/>
      <c r="BT698" s="16"/>
      <c r="BU698" s="16"/>
      <c r="BV698" s="16"/>
      <c r="BW698" s="16"/>
      <c r="BX698" s="16"/>
      <c r="BY698" s="16"/>
      <c r="BZ698" s="16"/>
      <c r="CA698" s="16"/>
      <c r="CB698" s="16"/>
      <c r="CC698" s="16"/>
      <c r="CD698" s="16"/>
      <c r="CE698" s="16"/>
      <c r="CF698" s="16"/>
      <c r="CG698" s="16"/>
      <c r="CH698" s="16"/>
      <c r="CI698" s="16"/>
      <c r="CJ698" s="16"/>
      <c r="CK698" s="16"/>
      <c r="CL698" s="16"/>
      <c r="CM698" s="16"/>
      <c r="CN698" s="16"/>
      <c r="CO698" s="16"/>
      <c r="CP698" s="16"/>
      <c r="CQ698" s="16"/>
      <c r="CR698" s="16"/>
      <c r="CS698" s="16"/>
      <c r="CT698" s="16"/>
      <c r="CU698" s="16"/>
      <c r="CV698" s="16"/>
      <c r="CW698" s="16"/>
      <c r="CX698" s="16"/>
      <c r="CY698" s="16"/>
      <c r="CZ698" s="16"/>
      <c r="DA698" s="16"/>
      <c r="DB698" s="16"/>
      <c r="DC698" s="16"/>
      <c r="DD698" s="16"/>
      <c r="DE698" s="16"/>
      <c r="DF698" s="16"/>
      <c r="DG698" s="16"/>
      <c r="DH698" s="16"/>
      <c r="DI698" s="16"/>
      <c r="DJ698" s="16"/>
      <c r="DK698" s="16"/>
      <c r="DL698" s="16"/>
      <c r="DM698" s="16"/>
      <c r="DN698" s="16"/>
      <c r="DO698" s="16"/>
      <c r="DP698" s="16"/>
      <c r="DQ698" s="16"/>
      <c r="DR698" s="16"/>
      <c r="DS698" s="16"/>
      <c r="DT698" s="16"/>
      <c r="DU698" s="16"/>
      <c r="DV698" s="16"/>
      <c r="DW698" s="16"/>
      <c r="DX698" s="16"/>
      <c r="DY698" s="16"/>
      <c r="DZ698" s="16"/>
      <c r="EA698" s="16"/>
      <c r="EB698" s="16"/>
      <c r="EC698" s="16"/>
      <c r="ED698" s="16"/>
      <c r="EE698" s="16"/>
      <c r="EF698" s="16"/>
      <c r="EG698" s="16"/>
      <c r="EH698" s="16"/>
      <c r="EI698" s="16"/>
      <c r="EJ698" s="16"/>
      <c r="EK698" s="16"/>
      <c r="EL698" s="16"/>
      <c r="EM698" s="16"/>
      <c r="EN698" s="16"/>
      <c r="EO698" s="16"/>
      <c r="EP698" s="16"/>
      <c r="EQ698" s="16"/>
      <c r="ER698" s="16"/>
      <c r="ES698" s="16"/>
      <c r="ET698" s="16"/>
      <c r="EU698" s="16"/>
      <c r="EV698" s="16"/>
      <c r="EW698" s="16"/>
      <c r="EX698" s="16"/>
      <c r="EY698" s="16"/>
      <c r="EZ698" s="16"/>
      <c r="FA698" s="16"/>
      <c r="FB698" s="16"/>
      <c r="FC698" s="16"/>
      <c r="FD698" s="16"/>
      <c r="FE698" s="16"/>
      <c r="FF698" s="16"/>
      <c r="FG698" s="16"/>
      <c r="FH698" s="16"/>
      <c r="FI698" s="16"/>
      <c r="FJ698" s="16"/>
      <c r="FK698" s="16"/>
      <c r="FL698" s="16"/>
      <c r="FM698" s="16"/>
      <c r="FN698" s="16"/>
      <c r="FO698" s="16"/>
      <c r="FP698" s="16"/>
      <c r="FQ698" s="16"/>
      <c r="FR698" s="16"/>
      <c r="FS698" s="16"/>
      <c r="FT698" s="16"/>
      <c r="FU698" s="16"/>
      <c r="FV698" s="16"/>
      <c r="FW698" s="16"/>
      <c r="FX698" s="16"/>
      <c r="FY698" s="16"/>
      <c r="FZ698" s="16"/>
      <c r="GA698" s="16"/>
      <c r="GB698" s="16"/>
      <c r="GC698" s="16"/>
      <c r="GE698" s="37">
        <v>693</v>
      </c>
      <c r="GF698" s="12">
        <v>3964</v>
      </c>
      <c r="GG698" s="16">
        <v>5.55</v>
      </c>
      <c r="GH698" s="16">
        <v>0</v>
      </c>
      <c r="GI698" s="16">
        <v>0</v>
      </c>
      <c r="GJ698" s="16">
        <v>0</v>
      </c>
      <c r="GK698" s="16">
        <v>0</v>
      </c>
      <c r="GL698" s="16">
        <v>0</v>
      </c>
      <c r="GM698" s="16">
        <v>4.5</v>
      </c>
      <c r="GN698" s="16">
        <v>0</v>
      </c>
      <c r="GO698" s="16">
        <v>0</v>
      </c>
      <c r="GP698" s="16">
        <v>0</v>
      </c>
      <c r="GQ698" s="16">
        <v>0</v>
      </c>
      <c r="GR698" s="16">
        <v>0</v>
      </c>
      <c r="GS698" s="16">
        <v>6.3</v>
      </c>
      <c r="GT698" s="16">
        <v>0</v>
      </c>
      <c r="GU698" s="16">
        <v>0</v>
      </c>
      <c r="GV698" s="16">
        <v>211.50999999999996</v>
      </c>
      <c r="GW698" s="16"/>
      <c r="GX698" s="16"/>
      <c r="GY698" s="16"/>
      <c r="GZ698" s="16"/>
      <c r="HA698" s="16"/>
    </row>
    <row r="699" spans="1:209" x14ac:dyDescent="0.35">
      <c r="A699" s="37"/>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c r="AA699" s="16"/>
      <c r="AB699" s="16"/>
      <c r="AC699" s="16"/>
      <c r="AD699" s="16"/>
      <c r="AE699" s="16"/>
      <c r="AF699" s="16"/>
      <c r="AG699" s="16"/>
      <c r="AH699" s="16"/>
      <c r="AI699" s="16"/>
      <c r="AJ699" s="16"/>
      <c r="AK699" s="16"/>
      <c r="AL699" s="16"/>
      <c r="AM699" s="16"/>
      <c r="AN699" s="16"/>
      <c r="AO699" s="16"/>
      <c r="AP699" s="16"/>
      <c r="AQ699" s="16"/>
      <c r="AR699" s="16"/>
      <c r="AS699" s="16"/>
      <c r="AT699" s="16"/>
      <c r="AU699" s="16"/>
      <c r="AV699" s="16"/>
      <c r="AW699" s="16"/>
      <c r="AX699" s="16"/>
      <c r="AY699" s="16"/>
      <c r="AZ699" s="16"/>
      <c r="BA699" s="16"/>
      <c r="BB699" s="16"/>
      <c r="BC699" s="16"/>
      <c r="BD699" s="16"/>
      <c r="BE699" s="16"/>
      <c r="BF699" s="16"/>
      <c r="BG699" s="16"/>
      <c r="BH699" s="16"/>
      <c r="BI699" s="16"/>
      <c r="BJ699" s="16"/>
      <c r="BK699" s="16"/>
      <c r="BL699" s="16"/>
      <c r="BM699" s="16"/>
      <c r="BN699" s="16"/>
      <c r="BO699" s="16"/>
      <c r="BP699" s="16"/>
      <c r="BQ699" s="16"/>
      <c r="BR699" s="16"/>
      <c r="BS699" s="16"/>
      <c r="BT699" s="16"/>
      <c r="BU699" s="16"/>
      <c r="BV699" s="16"/>
      <c r="BW699" s="16"/>
      <c r="BX699" s="16"/>
      <c r="BY699" s="16"/>
      <c r="BZ699" s="16"/>
      <c r="CA699" s="16"/>
      <c r="CB699" s="16"/>
      <c r="CC699" s="16"/>
      <c r="CD699" s="16"/>
      <c r="CE699" s="16"/>
      <c r="CF699" s="16"/>
      <c r="CG699" s="16"/>
      <c r="CH699" s="16"/>
      <c r="CI699" s="16"/>
      <c r="CJ699" s="16"/>
      <c r="CK699" s="16"/>
      <c r="CL699" s="16"/>
      <c r="CM699" s="16"/>
      <c r="CN699" s="16"/>
      <c r="CO699" s="16"/>
      <c r="CP699" s="16"/>
      <c r="CQ699" s="16"/>
      <c r="CR699" s="16"/>
      <c r="CS699" s="16"/>
      <c r="CT699" s="16"/>
      <c r="CU699" s="16"/>
      <c r="CV699" s="16"/>
      <c r="CW699" s="16"/>
      <c r="CX699" s="16"/>
      <c r="CY699" s="16"/>
      <c r="CZ699" s="16"/>
      <c r="DA699" s="16"/>
      <c r="DB699" s="16"/>
      <c r="DC699" s="16"/>
      <c r="DD699" s="16"/>
      <c r="DE699" s="16"/>
      <c r="DF699" s="16"/>
      <c r="DG699" s="16"/>
      <c r="DH699" s="16"/>
      <c r="DI699" s="16"/>
      <c r="DJ699" s="16"/>
      <c r="DK699" s="16"/>
      <c r="DL699" s="16"/>
      <c r="DM699" s="16"/>
      <c r="DN699" s="16"/>
      <c r="DO699" s="16"/>
      <c r="DP699" s="16"/>
      <c r="DQ699" s="16"/>
      <c r="DR699" s="16"/>
      <c r="DS699" s="16"/>
      <c r="DT699" s="16"/>
      <c r="DU699" s="16"/>
      <c r="DV699" s="16"/>
      <c r="DW699" s="16"/>
      <c r="DX699" s="16"/>
      <c r="DY699" s="16"/>
      <c r="DZ699" s="16"/>
      <c r="EA699" s="16"/>
      <c r="EB699" s="16"/>
      <c r="EC699" s="16"/>
      <c r="ED699" s="16"/>
      <c r="EE699" s="16"/>
      <c r="EF699" s="16"/>
      <c r="EG699" s="16"/>
      <c r="EH699" s="16"/>
      <c r="EI699" s="16"/>
      <c r="EJ699" s="16"/>
      <c r="EK699" s="16"/>
      <c r="EL699" s="16"/>
      <c r="EM699" s="16"/>
      <c r="EN699" s="16"/>
      <c r="EO699" s="16"/>
      <c r="EP699" s="16"/>
      <c r="EQ699" s="16"/>
      <c r="ER699" s="16"/>
      <c r="ES699" s="16"/>
      <c r="ET699" s="16"/>
      <c r="EU699" s="16"/>
      <c r="EV699" s="16"/>
      <c r="EW699" s="16"/>
      <c r="EX699" s="16"/>
      <c r="EY699" s="16"/>
      <c r="EZ699" s="16"/>
      <c r="FA699" s="16"/>
      <c r="FB699" s="16"/>
      <c r="FC699" s="16"/>
      <c r="FD699" s="16"/>
      <c r="FE699" s="16"/>
      <c r="FF699" s="16"/>
      <c r="FG699" s="16"/>
      <c r="FH699" s="16"/>
      <c r="FI699" s="16"/>
      <c r="FJ699" s="16"/>
      <c r="FK699" s="16"/>
      <c r="FL699" s="16"/>
      <c r="FM699" s="16"/>
      <c r="FN699" s="16"/>
      <c r="FO699" s="16"/>
      <c r="FP699" s="16"/>
      <c r="FQ699" s="16"/>
      <c r="FR699" s="16"/>
      <c r="FS699" s="16"/>
      <c r="FT699" s="16"/>
      <c r="FU699" s="16"/>
      <c r="FV699" s="16"/>
      <c r="FW699" s="16"/>
      <c r="FX699" s="16"/>
      <c r="FY699" s="16"/>
      <c r="FZ699" s="16"/>
      <c r="GA699" s="16"/>
      <c r="GB699" s="16"/>
      <c r="GC699" s="16"/>
      <c r="GE699" s="37">
        <v>694</v>
      </c>
      <c r="GF699" s="12">
        <v>3965</v>
      </c>
      <c r="GG699" s="16">
        <v>6.16</v>
      </c>
      <c r="GH699" s="16">
        <v>4.51</v>
      </c>
      <c r="GI699" s="16">
        <v>0</v>
      </c>
      <c r="GJ699" s="16">
        <v>0</v>
      </c>
      <c r="GK699" s="16">
        <v>0</v>
      </c>
      <c r="GL699" s="16">
        <v>4.5</v>
      </c>
      <c r="GM699" s="16">
        <v>0</v>
      </c>
      <c r="GN699" s="16">
        <v>0</v>
      </c>
      <c r="GO699" s="16">
        <v>0</v>
      </c>
      <c r="GP699" s="16">
        <v>18.260000000000002</v>
      </c>
      <c r="GQ699" s="16">
        <v>0</v>
      </c>
      <c r="GR699" s="16">
        <v>0</v>
      </c>
      <c r="GS699" s="16">
        <v>0</v>
      </c>
      <c r="GT699" s="16">
        <v>0</v>
      </c>
      <c r="GU699" s="16">
        <v>0</v>
      </c>
      <c r="GV699" s="16">
        <v>457.74600000000009</v>
      </c>
      <c r="GW699" s="16"/>
      <c r="GX699" s="16"/>
      <c r="GY699" s="16"/>
      <c r="GZ699" s="16"/>
      <c r="HA699" s="16"/>
    </row>
    <row r="700" spans="1:209" x14ac:dyDescent="0.35">
      <c r="A700" s="37"/>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c r="AA700" s="16"/>
      <c r="AB700" s="16"/>
      <c r="AC700" s="16"/>
      <c r="AD700" s="16"/>
      <c r="AE700" s="16"/>
      <c r="AF700" s="16"/>
      <c r="AG700" s="16"/>
      <c r="AH700" s="16"/>
      <c r="AI700" s="16"/>
      <c r="AJ700" s="16"/>
      <c r="AK700" s="16"/>
      <c r="AL700" s="16"/>
      <c r="AM700" s="16"/>
      <c r="AN700" s="16"/>
      <c r="AO700" s="16"/>
      <c r="AP700" s="16"/>
      <c r="AQ700" s="16"/>
      <c r="AR700" s="16"/>
      <c r="AS700" s="16"/>
      <c r="AT700" s="16"/>
      <c r="AU700" s="16"/>
      <c r="AV700" s="16"/>
      <c r="AW700" s="16"/>
      <c r="AX700" s="16"/>
      <c r="AY700" s="16"/>
      <c r="AZ700" s="16"/>
      <c r="BA700" s="16"/>
      <c r="BB700" s="16"/>
      <c r="BC700" s="16"/>
      <c r="BD700" s="16"/>
      <c r="BE700" s="16"/>
      <c r="BF700" s="16"/>
      <c r="BG700" s="16"/>
      <c r="BH700" s="16"/>
      <c r="BI700" s="16"/>
      <c r="BJ700" s="16"/>
      <c r="BK700" s="16"/>
      <c r="BL700" s="16"/>
      <c r="BM700" s="16"/>
      <c r="BN700" s="16"/>
      <c r="BO700" s="16"/>
      <c r="BP700" s="16"/>
      <c r="BQ700" s="16"/>
      <c r="BR700" s="16"/>
      <c r="BS700" s="16"/>
      <c r="BT700" s="16"/>
      <c r="BU700" s="16"/>
      <c r="BV700" s="16"/>
      <c r="BW700" s="16"/>
      <c r="BX700" s="16"/>
      <c r="BY700" s="16"/>
      <c r="BZ700" s="16"/>
      <c r="CA700" s="16"/>
      <c r="CB700" s="16"/>
      <c r="CC700" s="16"/>
      <c r="CD700" s="16"/>
      <c r="CE700" s="16"/>
      <c r="CF700" s="16"/>
      <c r="CG700" s="16"/>
      <c r="CH700" s="16"/>
      <c r="CI700" s="16"/>
      <c r="CJ700" s="16"/>
      <c r="CK700" s="16"/>
      <c r="CL700" s="16"/>
      <c r="CM700" s="16"/>
      <c r="CN700" s="16"/>
      <c r="CO700" s="16"/>
      <c r="CP700" s="16"/>
      <c r="CQ700" s="16"/>
      <c r="CR700" s="16"/>
      <c r="CS700" s="16"/>
      <c r="CT700" s="16"/>
      <c r="CU700" s="16"/>
      <c r="CV700" s="16"/>
      <c r="CW700" s="16"/>
      <c r="CX700" s="16"/>
      <c r="CY700" s="16"/>
      <c r="CZ700" s="16"/>
      <c r="DA700" s="16"/>
      <c r="DB700" s="16"/>
      <c r="DC700" s="16"/>
      <c r="DD700" s="16"/>
      <c r="DE700" s="16"/>
      <c r="DF700" s="16"/>
      <c r="DG700" s="16"/>
      <c r="DH700" s="16"/>
      <c r="DI700" s="16"/>
      <c r="DJ700" s="16"/>
      <c r="DK700" s="16"/>
      <c r="DL700" s="16"/>
      <c r="DM700" s="16"/>
      <c r="DN700" s="16"/>
      <c r="DO700" s="16"/>
      <c r="DP700" s="16"/>
      <c r="DQ700" s="16"/>
      <c r="DR700" s="16"/>
      <c r="DS700" s="16"/>
      <c r="DT700" s="16"/>
      <c r="DU700" s="16"/>
      <c r="DV700" s="16"/>
      <c r="DW700" s="16"/>
      <c r="DX700" s="16"/>
      <c r="DY700" s="16"/>
      <c r="DZ700" s="16"/>
      <c r="EA700" s="16"/>
      <c r="EB700" s="16"/>
      <c r="EC700" s="16"/>
      <c r="ED700" s="16"/>
      <c r="EE700" s="16"/>
      <c r="EF700" s="16"/>
      <c r="EG700" s="16"/>
      <c r="EH700" s="16"/>
      <c r="EI700" s="16"/>
      <c r="EJ700" s="16"/>
      <c r="EK700" s="16"/>
      <c r="EL700" s="16"/>
      <c r="EM700" s="16"/>
      <c r="EN700" s="16"/>
      <c r="EO700" s="16"/>
      <c r="EP700" s="16"/>
      <c r="EQ700" s="16"/>
      <c r="ER700" s="16"/>
      <c r="ES700" s="16"/>
      <c r="ET700" s="16"/>
      <c r="EU700" s="16"/>
      <c r="EV700" s="16"/>
      <c r="EW700" s="16"/>
      <c r="EX700" s="16"/>
      <c r="EY700" s="16"/>
      <c r="EZ700" s="16"/>
      <c r="FA700" s="16"/>
      <c r="FB700" s="16"/>
      <c r="FC700" s="16"/>
      <c r="FD700" s="16"/>
      <c r="FE700" s="16"/>
      <c r="FF700" s="16"/>
      <c r="FG700" s="16"/>
      <c r="FH700" s="16"/>
      <c r="FI700" s="16"/>
      <c r="FJ700" s="16"/>
      <c r="FK700" s="16"/>
      <c r="FL700" s="16"/>
      <c r="FM700" s="16"/>
      <c r="FN700" s="16"/>
      <c r="FO700" s="16"/>
      <c r="FP700" s="16"/>
      <c r="FQ700" s="16"/>
      <c r="FR700" s="16"/>
      <c r="FS700" s="16"/>
      <c r="FT700" s="16"/>
      <c r="FU700" s="16"/>
      <c r="FV700" s="16"/>
      <c r="FW700" s="16"/>
      <c r="FX700" s="16"/>
      <c r="FY700" s="16"/>
      <c r="FZ700" s="16"/>
      <c r="GA700" s="16"/>
      <c r="GB700" s="16"/>
      <c r="GC700" s="16"/>
      <c r="GE700" s="37">
        <v>695</v>
      </c>
      <c r="GF700" s="12">
        <v>3966</v>
      </c>
      <c r="GG700" s="16">
        <v>5.89</v>
      </c>
      <c r="GH700" s="16">
        <v>6.5</v>
      </c>
      <c r="GI700" s="16">
        <v>9.23</v>
      </c>
      <c r="GJ700" s="16">
        <v>0</v>
      </c>
      <c r="GK700" s="16">
        <v>0</v>
      </c>
      <c r="GL700" s="16">
        <v>0</v>
      </c>
      <c r="GM700" s="16">
        <v>0</v>
      </c>
      <c r="GN700" s="16">
        <v>9.98</v>
      </c>
      <c r="GO700" s="16">
        <v>0</v>
      </c>
      <c r="GP700" s="16">
        <v>0</v>
      </c>
      <c r="GQ700" s="16">
        <v>0</v>
      </c>
      <c r="GR700" s="16">
        <v>0</v>
      </c>
      <c r="GS700" s="16">
        <v>6.6</v>
      </c>
      <c r="GT700" s="16">
        <v>0</v>
      </c>
      <c r="GU700" s="16">
        <v>0</v>
      </c>
      <c r="GV700" s="16">
        <v>852.65499999999975</v>
      </c>
      <c r="GW700" s="16"/>
      <c r="GX700" s="16"/>
      <c r="GY700" s="16"/>
      <c r="GZ700" s="16"/>
      <c r="HA700" s="16"/>
    </row>
    <row r="701" spans="1:209" x14ac:dyDescent="0.35">
      <c r="A701" s="37"/>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c r="AA701" s="16"/>
      <c r="AB701" s="16"/>
      <c r="AC701" s="16"/>
      <c r="AD701" s="16"/>
      <c r="AE701" s="16"/>
      <c r="AF701" s="16"/>
      <c r="AG701" s="16"/>
      <c r="AH701" s="16"/>
      <c r="AI701" s="16"/>
      <c r="AJ701" s="16"/>
      <c r="AK701" s="16"/>
      <c r="AL701" s="16"/>
      <c r="AM701" s="16"/>
      <c r="AN701" s="16"/>
      <c r="AO701" s="16"/>
      <c r="AP701" s="16"/>
      <c r="AQ701" s="16"/>
      <c r="AR701" s="16"/>
      <c r="AS701" s="16"/>
      <c r="AT701" s="16"/>
      <c r="AU701" s="16"/>
      <c r="AV701" s="16"/>
      <c r="AW701" s="16"/>
      <c r="AX701" s="16"/>
      <c r="AY701" s="16"/>
      <c r="AZ701" s="16"/>
      <c r="BA701" s="16"/>
      <c r="BB701" s="16"/>
      <c r="BC701" s="16"/>
      <c r="BD701" s="16"/>
      <c r="BE701" s="16"/>
      <c r="BF701" s="16"/>
      <c r="BG701" s="16"/>
      <c r="BH701" s="16"/>
      <c r="BI701" s="16"/>
      <c r="BJ701" s="16"/>
      <c r="BK701" s="16"/>
      <c r="BL701" s="16"/>
      <c r="BM701" s="16"/>
      <c r="BN701" s="16"/>
      <c r="BO701" s="16"/>
      <c r="BP701" s="16"/>
      <c r="BQ701" s="16"/>
      <c r="BR701" s="16"/>
      <c r="BS701" s="16"/>
      <c r="BT701" s="16"/>
      <c r="BU701" s="16"/>
      <c r="BV701" s="16"/>
      <c r="BW701" s="16"/>
      <c r="BX701" s="16"/>
      <c r="BY701" s="16"/>
      <c r="BZ701" s="16"/>
      <c r="CA701" s="16"/>
      <c r="CB701" s="16"/>
      <c r="CC701" s="16"/>
      <c r="CD701" s="16"/>
      <c r="CE701" s="16"/>
      <c r="CF701" s="16"/>
      <c r="CG701" s="16"/>
      <c r="CH701" s="16"/>
      <c r="CI701" s="16"/>
      <c r="CJ701" s="16"/>
      <c r="CK701" s="16"/>
      <c r="CL701" s="16"/>
      <c r="CM701" s="16"/>
      <c r="CN701" s="16"/>
      <c r="CO701" s="16"/>
      <c r="CP701" s="16"/>
      <c r="CQ701" s="16"/>
      <c r="CR701" s="16"/>
      <c r="CS701" s="16"/>
      <c r="CT701" s="16"/>
      <c r="CU701" s="16"/>
      <c r="CV701" s="16"/>
      <c r="CW701" s="16"/>
      <c r="CX701" s="16"/>
      <c r="CY701" s="16"/>
      <c r="CZ701" s="16"/>
      <c r="DA701" s="16"/>
      <c r="DB701" s="16"/>
      <c r="DC701" s="16"/>
      <c r="DD701" s="16"/>
      <c r="DE701" s="16"/>
      <c r="DF701" s="16"/>
      <c r="DG701" s="16"/>
      <c r="DH701" s="16"/>
      <c r="DI701" s="16"/>
      <c r="DJ701" s="16"/>
      <c r="DK701" s="16"/>
      <c r="DL701" s="16"/>
      <c r="DM701" s="16"/>
      <c r="DN701" s="16"/>
      <c r="DO701" s="16"/>
      <c r="DP701" s="16"/>
      <c r="DQ701" s="16"/>
      <c r="DR701" s="16"/>
      <c r="DS701" s="16"/>
      <c r="DT701" s="16"/>
      <c r="DU701" s="16"/>
      <c r="DV701" s="16"/>
      <c r="DW701" s="16"/>
      <c r="DX701" s="16"/>
      <c r="DY701" s="16"/>
      <c r="DZ701" s="16"/>
      <c r="EA701" s="16"/>
      <c r="EB701" s="16"/>
      <c r="EC701" s="16"/>
      <c r="ED701" s="16"/>
      <c r="EE701" s="16"/>
      <c r="EF701" s="16"/>
      <c r="EG701" s="16"/>
      <c r="EH701" s="16"/>
      <c r="EI701" s="16"/>
      <c r="EJ701" s="16"/>
      <c r="EK701" s="16"/>
      <c r="EL701" s="16"/>
      <c r="EM701" s="16"/>
      <c r="EN701" s="16"/>
      <c r="EO701" s="16"/>
      <c r="EP701" s="16"/>
      <c r="EQ701" s="16"/>
      <c r="ER701" s="16"/>
      <c r="ES701" s="16"/>
      <c r="ET701" s="16"/>
      <c r="EU701" s="16"/>
      <c r="EV701" s="16"/>
      <c r="EW701" s="16"/>
      <c r="EX701" s="16"/>
      <c r="EY701" s="16"/>
      <c r="EZ701" s="16"/>
      <c r="FA701" s="16"/>
      <c r="FB701" s="16"/>
      <c r="FC701" s="16"/>
      <c r="FD701" s="16"/>
      <c r="FE701" s="16"/>
      <c r="FF701" s="16"/>
      <c r="FG701" s="16"/>
      <c r="FH701" s="16"/>
      <c r="FI701" s="16"/>
      <c r="FJ701" s="16"/>
      <c r="FK701" s="16"/>
      <c r="FL701" s="16"/>
      <c r="FM701" s="16"/>
      <c r="FN701" s="16"/>
      <c r="FO701" s="16"/>
      <c r="FP701" s="16"/>
      <c r="FQ701" s="16"/>
      <c r="FR701" s="16"/>
      <c r="FS701" s="16"/>
      <c r="FT701" s="16"/>
      <c r="FU701" s="16"/>
      <c r="FV701" s="16"/>
      <c r="FW701" s="16"/>
      <c r="FX701" s="16"/>
      <c r="FY701" s="16"/>
      <c r="FZ701" s="16"/>
      <c r="GA701" s="16"/>
      <c r="GB701" s="16"/>
      <c r="GC701" s="16"/>
      <c r="GE701" s="37">
        <v>696</v>
      </c>
      <c r="GF701" s="12">
        <v>3967</v>
      </c>
      <c r="GG701" s="16">
        <v>4.18</v>
      </c>
      <c r="GH701" s="16">
        <v>4.5</v>
      </c>
      <c r="GI701" s="16">
        <v>0</v>
      </c>
      <c r="GJ701" s="16">
        <v>17</v>
      </c>
      <c r="GK701" s="16">
        <v>4.59</v>
      </c>
      <c r="GL701" s="16">
        <v>0</v>
      </c>
      <c r="GM701" s="16">
        <v>14.58</v>
      </c>
      <c r="GN701" s="16">
        <v>0</v>
      </c>
      <c r="GO701" s="16">
        <v>0</v>
      </c>
      <c r="GP701" s="16">
        <v>0</v>
      </c>
      <c r="GQ701" s="16">
        <v>0</v>
      </c>
      <c r="GR701" s="16">
        <v>0</v>
      </c>
      <c r="GS701" s="16">
        <v>0</v>
      </c>
      <c r="GT701" s="16">
        <v>0</v>
      </c>
      <c r="GU701" s="16">
        <v>0</v>
      </c>
      <c r="GV701" s="16">
        <v>240.26</v>
      </c>
      <c r="GW701" s="16"/>
      <c r="GX701" s="16"/>
      <c r="GY701" s="16"/>
      <c r="GZ701" s="16"/>
      <c r="HA701" s="16"/>
    </row>
    <row r="702" spans="1:209" x14ac:dyDescent="0.35">
      <c r="A702" s="37"/>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c r="AA702" s="16"/>
      <c r="AB702" s="16"/>
      <c r="AC702" s="16"/>
      <c r="AD702" s="16"/>
      <c r="AE702" s="16"/>
      <c r="AF702" s="16"/>
      <c r="AG702" s="16"/>
      <c r="AH702" s="16"/>
      <c r="AI702" s="16"/>
      <c r="AJ702" s="16"/>
      <c r="AK702" s="16"/>
      <c r="AL702" s="16"/>
      <c r="AM702" s="16"/>
      <c r="AN702" s="16"/>
      <c r="AO702" s="16"/>
      <c r="AP702" s="16"/>
      <c r="AQ702" s="16"/>
      <c r="AR702" s="16"/>
      <c r="AS702" s="16"/>
      <c r="AT702" s="16"/>
      <c r="AU702" s="16"/>
      <c r="AV702" s="16"/>
      <c r="AW702" s="16"/>
      <c r="AX702" s="16"/>
      <c r="AY702" s="16"/>
      <c r="AZ702" s="16"/>
      <c r="BA702" s="16"/>
      <c r="BB702" s="16"/>
      <c r="BC702" s="16"/>
      <c r="BD702" s="16"/>
      <c r="BE702" s="16"/>
      <c r="BF702" s="16"/>
      <c r="BG702" s="16"/>
      <c r="BH702" s="16"/>
      <c r="BI702" s="16"/>
      <c r="BJ702" s="16"/>
      <c r="BK702" s="16"/>
      <c r="BL702" s="16"/>
      <c r="BM702" s="16"/>
      <c r="BN702" s="16"/>
      <c r="BO702" s="16"/>
      <c r="BP702" s="16"/>
      <c r="BQ702" s="16"/>
      <c r="BR702" s="16"/>
      <c r="BS702" s="16"/>
      <c r="BT702" s="16"/>
      <c r="BU702" s="16"/>
      <c r="BV702" s="16"/>
      <c r="BW702" s="16"/>
      <c r="BX702" s="16"/>
      <c r="BY702" s="16"/>
      <c r="BZ702" s="16"/>
      <c r="CA702" s="16"/>
      <c r="CB702" s="16"/>
      <c r="CC702" s="16"/>
      <c r="CD702" s="16"/>
      <c r="CE702" s="16"/>
      <c r="CF702" s="16"/>
      <c r="CG702" s="16"/>
      <c r="CH702" s="16"/>
      <c r="CI702" s="16"/>
      <c r="CJ702" s="16"/>
      <c r="CK702" s="16"/>
      <c r="CL702" s="16"/>
      <c r="CM702" s="16"/>
      <c r="CN702" s="16"/>
      <c r="CO702" s="16"/>
      <c r="CP702" s="16"/>
      <c r="CQ702" s="16"/>
      <c r="CR702" s="16"/>
      <c r="CS702" s="16"/>
      <c r="CT702" s="16"/>
      <c r="CU702" s="16"/>
      <c r="CV702" s="16"/>
      <c r="CW702" s="16"/>
      <c r="CX702" s="16"/>
      <c r="CY702" s="16"/>
      <c r="CZ702" s="16"/>
      <c r="DA702" s="16"/>
      <c r="DB702" s="16"/>
      <c r="DC702" s="16"/>
      <c r="DD702" s="16"/>
      <c r="DE702" s="16"/>
      <c r="DF702" s="16"/>
      <c r="DG702" s="16"/>
      <c r="DH702" s="16"/>
      <c r="DI702" s="16"/>
      <c r="DJ702" s="16"/>
      <c r="DK702" s="16"/>
      <c r="DL702" s="16"/>
      <c r="DM702" s="16"/>
      <c r="DN702" s="16"/>
      <c r="DO702" s="16"/>
      <c r="DP702" s="16"/>
      <c r="DQ702" s="16"/>
      <c r="DR702" s="16"/>
      <c r="DS702" s="16"/>
      <c r="DT702" s="16"/>
      <c r="DU702" s="16"/>
      <c r="DV702" s="16"/>
      <c r="DW702" s="16"/>
      <c r="DX702" s="16"/>
      <c r="DY702" s="16"/>
      <c r="DZ702" s="16"/>
      <c r="EA702" s="16"/>
      <c r="EB702" s="16"/>
      <c r="EC702" s="16"/>
      <c r="ED702" s="16"/>
      <c r="EE702" s="16"/>
      <c r="EF702" s="16"/>
      <c r="EG702" s="16"/>
      <c r="EH702" s="16"/>
      <c r="EI702" s="16"/>
      <c r="EJ702" s="16"/>
      <c r="EK702" s="16"/>
      <c r="EL702" s="16"/>
      <c r="EM702" s="16"/>
      <c r="EN702" s="16"/>
      <c r="EO702" s="16"/>
      <c r="EP702" s="16"/>
      <c r="EQ702" s="16"/>
      <c r="ER702" s="16"/>
      <c r="ES702" s="16"/>
      <c r="ET702" s="16"/>
      <c r="EU702" s="16"/>
      <c r="EV702" s="16"/>
      <c r="EW702" s="16"/>
      <c r="EX702" s="16"/>
      <c r="EY702" s="16"/>
      <c r="EZ702" s="16"/>
      <c r="FA702" s="16"/>
      <c r="FB702" s="16"/>
      <c r="FC702" s="16"/>
      <c r="FD702" s="16"/>
      <c r="FE702" s="16"/>
      <c r="FF702" s="16"/>
      <c r="FG702" s="16"/>
      <c r="FH702" s="16"/>
      <c r="FI702" s="16"/>
      <c r="FJ702" s="16"/>
      <c r="FK702" s="16"/>
      <c r="FL702" s="16"/>
      <c r="FM702" s="16"/>
      <c r="FN702" s="16"/>
      <c r="FO702" s="16"/>
      <c r="FP702" s="16"/>
      <c r="FQ702" s="16"/>
      <c r="FR702" s="16"/>
      <c r="FS702" s="16"/>
      <c r="FT702" s="16"/>
      <c r="FU702" s="16"/>
      <c r="FV702" s="16"/>
      <c r="FW702" s="16"/>
      <c r="FX702" s="16"/>
      <c r="FY702" s="16"/>
      <c r="FZ702" s="16"/>
      <c r="GA702" s="16"/>
      <c r="GB702" s="16"/>
      <c r="GC702" s="16"/>
      <c r="GE702" s="37">
        <v>697</v>
      </c>
      <c r="GF702" s="12">
        <v>3971</v>
      </c>
      <c r="GG702" s="16">
        <v>87.915000000000006</v>
      </c>
      <c r="GH702" s="16">
        <v>67.91</v>
      </c>
      <c r="GI702" s="16">
        <v>37.200000000000003</v>
      </c>
      <c r="GJ702" s="16">
        <v>30.19</v>
      </c>
      <c r="GK702" s="16">
        <v>0</v>
      </c>
      <c r="GL702" s="16">
        <v>9</v>
      </c>
      <c r="GM702" s="16">
        <v>20.79</v>
      </c>
      <c r="GN702" s="16">
        <v>19.91</v>
      </c>
      <c r="GO702" s="16">
        <v>10.11</v>
      </c>
      <c r="GP702" s="16">
        <v>64.290000000000006</v>
      </c>
      <c r="GQ702" s="16">
        <v>81.02</v>
      </c>
      <c r="GR702" s="16">
        <v>45.085000000000001</v>
      </c>
      <c r="GS702" s="16">
        <v>178.56</v>
      </c>
      <c r="GT702" s="16">
        <v>24.754999999999999</v>
      </c>
      <c r="GU702" s="16">
        <v>38.58</v>
      </c>
      <c r="GV702" s="16">
        <v>5771.0780000000004</v>
      </c>
      <c r="GW702" s="16"/>
      <c r="GX702" s="16"/>
      <c r="GY702" s="16"/>
      <c r="GZ702" s="16"/>
      <c r="HA702" s="16"/>
    </row>
    <row r="703" spans="1:209" x14ac:dyDescent="0.35">
      <c r="A703" s="37"/>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c r="AA703" s="16"/>
      <c r="AB703" s="16"/>
      <c r="AC703" s="16"/>
      <c r="AD703" s="16"/>
      <c r="AE703" s="16"/>
      <c r="AF703" s="16"/>
      <c r="AG703" s="16"/>
      <c r="AH703" s="16"/>
      <c r="AI703" s="16"/>
      <c r="AJ703" s="16"/>
      <c r="AK703" s="16"/>
      <c r="AL703" s="16"/>
      <c r="AM703" s="16"/>
      <c r="AN703" s="16"/>
      <c r="AO703" s="16"/>
      <c r="AP703" s="16"/>
      <c r="AQ703" s="16"/>
      <c r="AR703" s="16"/>
      <c r="AS703" s="16"/>
      <c r="AT703" s="16"/>
      <c r="AU703" s="16"/>
      <c r="AV703" s="16"/>
      <c r="AW703" s="16"/>
      <c r="AX703" s="16"/>
      <c r="AY703" s="16"/>
      <c r="AZ703" s="16"/>
      <c r="BA703" s="16"/>
      <c r="BB703" s="16"/>
      <c r="BC703" s="16"/>
      <c r="BD703" s="16"/>
      <c r="BE703" s="16"/>
      <c r="BF703" s="16"/>
      <c r="BG703" s="16"/>
      <c r="BH703" s="16"/>
      <c r="BI703" s="16"/>
      <c r="BJ703" s="16"/>
      <c r="BK703" s="16"/>
      <c r="BL703" s="16"/>
      <c r="BM703" s="16"/>
      <c r="BN703" s="16"/>
      <c r="BO703" s="16"/>
      <c r="BP703" s="16"/>
      <c r="BQ703" s="16"/>
      <c r="BR703" s="16"/>
      <c r="BS703" s="16"/>
      <c r="BT703" s="16"/>
      <c r="BU703" s="16"/>
      <c r="BV703" s="16"/>
      <c r="BW703" s="16"/>
      <c r="BX703" s="16"/>
      <c r="BY703" s="16"/>
      <c r="BZ703" s="16"/>
      <c r="CA703" s="16"/>
      <c r="CB703" s="16"/>
      <c r="CC703" s="16"/>
      <c r="CD703" s="16"/>
      <c r="CE703" s="16"/>
      <c r="CF703" s="16"/>
      <c r="CG703" s="16"/>
      <c r="CH703" s="16"/>
      <c r="CI703" s="16"/>
      <c r="CJ703" s="16"/>
      <c r="CK703" s="16"/>
      <c r="CL703" s="16"/>
      <c r="CM703" s="16"/>
      <c r="CN703" s="16"/>
      <c r="CO703" s="16"/>
      <c r="CP703" s="16"/>
      <c r="CQ703" s="16"/>
      <c r="CR703" s="16"/>
      <c r="CS703" s="16"/>
      <c r="CT703" s="16"/>
      <c r="CU703" s="16"/>
      <c r="CV703" s="16"/>
      <c r="CW703" s="16"/>
      <c r="CX703" s="16"/>
      <c r="CY703" s="16"/>
      <c r="CZ703" s="16"/>
      <c r="DA703" s="16"/>
      <c r="DB703" s="16"/>
      <c r="DC703" s="16"/>
      <c r="DD703" s="16"/>
      <c r="DE703" s="16"/>
      <c r="DF703" s="16"/>
      <c r="DG703" s="16"/>
      <c r="DH703" s="16"/>
      <c r="DI703" s="16"/>
      <c r="DJ703" s="16"/>
      <c r="DK703" s="16"/>
      <c r="DL703" s="16"/>
      <c r="DM703" s="16"/>
      <c r="DN703" s="16"/>
      <c r="DO703" s="16"/>
      <c r="DP703" s="16"/>
      <c r="DQ703" s="16"/>
      <c r="DR703" s="16"/>
      <c r="DS703" s="16"/>
      <c r="DT703" s="16"/>
      <c r="DU703" s="16"/>
      <c r="DV703" s="16"/>
      <c r="DW703" s="16"/>
      <c r="DX703" s="16"/>
      <c r="DY703" s="16"/>
      <c r="DZ703" s="16"/>
      <c r="EA703" s="16"/>
      <c r="EB703" s="16"/>
      <c r="EC703" s="16"/>
      <c r="ED703" s="16"/>
      <c r="EE703" s="16"/>
      <c r="EF703" s="16"/>
      <c r="EG703" s="16"/>
      <c r="EH703" s="16"/>
      <c r="EI703" s="16"/>
      <c r="EJ703" s="16"/>
      <c r="EK703" s="16"/>
      <c r="EL703" s="16"/>
      <c r="EM703" s="16"/>
      <c r="EN703" s="16"/>
      <c r="EO703" s="16"/>
      <c r="EP703" s="16"/>
      <c r="EQ703" s="16"/>
      <c r="ER703" s="16"/>
      <c r="ES703" s="16"/>
      <c r="ET703" s="16"/>
      <c r="EU703" s="16"/>
      <c r="EV703" s="16"/>
      <c r="EW703" s="16"/>
      <c r="EX703" s="16"/>
      <c r="EY703" s="16"/>
      <c r="EZ703" s="16"/>
      <c r="FA703" s="16"/>
      <c r="FB703" s="16"/>
      <c r="FC703" s="16"/>
      <c r="FD703" s="16"/>
      <c r="FE703" s="16"/>
      <c r="FF703" s="16"/>
      <c r="FG703" s="16"/>
      <c r="FH703" s="16"/>
      <c r="FI703" s="16"/>
      <c r="FJ703" s="16"/>
      <c r="FK703" s="16"/>
      <c r="FL703" s="16"/>
      <c r="FM703" s="16"/>
      <c r="FN703" s="16"/>
      <c r="FO703" s="16"/>
      <c r="FP703" s="16"/>
      <c r="FQ703" s="16"/>
      <c r="FR703" s="16"/>
      <c r="FS703" s="16"/>
      <c r="FT703" s="16"/>
      <c r="FU703" s="16"/>
      <c r="FV703" s="16"/>
      <c r="FW703" s="16"/>
      <c r="FX703" s="16"/>
      <c r="FY703" s="16"/>
      <c r="FZ703" s="16"/>
      <c r="GA703" s="16"/>
      <c r="GB703" s="16"/>
      <c r="GC703" s="16"/>
      <c r="GE703" s="37">
        <v>698</v>
      </c>
      <c r="GF703" s="12">
        <v>3975</v>
      </c>
      <c r="GG703" s="16">
        <v>64.39</v>
      </c>
      <c r="GH703" s="16">
        <v>138.21</v>
      </c>
      <c r="GI703" s="16">
        <v>46.04</v>
      </c>
      <c r="GJ703" s="16">
        <v>43.65</v>
      </c>
      <c r="GK703" s="16">
        <v>45.78</v>
      </c>
      <c r="GL703" s="16">
        <v>38.295000000000002</v>
      </c>
      <c r="GM703" s="16">
        <v>38.700000000000003</v>
      </c>
      <c r="GN703" s="16">
        <v>55.62</v>
      </c>
      <c r="GO703" s="16">
        <v>75.894999999999996</v>
      </c>
      <c r="GP703" s="16">
        <v>192.16</v>
      </c>
      <c r="GQ703" s="16">
        <v>188.72</v>
      </c>
      <c r="GR703" s="16">
        <v>55.465000000000003</v>
      </c>
      <c r="GS703" s="16">
        <v>67.319999999999993</v>
      </c>
      <c r="GT703" s="16">
        <v>106.82</v>
      </c>
      <c r="GU703" s="16">
        <v>108.74</v>
      </c>
      <c r="GV703" s="16">
        <v>20727.45</v>
      </c>
      <c r="GW703" s="16"/>
      <c r="GX703" s="16"/>
      <c r="GY703" s="16"/>
      <c r="GZ703" s="16"/>
      <c r="HA703" s="16"/>
    </row>
    <row r="704" spans="1:209" x14ac:dyDescent="0.35">
      <c r="A704" s="37"/>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c r="AA704" s="16"/>
      <c r="AB704" s="16"/>
      <c r="AC704" s="16"/>
      <c r="AD704" s="16"/>
      <c r="AE704" s="16"/>
      <c r="AF704" s="16"/>
      <c r="AG704" s="16"/>
      <c r="AH704" s="16"/>
      <c r="AI704" s="16"/>
      <c r="AJ704" s="16"/>
      <c r="AK704" s="16"/>
      <c r="AL704" s="16"/>
      <c r="AM704" s="16"/>
      <c r="AN704" s="16"/>
      <c r="AO704" s="16"/>
      <c r="AP704" s="16"/>
      <c r="AQ704" s="16"/>
      <c r="AR704" s="16"/>
      <c r="AS704" s="16"/>
      <c r="AT704" s="16"/>
      <c r="AU704" s="16"/>
      <c r="AV704" s="16"/>
      <c r="AW704" s="16"/>
      <c r="AX704" s="16"/>
      <c r="AY704" s="16"/>
      <c r="AZ704" s="16"/>
      <c r="BA704" s="16"/>
      <c r="BB704" s="16"/>
      <c r="BC704" s="16"/>
      <c r="BD704" s="16"/>
      <c r="BE704" s="16"/>
      <c r="BF704" s="16"/>
      <c r="BG704" s="16"/>
      <c r="BH704" s="16"/>
      <c r="BI704" s="16"/>
      <c r="BJ704" s="16"/>
      <c r="BK704" s="16"/>
      <c r="BL704" s="16"/>
      <c r="BM704" s="16"/>
      <c r="BN704" s="16"/>
      <c r="BO704" s="16"/>
      <c r="BP704" s="16"/>
      <c r="BQ704" s="16"/>
      <c r="BR704" s="16"/>
      <c r="BS704" s="16"/>
      <c r="BT704" s="16"/>
      <c r="BU704" s="16"/>
      <c r="BV704" s="16"/>
      <c r="BW704" s="16"/>
      <c r="BX704" s="16"/>
      <c r="BY704" s="16"/>
      <c r="BZ704" s="16"/>
      <c r="CA704" s="16"/>
      <c r="CB704" s="16"/>
      <c r="CC704" s="16"/>
      <c r="CD704" s="16"/>
      <c r="CE704" s="16"/>
      <c r="CF704" s="16"/>
      <c r="CG704" s="16"/>
      <c r="CH704" s="16"/>
      <c r="CI704" s="16"/>
      <c r="CJ704" s="16"/>
      <c r="CK704" s="16"/>
      <c r="CL704" s="16"/>
      <c r="CM704" s="16"/>
      <c r="CN704" s="16"/>
      <c r="CO704" s="16"/>
      <c r="CP704" s="16"/>
      <c r="CQ704" s="16"/>
      <c r="CR704" s="16"/>
      <c r="CS704" s="16"/>
      <c r="CT704" s="16"/>
      <c r="CU704" s="16"/>
      <c r="CV704" s="16"/>
      <c r="CW704" s="16"/>
      <c r="CX704" s="16"/>
      <c r="CY704" s="16"/>
      <c r="CZ704" s="16"/>
      <c r="DA704" s="16"/>
      <c r="DB704" s="16"/>
      <c r="DC704" s="16"/>
      <c r="DD704" s="16"/>
      <c r="DE704" s="16"/>
      <c r="DF704" s="16"/>
      <c r="DG704" s="16"/>
      <c r="DH704" s="16"/>
      <c r="DI704" s="16"/>
      <c r="DJ704" s="16"/>
      <c r="DK704" s="16"/>
      <c r="DL704" s="16"/>
      <c r="DM704" s="16"/>
      <c r="DN704" s="16"/>
      <c r="DO704" s="16"/>
      <c r="DP704" s="16"/>
      <c r="DQ704" s="16"/>
      <c r="DR704" s="16"/>
      <c r="DS704" s="16"/>
      <c r="DT704" s="16"/>
      <c r="DU704" s="16"/>
      <c r="DV704" s="16"/>
      <c r="DW704" s="16"/>
      <c r="DX704" s="16"/>
      <c r="DY704" s="16"/>
      <c r="DZ704" s="16"/>
      <c r="EA704" s="16"/>
      <c r="EB704" s="16"/>
      <c r="EC704" s="16"/>
      <c r="ED704" s="16"/>
      <c r="EE704" s="16"/>
      <c r="EF704" s="16"/>
      <c r="EG704" s="16"/>
      <c r="EH704" s="16"/>
      <c r="EI704" s="16"/>
      <c r="EJ704" s="16"/>
      <c r="EK704" s="16"/>
      <c r="EL704" s="16"/>
      <c r="EM704" s="16"/>
      <c r="EN704" s="16"/>
      <c r="EO704" s="16"/>
      <c r="EP704" s="16"/>
      <c r="EQ704" s="16"/>
      <c r="ER704" s="16"/>
      <c r="ES704" s="16"/>
      <c r="ET704" s="16"/>
      <c r="EU704" s="16"/>
      <c r="EV704" s="16"/>
      <c r="EW704" s="16"/>
      <c r="EX704" s="16"/>
      <c r="EY704" s="16"/>
      <c r="EZ704" s="16"/>
      <c r="FA704" s="16"/>
      <c r="FB704" s="16"/>
      <c r="FC704" s="16"/>
      <c r="FD704" s="16"/>
      <c r="FE704" s="16"/>
      <c r="FF704" s="16"/>
      <c r="FG704" s="16"/>
      <c r="FH704" s="16"/>
      <c r="FI704" s="16"/>
      <c r="FJ704" s="16"/>
      <c r="FK704" s="16"/>
      <c r="FL704" s="16"/>
      <c r="FM704" s="16"/>
      <c r="FN704" s="16"/>
      <c r="FO704" s="16"/>
      <c r="FP704" s="16"/>
      <c r="FQ704" s="16"/>
      <c r="FR704" s="16"/>
      <c r="FS704" s="16"/>
      <c r="FT704" s="16"/>
      <c r="FU704" s="16"/>
      <c r="FV704" s="16"/>
      <c r="FW704" s="16"/>
      <c r="FX704" s="16"/>
      <c r="FY704" s="16"/>
      <c r="FZ704" s="16"/>
      <c r="GA704" s="16"/>
      <c r="GB704" s="16"/>
      <c r="GC704" s="16"/>
      <c r="GE704" s="37">
        <v>699</v>
      </c>
      <c r="GF704" s="12">
        <v>3976</v>
      </c>
      <c r="GG704" s="16">
        <v>79.628</v>
      </c>
      <c r="GH704" s="16">
        <v>183.56</v>
      </c>
      <c r="GI704" s="16">
        <v>54.64</v>
      </c>
      <c r="GJ704" s="16">
        <v>62.6</v>
      </c>
      <c r="GK704" s="16">
        <v>49.18</v>
      </c>
      <c r="GL704" s="16">
        <v>26.08</v>
      </c>
      <c r="GM704" s="16">
        <v>18.170000000000002</v>
      </c>
      <c r="GN704" s="16">
        <v>59.155000000000001</v>
      </c>
      <c r="GO704" s="16">
        <v>25.305</v>
      </c>
      <c r="GP704" s="16">
        <v>170.98500000000001</v>
      </c>
      <c r="GQ704" s="16">
        <v>255.48</v>
      </c>
      <c r="GR704" s="16">
        <v>97.45</v>
      </c>
      <c r="GS704" s="16">
        <v>118.61</v>
      </c>
      <c r="GT704" s="16">
        <v>73.364999999999995</v>
      </c>
      <c r="GU704" s="16">
        <v>97.22</v>
      </c>
      <c r="GV704" s="16">
        <v>18815.392000000003</v>
      </c>
      <c r="GW704" s="16"/>
      <c r="GX704" s="16"/>
      <c r="GY704" s="16"/>
      <c r="GZ704" s="16"/>
      <c r="HA704" s="16"/>
    </row>
    <row r="705" spans="1:209" x14ac:dyDescent="0.35">
      <c r="A705" s="37"/>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c r="AA705" s="16"/>
      <c r="AB705" s="16"/>
      <c r="AC705" s="16"/>
      <c r="AD705" s="16"/>
      <c r="AE705" s="16"/>
      <c r="AF705" s="16"/>
      <c r="AG705" s="16"/>
      <c r="AH705" s="16"/>
      <c r="AI705" s="16"/>
      <c r="AJ705" s="16"/>
      <c r="AK705" s="16"/>
      <c r="AL705" s="16"/>
      <c r="AM705" s="16"/>
      <c r="AN705" s="16"/>
      <c r="AO705" s="16"/>
      <c r="AP705" s="16"/>
      <c r="AQ705" s="16"/>
      <c r="AR705" s="16"/>
      <c r="AS705" s="16"/>
      <c r="AT705" s="16"/>
      <c r="AU705" s="16"/>
      <c r="AV705" s="16"/>
      <c r="AW705" s="16"/>
      <c r="AX705" s="16"/>
      <c r="AY705" s="16"/>
      <c r="AZ705" s="16"/>
      <c r="BA705" s="16"/>
      <c r="BB705" s="16"/>
      <c r="BC705" s="16"/>
      <c r="BD705" s="16"/>
      <c r="BE705" s="16"/>
      <c r="BF705" s="16"/>
      <c r="BG705" s="16"/>
      <c r="BH705" s="16"/>
      <c r="BI705" s="16"/>
      <c r="BJ705" s="16"/>
      <c r="BK705" s="16"/>
      <c r="BL705" s="16"/>
      <c r="BM705" s="16"/>
      <c r="BN705" s="16"/>
      <c r="BO705" s="16"/>
      <c r="BP705" s="16"/>
      <c r="BQ705" s="16"/>
      <c r="BR705" s="16"/>
      <c r="BS705" s="16"/>
      <c r="BT705" s="16"/>
      <c r="BU705" s="16"/>
      <c r="BV705" s="16"/>
      <c r="BW705" s="16"/>
      <c r="BX705" s="16"/>
      <c r="BY705" s="16"/>
      <c r="BZ705" s="16"/>
      <c r="CA705" s="16"/>
      <c r="CB705" s="16"/>
      <c r="CC705" s="16"/>
      <c r="CD705" s="16"/>
      <c r="CE705" s="16"/>
      <c r="CF705" s="16"/>
      <c r="CG705" s="16"/>
      <c r="CH705" s="16"/>
      <c r="CI705" s="16"/>
      <c r="CJ705" s="16"/>
      <c r="CK705" s="16"/>
      <c r="CL705" s="16"/>
      <c r="CM705" s="16"/>
      <c r="CN705" s="16"/>
      <c r="CO705" s="16"/>
      <c r="CP705" s="16"/>
      <c r="CQ705" s="16"/>
      <c r="CR705" s="16"/>
      <c r="CS705" s="16"/>
      <c r="CT705" s="16"/>
      <c r="CU705" s="16"/>
      <c r="CV705" s="16"/>
      <c r="CW705" s="16"/>
      <c r="CX705" s="16"/>
      <c r="CY705" s="16"/>
      <c r="CZ705" s="16"/>
      <c r="DA705" s="16"/>
      <c r="DB705" s="16"/>
      <c r="DC705" s="16"/>
      <c r="DD705" s="16"/>
      <c r="DE705" s="16"/>
      <c r="DF705" s="16"/>
      <c r="DG705" s="16"/>
      <c r="DH705" s="16"/>
      <c r="DI705" s="16"/>
      <c r="DJ705" s="16"/>
      <c r="DK705" s="16"/>
      <c r="DL705" s="16"/>
      <c r="DM705" s="16"/>
      <c r="DN705" s="16"/>
      <c r="DO705" s="16"/>
      <c r="DP705" s="16"/>
      <c r="DQ705" s="16"/>
      <c r="DR705" s="16"/>
      <c r="DS705" s="16"/>
      <c r="DT705" s="16"/>
      <c r="DU705" s="16"/>
      <c r="DV705" s="16"/>
      <c r="DW705" s="16"/>
      <c r="DX705" s="16"/>
      <c r="DY705" s="16"/>
      <c r="DZ705" s="16"/>
      <c r="EA705" s="16"/>
      <c r="EB705" s="16"/>
      <c r="EC705" s="16"/>
      <c r="ED705" s="16"/>
      <c r="EE705" s="16"/>
      <c r="EF705" s="16"/>
      <c r="EG705" s="16"/>
      <c r="EH705" s="16"/>
      <c r="EI705" s="16"/>
      <c r="EJ705" s="16"/>
      <c r="EK705" s="16"/>
      <c r="EL705" s="16"/>
      <c r="EM705" s="16"/>
      <c r="EN705" s="16"/>
      <c r="EO705" s="16"/>
      <c r="EP705" s="16"/>
      <c r="EQ705" s="16"/>
      <c r="ER705" s="16"/>
      <c r="ES705" s="16"/>
      <c r="ET705" s="16"/>
      <c r="EU705" s="16"/>
      <c r="EV705" s="16"/>
      <c r="EW705" s="16"/>
      <c r="EX705" s="16"/>
      <c r="EY705" s="16"/>
      <c r="EZ705" s="16"/>
      <c r="FA705" s="16"/>
      <c r="FB705" s="16"/>
      <c r="FC705" s="16"/>
      <c r="FD705" s="16"/>
      <c r="FE705" s="16"/>
      <c r="FF705" s="16"/>
      <c r="FG705" s="16"/>
      <c r="FH705" s="16"/>
      <c r="FI705" s="16"/>
      <c r="FJ705" s="16"/>
      <c r="FK705" s="16"/>
      <c r="FL705" s="16"/>
      <c r="FM705" s="16"/>
      <c r="FN705" s="16"/>
      <c r="FO705" s="16"/>
      <c r="FP705" s="16"/>
      <c r="FQ705" s="16"/>
      <c r="FR705" s="16"/>
      <c r="FS705" s="16"/>
      <c r="FT705" s="16"/>
      <c r="FU705" s="16"/>
      <c r="FV705" s="16"/>
      <c r="FW705" s="16"/>
      <c r="FX705" s="16"/>
      <c r="FY705" s="16"/>
      <c r="FZ705" s="16"/>
      <c r="GA705" s="16"/>
      <c r="GB705" s="16"/>
      <c r="GC705" s="16"/>
      <c r="GE705" s="37">
        <v>700</v>
      </c>
      <c r="GF705" s="12">
        <v>3977</v>
      </c>
      <c r="GG705" s="16">
        <v>349.99599999999998</v>
      </c>
      <c r="GH705" s="16">
        <v>504.20499999999998</v>
      </c>
      <c r="GI705" s="16">
        <v>164.89</v>
      </c>
      <c r="GJ705" s="16">
        <v>268.82799999999997</v>
      </c>
      <c r="GK705" s="16">
        <v>245.02</v>
      </c>
      <c r="GL705" s="16">
        <v>206.48</v>
      </c>
      <c r="GM705" s="16">
        <v>236.26499999999999</v>
      </c>
      <c r="GN705" s="16">
        <v>458.67500000000001</v>
      </c>
      <c r="GO705" s="16">
        <v>218.01499999999999</v>
      </c>
      <c r="GP705" s="16">
        <v>1246.3150000000001</v>
      </c>
      <c r="GQ705" s="16">
        <v>1180.54</v>
      </c>
      <c r="GR705" s="16">
        <v>770.43499999999995</v>
      </c>
      <c r="GS705" s="16">
        <v>962.34500000000003</v>
      </c>
      <c r="GT705" s="16">
        <v>853.83500000000004</v>
      </c>
      <c r="GU705" s="16">
        <v>574.34500000000003</v>
      </c>
      <c r="GV705" s="16">
        <v>118627.50600000001</v>
      </c>
      <c r="GW705" s="16"/>
      <c r="GX705" s="16"/>
      <c r="GY705" s="16"/>
      <c r="GZ705" s="16"/>
      <c r="HA705" s="16"/>
    </row>
    <row r="706" spans="1:209" x14ac:dyDescent="0.35">
      <c r="A706" s="37"/>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c r="AA706" s="16"/>
      <c r="AB706" s="16"/>
      <c r="AC706" s="16"/>
      <c r="AD706" s="16"/>
      <c r="AE706" s="16"/>
      <c r="AF706" s="16"/>
      <c r="AG706" s="16"/>
      <c r="AH706" s="16"/>
      <c r="AI706" s="16"/>
      <c r="AJ706" s="16"/>
      <c r="AK706" s="16"/>
      <c r="AL706" s="16"/>
      <c r="AM706" s="16"/>
      <c r="AN706" s="16"/>
      <c r="AO706" s="16"/>
      <c r="AP706" s="16"/>
      <c r="AQ706" s="16"/>
      <c r="AR706" s="16"/>
      <c r="AS706" s="16"/>
      <c r="AT706" s="16"/>
      <c r="AU706" s="16"/>
      <c r="AV706" s="16"/>
      <c r="AW706" s="16"/>
      <c r="AX706" s="16"/>
      <c r="AY706" s="16"/>
      <c r="AZ706" s="16"/>
      <c r="BA706" s="16"/>
      <c r="BB706" s="16"/>
      <c r="BC706" s="16"/>
      <c r="BD706" s="16"/>
      <c r="BE706" s="16"/>
      <c r="BF706" s="16"/>
      <c r="BG706" s="16"/>
      <c r="BH706" s="16"/>
      <c r="BI706" s="16"/>
      <c r="BJ706" s="16"/>
      <c r="BK706" s="16"/>
      <c r="BL706" s="16"/>
      <c r="BM706" s="16"/>
      <c r="BN706" s="16"/>
      <c r="BO706" s="16"/>
      <c r="BP706" s="16"/>
      <c r="BQ706" s="16"/>
      <c r="BR706" s="16"/>
      <c r="BS706" s="16"/>
      <c r="BT706" s="16"/>
      <c r="BU706" s="16"/>
      <c r="BV706" s="16"/>
      <c r="BW706" s="16"/>
      <c r="BX706" s="16"/>
      <c r="BY706" s="16"/>
      <c r="BZ706" s="16"/>
      <c r="CA706" s="16"/>
      <c r="CB706" s="16"/>
      <c r="CC706" s="16"/>
      <c r="CD706" s="16"/>
      <c r="CE706" s="16"/>
      <c r="CF706" s="16"/>
      <c r="CG706" s="16"/>
      <c r="CH706" s="16"/>
      <c r="CI706" s="16"/>
      <c r="CJ706" s="16"/>
      <c r="CK706" s="16"/>
      <c r="CL706" s="16"/>
      <c r="CM706" s="16"/>
      <c r="CN706" s="16"/>
      <c r="CO706" s="16"/>
      <c r="CP706" s="16"/>
      <c r="CQ706" s="16"/>
      <c r="CR706" s="16"/>
      <c r="CS706" s="16"/>
      <c r="CT706" s="16"/>
      <c r="CU706" s="16"/>
      <c r="CV706" s="16"/>
      <c r="CW706" s="16"/>
      <c r="CX706" s="16"/>
      <c r="CY706" s="16"/>
      <c r="CZ706" s="16"/>
      <c r="DA706" s="16"/>
      <c r="DB706" s="16"/>
      <c r="DC706" s="16"/>
      <c r="DD706" s="16"/>
      <c r="DE706" s="16"/>
      <c r="DF706" s="16"/>
      <c r="DG706" s="16"/>
      <c r="DH706" s="16"/>
      <c r="DI706" s="16"/>
      <c r="DJ706" s="16"/>
      <c r="DK706" s="16"/>
      <c r="DL706" s="16"/>
      <c r="DM706" s="16"/>
      <c r="DN706" s="16"/>
      <c r="DO706" s="16"/>
      <c r="DP706" s="16"/>
      <c r="DQ706" s="16"/>
      <c r="DR706" s="16"/>
      <c r="DS706" s="16"/>
      <c r="DT706" s="16"/>
      <c r="DU706" s="16"/>
      <c r="DV706" s="16"/>
      <c r="DW706" s="16"/>
      <c r="DX706" s="16"/>
      <c r="DY706" s="16"/>
      <c r="DZ706" s="16"/>
      <c r="EA706" s="16"/>
      <c r="EB706" s="16"/>
      <c r="EC706" s="16"/>
      <c r="ED706" s="16"/>
      <c r="EE706" s="16"/>
      <c r="EF706" s="16"/>
      <c r="EG706" s="16"/>
      <c r="EH706" s="16"/>
      <c r="EI706" s="16"/>
      <c r="EJ706" s="16"/>
      <c r="EK706" s="16"/>
      <c r="EL706" s="16"/>
      <c r="EM706" s="16"/>
      <c r="EN706" s="16"/>
      <c r="EO706" s="16"/>
      <c r="EP706" s="16"/>
      <c r="EQ706" s="16"/>
      <c r="ER706" s="16"/>
      <c r="ES706" s="16"/>
      <c r="ET706" s="16"/>
      <c r="EU706" s="16"/>
      <c r="EV706" s="16"/>
      <c r="EW706" s="16"/>
      <c r="EX706" s="16"/>
      <c r="EY706" s="16"/>
      <c r="EZ706" s="16"/>
      <c r="FA706" s="16"/>
      <c r="FB706" s="16"/>
      <c r="FC706" s="16"/>
      <c r="FD706" s="16"/>
      <c r="FE706" s="16"/>
      <c r="FF706" s="16"/>
      <c r="FG706" s="16"/>
      <c r="FH706" s="16"/>
      <c r="FI706" s="16"/>
      <c r="FJ706" s="16"/>
      <c r="FK706" s="16"/>
      <c r="FL706" s="16"/>
      <c r="FM706" s="16"/>
      <c r="FN706" s="16"/>
      <c r="FO706" s="16"/>
      <c r="FP706" s="16"/>
      <c r="FQ706" s="16"/>
      <c r="FR706" s="16"/>
      <c r="FS706" s="16"/>
      <c r="FT706" s="16"/>
      <c r="FU706" s="16"/>
      <c r="FV706" s="16"/>
      <c r="FW706" s="16"/>
      <c r="FX706" s="16"/>
      <c r="FY706" s="16"/>
      <c r="FZ706" s="16"/>
      <c r="GA706" s="16"/>
      <c r="GB706" s="16"/>
      <c r="GC706" s="16"/>
      <c r="GE706" s="37">
        <v>701</v>
      </c>
      <c r="GF706" s="12">
        <v>3978</v>
      </c>
      <c r="GG706" s="16">
        <v>6.57</v>
      </c>
      <c r="GH706" s="16">
        <v>11.16</v>
      </c>
      <c r="GI706" s="16">
        <v>7.5039999999999996</v>
      </c>
      <c r="GJ706" s="16">
        <v>20</v>
      </c>
      <c r="GK706" s="16">
        <v>26.42</v>
      </c>
      <c r="GL706" s="16">
        <v>53.75</v>
      </c>
      <c r="GM706" s="16">
        <v>46.82</v>
      </c>
      <c r="GN706" s="16">
        <v>191.405</v>
      </c>
      <c r="GO706" s="16">
        <v>169.14500000000001</v>
      </c>
      <c r="GP706" s="16">
        <v>847.26499999999999</v>
      </c>
      <c r="GQ706" s="16">
        <v>910.07</v>
      </c>
      <c r="GR706" s="16">
        <v>442.18</v>
      </c>
      <c r="GS706" s="16">
        <v>555.43499999999995</v>
      </c>
      <c r="GT706" s="16">
        <v>954.53</v>
      </c>
      <c r="GU706" s="16">
        <v>758.755</v>
      </c>
      <c r="GV706" s="16">
        <v>78812.364999999991</v>
      </c>
      <c r="GW706" s="16"/>
      <c r="GX706" s="16"/>
      <c r="GY706" s="16"/>
      <c r="GZ706" s="16"/>
      <c r="HA706" s="16"/>
    </row>
    <row r="707" spans="1:209" x14ac:dyDescent="0.35">
      <c r="A707" s="37"/>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c r="AA707" s="16"/>
      <c r="AB707" s="16"/>
      <c r="AC707" s="16"/>
      <c r="AD707" s="16"/>
      <c r="AE707" s="16"/>
      <c r="AF707" s="16"/>
      <c r="AG707" s="16"/>
      <c r="AH707" s="16"/>
      <c r="AI707" s="16"/>
      <c r="AJ707" s="16"/>
      <c r="AK707" s="16"/>
      <c r="AL707" s="16"/>
      <c r="AM707" s="16"/>
      <c r="AN707" s="16"/>
      <c r="AO707" s="16"/>
      <c r="AP707" s="16"/>
      <c r="AQ707" s="16"/>
      <c r="AR707" s="16"/>
      <c r="AS707" s="16"/>
      <c r="AT707" s="16"/>
      <c r="AU707" s="16"/>
      <c r="AV707" s="16"/>
      <c r="AW707" s="16"/>
      <c r="AX707" s="16"/>
      <c r="AY707" s="16"/>
      <c r="AZ707" s="16"/>
      <c r="BA707" s="16"/>
      <c r="BB707" s="16"/>
      <c r="BC707" s="16"/>
      <c r="BD707" s="16"/>
      <c r="BE707" s="16"/>
      <c r="BF707" s="16"/>
      <c r="BG707" s="16"/>
      <c r="BH707" s="16"/>
      <c r="BI707" s="16"/>
      <c r="BJ707" s="16"/>
      <c r="BK707" s="16"/>
      <c r="BL707" s="16"/>
      <c r="BM707" s="16"/>
      <c r="BN707" s="16"/>
      <c r="BO707" s="16"/>
      <c r="BP707" s="16"/>
      <c r="BQ707" s="16"/>
      <c r="BR707" s="16"/>
      <c r="BS707" s="16"/>
      <c r="BT707" s="16"/>
      <c r="BU707" s="16"/>
      <c r="BV707" s="16"/>
      <c r="BW707" s="16"/>
      <c r="BX707" s="16"/>
      <c r="BY707" s="16"/>
      <c r="BZ707" s="16"/>
      <c r="CA707" s="16"/>
      <c r="CB707" s="16"/>
      <c r="CC707" s="16"/>
      <c r="CD707" s="16"/>
      <c r="CE707" s="16"/>
      <c r="CF707" s="16"/>
      <c r="CG707" s="16"/>
      <c r="CH707" s="16"/>
      <c r="CI707" s="16"/>
      <c r="CJ707" s="16"/>
      <c r="CK707" s="16"/>
      <c r="CL707" s="16"/>
      <c r="CM707" s="16"/>
      <c r="CN707" s="16"/>
      <c r="CO707" s="16"/>
      <c r="CP707" s="16"/>
      <c r="CQ707" s="16"/>
      <c r="CR707" s="16"/>
      <c r="CS707" s="16"/>
      <c r="CT707" s="16"/>
      <c r="CU707" s="16"/>
      <c r="CV707" s="16"/>
      <c r="CW707" s="16"/>
      <c r="CX707" s="16"/>
      <c r="CY707" s="16"/>
      <c r="CZ707" s="16"/>
      <c r="DA707" s="16"/>
      <c r="DB707" s="16"/>
      <c r="DC707" s="16"/>
      <c r="DD707" s="16"/>
      <c r="DE707" s="16"/>
      <c r="DF707" s="16"/>
      <c r="DG707" s="16"/>
      <c r="DH707" s="16"/>
      <c r="DI707" s="16"/>
      <c r="DJ707" s="16"/>
      <c r="DK707" s="16"/>
      <c r="DL707" s="16"/>
      <c r="DM707" s="16"/>
      <c r="DN707" s="16"/>
      <c r="DO707" s="16"/>
      <c r="DP707" s="16"/>
      <c r="DQ707" s="16"/>
      <c r="DR707" s="16"/>
      <c r="DS707" s="16"/>
      <c r="DT707" s="16"/>
      <c r="DU707" s="16"/>
      <c r="DV707" s="16"/>
      <c r="DW707" s="16"/>
      <c r="DX707" s="16"/>
      <c r="DY707" s="16"/>
      <c r="DZ707" s="16"/>
      <c r="EA707" s="16"/>
      <c r="EB707" s="16"/>
      <c r="EC707" s="16"/>
      <c r="ED707" s="16"/>
      <c r="EE707" s="16"/>
      <c r="EF707" s="16"/>
      <c r="EG707" s="16"/>
      <c r="EH707" s="16"/>
      <c r="EI707" s="16"/>
      <c r="EJ707" s="16"/>
      <c r="EK707" s="16"/>
      <c r="EL707" s="16"/>
      <c r="EM707" s="16"/>
      <c r="EN707" s="16"/>
      <c r="EO707" s="16"/>
      <c r="EP707" s="16"/>
      <c r="EQ707" s="16"/>
      <c r="ER707" s="16"/>
      <c r="ES707" s="16"/>
      <c r="ET707" s="16"/>
      <c r="EU707" s="16"/>
      <c r="EV707" s="16"/>
      <c r="EW707" s="16"/>
      <c r="EX707" s="16"/>
      <c r="EY707" s="16"/>
      <c r="EZ707" s="16"/>
      <c r="FA707" s="16"/>
      <c r="FB707" s="16"/>
      <c r="FC707" s="16"/>
      <c r="FD707" s="16"/>
      <c r="FE707" s="16"/>
      <c r="FF707" s="16"/>
      <c r="FG707" s="16"/>
      <c r="FH707" s="16"/>
      <c r="FI707" s="16"/>
      <c r="FJ707" s="16"/>
      <c r="FK707" s="16"/>
      <c r="FL707" s="16"/>
      <c r="FM707" s="16"/>
      <c r="FN707" s="16"/>
      <c r="FO707" s="16"/>
      <c r="FP707" s="16"/>
      <c r="FQ707" s="16"/>
      <c r="FR707" s="16"/>
      <c r="FS707" s="16"/>
      <c r="FT707" s="16"/>
      <c r="FU707" s="16"/>
      <c r="FV707" s="16"/>
      <c r="FW707" s="16"/>
      <c r="FX707" s="16"/>
      <c r="FY707" s="16"/>
      <c r="FZ707" s="16"/>
      <c r="GA707" s="16"/>
      <c r="GB707" s="16"/>
      <c r="GC707" s="16"/>
      <c r="GE707" s="37">
        <v>702</v>
      </c>
      <c r="GF707" s="12">
        <v>3979</v>
      </c>
      <c r="GG707" s="16">
        <v>4.5999999999999996</v>
      </c>
      <c r="GH707" s="16">
        <v>9.5</v>
      </c>
      <c r="GI707" s="16">
        <v>5</v>
      </c>
      <c r="GJ707" s="16">
        <v>4</v>
      </c>
      <c r="GK707" s="16">
        <v>0</v>
      </c>
      <c r="GL707" s="16">
        <v>4.68</v>
      </c>
      <c r="GM707" s="16">
        <v>5</v>
      </c>
      <c r="GN707" s="16">
        <v>12.42</v>
      </c>
      <c r="GO707" s="16">
        <v>0</v>
      </c>
      <c r="GP707" s="16">
        <v>0</v>
      </c>
      <c r="GQ707" s="16">
        <v>8.8800000000000008</v>
      </c>
      <c r="GR707" s="16">
        <v>0</v>
      </c>
      <c r="GS707" s="16">
        <v>28.5</v>
      </c>
      <c r="GT707" s="16">
        <v>0</v>
      </c>
      <c r="GU707" s="16">
        <v>15.84</v>
      </c>
      <c r="GV707" s="16">
        <v>680.25500000000022</v>
      </c>
      <c r="GW707" s="16"/>
      <c r="GX707" s="16"/>
      <c r="GY707" s="16"/>
      <c r="GZ707" s="16"/>
      <c r="HA707" s="16"/>
    </row>
    <row r="708" spans="1:209" x14ac:dyDescent="0.35">
      <c r="A708" s="37"/>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c r="AA708" s="16"/>
      <c r="AB708" s="16"/>
      <c r="AC708" s="16"/>
      <c r="AD708" s="16"/>
      <c r="AE708" s="16"/>
      <c r="AF708" s="16"/>
      <c r="AG708" s="16"/>
      <c r="AH708" s="16"/>
      <c r="AI708" s="16"/>
      <c r="AJ708" s="16"/>
      <c r="AK708" s="16"/>
      <c r="AL708" s="16"/>
      <c r="AM708" s="16"/>
      <c r="AN708" s="16"/>
      <c r="AO708" s="16"/>
      <c r="AP708" s="16"/>
      <c r="AQ708" s="16"/>
      <c r="AR708" s="16"/>
      <c r="AS708" s="16"/>
      <c r="AT708" s="16"/>
      <c r="AU708" s="16"/>
      <c r="AV708" s="16"/>
      <c r="AW708" s="16"/>
      <c r="AX708" s="16"/>
      <c r="AY708" s="16"/>
      <c r="AZ708" s="16"/>
      <c r="BA708" s="16"/>
      <c r="BB708" s="16"/>
      <c r="BC708" s="16"/>
      <c r="BD708" s="16"/>
      <c r="BE708" s="16"/>
      <c r="BF708" s="16"/>
      <c r="BG708" s="16"/>
      <c r="BH708" s="16"/>
      <c r="BI708" s="16"/>
      <c r="BJ708" s="16"/>
      <c r="BK708" s="16"/>
      <c r="BL708" s="16"/>
      <c r="BM708" s="16"/>
      <c r="BN708" s="16"/>
      <c r="BO708" s="16"/>
      <c r="BP708" s="16"/>
      <c r="BQ708" s="16"/>
      <c r="BR708" s="16"/>
      <c r="BS708" s="16"/>
      <c r="BT708" s="16"/>
      <c r="BU708" s="16"/>
      <c r="BV708" s="16"/>
      <c r="BW708" s="16"/>
      <c r="BX708" s="16"/>
      <c r="BY708" s="16"/>
      <c r="BZ708" s="16"/>
      <c r="CA708" s="16"/>
      <c r="CB708" s="16"/>
      <c r="CC708" s="16"/>
      <c r="CD708" s="16"/>
      <c r="CE708" s="16"/>
      <c r="CF708" s="16"/>
      <c r="CG708" s="16"/>
      <c r="CH708" s="16"/>
      <c r="CI708" s="16"/>
      <c r="CJ708" s="16"/>
      <c r="CK708" s="16"/>
      <c r="CL708" s="16"/>
      <c r="CM708" s="16"/>
      <c r="CN708" s="16"/>
      <c r="CO708" s="16"/>
      <c r="CP708" s="16"/>
      <c r="CQ708" s="16"/>
      <c r="CR708" s="16"/>
      <c r="CS708" s="16"/>
      <c r="CT708" s="16"/>
      <c r="CU708" s="16"/>
      <c r="CV708" s="16"/>
      <c r="CW708" s="16"/>
      <c r="CX708" s="16"/>
      <c r="CY708" s="16"/>
      <c r="CZ708" s="16"/>
      <c r="DA708" s="16"/>
      <c r="DB708" s="16"/>
      <c r="DC708" s="16"/>
      <c r="DD708" s="16"/>
      <c r="DE708" s="16"/>
      <c r="DF708" s="16"/>
      <c r="DG708" s="16"/>
      <c r="DH708" s="16"/>
      <c r="DI708" s="16"/>
      <c r="DJ708" s="16"/>
      <c r="DK708" s="16"/>
      <c r="DL708" s="16"/>
      <c r="DM708" s="16"/>
      <c r="DN708" s="16"/>
      <c r="DO708" s="16"/>
      <c r="DP708" s="16"/>
      <c r="DQ708" s="16"/>
      <c r="DR708" s="16"/>
      <c r="DS708" s="16"/>
      <c r="DT708" s="16"/>
      <c r="DU708" s="16"/>
      <c r="DV708" s="16"/>
      <c r="DW708" s="16"/>
      <c r="DX708" s="16"/>
      <c r="DY708" s="16"/>
      <c r="DZ708" s="16"/>
      <c r="EA708" s="16"/>
      <c r="EB708" s="16"/>
      <c r="EC708" s="16"/>
      <c r="ED708" s="16"/>
      <c r="EE708" s="16"/>
      <c r="EF708" s="16"/>
      <c r="EG708" s="16"/>
      <c r="EH708" s="16"/>
      <c r="EI708" s="16"/>
      <c r="EJ708" s="16"/>
      <c r="EK708" s="16"/>
      <c r="EL708" s="16"/>
      <c r="EM708" s="16"/>
      <c r="EN708" s="16"/>
      <c r="EO708" s="16"/>
      <c r="EP708" s="16"/>
      <c r="EQ708" s="16"/>
      <c r="ER708" s="16"/>
      <c r="ES708" s="16"/>
      <c r="ET708" s="16"/>
      <c r="EU708" s="16"/>
      <c r="EV708" s="16"/>
      <c r="EW708" s="16"/>
      <c r="EX708" s="16"/>
      <c r="EY708" s="16"/>
      <c r="EZ708" s="16"/>
      <c r="FA708" s="16"/>
      <c r="FB708" s="16"/>
      <c r="FC708" s="16"/>
      <c r="FD708" s="16"/>
      <c r="FE708" s="16"/>
      <c r="FF708" s="16"/>
      <c r="FG708" s="16"/>
      <c r="FH708" s="16"/>
      <c r="FI708" s="16"/>
      <c r="FJ708" s="16"/>
      <c r="FK708" s="16"/>
      <c r="FL708" s="16"/>
      <c r="FM708" s="16"/>
      <c r="FN708" s="16"/>
      <c r="FO708" s="16"/>
      <c r="FP708" s="16"/>
      <c r="FQ708" s="16"/>
      <c r="FR708" s="16"/>
      <c r="FS708" s="16"/>
      <c r="FT708" s="16"/>
      <c r="FU708" s="16"/>
      <c r="FV708" s="16"/>
      <c r="FW708" s="16"/>
      <c r="FX708" s="16"/>
      <c r="FY708" s="16"/>
      <c r="FZ708" s="16"/>
      <c r="GA708" s="16"/>
      <c r="GB708" s="16"/>
      <c r="GC708" s="16"/>
      <c r="GE708" s="37">
        <v>703</v>
      </c>
      <c r="GF708" s="12">
        <v>3980</v>
      </c>
      <c r="GG708" s="16">
        <v>9.26</v>
      </c>
      <c r="GH708" s="16">
        <v>31.454999999999998</v>
      </c>
      <c r="GI708" s="16">
        <v>6.5</v>
      </c>
      <c r="GJ708" s="16">
        <v>3</v>
      </c>
      <c r="GK708" s="16">
        <v>17</v>
      </c>
      <c r="GL708" s="16">
        <v>0</v>
      </c>
      <c r="GM708" s="16">
        <v>6.83</v>
      </c>
      <c r="GN708" s="16">
        <v>6.27</v>
      </c>
      <c r="GO708" s="16">
        <v>6.6</v>
      </c>
      <c r="GP708" s="16">
        <v>20.46</v>
      </c>
      <c r="GQ708" s="16">
        <v>53.24</v>
      </c>
      <c r="GR708" s="16">
        <v>74.984999999999999</v>
      </c>
      <c r="GS708" s="16">
        <v>68.459999999999994</v>
      </c>
      <c r="GT708" s="16">
        <v>19.5</v>
      </c>
      <c r="GU708" s="16">
        <v>17.399999999999999</v>
      </c>
      <c r="GV708" s="16">
        <v>4257.9819999999991</v>
      </c>
      <c r="GW708" s="16"/>
      <c r="GX708" s="16"/>
      <c r="GY708" s="16"/>
      <c r="GZ708" s="16"/>
      <c r="HA708" s="16"/>
    </row>
    <row r="709" spans="1:209" x14ac:dyDescent="0.35">
      <c r="A709" s="37"/>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c r="AA709" s="16"/>
      <c r="AB709" s="16"/>
      <c r="AC709" s="16"/>
      <c r="AD709" s="16"/>
      <c r="AE709" s="16"/>
      <c r="AF709" s="16"/>
      <c r="AG709" s="16"/>
      <c r="AH709" s="16"/>
      <c r="AI709" s="16"/>
      <c r="AJ709" s="16"/>
      <c r="AK709" s="16"/>
      <c r="AL709" s="16"/>
      <c r="AM709" s="16"/>
      <c r="AN709" s="16"/>
      <c r="AO709" s="16"/>
      <c r="AP709" s="16"/>
      <c r="AQ709" s="16"/>
      <c r="AR709" s="16"/>
      <c r="AS709" s="16"/>
      <c r="AT709" s="16"/>
      <c r="AU709" s="16"/>
      <c r="AV709" s="16"/>
      <c r="AW709" s="16"/>
      <c r="AX709" s="16"/>
      <c r="AY709" s="16"/>
      <c r="AZ709" s="16"/>
      <c r="BA709" s="16"/>
      <c r="BB709" s="16"/>
      <c r="BC709" s="16"/>
      <c r="BD709" s="16"/>
      <c r="BE709" s="16"/>
      <c r="BF709" s="16"/>
      <c r="BG709" s="16"/>
      <c r="BH709" s="16"/>
      <c r="BI709" s="16"/>
      <c r="BJ709" s="16"/>
      <c r="BK709" s="16"/>
      <c r="BL709" s="16"/>
      <c r="BM709" s="16"/>
      <c r="BN709" s="16"/>
      <c r="BO709" s="16"/>
      <c r="BP709" s="16"/>
      <c r="BQ709" s="16"/>
      <c r="BR709" s="16"/>
      <c r="BS709" s="16"/>
      <c r="BT709" s="16"/>
      <c r="BU709" s="16"/>
      <c r="BV709" s="16"/>
      <c r="BW709" s="16"/>
      <c r="BX709" s="16"/>
      <c r="BY709" s="16"/>
      <c r="BZ709" s="16"/>
      <c r="CA709" s="16"/>
      <c r="CB709" s="16"/>
      <c r="CC709" s="16"/>
      <c r="CD709" s="16"/>
      <c r="CE709" s="16"/>
      <c r="CF709" s="16"/>
      <c r="CG709" s="16"/>
      <c r="CH709" s="16"/>
      <c r="CI709" s="16"/>
      <c r="CJ709" s="16"/>
      <c r="CK709" s="16"/>
      <c r="CL709" s="16"/>
      <c r="CM709" s="16"/>
      <c r="CN709" s="16"/>
      <c r="CO709" s="16"/>
      <c r="CP709" s="16"/>
      <c r="CQ709" s="16"/>
      <c r="CR709" s="16"/>
      <c r="CS709" s="16"/>
      <c r="CT709" s="16"/>
      <c r="CU709" s="16"/>
      <c r="CV709" s="16"/>
      <c r="CW709" s="16"/>
      <c r="CX709" s="16"/>
      <c r="CY709" s="16"/>
      <c r="CZ709" s="16"/>
      <c r="DA709" s="16"/>
      <c r="DB709" s="16"/>
      <c r="DC709" s="16"/>
      <c r="DD709" s="16"/>
      <c r="DE709" s="16"/>
      <c r="DF709" s="16"/>
      <c r="DG709" s="16"/>
      <c r="DH709" s="16"/>
      <c r="DI709" s="16"/>
      <c r="DJ709" s="16"/>
      <c r="DK709" s="16"/>
      <c r="DL709" s="16"/>
      <c r="DM709" s="16"/>
      <c r="DN709" s="16"/>
      <c r="DO709" s="16"/>
      <c r="DP709" s="16"/>
      <c r="DQ709" s="16"/>
      <c r="DR709" s="16"/>
      <c r="DS709" s="16"/>
      <c r="DT709" s="16"/>
      <c r="DU709" s="16"/>
      <c r="DV709" s="16"/>
      <c r="DW709" s="16"/>
      <c r="DX709" s="16"/>
      <c r="DY709" s="16"/>
      <c r="DZ709" s="16"/>
      <c r="EA709" s="16"/>
      <c r="EB709" s="16"/>
      <c r="EC709" s="16"/>
      <c r="ED709" s="16"/>
      <c r="EE709" s="16"/>
      <c r="EF709" s="16"/>
      <c r="EG709" s="16"/>
      <c r="EH709" s="16"/>
      <c r="EI709" s="16"/>
      <c r="EJ709" s="16"/>
      <c r="EK709" s="16"/>
      <c r="EL709" s="16"/>
      <c r="EM709" s="16"/>
      <c r="EN709" s="16"/>
      <c r="EO709" s="16"/>
      <c r="EP709" s="16"/>
      <c r="EQ709" s="16"/>
      <c r="ER709" s="16"/>
      <c r="ES709" s="16"/>
      <c r="ET709" s="16"/>
      <c r="EU709" s="16"/>
      <c r="EV709" s="16"/>
      <c r="EW709" s="16"/>
      <c r="EX709" s="16"/>
      <c r="EY709" s="16"/>
      <c r="EZ709" s="16"/>
      <c r="FA709" s="16"/>
      <c r="FB709" s="16"/>
      <c r="FC709" s="16"/>
      <c r="FD709" s="16"/>
      <c r="FE709" s="16"/>
      <c r="FF709" s="16"/>
      <c r="FG709" s="16"/>
      <c r="FH709" s="16"/>
      <c r="FI709" s="16"/>
      <c r="FJ709" s="16"/>
      <c r="FK709" s="16"/>
      <c r="FL709" s="16"/>
      <c r="FM709" s="16"/>
      <c r="FN709" s="16"/>
      <c r="FO709" s="16"/>
      <c r="FP709" s="16"/>
      <c r="FQ709" s="16"/>
      <c r="FR709" s="16"/>
      <c r="FS709" s="16"/>
      <c r="FT709" s="16"/>
      <c r="FU709" s="16"/>
      <c r="FV709" s="16"/>
      <c r="FW709" s="16"/>
      <c r="FX709" s="16"/>
      <c r="FY709" s="16"/>
      <c r="FZ709" s="16"/>
      <c r="GA709" s="16"/>
      <c r="GB709" s="16"/>
      <c r="GC709" s="16"/>
      <c r="GE709" s="37">
        <v>704</v>
      </c>
      <c r="GF709" s="12">
        <v>3981</v>
      </c>
      <c r="GG709" s="16">
        <v>26.15</v>
      </c>
      <c r="GH709" s="16">
        <v>59.85</v>
      </c>
      <c r="GI709" s="16">
        <v>17.760000000000002</v>
      </c>
      <c r="GJ709" s="16">
        <v>28.25</v>
      </c>
      <c r="GK709" s="16">
        <v>11</v>
      </c>
      <c r="GL709" s="16">
        <v>21.92</v>
      </c>
      <c r="GM709" s="16">
        <v>17.84</v>
      </c>
      <c r="GN709" s="16">
        <v>63.08</v>
      </c>
      <c r="GO709" s="16">
        <v>123.57</v>
      </c>
      <c r="GP709" s="16">
        <v>59.03</v>
      </c>
      <c r="GQ709" s="16">
        <v>148.63</v>
      </c>
      <c r="GR709" s="16">
        <v>186.18</v>
      </c>
      <c r="GS709" s="16">
        <v>75.64</v>
      </c>
      <c r="GT709" s="16">
        <v>35.380000000000003</v>
      </c>
      <c r="GU709" s="16">
        <v>14.52</v>
      </c>
      <c r="GV709" s="16">
        <v>7686.3280000000013</v>
      </c>
      <c r="GW709" s="16"/>
      <c r="GX709" s="16"/>
      <c r="GY709" s="16"/>
      <c r="GZ709" s="16"/>
      <c r="HA709" s="16"/>
    </row>
    <row r="710" spans="1:209" x14ac:dyDescent="0.35">
      <c r="A710" s="37"/>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c r="AA710" s="16"/>
      <c r="AB710" s="16"/>
      <c r="AC710" s="16"/>
      <c r="AD710" s="16"/>
      <c r="AE710" s="16"/>
      <c r="AF710" s="16"/>
      <c r="AG710" s="16"/>
      <c r="AH710" s="16"/>
      <c r="AI710" s="16"/>
      <c r="AJ710" s="16"/>
      <c r="AK710" s="16"/>
      <c r="AL710" s="16"/>
      <c r="AM710" s="16"/>
      <c r="AN710" s="16"/>
      <c r="AO710" s="16"/>
      <c r="AP710" s="16"/>
      <c r="AQ710" s="16"/>
      <c r="AR710" s="16"/>
      <c r="AS710" s="16"/>
      <c r="AT710" s="16"/>
      <c r="AU710" s="16"/>
      <c r="AV710" s="16"/>
      <c r="AW710" s="16"/>
      <c r="AX710" s="16"/>
      <c r="AY710" s="16"/>
      <c r="AZ710" s="16"/>
      <c r="BA710" s="16"/>
      <c r="BB710" s="16"/>
      <c r="BC710" s="16"/>
      <c r="BD710" s="16"/>
      <c r="BE710" s="16"/>
      <c r="BF710" s="16"/>
      <c r="BG710" s="16"/>
      <c r="BH710" s="16"/>
      <c r="BI710" s="16"/>
      <c r="BJ710" s="16"/>
      <c r="BK710" s="16"/>
      <c r="BL710" s="16"/>
      <c r="BM710" s="16"/>
      <c r="BN710" s="16"/>
      <c r="BO710" s="16"/>
      <c r="BP710" s="16"/>
      <c r="BQ710" s="16"/>
      <c r="BR710" s="16"/>
      <c r="BS710" s="16"/>
      <c r="BT710" s="16"/>
      <c r="BU710" s="16"/>
      <c r="BV710" s="16"/>
      <c r="BW710" s="16"/>
      <c r="BX710" s="16"/>
      <c r="BY710" s="16"/>
      <c r="BZ710" s="16"/>
      <c r="CA710" s="16"/>
      <c r="CB710" s="16"/>
      <c r="CC710" s="16"/>
      <c r="CD710" s="16"/>
      <c r="CE710" s="16"/>
      <c r="CF710" s="16"/>
      <c r="CG710" s="16"/>
      <c r="CH710" s="16"/>
      <c r="CI710" s="16"/>
      <c r="CJ710" s="16"/>
      <c r="CK710" s="16"/>
      <c r="CL710" s="16"/>
      <c r="CM710" s="16"/>
      <c r="CN710" s="16"/>
      <c r="CO710" s="16"/>
      <c r="CP710" s="16"/>
      <c r="CQ710" s="16"/>
      <c r="CR710" s="16"/>
      <c r="CS710" s="16"/>
      <c r="CT710" s="16"/>
      <c r="CU710" s="16"/>
      <c r="CV710" s="16"/>
      <c r="CW710" s="16"/>
      <c r="CX710" s="16"/>
      <c r="CY710" s="16"/>
      <c r="CZ710" s="16"/>
      <c r="DA710" s="16"/>
      <c r="DB710" s="16"/>
      <c r="DC710" s="16"/>
      <c r="DD710" s="16"/>
      <c r="DE710" s="16"/>
      <c r="DF710" s="16"/>
      <c r="DG710" s="16"/>
      <c r="DH710" s="16"/>
      <c r="DI710" s="16"/>
      <c r="DJ710" s="16"/>
      <c r="DK710" s="16"/>
      <c r="DL710" s="16"/>
      <c r="DM710" s="16"/>
      <c r="DN710" s="16"/>
      <c r="DO710" s="16"/>
      <c r="DP710" s="16"/>
      <c r="DQ710" s="16"/>
      <c r="DR710" s="16"/>
      <c r="DS710" s="16"/>
      <c r="DT710" s="16"/>
      <c r="DU710" s="16"/>
      <c r="DV710" s="16"/>
      <c r="DW710" s="16"/>
      <c r="DX710" s="16"/>
      <c r="DY710" s="16"/>
      <c r="DZ710" s="16"/>
      <c r="EA710" s="16"/>
      <c r="EB710" s="16"/>
      <c r="EC710" s="16"/>
      <c r="ED710" s="16"/>
      <c r="EE710" s="16"/>
      <c r="EF710" s="16"/>
      <c r="EG710" s="16"/>
      <c r="EH710" s="16"/>
      <c r="EI710" s="16"/>
      <c r="EJ710" s="16"/>
      <c r="EK710" s="16"/>
      <c r="EL710" s="16"/>
      <c r="EM710" s="16"/>
      <c r="EN710" s="16"/>
      <c r="EO710" s="16"/>
      <c r="EP710" s="16"/>
      <c r="EQ710" s="16"/>
      <c r="ER710" s="16"/>
      <c r="ES710" s="16"/>
      <c r="ET710" s="16"/>
      <c r="EU710" s="16"/>
      <c r="EV710" s="16"/>
      <c r="EW710" s="16"/>
      <c r="EX710" s="16"/>
      <c r="EY710" s="16"/>
      <c r="EZ710" s="16"/>
      <c r="FA710" s="16"/>
      <c r="FB710" s="16"/>
      <c r="FC710" s="16"/>
      <c r="FD710" s="16"/>
      <c r="FE710" s="16"/>
      <c r="FF710" s="16"/>
      <c r="FG710" s="16"/>
      <c r="FH710" s="16"/>
      <c r="FI710" s="16"/>
      <c r="FJ710" s="16"/>
      <c r="FK710" s="16"/>
      <c r="FL710" s="16"/>
      <c r="FM710" s="16"/>
      <c r="FN710" s="16"/>
      <c r="FO710" s="16"/>
      <c r="FP710" s="16"/>
      <c r="FQ710" s="16"/>
      <c r="FR710" s="16"/>
      <c r="FS710" s="16"/>
      <c r="FT710" s="16"/>
      <c r="FU710" s="16"/>
      <c r="FV710" s="16"/>
      <c r="FW710" s="16"/>
      <c r="FX710" s="16"/>
      <c r="FY710" s="16"/>
      <c r="FZ710" s="16"/>
      <c r="GA710" s="16"/>
      <c r="GB710" s="16"/>
      <c r="GC710" s="16"/>
      <c r="GE710" s="37">
        <v>705</v>
      </c>
      <c r="GF710" s="12">
        <v>3984</v>
      </c>
      <c r="GG710" s="16">
        <v>44.603999999999999</v>
      </c>
      <c r="GH710" s="16">
        <v>36.28</v>
      </c>
      <c r="GI710" s="16">
        <v>24.85</v>
      </c>
      <c r="GJ710" s="16">
        <v>22.5</v>
      </c>
      <c r="GK710" s="16">
        <v>13.6</v>
      </c>
      <c r="GL710" s="16">
        <v>25.52</v>
      </c>
      <c r="GM710" s="16">
        <v>35.299999999999997</v>
      </c>
      <c r="GN710" s="16">
        <v>5.13</v>
      </c>
      <c r="GO710" s="16">
        <v>29.6</v>
      </c>
      <c r="GP710" s="16">
        <v>125.08499999999999</v>
      </c>
      <c r="GQ710" s="16">
        <v>72.67</v>
      </c>
      <c r="GR710" s="16">
        <v>52.395000000000003</v>
      </c>
      <c r="GS710" s="16">
        <v>117.2</v>
      </c>
      <c r="GT710" s="16">
        <v>82.24</v>
      </c>
      <c r="GU710" s="16">
        <v>48.46</v>
      </c>
      <c r="GV710" s="16">
        <v>11014.495999999994</v>
      </c>
      <c r="GW710" s="16"/>
      <c r="GX710" s="16"/>
      <c r="GY710" s="16"/>
      <c r="GZ710" s="16"/>
      <c r="HA710" s="16"/>
    </row>
    <row r="711" spans="1:209" x14ac:dyDescent="0.35">
      <c r="A711" s="37"/>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c r="AA711" s="16"/>
      <c r="AB711" s="16"/>
      <c r="AC711" s="16"/>
      <c r="AD711" s="16"/>
      <c r="AE711" s="16"/>
      <c r="AF711" s="16"/>
      <c r="AG711" s="16"/>
      <c r="AH711" s="16"/>
      <c r="AI711" s="16"/>
      <c r="AJ711" s="16"/>
      <c r="AK711" s="16"/>
      <c r="AL711" s="16"/>
      <c r="AM711" s="16"/>
      <c r="AN711" s="16"/>
      <c r="AO711" s="16"/>
      <c r="AP711" s="16"/>
      <c r="AQ711" s="16"/>
      <c r="AR711" s="16"/>
      <c r="AS711" s="16"/>
      <c r="AT711" s="16"/>
      <c r="AU711" s="16"/>
      <c r="AV711" s="16"/>
      <c r="AW711" s="16"/>
      <c r="AX711" s="16"/>
      <c r="AY711" s="16"/>
      <c r="AZ711" s="16"/>
      <c r="BA711" s="16"/>
      <c r="BB711" s="16"/>
      <c r="BC711" s="16"/>
      <c r="BD711" s="16"/>
      <c r="BE711" s="16"/>
      <c r="BF711" s="16"/>
      <c r="BG711" s="16"/>
      <c r="BH711" s="16"/>
      <c r="BI711" s="16"/>
      <c r="BJ711" s="16"/>
      <c r="BK711" s="16"/>
      <c r="BL711" s="16"/>
      <c r="BM711" s="16"/>
      <c r="BN711" s="16"/>
      <c r="BO711" s="16"/>
      <c r="BP711" s="16"/>
      <c r="BQ711" s="16"/>
      <c r="BR711" s="16"/>
      <c r="BS711" s="16"/>
      <c r="BT711" s="16"/>
      <c r="BU711" s="16"/>
      <c r="BV711" s="16"/>
      <c r="BW711" s="16"/>
      <c r="BX711" s="16"/>
      <c r="BY711" s="16"/>
      <c r="BZ711" s="16"/>
      <c r="CA711" s="16"/>
      <c r="CB711" s="16"/>
      <c r="CC711" s="16"/>
      <c r="CD711" s="16"/>
      <c r="CE711" s="16"/>
      <c r="CF711" s="16"/>
      <c r="CG711" s="16"/>
      <c r="CH711" s="16"/>
      <c r="CI711" s="16"/>
      <c r="CJ711" s="16"/>
      <c r="CK711" s="16"/>
      <c r="CL711" s="16"/>
      <c r="CM711" s="16"/>
      <c r="CN711" s="16"/>
      <c r="CO711" s="16"/>
      <c r="CP711" s="16"/>
      <c r="CQ711" s="16"/>
      <c r="CR711" s="16"/>
      <c r="CS711" s="16"/>
      <c r="CT711" s="16"/>
      <c r="CU711" s="16"/>
      <c r="CV711" s="16"/>
      <c r="CW711" s="16"/>
      <c r="CX711" s="16"/>
      <c r="CY711" s="16"/>
      <c r="CZ711" s="16"/>
      <c r="DA711" s="16"/>
      <c r="DB711" s="16"/>
      <c r="DC711" s="16"/>
      <c r="DD711" s="16"/>
      <c r="DE711" s="16"/>
      <c r="DF711" s="16"/>
      <c r="DG711" s="16"/>
      <c r="DH711" s="16"/>
      <c r="DI711" s="16"/>
      <c r="DJ711" s="16"/>
      <c r="DK711" s="16"/>
      <c r="DL711" s="16"/>
      <c r="DM711" s="16"/>
      <c r="DN711" s="16"/>
      <c r="DO711" s="16"/>
      <c r="DP711" s="16"/>
      <c r="DQ711" s="16"/>
      <c r="DR711" s="16"/>
      <c r="DS711" s="16"/>
      <c r="DT711" s="16"/>
      <c r="DU711" s="16"/>
      <c r="DV711" s="16"/>
      <c r="DW711" s="16"/>
      <c r="DX711" s="16"/>
      <c r="DY711" s="16"/>
      <c r="DZ711" s="16"/>
      <c r="EA711" s="16"/>
      <c r="EB711" s="16"/>
      <c r="EC711" s="16"/>
      <c r="ED711" s="16"/>
      <c r="EE711" s="16"/>
      <c r="EF711" s="16"/>
      <c r="EG711" s="16"/>
      <c r="EH711" s="16"/>
      <c r="EI711" s="16"/>
      <c r="EJ711" s="16"/>
      <c r="EK711" s="16"/>
      <c r="EL711" s="16"/>
      <c r="EM711" s="16"/>
      <c r="EN711" s="16"/>
      <c r="EO711" s="16"/>
      <c r="EP711" s="16"/>
      <c r="EQ711" s="16"/>
      <c r="ER711" s="16"/>
      <c r="ES711" s="16"/>
      <c r="ET711" s="16"/>
      <c r="EU711" s="16"/>
      <c r="EV711" s="16"/>
      <c r="EW711" s="16"/>
      <c r="EX711" s="16"/>
      <c r="EY711" s="16"/>
      <c r="EZ711" s="16"/>
      <c r="FA711" s="16"/>
      <c r="FB711" s="16"/>
      <c r="FC711" s="16"/>
      <c r="FD711" s="16"/>
      <c r="FE711" s="16"/>
      <c r="FF711" s="16"/>
      <c r="FG711" s="16"/>
      <c r="FH711" s="16"/>
      <c r="FI711" s="16"/>
      <c r="FJ711" s="16"/>
      <c r="FK711" s="16"/>
      <c r="FL711" s="16"/>
      <c r="FM711" s="16"/>
      <c r="FN711" s="16"/>
      <c r="FO711" s="16"/>
      <c r="FP711" s="16"/>
      <c r="FQ711" s="16"/>
      <c r="FR711" s="16"/>
      <c r="FS711" s="16"/>
      <c r="FT711" s="16"/>
      <c r="FU711" s="16"/>
      <c r="FV711" s="16"/>
      <c r="FW711" s="16"/>
      <c r="FX711" s="16"/>
      <c r="FY711" s="16"/>
      <c r="FZ711" s="16"/>
      <c r="GA711" s="16"/>
      <c r="GB711" s="16"/>
      <c r="GC711" s="16"/>
      <c r="GE711" s="37">
        <v>706</v>
      </c>
      <c r="GF711" s="12">
        <v>3987</v>
      </c>
      <c r="GG711" s="16">
        <v>13.02</v>
      </c>
      <c r="GH711" s="16">
        <v>20.125</v>
      </c>
      <c r="GI711" s="16">
        <v>6.5</v>
      </c>
      <c r="GJ711" s="16">
        <v>3.5</v>
      </c>
      <c r="GK711" s="16">
        <v>13.5</v>
      </c>
      <c r="GL711" s="16">
        <v>14.18</v>
      </c>
      <c r="GM711" s="16">
        <v>7.62</v>
      </c>
      <c r="GN711" s="16">
        <v>0</v>
      </c>
      <c r="GO711" s="16">
        <v>0</v>
      </c>
      <c r="GP711" s="16">
        <v>6.27</v>
      </c>
      <c r="GQ711" s="16">
        <v>0</v>
      </c>
      <c r="GR711" s="16">
        <v>0</v>
      </c>
      <c r="GS711" s="16">
        <v>18.254999999999999</v>
      </c>
      <c r="GT711" s="16">
        <v>0</v>
      </c>
      <c r="GU711" s="16">
        <v>30.36</v>
      </c>
      <c r="GV711" s="16">
        <v>2082.0229999999992</v>
      </c>
      <c r="GW711" s="16"/>
      <c r="GX711" s="16"/>
      <c r="GY711" s="16"/>
      <c r="GZ711" s="16"/>
      <c r="HA711" s="16"/>
    </row>
    <row r="712" spans="1:209" x14ac:dyDescent="0.35">
      <c r="A712" s="37"/>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c r="AA712" s="16"/>
      <c r="AB712" s="16"/>
      <c r="AC712" s="16"/>
      <c r="AD712" s="16"/>
      <c r="AE712" s="16"/>
      <c r="AF712" s="16"/>
      <c r="AG712" s="16"/>
      <c r="AH712" s="16"/>
      <c r="AI712" s="16"/>
      <c r="AJ712" s="16"/>
      <c r="AK712" s="16"/>
      <c r="AL712" s="16"/>
      <c r="AM712" s="16"/>
      <c r="AN712" s="16"/>
      <c r="AO712" s="16"/>
      <c r="AP712" s="16"/>
      <c r="AQ712" s="16"/>
      <c r="AR712" s="16"/>
      <c r="AS712" s="16"/>
      <c r="AT712" s="16"/>
      <c r="AU712" s="16"/>
      <c r="AV712" s="16"/>
      <c r="AW712" s="16"/>
      <c r="AX712" s="16"/>
      <c r="AY712" s="16"/>
      <c r="AZ712" s="16"/>
      <c r="BA712" s="16"/>
      <c r="BB712" s="16"/>
      <c r="BC712" s="16"/>
      <c r="BD712" s="16"/>
      <c r="BE712" s="16"/>
      <c r="BF712" s="16"/>
      <c r="BG712" s="16"/>
      <c r="BH712" s="16"/>
      <c r="BI712" s="16"/>
      <c r="BJ712" s="16"/>
      <c r="BK712" s="16"/>
      <c r="BL712" s="16"/>
      <c r="BM712" s="16"/>
      <c r="BN712" s="16"/>
      <c r="BO712" s="16"/>
      <c r="BP712" s="16"/>
      <c r="BQ712" s="16"/>
      <c r="BR712" s="16"/>
      <c r="BS712" s="16"/>
      <c r="BT712" s="16"/>
      <c r="BU712" s="16"/>
      <c r="BV712" s="16"/>
      <c r="BW712" s="16"/>
      <c r="BX712" s="16"/>
      <c r="BY712" s="16"/>
      <c r="BZ712" s="16"/>
      <c r="CA712" s="16"/>
      <c r="CB712" s="16"/>
      <c r="CC712" s="16"/>
      <c r="CD712" s="16"/>
      <c r="CE712" s="16"/>
      <c r="CF712" s="16"/>
      <c r="CG712" s="16"/>
      <c r="CH712" s="16"/>
      <c r="CI712" s="16"/>
      <c r="CJ712" s="16"/>
      <c r="CK712" s="16"/>
      <c r="CL712" s="16"/>
      <c r="CM712" s="16"/>
      <c r="CN712" s="16"/>
      <c r="CO712" s="16"/>
      <c r="CP712" s="16"/>
      <c r="CQ712" s="16"/>
      <c r="CR712" s="16"/>
      <c r="CS712" s="16"/>
      <c r="CT712" s="16"/>
      <c r="CU712" s="16"/>
      <c r="CV712" s="16"/>
      <c r="CW712" s="16"/>
      <c r="CX712" s="16"/>
      <c r="CY712" s="16"/>
      <c r="CZ712" s="16"/>
      <c r="DA712" s="16"/>
      <c r="DB712" s="16"/>
      <c r="DC712" s="16"/>
      <c r="DD712" s="16"/>
      <c r="DE712" s="16"/>
      <c r="DF712" s="16"/>
      <c r="DG712" s="16"/>
      <c r="DH712" s="16"/>
      <c r="DI712" s="16"/>
      <c r="DJ712" s="16"/>
      <c r="DK712" s="16"/>
      <c r="DL712" s="16"/>
      <c r="DM712" s="16"/>
      <c r="DN712" s="16"/>
      <c r="DO712" s="16"/>
      <c r="DP712" s="16"/>
      <c r="DQ712" s="16"/>
      <c r="DR712" s="16"/>
      <c r="DS712" s="16"/>
      <c r="DT712" s="16"/>
      <c r="DU712" s="16"/>
      <c r="DV712" s="16"/>
      <c r="DW712" s="16"/>
      <c r="DX712" s="16"/>
      <c r="DY712" s="16"/>
      <c r="DZ712" s="16"/>
      <c r="EA712" s="16"/>
      <c r="EB712" s="16"/>
      <c r="EC712" s="16"/>
      <c r="ED712" s="16"/>
      <c r="EE712" s="16"/>
      <c r="EF712" s="16"/>
      <c r="EG712" s="16"/>
      <c r="EH712" s="16"/>
      <c r="EI712" s="16"/>
      <c r="EJ712" s="16"/>
      <c r="EK712" s="16"/>
      <c r="EL712" s="16"/>
      <c r="EM712" s="16"/>
      <c r="EN712" s="16"/>
      <c r="EO712" s="16"/>
      <c r="EP712" s="16"/>
      <c r="EQ712" s="16"/>
      <c r="ER712" s="16"/>
      <c r="ES712" s="16"/>
      <c r="ET712" s="16"/>
      <c r="EU712" s="16"/>
      <c r="EV712" s="16"/>
      <c r="EW712" s="16"/>
      <c r="EX712" s="16"/>
      <c r="EY712" s="16"/>
      <c r="EZ712" s="16"/>
      <c r="FA712" s="16"/>
      <c r="FB712" s="16"/>
      <c r="FC712" s="16"/>
      <c r="FD712" s="16"/>
      <c r="FE712" s="16"/>
      <c r="FF712" s="16"/>
      <c r="FG712" s="16"/>
      <c r="FH712" s="16"/>
      <c r="FI712" s="16"/>
      <c r="FJ712" s="16"/>
      <c r="FK712" s="16"/>
      <c r="FL712" s="16"/>
      <c r="FM712" s="16"/>
      <c r="FN712" s="16"/>
      <c r="FO712" s="16"/>
      <c r="FP712" s="16"/>
      <c r="FQ712" s="16"/>
      <c r="FR712" s="16"/>
      <c r="FS712" s="16"/>
      <c r="FT712" s="16"/>
      <c r="FU712" s="16"/>
      <c r="FV712" s="16"/>
      <c r="FW712" s="16"/>
      <c r="FX712" s="16"/>
      <c r="FY712" s="16"/>
      <c r="FZ712" s="16"/>
      <c r="GA712" s="16"/>
      <c r="GB712" s="16"/>
      <c r="GC712" s="16"/>
      <c r="GE712" s="37">
        <v>707</v>
      </c>
      <c r="GF712" s="12">
        <v>3988</v>
      </c>
      <c r="GG712" s="16">
        <v>23.37</v>
      </c>
      <c r="GH712" s="16">
        <v>4.9400000000000004</v>
      </c>
      <c r="GI712" s="16">
        <v>0</v>
      </c>
      <c r="GJ712" s="16">
        <v>11.52</v>
      </c>
      <c r="GK712" s="16">
        <v>3.12</v>
      </c>
      <c r="GL712" s="16">
        <v>4.5049999999999999</v>
      </c>
      <c r="GM712" s="16">
        <v>0</v>
      </c>
      <c r="GN712" s="16">
        <v>24.675000000000001</v>
      </c>
      <c r="GO712" s="16">
        <v>0</v>
      </c>
      <c r="GP712" s="16">
        <v>12.89</v>
      </c>
      <c r="GQ712" s="16">
        <v>4.8099999999999996</v>
      </c>
      <c r="GR712" s="16">
        <v>4.4400000000000004</v>
      </c>
      <c r="GS712" s="16">
        <v>6.6</v>
      </c>
      <c r="GT712" s="16">
        <v>6.6</v>
      </c>
      <c r="GU712" s="16">
        <v>0</v>
      </c>
      <c r="GV712" s="16">
        <v>1577.7199999999998</v>
      </c>
      <c r="GW712" s="16"/>
      <c r="GX712" s="16"/>
      <c r="GY712" s="16"/>
      <c r="GZ712" s="16"/>
      <c r="HA712" s="16"/>
    </row>
    <row r="713" spans="1:209" x14ac:dyDescent="0.35">
      <c r="A713" s="37"/>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c r="AA713" s="16"/>
      <c r="AB713" s="16"/>
      <c r="AC713" s="16"/>
      <c r="AD713" s="16"/>
      <c r="AE713" s="16"/>
      <c r="AF713" s="16"/>
      <c r="AG713" s="16"/>
      <c r="AH713" s="16"/>
      <c r="AI713" s="16"/>
      <c r="AJ713" s="16"/>
      <c r="AK713" s="16"/>
      <c r="AL713" s="16"/>
      <c r="AM713" s="16"/>
      <c r="AN713" s="16"/>
      <c r="AO713" s="16"/>
      <c r="AP713" s="16"/>
      <c r="AQ713" s="16"/>
      <c r="AR713" s="16"/>
      <c r="AS713" s="16"/>
      <c r="AT713" s="16"/>
      <c r="AU713" s="16"/>
      <c r="AV713" s="16"/>
      <c r="AW713" s="16"/>
      <c r="AX713" s="16"/>
      <c r="AY713" s="16"/>
      <c r="AZ713" s="16"/>
      <c r="BA713" s="16"/>
      <c r="BB713" s="16"/>
      <c r="BC713" s="16"/>
      <c r="BD713" s="16"/>
      <c r="BE713" s="16"/>
      <c r="BF713" s="16"/>
      <c r="BG713" s="16"/>
      <c r="BH713" s="16"/>
      <c r="BI713" s="16"/>
      <c r="BJ713" s="16"/>
      <c r="BK713" s="16"/>
      <c r="BL713" s="16"/>
      <c r="BM713" s="16"/>
      <c r="BN713" s="16"/>
      <c r="BO713" s="16"/>
      <c r="BP713" s="16"/>
      <c r="BQ713" s="16"/>
      <c r="BR713" s="16"/>
      <c r="BS713" s="16"/>
      <c r="BT713" s="16"/>
      <c r="BU713" s="16"/>
      <c r="BV713" s="16"/>
      <c r="BW713" s="16"/>
      <c r="BX713" s="16"/>
      <c r="BY713" s="16"/>
      <c r="BZ713" s="16"/>
      <c r="CA713" s="16"/>
      <c r="CB713" s="16"/>
      <c r="CC713" s="16"/>
      <c r="CD713" s="16"/>
      <c r="CE713" s="16"/>
      <c r="CF713" s="16"/>
      <c r="CG713" s="16"/>
      <c r="CH713" s="16"/>
      <c r="CI713" s="16"/>
      <c r="CJ713" s="16"/>
      <c r="CK713" s="16"/>
      <c r="CL713" s="16"/>
      <c r="CM713" s="16"/>
      <c r="CN713" s="16"/>
      <c r="CO713" s="16"/>
      <c r="CP713" s="16"/>
      <c r="CQ713" s="16"/>
      <c r="CR713" s="16"/>
      <c r="CS713" s="16"/>
      <c r="CT713" s="16"/>
      <c r="CU713" s="16"/>
      <c r="CV713" s="16"/>
      <c r="CW713" s="16"/>
      <c r="CX713" s="16"/>
      <c r="CY713" s="16"/>
      <c r="CZ713" s="16"/>
      <c r="DA713" s="16"/>
      <c r="DB713" s="16"/>
      <c r="DC713" s="16"/>
      <c r="DD713" s="16"/>
      <c r="DE713" s="16"/>
      <c r="DF713" s="16"/>
      <c r="DG713" s="16"/>
      <c r="DH713" s="16"/>
      <c r="DI713" s="16"/>
      <c r="DJ713" s="16"/>
      <c r="DK713" s="16"/>
      <c r="DL713" s="16"/>
      <c r="DM713" s="16"/>
      <c r="DN713" s="16"/>
      <c r="DO713" s="16"/>
      <c r="DP713" s="16"/>
      <c r="DQ713" s="16"/>
      <c r="DR713" s="16"/>
      <c r="DS713" s="16"/>
      <c r="DT713" s="16"/>
      <c r="DU713" s="16"/>
      <c r="DV713" s="16"/>
      <c r="DW713" s="16"/>
      <c r="DX713" s="16"/>
      <c r="DY713" s="16"/>
      <c r="DZ713" s="16"/>
      <c r="EA713" s="16"/>
      <c r="EB713" s="16"/>
      <c r="EC713" s="16"/>
      <c r="ED713" s="16"/>
      <c r="EE713" s="16"/>
      <c r="EF713" s="16"/>
      <c r="EG713" s="16"/>
      <c r="EH713" s="16"/>
      <c r="EI713" s="16"/>
      <c r="EJ713" s="16"/>
      <c r="EK713" s="16"/>
      <c r="EL713" s="16"/>
      <c r="EM713" s="16"/>
      <c r="EN713" s="16"/>
      <c r="EO713" s="16"/>
      <c r="EP713" s="16"/>
      <c r="EQ713" s="16"/>
      <c r="ER713" s="16"/>
      <c r="ES713" s="16"/>
      <c r="ET713" s="16"/>
      <c r="EU713" s="16"/>
      <c r="EV713" s="16"/>
      <c r="EW713" s="16"/>
      <c r="EX713" s="16"/>
      <c r="EY713" s="16"/>
      <c r="EZ713" s="16"/>
      <c r="FA713" s="16"/>
      <c r="FB713" s="16"/>
      <c r="FC713" s="16"/>
      <c r="FD713" s="16"/>
      <c r="FE713" s="16"/>
      <c r="FF713" s="16"/>
      <c r="FG713" s="16"/>
      <c r="FH713" s="16"/>
      <c r="FI713" s="16"/>
      <c r="FJ713" s="16"/>
      <c r="FK713" s="16"/>
      <c r="FL713" s="16"/>
      <c r="FM713" s="16"/>
      <c r="FN713" s="16"/>
      <c r="FO713" s="16"/>
      <c r="FP713" s="16"/>
      <c r="FQ713" s="16"/>
      <c r="FR713" s="16"/>
      <c r="FS713" s="16"/>
      <c r="FT713" s="16"/>
      <c r="FU713" s="16"/>
      <c r="FV713" s="16"/>
      <c r="FW713" s="16"/>
      <c r="FX713" s="16"/>
      <c r="FY713" s="16"/>
      <c r="FZ713" s="16"/>
      <c r="GA713" s="16"/>
      <c r="GB713" s="16"/>
      <c r="GC713" s="16"/>
      <c r="GE713" s="37">
        <v>708</v>
      </c>
      <c r="GF713" s="12">
        <v>3990</v>
      </c>
      <c r="GG713" s="16">
        <v>0</v>
      </c>
      <c r="GH713" s="16">
        <v>0</v>
      </c>
      <c r="GI713" s="16">
        <v>0</v>
      </c>
      <c r="GJ713" s="16">
        <v>0</v>
      </c>
      <c r="GK713" s="16">
        <v>0</v>
      </c>
      <c r="GL713" s="16">
        <v>0</v>
      </c>
      <c r="GM713" s="16">
        <v>0</v>
      </c>
      <c r="GN713" s="16">
        <v>0</v>
      </c>
      <c r="GO713" s="16">
        <v>0</v>
      </c>
      <c r="GP713" s="16">
        <v>0</v>
      </c>
      <c r="GQ713" s="16">
        <v>0</v>
      </c>
      <c r="GR713" s="16">
        <v>51.48</v>
      </c>
      <c r="GS713" s="16">
        <v>0</v>
      </c>
      <c r="GT713" s="16">
        <v>0</v>
      </c>
      <c r="GU713" s="16">
        <v>0</v>
      </c>
      <c r="GV713" s="16">
        <v>260.32</v>
      </c>
      <c r="GW713" s="16"/>
      <c r="GX713" s="16"/>
      <c r="GY713" s="16"/>
      <c r="GZ713" s="16"/>
      <c r="HA713" s="16"/>
    </row>
    <row r="714" spans="1:209" x14ac:dyDescent="0.35">
      <c r="A714" s="37"/>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c r="AA714" s="16"/>
      <c r="AB714" s="16"/>
      <c r="AC714" s="16"/>
      <c r="AD714" s="16"/>
      <c r="AE714" s="16"/>
      <c r="AF714" s="16"/>
      <c r="AG714" s="16"/>
      <c r="AH714" s="16"/>
      <c r="AI714" s="16"/>
      <c r="AJ714" s="16"/>
      <c r="AK714" s="16"/>
      <c r="AL714" s="16"/>
      <c r="AM714" s="16"/>
      <c r="AN714" s="16"/>
      <c r="AO714" s="16"/>
      <c r="AP714" s="16"/>
      <c r="AQ714" s="16"/>
      <c r="AR714" s="16"/>
      <c r="AS714" s="16"/>
      <c r="AT714" s="16"/>
      <c r="AU714" s="16"/>
      <c r="AV714" s="16"/>
      <c r="AW714" s="16"/>
      <c r="AX714" s="16"/>
      <c r="AY714" s="16"/>
      <c r="AZ714" s="16"/>
      <c r="BA714" s="16"/>
      <c r="BB714" s="16"/>
      <c r="BC714" s="16"/>
      <c r="BD714" s="16"/>
      <c r="BE714" s="16"/>
      <c r="BF714" s="16"/>
      <c r="BG714" s="16"/>
      <c r="BH714" s="16"/>
      <c r="BI714" s="16"/>
      <c r="BJ714" s="16"/>
      <c r="BK714" s="16"/>
      <c r="BL714" s="16"/>
      <c r="BM714" s="16"/>
      <c r="BN714" s="16"/>
      <c r="BO714" s="16"/>
      <c r="BP714" s="16"/>
      <c r="BQ714" s="16"/>
      <c r="BR714" s="16"/>
      <c r="BS714" s="16"/>
      <c r="BT714" s="16"/>
      <c r="BU714" s="16"/>
      <c r="BV714" s="16"/>
      <c r="BW714" s="16"/>
      <c r="BX714" s="16"/>
      <c r="BY714" s="16"/>
      <c r="BZ714" s="16"/>
      <c r="CA714" s="16"/>
      <c r="CB714" s="16"/>
      <c r="CC714" s="16"/>
      <c r="CD714" s="16"/>
      <c r="CE714" s="16"/>
      <c r="CF714" s="16"/>
      <c r="CG714" s="16"/>
      <c r="CH714" s="16"/>
      <c r="CI714" s="16"/>
      <c r="CJ714" s="16"/>
      <c r="CK714" s="16"/>
      <c r="CL714" s="16"/>
      <c r="CM714" s="16"/>
      <c r="CN714" s="16"/>
      <c r="CO714" s="16"/>
      <c r="CP714" s="16"/>
      <c r="CQ714" s="16"/>
      <c r="CR714" s="16"/>
      <c r="CS714" s="16"/>
      <c r="CT714" s="16"/>
      <c r="CU714" s="16"/>
      <c r="CV714" s="16"/>
      <c r="CW714" s="16"/>
      <c r="CX714" s="16"/>
      <c r="CY714" s="16"/>
      <c r="CZ714" s="16"/>
      <c r="DA714" s="16"/>
      <c r="DB714" s="16"/>
      <c r="DC714" s="16"/>
      <c r="DD714" s="16"/>
      <c r="DE714" s="16"/>
      <c r="DF714" s="16"/>
      <c r="DG714" s="16"/>
      <c r="DH714" s="16"/>
      <c r="DI714" s="16"/>
      <c r="DJ714" s="16"/>
      <c r="DK714" s="16"/>
      <c r="DL714" s="16"/>
      <c r="DM714" s="16"/>
      <c r="DN714" s="16"/>
      <c r="DO714" s="16"/>
      <c r="DP714" s="16"/>
      <c r="DQ714" s="16"/>
      <c r="DR714" s="16"/>
      <c r="DS714" s="16"/>
      <c r="DT714" s="16"/>
      <c r="DU714" s="16"/>
      <c r="DV714" s="16"/>
      <c r="DW714" s="16"/>
      <c r="DX714" s="16"/>
      <c r="DY714" s="16"/>
      <c r="DZ714" s="16"/>
      <c r="EA714" s="16"/>
      <c r="EB714" s="16"/>
      <c r="EC714" s="16"/>
      <c r="ED714" s="16"/>
      <c r="EE714" s="16"/>
      <c r="EF714" s="16"/>
      <c r="EG714" s="16"/>
      <c r="EH714" s="16"/>
      <c r="EI714" s="16"/>
      <c r="EJ714" s="16"/>
      <c r="EK714" s="16"/>
      <c r="EL714" s="16"/>
      <c r="EM714" s="16"/>
      <c r="EN714" s="16"/>
      <c r="EO714" s="16"/>
      <c r="EP714" s="16"/>
      <c r="EQ714" s="16"/>
      <c r="ER714" s="16"/>
      <c r="ES714" s="16"/>
      <c r="ET714" s="16"/>
      <c r="EU714" s="16"/>
      <c r="EV714" s="16"/>
      <c r="EW714" s="16"/>
      <c r="EX714" s="16"/>
      <c r="EY714" s="16"/>
      <c r="EZ714" s="16"/>
      <c r="FA714" s="16"/>
      <c r="FB714" s="16"/>
      <c r="FC714" s="16"/>
      <c r="FD714" s="16"/>
      <c r="FE714" s="16"/>
      <c r="FF714" s="16"/>
      <c r="FG714" s="16"/>
      <c r="FH714" s="16"/>
      <c r="FI714" s="16"/>
      <c r="FJ714" s="16"/>
      <c r="FK714" s="16"/>
      <c r="FL714" s="16"/>
      <c r="FM714" s="16"/>
      <c r="FN714" s="16"/>
      <c r="FO714" s="16"/>
      <c r="FP714" s="16"/>
      <c r="FQ714" s="16"/>
      <c r="FR714" s="16"/>
      <c r="FS714" s="16"/>
      <c r="FT714" s="16"/>
      <c r="FU714" s="16"/>
      <c r="FV714" s="16"/>
      <c r="FW714" s="16"/>
      <c r="FX714" s="16"/>
      <c r="FY714" s="16"/>
      <c r="FZ714" s="16"/>
      <c r="GA714" s="16"/>
      <c r="GB714" s="16"/>
      <c r="GC714" s="16"/>
      <c r="GE714" s="37">
        <v>709</v>
      </c>
      <c r="GF714" s="12">
        <v>3991</v>
      </c>
      <c r="GG714" s="16">
        <v>1.52</v>
      </c>
      <c r="GH714" s="16">
        <v>1.52</v>
      </c>
      <c r="GI714" s="16">
        <v>11</v>
      </c>
      <c r="GJ714" s="16">
        <v>0</v>
      </c>
      <c r="GK714" s="16">
        <v>0</v>
      </c>
      <c r="GL714" s="16">
        <v>0</v>
      </c>
      <c r="GM714" s="16">
        <v>0</v>
      </c>
      <c r="GN714" s="16">
        <v>0</v>
      </c>
      <c r="GO714" s="16">
        <v>6.6</v>
      </c>
      <c r="GP714" s="16">
        <v>6.6</v>
      </c>
      <c r="GQ714" s="16">
        <v>0</v>
      </c>
      <c r="GR714" s="16">
        <v>0</v>
      </c>
      <c r="GS714" s="16">
        <v>13.2</v>
      </c>
      <c r="GT714" s="16">
        <v>7.92</v>
      </c>
      <c r="GU714" s="16">
        <v>0</v>
      </c>
      <c r="GV714" s="16">
        <v>887.51699999999994</v>
      </c>
      <c r="GW714" s="16"/>
      <c r="GX714" s="16"/>
      <c r="GY714" s="16"/>
      <c r="GZ714" s="16"/>
      <c r="HA714" s="16"/>
    </row>
    <row r="715" spans="1:209" x14ac:dyDescent="0.35">
      <c r="A715" s="37"/>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c r="AA715" s="16"/>
      <c r="AB715" s="16"/>
      <c r="AC715" s="16"/>
      <c r="AD715" s="16"/>
      <c r="AE715" s="16"/>
      <c r="AF715" s="16"/>
      <c r="AG715" s="16"/>
      <c r="AH715" s="16"/>
      <c r="AI715" s="16"/>
      <c r="AJ715" s="16"/>
      <c r="AK715" s="16"/>
      <c r="AL715" s="16"/>
      <c r="AM715" s="16"/>
      <c r="AN715" s="16"/>
      <c r="AO715" s="16"/>
      <c r="AP715" s="16"/>
      <c r="AQ715" s="16"/>
      <c r="AR715" s="16"/>
      <c r="AS715" s="16"/>
      <c r="AT715" s="16"/>
      <c r="AU715" s="16"/>
      <c r="AV715" s="16"/>
      <c r="AW715" s="16"/>
      <c r="AX715" s="16"/>
      <c r="AY715" s="16"/>
      <c r="AZ715" s="16"/>
      <c r="BA715" s="16"/>
      <c r="BB715" s="16"/>
      <c r="BC715" s="16"/>
      <c r="BD715" s="16"/>
      <c r="BE715" s="16"/>
      <c r="BF715" s="16"/>
      <c r="BG715" s="16"/>
      <c r="BH715" s="16"/>
      <c r="BI715" s="16"/>
      <c r="BJ715" s="16"/>
      <c r="BK715" s="16"/>
      <c r="BL715" s="16"/>
      <c r="BM715" s="16"/>
      <c r="BN715" s="16"/>
      <c r="BO715" s="16"/>
      <c r="BP715" s="16"/>
      <c r="BQ715" s="16"/>
      <c r="BR715" s="16"/>
      <c r="BS715" s="16"/>
      <c r="BT715" s="16"/>
      <c r="BU715" s="16"/>
      <c r="BV715" s="16"/>
      <c r="BW715" s="16"/>
      <c r="BX715" s="16"/>
      <c r="BY715" s="16"/>
      <c r="BZ715" s="16"/>
      <c r="CA715" s="16"/>
      <c r="CB715" s="16"/>
      <c r="CC715" s="16"/>
      <c r="CD715" s="16"/>
      <c r="CE715" s="16"/>
      <c r="CF715" s="16"/>
      <c r="CG715" s="16"/>
      <c r="CH715" s="16"/>
      <c r="CI715" s="16"/>
      <c r="CJ715" s="16"/>
      <c r="CK715" s="16"/>
      <c r="CL715" s="16"/>
      <c r="CM715" s="16"/>
      <c r="CN715" s="16"/>
      <c r="CO715" s="16"/>
      <c r="CP715" s="16"/>
      <c r="CQ715" s="16"/>
      <c r="CR715" s="16"/>
      <c r="CS715" s="16"/>
      <c r="CT715" s="16"/>
      <c r="CU715" s="16"/>
      <c r="CV715" s="16"/>
      <c r="CW715" s="16"/>
      <c r="CX715" s="16"/>
      <c r="CY715" s="16"/>
      <c r="CZ715" s="16"/>
      <c r="DA715" s="16"/>
      <c r="DB715" s="16"/>
      <c r="DC715" s="16"/>
      <c r="DD715" s="16"/>
      <c r="DE715" s="16"/>
      <c r="DF715" s="16"/>
      <c r="DG715" s="16"/>
      <c r="DH715" s="16"/>
      <c r="DI715" s="16"/>
      <c r="DJ715" s="16"/>
      <c r="DK715" s="16"/>
      <c r="DL715" s="16"/>
      <c r="DM715" s="16"/>
      <c r="DN715" s="16"/>
      <c r="DO715" s="16"/>
      <c r="DP715" s="16"/>
      <c r="DQ715" s="16"/>
      <c r="DR715" s="16"/>
      <c r="DS715" s="16"/>
      <c r="DT715" s="16"/>
      <c r="DU715" s="16"/>
      <c r="DV715" s="16"/>
      <c r="DW715" s="16"/>
      <c r="DX715" s="16"/>
      <c r="DY715" s="16"/>
      <c r="DZ715" s="16"/>
      <c r="EA715" s="16"/>
      <c r="EB715" s="16"/>
      <c r="EC715" s="16"/>
      <c r="ED715" s="16"/>
      <c r="EE715" s="16"/>
      <c r="EF715" s="16"/>
      <c r="EG715" s="16"/>
      <c r="EH715" s="16"/>
      <c r="EI715" s="16"/>
      <c r="EJ715" s="16"/>
      <c r="EK715" s="16"/>
      <c r="EL715" s="16"/>
      <c r="EM715" s="16"/>
      <c r="EN715" s="16"/>
      <c r="EO715" s="16"/>
      <c r="EP715" s="16"/>
      <c r="EQ715" s="16"/>
      <c r="ER715" s="16"/>
      <c r="ES715" s="16"/>
      <c r="ET715" s="16"/>
      <c r="EU715" s="16"/>
      <c r="EV715" s="16"/>
      <c r="EW715" s="16"/>
      <c r="EX715" s="16"/>
      <c r="EY715" s="16"/>
      <c r="EZ715" s="16"/>
      <c r="FA715" s="16"/>
      <c r="FB715" s="16"/>
      <c r="FC715" s="16"/>
      <c r="FD715" s="16"/>
      <c r="FE715" s="16"/>
      <c r="FF715" s="16"/>
      <c r="FG715" s="16"/>
      <c r="FH715" s="16"/>
      <c r="FI715" s="16"/>
      <c r="FJ715" s="16"/>
      <c r="FK715" s="16"/>
      <c r="FL715" s="16"/>
      <c r="FM715" s="16"/>
      <c r="FN715" s="16"/>
      <c r="FO715" s="16"/>
      <c r="FP715" s="16"/>
      <c r="FQ715" s="16"/>
      <c r="FR715" s="16"/>
      <c r="FS715" s="16"/>
      <c r="FT715" s="16"/>
      <c r="FU715" s="16"/>
      <c r="FV715" s="16"/>
      <c r="FW715" s="16"/>
      <c r="FX715" s="16"/>
      <c r="FY715" s="16"/>
      <c r="FZ715" s="16"/>
      <c r="GA715" s="16"/>
      <c r="GB715" s="16"/>
      <c r="GC715" s="16"/>
      <c r="GE715" s="37">
        <v>710</v>
      </c>
      <c r="GF715" s="12">
        <v>3992</v>
      </c>
      <c r="GG715" s="16">
        <v>3.65</v>
      </c>
      <c r="GH715" s="16">
        <v>9</v>
      </c>
      <c r="GI715" s="16">
        <v>7.25</v>
      </c>
      <c r="GJ715" s="16">
        <v>21.25</v>
      </c>
      <c r="GK715" s="16">
        <v>10.62</v>
      </c>
      <c r="GL715" s="16">
        <v>0</v>
      </c>
      <c r="GM715" s="16">
        <v>10.050000000000001</v>
      </c>
      <c r="GN715" s="16">
        <v>17.97</v>
      </c>
      <c r="GO715" s="16">
        <v>43.45</v>
      </c>
      <c r="GP715" s="16">
        <v>7.56</v>
      </c>
      <c r="GQ715" s="16">
        <v>27.38</v>
      </c>
      <c r="GR715" s="16">
        <v>9.68</v>
      </c>
      <c r="GS715" s="16">
        <v>11.58</v>
      </c>
      <c r="GT715" s="16">
        <v>6.6</v>
      </c>
      <c r="GU715" s="16">
        <v>6.6</v>
      </c>
      <c r="GV715" s="16">
        <v>2070.7949999999996</v>
      </c>
      <c r="GW715" s="16"/>
      <c r="GX715" s="16"/>
      <c r="GY715" s="16"/>
      <c r="GZ715" s="16"/>
      <c r="HA715" s="16"/>
    </row>
    <row r="716" spans="1:209" x14ac:dyDescent="0.35">
      <c r="A716" s="37"/>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c r="AA716" s="16"/>
      <c r="AB716" s="16"/>
      <c r="AC716" s="16"/>
      <c r="AD716" s="16"/>
      <c r="AE716" s="16"/>
      <c r="AF716" s="16"/>
      <c r="AG716" s="16"/>
      <c r="AH716" s="16"/>
      <c r="AI716" s="16"/>
      <c r="AJ716" s="16"/>
      <c r="AK716" s="16"/>
      <c r="AL716" s="16"/>
      <c r="AM716" s="16"/>
      <c r="AN716" s="16"/>
      <c r="AO716" s="16"/>
      <c r="AP716" s="16"/>
      <c r="AQ716" s="16"/>
      <c r="AR716" s="16"/>
      <c r="AS716" s="16"/>
      <c r="AT716" s="16"/>
      <c r="AU716" s="16"/>
      <c r="AV716" s="16"/>
      <c r="AW716" s="16"/>
      <c r="AX716" s="16"/>
      <c r="AY716" s="16"/>
      <c r="AZ716" s="16"/>
      <c r="BA716" s="16"/>
      <c r="BB716" s="16"/>
      <c r="BC716" s="16"/>
      <c r="BD716" s="16"/>
      <c r="BE716" s="16"/>
      <c r="BF716" s="16"/>
      <c r="BG716" s="16"/>
      <c r="BH716" s="16"/>
      <c r="BI716" s="16"/>
      <c r="BJ716" s="16"/>
      <c r="BK716" s="16"/>
      <c r="BL716" s="16"/>
      <c r="BM716" s="16"/>
      <c r="BN716" s="16"/>
      <c r="BO716" s="16"/>
      <c r="BP716" s="16"/>
      <c r="BQ716" s="16"/>
      <c r="BR716" s="16"/>
      <c r="BS716" s="16"/>
      <c r="BT716" s="16"/>
      <c r="BU716" s="16"/>
      <c r="BV716" s="16"/>
      <c r="BW716" s="16"/>
      <c r="BX716" s="16"/>
      <c r="BY716" s="16"/>
      <c r="BZ716" s="16"/>
      <c r="CA716" s="16"/>
      <c r="CB716" s="16"/>
      <c r="CC716" s="16"/>
      <c r="CD716" s="16"/>
      <c r="CE716" s="16"/>
      <c r="CF716" s="16"/>
      <c r="CG716" s="16"/>
      <c r="CH716" s="16"/>
      <c r="CI716" s="16"/>
      <c r="CJ716" s="16"/>
      <c r="CK716" s="16"/>
      <c r="CL716" s="16"/>
      <c r="CM716" s="16"/>
      <c r="CN716" s="16"/>
      <c r="CO716" s="16"/>
      <c r="CP716" s="16"/>
      <c r="CQ716" s="16"/>
      <c r="CR716" s="16"/>
      <c r="CS716" s="16"/>
      <c r="CT716" s="16"/>
      <c r="CU716" s="16"/>
      <c r="CV716" s="16"/>
      <c r="CW716" s="16"/>
      <c r="CX716" s="16"/>
      <c r="CY716" s="16"/>
      <c r="CZ716" s="16"/>
      <c r="DA716" s="16"/>
      <c r="DB716" s="16"/>
      <c r="DC716" s="16"/>
      <c r="DD716" s="16"/>
      <c r="DE716" s="16"/>
      <c r="DF716" s="16"/>
      <c r="DG716" s="16"/>
      <c r="DH716" s="16"/>
      <c r="DI716" s="16"/>
      <c r="DJ716" s="16"/>
      <c r="DK716" s="16"/>
      <c r="DL716" s="16"/>
      <c r="DM716" s="16"/>
      <c r="DN716" s="16"/>
      <c r="DO716" s="16"/>
      <c r="DP716" s="16"/>
      <c r="DQ716" s="16"/>
      <c r="DR716" s="16"/>
      <c r="DS716" s="16"/>
      <c r="DT716" s="16"/>
      <c r="DU716" s="16"/>
      <c r="DV716" s="16"/>
      <c r="DW716" s="16"/>
      <c r="DX716" s="16"/>
      <c r="DY716" s="16"/>
      <c r="DZ716" s="16"/>
      <c r="EA716" s="16"/>
      <c r="EB716" s="16"/>
      <c r="EC716" s="16"/>
      <c r="ED716" s="16"/>
      <c r="EE716" s="16"/>
      <c r="EF716" s="16"/>
      <c r="EG716" s="16"/>
      <c r="EH716" s="16"/>
      <c r="EI716" s="16"/>
      <c r="EJ716" s="16"/>
      <c r="EK716" s="16"/>
      <c r="EL716" s="16"/>
      <c r="EM716" s="16"/>
      <c r="EN716" s="16"/>
      <c r="EO716" s="16"/>
      <c r="EP716" s="16"/>
      <c r="EQ716" s="16"/>
      <c r="ER716" s="16"/>
      <c r="ES716" s="16"/>
      <c r="ET716" s="16"/>
      <c r="EU716" s="16"/>
      <c r="EV716" s="16"/>
      <c r="EW716" s="16"/>
      <c r="EX716" s="16"/>
      <c r="EY716" s="16"/>
      <c r="EZ716" s="16"/>
      <c r="FA716" s="16"/>
      <c r="FB716" s="16"/>
      <c r="FC716" s="16"/>
      <c r="FD716" s="16"/>
      <c r="FE716" s="16"/>
      <c r="FF716" s="16"/>
      <c r="FG716" s="16"/>
      <c r="FH716" s="16"/>
      <c r="FI716" s="16"/>
      <c r="FJ716" s="16"/>
      <c r="FK716" s="16"/>
      <c r="FL716" s="16"/>
      <c r="FM716" s="16"/>
      <c r="FN716" s="16"/>
      <c r="FO716" s="16"/>
      <c r="FP716" s="16"/>
      <c r="FQ716" s="16"/>
      <c r="FR716" s="16"/>
      <c r="FS716" s="16"/>
      <c r="FT716" s="16"/>
      <c r="FU716" s="16"/>
      <c r="FV716" s="16"/>
      <c r="FW716" s="16"/>
      <c r="FX716" s="16"/>
      <c r="FY716" s="16"/>
      <c r="FZ716" s="16"/>
      <c r="GA716" s="16"/>
      <c r="GB716" s="16"/>
      <c r="GC716" s="16"/>
      <c r="GE716" s="37">
        <v>711</v>
      </c>
      <c r="GF716" s="12">
        <v>3995</v>
      </c>
      <c r="GG716" s="16">
        <v>99.65</v>
      </c>
      <c r="GH716" s="16">
        <v>149.47</v>
      </c>
      <c r="GI716" s="16">
        <v>74.95</v>
      </c>
      <c r="GJ716" s="16">
        <v>27.97</v>
      </c>
      <c r="GK716" s="16">
        <v>14.09</v>
      </c>
      <c r="GL716" s="16">
        <v>18.670000000000002</v>
      </c>
      <c r="GM716" s="16">
        <v>31.114999999999998</v>
      </c>
      <c r="GN716" s="16">
        <v>166.2</v>
      </c>
      <c r="GO716" s="16">
        <v>71.644999999999996</v>
      </c>
      <c r="GP716" s="16">
        <v>68.555000000000007</v>
      </c>
      <c r="GQ716" s="16">
        <v>93.06</v>
      </c>
      <c r="GR716" s="16">
        <v>105.91</v>
      </c>
      <c r="GS716" s="16">
        <v>106.52</v>
      </c>
      <c r="GT716" s="16">
        <v>137.4</v>
      </c>
      <c r="GU716" s="16">
        <v>133.33000000000001</v>
      </c>
      <c r="GV716" s="16">
        <v>17131.197999999997</v>
      </c>
      <c r="GW716" s="16"/>
      <c r="GX716" s="16"/>
      <c r="GY716" s="16"/>
      <c r="GZ716" s="16"/>
      <c r="HA716" s="16"/>
    </row>
    <row r="717" spans="1:209" x14ac:dyDescent="0.35">
      <c r="A717" s="37"/>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c r="AA717" s="16"/>
      <c r="AB717" s="16"/>
      <c r="AC717" s="16"/>
      <c r="AD717" s="16"/>
      <c r="AE717" s="16"/>
      <c r="AF717" s="16"/>
      <c r="AG717" s="16"/>
      <c r="AH717" s="16"/>
      <c r="AI717" s="16"/>
      <c r="AJ717" s="16"/>
      <c r="AK717" s="16"/>
      <c r="AL717" s="16"/>
      <c r="AM717" s="16"/>
      <c r="AN717" s="16"/>
      <c r="AO717" s="16"/>
      <c r="AP717" s="16"/>
      <c r="AQ717" s="16"/>
      <c r="AR717" s="16"/>
      <c r="AS717" s="16"/>
      <c r="AT717" s="16"/>
      <c r="AU717" s="16"/>
      <c r="AV717" s="16"/>
      <c r="AW717" s="16"/>
      <c r="AX717" s="16"/>
      <c r="AY717" s="16"/>
      <c r="AZ717" s="16"/>
      <c r="BA717" s="16"/>
      <c r="BB717" s="16"/>
      <c r="BC717" s="16"/>
      <c r="BD717" s="16"/>
      <c r="BE717" s="16"/>
      <c r="BF717" s="16"/>
      <c r="BG717" s="16"/>
      <c r="BH717" s="16"/>
      <c r="BI717" s="16"/>
      <c r="BJ717" s="16"/>
      <c r="BK717" s="16"/>
      <c r="BL717" s="16"/>
      <c r="BM717" s="16"/>
      <c r="BN717" s="16"/>
      <c r="BO717" s="16"/>
      <c r="BP717" s="16"/>
      <c r="BQ717" s="16"/>
      <c r="BR717" s="16"/>
      <c r="BS717" s="16"/>
      <c r="BT717" s="16"/>
      <c r="BU717" s="16"/>
      <c r="BV717" s="16"/>
      <c r="BW717" s="16"/>
      <c r="BX717" s="16"/>
      <c r="BY717" s="16"/>
      <c r="BZ717" s="16"/>
      <c r="CA717" s="16"/>
      <c r="CB717" s="16"/>
      <c r="CC717" s="16"/>
      <c r="CD717" s="16"/>
      <c r="CE717" s="16"/>
      <c r="CF717" s="16"/>
      <c r="CG717" s="16"/>
      <c r="CH717" s="16"/>
      <c r="CI717" s="16"/>
      <c r="CJ717" s="16"/>
      <c r="CK717" s="16"/>
      <c r="CL717" s="16"/>
      <c r="CM717" s="16"/>
      <c r="CN717" s="16"/>
      <c r="CO717" s="16"/>
      <c r="CP717" s="16"/>
      <c r="CQ717" s="16"/>
      <c r="CR717" s="16"/>
      <c r="CS717" s="16"/>
      <c r="CT717" s="16"/>
      <c r="CU717" s="16"/>
      <c r="CV717" s="16"/>
      <c r="CW717" s="16"/>
      <c r="CX717" s="16"/>
      <c r="CY717" s="16"/>
      <c r="CZ717" s="16"/>
      <c r="DA717" s="16"/>
      <c r="DB717" s="16"/>
      <c r="DC717" s="16"/>
      <c r="DD717" s="16"/>
      <c r="DE717" s="16"/>
      <c r="DF717" s="16"/>
      <c r="DG717" s="16"/>
      <c r="DH717" s="16"/>
      <c r="DI717" s="16"/>
      <c r="DJ717" s="16"/>
      <c r="DK717" s="16"/>
      <c r="DL717" s="16"/>
      <c r="DM717" s="16"/>
      <c r="DN717" s="16"/>
      <c r="DO717" s="16"/>
      <c r="DP717" s="16"/>
      <c r="DQ717" s="16"/>
      <c r="DR717" s="16"/>
      <c r="DS717" s="16"/>
      <c r="DT717" s="16"/>
      <c r="DU717" s="16"/>
      <c r="DV717" s="16"/>
      <c r="DW717" s="16"/>
      <c r="DX717" s="16"/>
      <c r="DY717" s="16"/>
      <c r="DZ717" s="16"/>
      <c r="EA717" s="16"/>
      <c r="EB717" s="16"/>
      <c r="EC717" s="16"/>
      <c r="ED717" s="16"/>
      <c r="EE717" s="16"/>
      <c r="EF717" s="16"/>
      <c r="EG717" s="16"/>
      <c r="EH717" s="16"/>
      <c r="EI717" s="16"/>
      <c r="EJ717" s="16"/>
      <c r="EK717" s="16"/>
      <c r="EL717" s="16"/>
      <c r="EM717" s="16"/>
      <c r="EN717" s="16"/>
      <c r="EO717" s="16"/>
      <c r="EP717" s="16"/>
      <c r="EQ717" s="16"/>
      <c r="ER717" s="16"/>
      <c r="ES717" s="16"/>
      <c r="ET717" s="16"/>
      <c r="EU717" s="16"/>
      <c r="EV717" s="16"/>
      <c r="EW717" s="16"/>
      <c r="EX717" s="16"/>
      <c r="EY717" s="16"/>
      <c r="EZ717" s="16"/>
      <c r="FA717" s="16"/>
      <c r="FB717" s="16"/>
      <c r="FC717" s="16"/>
      <c r="FD717" s="16"/>
      <c r="FE717" s="16"/>
      <c r="FF717" s="16"/>
      <c r="FG717" s="16"/>
      <c r="FH717" s="16"/>
      <c r="FI717" s="16"/>
      <c r="FJ717" s="16"/>
      <c r="FK717" s="16"/>
      <c r="FL717" s="16"/>
      <c r="FM717" s="16"/>
      <c r="FN717" s="16"/>
      <c r="FO717" s="16"/>
      <c r="FP717" s="16"/>
      <c r="FQ717" s="16"/>
      <c r="FR717" s="16"/>
      <c r="FS717" s="16"/>
      <c r="FT717" s="16"/>
      <c r="FU717" s="16"/>
      <c r="FV717" s="16"/>
      <c r="FW717" s="16"/>
      <c r="FX717" s="16"/>
      <c r="FY717" s="16"/>
      <c r="FZ717" s="16"/>
      <c r="GA717" s="16"/>
      <c r="GB717" s="16"/>
      <c r="GC717" s="16"/>
      <c r="GE717" s="37">
        <v>712</v>
      </c>
      <c r="GF717" s="12">
        <v>3996</v>
      </c>
      <c r="GG717" s="16">
        <v>83.614999999999995</v>
      </c>
      <c r="GH717" s="16">
        <v>102.85</v>
      </c>
      <c r="GI717" s="16">
        <v>30.21</v>
      </c>
      <c r="GJ717" s="16">
        <v>12</v>
      </c>
      <c r="GK717" s="16">
        <v>13.5</v>
      </c>
      <c r="GL717" s="16">
        <v>6.28</v>
      </c>
      <c r="GM717" s="16">
        <v>31.135000000000002</v>
      </c>
      <c r="GN717" s="16">
        <v>32</v>
      </c>
      <c r="GO717" s="16">
        <v>134.05000000000001</v>
      </c>
      <c r="GP717" s="16">
        <v>77.989999999999995</v>
      </c>
      <c r="GQ717" s="16">
        <v>88.2</v>
      </c>
      <c r="GR717" s="16">
        <v>46.76</v>
      </c>
      <c r="GS717" s="16">
        <v>60.155000000000001</v>
      </c>
      <c r="GT717" s="16">
        <v>72.715000000000003</v>
      </c>
      <c r="GU717" s="16">
        <v>84.1</v>
      </c>
      <c r="GV717" s="16">
        <v>10201.818999999992</v>
      </c>
      <c r="GW717" s="16"/>
      <c r="GX717" s="16"/>
      <c r="GY717" s="16"/>
      <c r="GZ717" s="16"/>
      <c r="HA717" s="16"/>
    </row>
    <row r="718" spans="1:209" customFormat="1" x14ac:dyDescent="0.35">
      <c r="GE718" s="37">
        <v>713</v>
      </c>
      <c r="GF718" s="12" t="s">
        <v>189</v>
      </c>
      <c r="GG718" s="16">
        <f>SUM(GG6:GG717)</f>
        <v>28833.433999999994</v>
      </c>
      <c r="GH718" s="16">
        <f t="shared" ref="GH718:GV718" si="0">SUM(GH6:GH717)</f>
        <v>35015.115000000027</v>
      </c>
      <c r="GI718" s="16">
        <f t="shared" si="0"/>
        <v>11023.001000000004</v>
      </c>
      <c r="GJ718" s="16">
        <f t="shared" si="0"/>
        <v>12894.557000000001</v>
      </c>
      <c r="GK718" s="16">
        <f t="shared" si="0"/>
        <v>12796.454000000005</v>
      </c>
      <c r="GL718" s="16">
        <f t="shared" si="0"/>
        <v>11196.959000000004</v>
      </c>
      <c r="GM718" s="16">
        <f t="shared" si="0"/>
        <v>17084.615000000009</v>
      </c>
      <c r="GN718" s="16">
        <f t="shared" si="0"/>
        <v>24860.42</v>
      </c>
      <c r="GO718" s="16">
        <f t="shared" si="0"/>
        <v>23562.449000000004</v>
      </c>
      <c r="GP718" s="16">
        <f t="shared" si="0"/>
        <v>50648.00199999992</v>
      </c>
      <c r="GQ718" s="16">
        <f t="shared" si="0"/>
        <v>57967.199000000051</v>
      </c>
      <c r="GR718" s="16">
        <f t="shared" si="0"/>
        <v>40064.672999999988</v>
      </c>
      <c r="GS718" s="16">
        <f t="shared" si="0"/>
        <v>50806.904999999948</v>
      </c>
      <c r="GT718" s="16">
        <f t="shared" si="0"/>
        <v>47565.39499999996</v>
      </c>
      <c r="GU718" s="16">
        <f t="shared" si="0"/>
        <v>33027.360000000008</v>
      </c>
      <c r="GV718" s="16">
        <f t="shared" si="0"/>
        <v>5660348.7329999991</v>
      </c>
    </row>
    <row r="719" spans="1:209" customFormat="1" x14ac:dyDescent="0.35"/>
    <row r="720" spans="1:209" customFormat="1" x14ac:dyDescent="0.35"/>
    <row r="721" customFormat="1" x14ac:dyDescent="0.35"/>
    <row r="722" customFormat="1" x14ac:dyDescent="0.35"/>
    <row r="723" customFormat="1" x14ac:dyDescent="0.35"/>
    <row r="724" customFormat="1" x14ac:dyDescent="0.35"/>
    <row r="725" customFormat="1" x14ac:dyDescent="0.35"/>
    <row r="726" customFormat="1" x14ac:dyDescent="0.35"/>
    <row r="727" customFormat="1" x14ac:dyDescent="0.35"/>
    <row r="728" customFormat="1" x14ac:dyDescent="0.35"/>
    <row r="729" customFormat="1" x14ac:dyDescent="0.35"/>
    <row r="730" customFormat="1" x14ac:dyDescent="0.35"/>
    <row r="731" customFormat="1" x14ac:dyDescent="0.35"/>
    <row r="732" customFormat="1" x14ac:dyDescent="0.35"/>
    <row r="733" customFormat="1" x14ac:dyDescent="0.35"/>
    <row r="734" customFormat="1" x14ac:dyDescent="0.35"/>
    <row r="735" customFormat="1" x14ac:dyDescent="0.35"/>
    <row r="736" customFormat="1" x14ac:dyDescent="0.35"/>
    <row r="737" customFormat="1" x14ac:dyDescent="0.35"/>
    <row r="738" customFormat="1" x14ac:dyDescent="0.35"/>
    <row r="739" customFormat="1" x14ac:dyDescent="0.35"/>
    <row r="740" customFormat="1" x14ac:dyDescent="0.35"/>
    <row r="741" customFormat="1" x14ac:dyDescent="0.35"/>
    <row r="742" customFormat="1" x14ac:dyDescent="0.35"/>
    <row r="743" customFormat="1" x14ac:dyDescent="0.35"/>
    <row r="744" customFormat="1" x14ac:dyDescent="0.35"/>
    <row r="745" customFormat="1" x14ac:dyDescent="0.35"/>
    <row r="746" customFormat="1" x14ac:dyDescent="0.35"/>
    <row r="747" customFormat="1" x14ac:dyDescent="0.35"/>
    <row r="748" customFormat="1" x14ac:dyDescent="0.35"/>
    <row r="749" customFormat="1" x14ac:dyDescent="0.35"/>
    <row r="750" customFormat="1" x14ac:dyDescent="0.35"/>
    <row r="751" customFormat="1" x14ac:dyDescent="0.35"/>
    <row r="752" customFormat="1" x14ac:dyDescent="0.35"/>
    <row r="753" customFormat="1" x14ac:dyDescent="0.35"/>
    <row r="754" customFormat="1" x14ac:dyDescent="0.35"/>
    <row r="755" customFormat="1" x14ac:dyDescent="0.35"/>
    <row r="756" customFormat="1" x14ac:dyDescent="0.35"/>
    <row r="757" customFormat="1" x14ac:dyDescent="0.35"/>
    <row r="758" customFormat="1" x14ac:dyDescent="0.35"/>
    <row r="759" customFormat="1" x14ac:dyDescent="0.35"/>
    <row r="760" customFormat="1" x14ac:dyDescent="0.35"/>
    <row r="761" customFormat="1" x14ac:dyDescent="0.35"/>
    <row r="762" customFormat="1" x14ac:dyDescent="0.35"/>
    <row r="763" customFormat="1" x14ac:dyDescent="0.35"/>
    <row r="764" customFormat="1" x14ac:dyDescent="0.35"/>
    <row r="765" customFormat="1" x14ac:dyDescent="0.35"/>
    <row r="766" customFormat="1" x14ac:dyDescent="0.35"/>
    <row r="767" customFormat="1" x14ac:dyDescent="0.35"/>
    <row r="768" customFormat="1" x14ac:dyDescent="0.35"/>
    <row r="769" customFormat="1" x14ac:dyDescent="0.35"/>
    <row r="770" customFormat="1" x14ac:dyDescent="0.35"/>
    <row r="771" customFormat="1" x14ac:dyDescent="0.35"/>
    <row r="772" customFormat="1" x14ac:dyDescent="0.35"/>
    <row r="773" customFormat="1" x14ac:dyDescent="0.35"/>
    <row r="774" customFormat="1" x14ac:dyDescent="0.35"/>
    <row r="775" customFormat="1" x14ac:dyDescent="0.35"/>
    <row r="776" customFormat="1" x14ac:dyDescent="0.35"/>
    <row r="777" customFormat="1" x14ac:dyDescent="0.35"/>
    <row r="778" customFormat="1" x14ac:dyDescent="0.35"/>
    <row r="779" customFormat="1" x14ac:dyDescent="0.35"/>
    <row r="780" customFormat="1" x14ac:dyDescent="0.35"/>
    <row r="781" customFormat="1" x14ac:dyDescent="0.35"/>
    <row r="782" customFormat="1" x14ac:dyDescent="0.35"/>
    <row r="783" customFormat="1" x14ac:dyDescent="0.35"/>
    <row r="784" customFormat="1" x14ac:dyDescent="0.35"/>
    <row r="785" customFormat="1" x14ac:dyDescent="0.35"/>
    <row r="786" customFormat="1" x14ac:dyDescent="0.35"/>
    <row r="787" customFormat="1" x14ac:dyDescent="0.35"/>
    <row r="788" customFormat="1" x14ac:dyDescent="0.35"/>
    <row r="789" customFormat="1" x14ac:dyDescent="0.35"/>
    <row r="790" customFormat="1" x14ac:dyDescent="0.35"/>
    <row r="791" customFormat="1" x14ac:dyDescent="0.35"/>
    <row r="792" customFormat="1" x14ac:dyDescent="0.35"/>
    <row r="793" customFormat="1" x14ac:dyDescent="0.35"/>
    <row r="794" customFormat="1" x14ac:dyDescent="0.35"/>
    <row r="795" customFormat="1" x14ac:dyDescent="0.35"/>
    <row r="796" customFormat="1" x14ac:dyDescent="0.35"/>
    <row r="797" customFormat="1" x14ac:dyDescent="0.35"/>
    <row r="798" customFormat="1" x14ac:dyDescent="0.35"/>
    <row r="799" customFormat="1" x14ac:dyDescent="0.35"/>
    <row r="800" customFormat="1" x14ac:dyDescent="0.35"/>
    <row r="801" customFormat="1" x14ac:dyDescent="0.35"/>
    <row r="802" customFormat="1" x14ac:dyDescent="0.35"/>
    <row r="803" customFormat="1" x14ac:dyDescent="0.35"/>
    <row r="804" customFormat="1" x14ac:dyDescent="0.35"/>
    <row r="805" customFormat="1" x14ac:dyDescent="0.35"/>
    <row r="806" customFormat="1" x14ac:dyDescent="0.35"/>
    <row r="807" customFormat="1" x14ac:dyDescent="0.35"/>
    <row r="808" customFormat="1" x14ac:dyDescent="0.35"/>
    <row r="809" customFormat="1" x14ac:dyDescent="0.35"/>
    <row r="810" customFormat="1" x14ac:dyDescent="0.35"/>
    <row r="811" customFormat="1" x14ac:dyDescent="0.35"/>
    <row r="812" customFormat="1" x14ac:dyDescent="0.35"/>
    <row r="813" customFormat="1" x14ac:dyDescent="0.35"/>
    <row r="814" customFormat="1" x14ac:dyDescent="0.35"/>
    <row r="815" customFormat="1" x14ac:dyDescent="0.35"/>
    <row r="816" customFormat="1" x14ac:dyDescent="0.35"/>
    <row r="817" customFormat="1" x14ac:dyDescent="0.35"/>
    <row r="818" customFormat="1" x14ac:dyDescent="0.35"/>
    <row r="819" customFormat="1" x14ac:dyDescent="0.35"/>
    <row r="820" customFormat="1" x14ac:dyDescent="0.35"/>
    <row r="821" customFormat="1" x14ac:dyDescent="0.35"/>
    <row r="822" customFormat="1" x14ac:dyDescent="0.35"/>
    <row r="823" customFormat="1" x14ac:dyDescent="0.35"/>
    <row r="824" customFormat="1" x14ac:dyDescent="0.35"/>
    <row r="825" customFormat="1" x14ac:dyDescent="0.35"/>
    <row r="826" customFormat="1" x14ac:dyDescent="0.35"/>
    <row r="827" customFormat="1" x14ac:dyDescent="0.35"/>
    <row r="828" customFormat="1" x14ac:dyDescent="0.35"/>
    <row r="829" customFormat="1" x14ac:dyDescent="0.35"/>
    <row r="830" customFormat="1" x14ac:dyDescent="0.35"/>
    <row r="831" customFormat="1" x14ac:dyDescent="0.35"/>
    <row r="832" customFormat="1" x14ac:dyDescent="0.35"/>
    <row r="833" customFormat="1" x14ac:dyDescent="0.35"/>
    <row r="834" customFormat="1" x14ac:dyDescent="0.35"/>
    <row r="835" customFormat="1" x14ac:dyDescent="0.35"/>
    <row r="836" customFormat="1" x14ac:dyDescent="0.35"/>
    <row r="837" customFormat="1" x14ac:dyDescent="0.35"/>
    <row r="838" customFormat="1" x14ac:dyDescent="0.35"/>
    <row r="839" customFormat="1" x14ac:dyDescent="0.35"/>
    <row r="840" customFormat="1" x14ac:dyDescent="0.35"/>
    <row r="841" customFormat="1" x14ac:dyDescent="0.35"/>
    <row r="842" customFormat="1" x14ac:dyDescent="0.35"/>
    <row r="843" customFormat="1" x14ac:dyDescent="0.35"/>
    <row r="844" customFormat="1" x14ac:dyDescent="0.35"/>
    <row r="845" customFormat="1" x14ac:dyDescent="0.35"/>
    <row r="846" customFormat="1" x14ac:dyDescent="0.35"/>
    <row r="847" customFormat="1" x14ac:dyDescent="0.35"/>
    <row r="848" customFormat="1" x14ac:dyDescent="0.35"/>
    <row r="849" customFormat="1" x14ac:dyDescent="0.35"/>
    <row r="850" customFormat="1" x14ac:dyDescent="0.35"/>
    <row r="851" customFormat="1" x14ac:dyDescent="0.35"/>
    <row r="852" customFormat="1" x14ac:dyDescent="0.35"/>
    <row r="853" customFormat="1" x14ac:dyDescent="0.35"/>
    <row r="854" customFormat="1" x14ac:dyDescent="0.35"/>
    <row r="855" customFormat="1" x14ac:dyDescent="0.35"/>
    <row r="856" customFormat="1" x14ac:dyDescent="0.35"/>
    <row r="857" customFormat="1" x14ac:dyDescent="0.35"/>
    <row r="858" customFormat="1" x14ac:dyDescent="0.35"/>
    <row r="859" customFormat="1" x14ac:dyDescent="0.35"/>
    <row r="860" customFormat="1" x14ac:dyDescent="0.35"/>
    <row r="861" customFormat="1" x14ac:dyDescent="0.35"/>
    <row r="862" customFormat="1" x14ac:dyDescent="0.35"/>
    <row r="863" customFormat="1" x14ac:dyDescent="0.35"/>
    <row r="864" customFormat="1" x14ac:dyDescent="0.35"/>
    <row r="865" customFormat="1" x14ac:dyDescent="0.35"/>
    <row r="866" customFormat="1" x14ac:dyDescent="0.35"/>
    <row r="867" customFormat="1" x14ac:dyDescent="0.35"/>
    <row r="868" customFormat="1" x14ac:dyDescent="0.35"/>
    <row r="869" customFormat="1" x14ac:dyDescent="0.35"/>
    <row r="870" customFormat="1" x14ac:dyDescent="0.35"/>
    <row r="871" customFormat="1" x14ac:dyDescent="0.35"/>
    <row r="872" customFormat="1" x14ac:dyDescent="0.35"/>
    <row r="873" customFormat="1" x14ac:dyDescent="0.35"/>
    <row r="874" customFormat="1" x14ac:dyDescent="0.35"/>
    <row r="875" customFormat="1" x14ac:dyDescent="0.35"/>
    <row r="876" customFormat="1" x14ac:dyDescent="0.35"/>
    <row r="877" customFormat="1" x14ac:dyDescent="0.35"/>
    <row r="878" customFormat="1" x14ac:dyDescent="0.35"/>
    <row r="879" customFormat="1" x14ac:dyDescent="0.35"/>
    <row r="880" customFormat="1" x14ac:dyDescent="0.35"/>
    <row r="881" customFormat="1" x14ac:dyDescent="0.35"/>
    <row r="882" customFormat="1" x14ac:dyDescent="0.35"/>
    <row r="883" customFormat="1" x14ac:dyDescent="0.35"/>
    <row r="884" customFormat="1" x14ac:dyDescent="0.35"/>
    <row r="885" customFormat="1" x14ac:dyDescent="0.35"/>
    <row r="886" customFormat="1" x14ac:dyDescent="0.35"/>
    <row r="887" customFormat="1" x14ac:dyDescent="0.35"/>
    <row r="888" customFormat="1" x14ac:dyDescent="0.35"/>
    <row r="889" customFormat="1" x14ac:dyDescent="0.35"/>
    <row r="890" customFormat="1" x14ac:dyDescent="0.35"/>
    <row r="891" customFormat="1" x14ac:dyDescent="0.35"/>
    <row r="892" customFormat="1" x14ac:dyDescent="0.35"/>
    <row r="893" customFormat="1" x14ac:dyDescent="0.35"/>
    <row r="894" customFormat="1" x14ac:dyDescent="0.35"/>
    <row r="895" customFormat="1" x14ac:dyDescent="0.35"/>
    <row r="896" customFormat="1" x14ac:dyDescent="0.35"/>
    <row r="897" customFormat="1" x14ac:dyDescent="0.35"/>
    <row r="898" customFormat="1" x14ac:dyDescent="0.35"/>
    <row r="899" customFormat="1" x14ac:dyDescent="0.35"/>
    <row r="900" customFormat="1" x14ac:dyDescent="0.35"/>
    <row r="901" customFormat="1" x14ac:dyDescent="0.35"/>
    <row r="902" customFormat="1" x14ac:dyDescent="0.35"/>
    <row r="903" customFormat="1" x14ac:dyDescent="0.35"/>
    <row r="904" customFormat="1" x14ac:dyDescent="0.35"/>
    <row r="905" customFormat="1" x14ac:dyDescent="0.35"/>
    <row r="906" customFormat="1" x14ac:dyDescent="0.35"/>
    <row r="907" customFormat="1" x14ac:dyDescent="0.35"/>
    <row r="908" customFormat="1" x14ac:dyDescent="0.35"/>
    <row r="909" customFormat="1" x14ac:dyDescent="0.35"/>
    <row r="910" customFormat="1" x14ac:dyDescent="0.35"/>
    <row r="911" customFormat="1" x14ac:dyDescent="0.35"/>
    <row r="912" customFormat="1" x14ac:dyDescent="0.35"/>
    <row r="913" customFormat="1" x14ac:dyDescent="0.35"/>
    <row r="914" customFormat="1" x14ac:dyDescent="0.35"/>
    <row r="915" customFormat="1" x14ac:dyDescent="0.35"/>
    <row r="916" customFormat="1" x14ac:dyDescent="0.35"/>
    <row r="917" customFormat="1" x14ac:dyDescent="0.35"/>
    <row r="918" customFormat="1" x14ac:dyDescent="0.35"/>
    <row r="919" customFormat="1" x14ac:dyDescent="0.35"/>
    <row r="920" customFormat="1" x14ac:dyDescent="0.35"/>
    <row r="921" customFormat="1" x14ac:dyDescent="0.35"/>
    <row r="922" customFormat="1" x14ac:dyDescent="0.35"/>
    <row r="923" customFormat="1" x14ac:dyDescent="0.35"/>
    <row r="924" customFormat="1" x14ac:dyDescent="0.35"/>
    <row r="925" customFormat="1" x14ac:dyDescent="0.35"/>
    <row r="926" customFormat="1" x14ac:dyDescent="0.35"/>
    <row r="927" customFormat="1" x14ac:dyDescent="0.35"/>
    <row r="928" customFormat="1" x14ac:dyDescent="0.35"/>
    <row r="929" customFormat="1" x14ac:dyDescent="0.35"/>
    <row r="930" customFormat="1" x14ac:dyDescent="0.35"/>
    <row r="931" customFormat="1" x14ac:dyDescent="0.35"/>
    <row r="932" customFormat="1" x14ac:dyDescent="0.35"/>
    <row r="933" customFormat="1" x14ac:dyDescent="0.35"/>
    <row r="934" customFormat="1" x14ac:dyDescent="0.35"/>
    <row r="935" customFormat="1" x14ac:dyDescent="0.35"/>
    <row r="936" customFormat="1" x14ac:dyDescent="0.35"/>
    <row r="937" customFormat="1" x14ac:dyDescent="0.35"/>
    <row r="938" customFormat="1" x14ac:dyDescent="0.35"/>
    <row r="939" customFormat="1" x14ac:dyDescent="0.35"/>
    <row r="940" customFormat="1" x14ac:dyDescent="0.35"/>
    <row r="941" customFormat="1" x14ac:dyDescent="0.35"/>
    <row r="942" customFormat="1" x14ac:dyDescent="0.35"/>
    <row r="943" customFormat="1" x14ac:dyDescent="0.35"/>
    <row r="944" customFormat="1" x14ac:dyDescent="0.35"/>
    <row r="945" customFormat="1" x14ac:dyDescent="0.35"/>
    <row r="946" customFormat="1" x14ac:dyDescent="0.35"/>
    <row r="947" customFormat="1" x14ac:dyDescent="0.35"/>
    <row r="948" customFormat="1" x14ac:dyDescent="0.35"/>
    <row r="949" customFormat="1" x14ac:dyDescent="0.35"/>
    <row r="950" customFormat="1" x14ac:dyDescent="0.35"/>
    <row r="951" customFormat="1" x14ac:dyDescent="0.35"/>
    <row r="952" customFormat="1" x14ac:dyDescent="0.35"/>
    <row r="953" customFormat="1" x14ac:dyDescent="0.35"/>
    <row r="954" customFormat="1" x14ac:dyDescent="0.35"/>
    <row r="955" customFormat="1" x14ac:dyDescent="0.35"/>
    <row r="956" customFormat="1" x14ac:dyDescent="0.35"/>
    <row r="957" customFormat="1" x14ac:dyDescent="0.35"/>
    <row r="958" customFormat="1" x14ac:dyDescent="0.35"/>
    <row r="959" customFormat="1" x14ac:dyDescent="0.35"/>
    <row r="960" customFormat="1" x14ac:dyDescent="0.35"/>
    <row r="961" customFormat="1" x14ac:dyDescent="0.35"/>
    <row r="962" customFormat="1" x14ac:dyDescent="0.35"/>
    <row r="963" customFormat="1" x14ac:dyDescent="0.35"/>
    <row r="964" customFormat="1" x14ac:dyDescent="0.35"/>
    <row r="965" customFormat="1" x14ac:dyDescent="0.35"/>
    <row r="966" customFormat="1" x14ac:dyDescent="0.35"/>
    <row r="967" customFormat="1" x14ac:dyDescent="0.35"/>
    <row r="968" customFormat="1" x14ac:dyDescent="0.35"/>
    <row r="969" customFormat="1" x14ac:dyDescent="0.35"/>
    <row r="970" customFormat="1" x14ac:dyDescent="0.35"/>
    <row r="971" customFormat="1" x14ac:dyDescent="0.35"/>
    <row r="972" customFormat="1" x14ac:dyDescent="0.35"/>
    <row r="973" customFormat="1" x14ac:dyDescent="0.35"/>
    <row r="974" customFormat="1" x14ac:dyDescent="0.35"/>
    <row r="975" customFormat="1" x14ac:dyDescent="0.35"/>
    <row r="976" customFormat="1" x14ac:dyDescent="0.35"/>
    <row r="977" customFormat="1" x14ac:dyDescent="0.35"/>
    <row r="978" customFormat="1" x14ac:dyDescent="0.35"/>
    <row r="979" customFormat="1" x14ac:dyDescent="0.35"/>
    <row r="980" customFormat="1" x14ac:dyDescent="0.35"/>
    <row r="981" customFormat="1" x14ac:dyDescent="0.35"/>
    <row r="982" customFormat="1" x14ac:dyDescent="0.35"/>
    <row r="983" customFormat="1" x14ac:dyDescent="0.35"/>
    <row r="984" customFormat="1" x14ac:dyDescent="0.35"/>
    <row r="985" customFormat="1" x14ac:dyDescent="0.35"/>
    <row r="986" customFormat="1" x14ac:dyDescent="0.35"/>
    <row r="987" customFormat="1" x14ac:dyDescent="0.35"/>
    <row r="988" customFormat="1" x14ac:dyDescent="0.35"/>
    <row r="989" customFormat="1" x14ac:dyDescent="0.35"/>
    <row r="990" customFormat="1" x14ac:dyDescent="0.35"/>
    <row r="991" customFormat="1" x14ac:dyDescent="0.35"/>
    <row r="992" customFormat="1" x14ac:dyDescent="0.35"/>
    <row r="993" customFormat="1" x14ac:dyDescent="0.35"/>
    <row r="994" customFormat="1" x14ac:dyDescent="0.35"/>
    <row r="995" customFormat="1" x14ac:dyDescent="0.35"/>
    <row r="996" customFormat="1" x14ac:dyDescent="0.35"/>
    <row r="997" customFormat="1" x14ac:dyDescent="0.35"/>
    <row r="998" customFormat="1" x14ac:dyDescent="0.35"/>
    <row r="999" customFormat="1" x14ac:dyDescent="0.35"/>
    <row r="1000" customFormat="1" x14ac:dyDescent="0.35"/>
    <row r="1001" customFormat="1" x14ac:dyDescent="0.35"/>
    <row r="1002" customFormat="1" x14ac:dyDescent="0.35"/>
    <row r="1003" customFormat="1" x14ac:dyDescent="0.35"/>
    <row r="1004" customFormat="1" x14ac:dyDescent="0.35"/>
    <row r="1005" customFormat="1" x14ac:dyDescent="0.35"/>
    <row r="1006" customFormat="1" x14ac:dyDescent="0.35"/>
    <row r="1007" customFormat="1" x14ac:dyDescent="0.35"/>
    <row r="1008" customFormat="1" x14ac:dyDescent="0.35"/>
    <row r="1009" customFormat="1" x14ac:dyDescent="0.35"/>
    <row r="1010" customFormat="1" x14ac:dyDescent="0.35"/>
    <row r="1011" customFormat="1" x14ac:dyDescent="0.35"/>
    <row r="1012" customFormat="1" x14ac:dyDescent="0.35"/>
    <row r="1013" customFormat="1" x14ac:dyDescent="0.35"/>
    <row r="1014" customFormat="1" x14ac:dyDescent="0.35"/>
    <row r="1015" customFormat="1" x14ac:dyDescent="0.35"/>
    <row r="1016" customFormat="1" x14ac:dyDescent="0.35"/>
    <row r="1017" customFormat="1" x14ac:dyDescent="0.35"/>
    <row r="1018" customFormat="1" x14ac:dyDescent="0.35"/>
    <row r="1019" customFormat="1" x14ac:dyDescent="0.35"/>
    <row r="1020" customFormat="1" x14ac:dyDescent="0.35"/>
    <row r="1021" customFormat="1" x14ac:dyDescent="0.35"/>
    <row r="1022" customFormat="1" x14ac:dyDescent="0.35"/>
    <row r="1023" customFormat="1" x14ac:dyDescent="0.35"/>
    <row r="1024" customFormat="1" x14ac:dyDescent="0.35"/>
    <row r="1025" customFormat="1" x14ac:dyDescent="0.35"/>
    <row r="1026" customFormat="1" x14ac:dyDescent="0.35"/>
    <row r="1027" customFormat="1" x14ac:dyDescent="0.35"/>
    <row r="1028" customFormat="1" x14ac:dyDescent="0.35"/>
    <row r="1029" customFormat="1" x14ac:dyDescent="0.35"/>
    <row r="1030" customFormat="1" x14ac:dyDescent="0.35"/>
    <row r="1031" customFormat="1" x14ac:dyDescent="0.35"/>
    <row r="1032" customFormat="1" x14ac:dyDescent="0.35"/>
    <row r="1033" customFormat="1" x14ac:dyDescent="0.35"/>
    <row r="1034" customFormat="1" x14ac:dyDescent="0.35"/>
    <row r="1035" customFormat="1" x14ac:dyDescent="0.35"/>
    <row r="1036" customFormat="1" x14ac:dyDescent="0.35"/>
    <row r="1037" customFormat="1" x14ac:dyDescent="0.35"/>
    <row r="1038" customFormat="1" x14ac:dyDescent="0.35"/>
    <row r="1039" customFormat="1" x14ac:dyDescent="0.35"/>
    <row r="1040" customFormat="1" x14ac:dyDescent="0.35"/>
    <row r="1041" customFormat="1" x14ac:dyDescent="0.35"/>
    <row r="1042" customFormat="1" x14ac:dyDescent="0.35"/>
    <row r="1043" customFormat="1" x14ac:dyDescent="0.35"/>
    <row r="1044" customFormat="1" x14ac:dyDescent="0.35"/>
    <row r="1045" customFormat="1" x14ac:dyDescent="0.35"/>
    <row r="1046" customFormat="1" x14ac:dyDescent="0.35"/>
    <row r="1047" customFormat="1" x14ac:dyDescent="0.35"/>
    <row r="1048" customFormat="1" x14ac:dyDescent="0.35"/>
    <row r="1049" customFormat="1" x14ac:dyDescent="0.35"/>
    <row r="1050" customFormat="1" x14ac:dyDescent="0.35"/>
    <row r="1051" customFormat="1" x14ac:dyDescent="0.35"/>
    <row r="1052" customFormat="1" x14ac:dyDescent="0.35"/>
    <row r="1053" customFormat="1" x14ac:dyDescent="0.35"/>
    <row r="1054" customFormat="1" x14ac:dyDescent="0.35"/>
    <row r="1055" customFormat="1" x14ac:dyDescent="0.35"/>
    <row r="1056" customFormat="1" x14ac:dyDescent="0.35"/>
    <row r="1057" customFormat="1" x14ac:dyDescent="0.35"/>
    <row r="1058" customFormat="1" x14ac:dyDescent="0.35"/>
    <row r="1059" customFormat="1" x14ac:dyDescent="0.35"/>
    <row r="1060" customFormat="1" x14ac:dyDescent="0.35"/>
    <row r="1061" customFormat="1" x14ac:dyDescent="0.35"/>
    <row r="1062" customFormat="1" x14ac:dyDescent="0.35"/>
    <row r="1063" customFormat="1" x14ac:dyDescent="0.35"/>
    <row r="1064" customFormat="1" x14ac:dyDescent="0.35"/>
    <row r="1065" customFormat="1" x14ac:dyDescent="0.35"/>
    <row r="1066" customFormat="1" x14ac:dyDescent="0.35"/>
    <row r="1067" customFormat="1" x14ac:dyDescent="0.35"/>
    <row r="1068" customFormat="1" x14ac:dyDescent="0.35"/>
    <row r="1069" customFormat="1" x14ac:dyDescent="0.35"/>
    <row r="1070" customFormat="1" x14ac:dyDescent="0.35"/>
    <row r="1071" customFormat="1" x14ac:dyDescent="0.35"/>
    <row r="1072" customFormat="1" x14ac:dyDescent="0.35"/>
    <row r="1073" customFormat="1" x14ac:dyDescent="0.35"/>
    <row r="1074" customFormat="1" x14ac:dyDescent="0.35"/>
    <row r="1075" customFormat="1" x14ac:dyDescent="0.35"/>
    <row r="1076" customFormat="1" x14ac:dyDescent="0.35"/>
    <row r="1077" customFormat="1" x14ac:dyDescent="0.35"/>
    <row r="1078" customFormat="1" x14ac:dyDescent="0.35"/>
    <row r="1079" customFormat="1" x14ac:dyDescent="0.35"/>
    <row r="1080" customFormat="1" x14ac:dyDescent="0.35"/>
    <row r="1081" customFormat="1" x14ac:dyDescent="0.35"/>
    <row r="1082" customFormat="1" x14ac:dyDescent="0.35"/>
    <row r="1083" customFormat="1" x14ac:dyDescent="0.35"/>
    <row r="1084" customFormat="1" x14ac:dyDescent="0.35"/>
    <row r="1085" customFormat="1" x14ac:dyDescent="0.35"/>
    <row r="1086" customFormat="1" x14ac:dyDescent="0.35"/>
    <row r="1087" customFormat="1" x14ac:dyDescent="0.35"/>
    <row r="1088" customFormat="1" x14ac:dyDescent="0.35"/>
    <row r="1089" customFormat="1" x14ac:dyDescent="0.35"/>
    <row r="1090" customFormat="1" x14ac:dyDescent="0.35"/>
    <row r="1091" customFormat="1" x14ac:dyDescent="0.35"/>
    <row r="1092" customFormat="1" x14ac:dyDescent="0.35"/>
    <row r="1093" customFormat="1" x14ac:dyDescent="0.35"/>
    <row r="1094" customFormat="1" x14ac:dyDescent="0.35"/>
    <row r="1095" customFormat="1" x14ac:dyDescent="0.35"/>
    <row r="1096" customFormat="1" x14ac:dyDescent="0.35"/>
    <row r="1097" customFormat="1" x14ac:dyDescent="0.35"/>
    <row r="1098" customFormat="1" x14ac:dyDescent="0.35"/>
    <row r="1099" customFormat="1" x14ac:dyDescent="0.35"/>
    <row r="1100" customFormat="1" x14ac:dyDescent="0.35"/>
    <row r="1101" customFormat="1" x14ac:dyDescent="0.35"/>
    <row r="1102" customFormat="1" x14ac:dyDescent="0.35"/>
    <row r="1103" customFormat="1" x14ac:dyDescent="0.35"/>
    <row r="1104" customFormat="1" x14ac:dyDescent="0.35"/>
    <row r="1105" customFormat="1" x14ac:dyDescent="0.35"/>
    <row r="1106" customFormat="1" x14ac:dyDescent="0.35"/>
    <row r="1107" customFormat="1" x14ac:dyDescent="0.35"/>
    <row r="1108" customFormat="1" x14ac:dyDescent="0.35"/>
    <row r="1109" customFormat="1" x14ac:dyDescent="0.35"/>
    <row r="1110" customFormat="1" x14ac:dyDescent="0.35"/>
    <row r="1111" customFormat="1" x14ac:dyDescent="0.35"/>
    <row r="1112" customFormat="1" x14ac:dyDescent="0.35"/>
    <row r="1113" customFormat="1" x14ac:dyDescent="0.35"/>
    <row r="1114" customFormat="1" x14ac:dyDescent="0.35"/>
    <row r="1115" customFormat="1" x14ac:dyDescent="0.35"/>
    <row r="1116" customFormat="1" x14ac:dyDescent="0.35"/>
    <row r="1117" customFormat="1" x14ac:dyDescent="0.35"/>
    <row r="1118" customFormat="1" x14ac:dyDescent="0.35"/>
    <row r="1119" customFormat="1" x14ac:dyDescent="0.35"/>
    <row r="1120" customFormat="1" x14ac:dyDescent="0.35"/>
    <row r="1121" customFormat="1" x14ac:dyDescent="0.35"/>
    <row r="1122" customFormat="1" x14ac:dyDescent="0.35"/>
    <row r="1123" customFormat="1" x14ac:dyDescent="0.35"/>
    <row r="1124" customFormat="1" x14ac:dyDescent="0.35"/>
    <row r="1125" customFormat="1" x14ac:dyDescent="0.35"/>
    <row r="1126" customFormat="1" x14ac:dyDescent="0.35"/>
    <row r="1127" customFormat="1" x14ac:dyDescent="0.35"/>
    <row r="1128" customFormat="1" x14ac:dyDescent="0.35"/>
    <row r="1129" customFormat="1" x14ac:dyDescent="0.35"/>
    <row r="1130" customFormat="1" x14ac:dyDescent="0.35"/>
    <row r="1131" customFormat="1" x14ac:dyDescent="0.35"/>
    <row r="1132" customFormat="1" x14ac:dyDescent="0.35"/>
    <row r="1133" customFormat="1" x14ac:dyDescent="0.35"/>
    <row r="1134" customFormat="1" x14ac:dyDescent="0.35"/>
    <row r="1135" customFormat="1" x14ac:dyDescent="0.35"/>
    <row r="1136" customFormat="1" x14ac:dyDescent="0.35"/>
    <row r="1137" customFormat="1" x14ac:dyDescent="0.35"/>
    <row r="1138" customFormat="1" x14ac:dyDescent="0.35"/>
    <row r="1139" customFormat="1" x14ac:dyDescent="0.35"/>
    <row r="1140" customFormat="1" x14ac:dyDescent="0.35"/>
    <row r="1141" customFormat="1" x14ac:dyDescent="0.35"/>
    <row r="1142" customFormat="1" x14ac:dyDescent="0.35"/>
    <row r="1143" customFormat="1" x14ac:dyDescent="0.35"/>
    <row r="1144" customFormat="1" x14ac:dyDescent="0.35"/>
    <row r="1145" customFormat="1" x14ac:dyDescent="0.35"/>
    <row r="1146" customFormat="1" x14ac:dyDescent="0.35"/>
    <row r="1147" customFormat="1" x14ac:dyDescent="0.35"/>
    <row r="1148" customFormat="1" x14ac:dyDescent="0.35"/>
    <row r="1149" customFormat="1" x14ac:dyDescent="0.35"/>
    <row r="1150" customFormat="1" x14ac:dyDescent="0.35"/>
    <row r="1151" customFormat="1" x14ac:dyDescent="0.35"/>
    <row r="1152" customFormat="1" x14ac:dyDescent="0.35"/>
    <row r="1153" customFormat="1" x14ac:dyDescent="0.35"/>
    <row r="1154" customFormat="1" x14ac:dyDescent="0.35"/>
    <row r="1155" customFormat="1" x14ac:dyDescent="0.35"/>
    <row r="1156" customFormat="1" x14ac:dyDescent="0.35"/>
    <row r="1157" customFormat="1" x14ac:dyDescent="0.35"/>
    <row r="1158" customFormat="1" x14ac:dyDescent="0.35"/>
    <row r="1159" customFormat="1" x14ac:dyDescent="0.35"/>
    <row r="1160" customFormat="1" x14ac:dyDescent="0.35"/>
    <row r="1161" customFormat="1" x14ac:dyDescent="0.35"/>
    <row r="1162" customFormat="1" x14ac:dyDescent="0.35"/>
    <row r="1163" customFormat="1" x14ac:dyDescent="0.35"/>
    <row r="1164" customFormat="1" x14ac:dyDescent="0.35"/>
    <row r="1165" customFormat="1" x14ac:dyDescent="0.35"/>
    <row r="1166" customFormat="1" x14ac:dyDescent="0.35"/>
    <row r="1167" customFormat="1" x14ac:dyDescent="0.35"/>
    <row r="1168" customFormat="1" x14ac:dyDescent="0.35"/>
    <row r="1169" customFormat="1" x14ac:dyDescent="0.35"/>
    <row r="1170" customFormat="1" x14ac:dyDescent="0.35"/>
    <row r="1171" customFormat="1" x14ac:dyDescent="0.35"/>
    <row r="1172" customFormat="1" x14ac:dyDescent="0.35"/>
    <row r="1173" customFormat="1" x14ac:dyDescent="0.35"/>
    <row r="1174" customFormat="1" x14ac:dyDescent="0.35"/>
    <row r="1175" customFormat="1" x14ac:dyDescent="0.35"/>
    <row r="1176" customFormat="1" x14ac:dyDescent="0.35"/>
    <row r="1177" customFormat="1" x14ac:dyDescent="0.35"/>
    <row r="1178" customFormat="1" x14ac:dyDescent="0.35"/>
    <row r="1179" customFormat="1" x14ac:dyDescent="0.35"/>
    <row r="1180" customFormat="1" x14ac:dyDescent="0.35"/>
    <row r="1181" customFormat="1" x14ac:dyDescent="0.35"/>
    <row r="1182" customFormat="1" x14ac:dyDescent="0.35"/>
    <row r="1183" customFormat="1" x14ac:dyDescent="0.35"/>
    <row r="1184" customFormat="1" x14ac:dyDescent="0.35"/>
    <row r="1185" customFormat="1" x14ac:dyDescent="0.35"/>
    <row r="1186" customFormat="1" x14ac:dyDescent="0.35"/>
    <row r="1187" customFormat="1" x14ac:dyDescent="0.35"/>
    <row r="1188" customFormat="1" x14ac:dyDescent="0.35"/>
    <row r="1189" customFormat="1" x14ac:dyDescent="0.35"/>
    <row r="1190" customFormat="1" x14ac:dyDescent="0.35"/>
    <row r="1191" customFormat="1" x14ac:dyDescent="0.35"/>
    <row r="1192" customFormat="1" x14ac:dyDescent="0.35"/>
    <row r="1193" customFormat="1" x14ac:dyDescent="0.35"/>
    <row r="1194" customFormat="1" x14ac:dyDescent="0.35"/>
    <row r="1195" customFormat="1" x14ac:dyDescent="0.35"/>
    <row r="1196" customFormat="1" x14ac:dyDescent="0.35"/>
    <row r="1197" customFormat="1" x14ac:dyDescent="0.35"/>
    <row r="1198" customFormat="1" x14ac:dyDescent="0.35"/>
    <row r="1199" customFormat="1" x14ac:dyDescent="0.35"/>
    <row r="1200" customFormat="1" x14ac:dyDescent="0.35"/>
    <row r="1201" customFormat="1" x14ac:dyDescent="0.35"/>
    <row r="1202" customFormat="1" x14ac:dyDescent="0.35"/>
    <row r="1203" customFormat="1" x14ac:dyDescent="0.35"/>
    <row r="1204" customFormat="1" x14ac:dyDescent="0.35"/>
    <row r="1205" customFormat="1" x14ac:dyDescent="0.35"/>
    <row r="1206" customFormat="1" x14ac:dyDescent="0.35"/>
    <row r="1207" customFormat="1" x14ac:dyDescent="0.35"/>
    <row r="1208" customFormat="1" x14ac:dyDescent="0.35"/>
    <row r="1209" customFormat="1" x14ac:dyDescent="0.35"/>
    <row r="1210" customFormat="1" x14ac:dyDescent="0.35"/>
    <row r="1211" customFormat="1" x14ac:dyDescent="0.35"/>
    <row r="1212" customFormat="1" x14ac:dyDescent="0.35"/>
    <row r="1213" customFormat="1" x14ac:dyDescent="0.35"/>
    <row r="1214" customFormat="1" x14ac:dyDescent="0.35"/>
    <row r="1215" customFormat="1" x14ac:dyDescent="0.35"/>
    <row r="1216" customFormat="1" x14ac:dyDescent="0.35"/>
    <row r="1217" customFormat="1" x14ac:dyDescent="0.35"/>
    <row r="1218" customFormat="1" x14ac:dyDescent="0.35"/>
    <row r="1219" customFormat="1" x14ac:dyDescent="0.35"/>
    <row r="1220" customFormat="1" x14ac:dyDescent="0.35"/>
    <row r="1221" customFormat="1" x14ac:dyDescent="0.35"/>
    <row r="1222" customFormat="1" x14ac:dyDescent="0.35"/>
    <row r="1223" customFormat="1" x14ac:dyDescent="0.35"/>
    <row r="1224" customFormat="1" x14ac:dyDescent="0.35"/>
    <row r="1225" customFormat="1" x14ac:dyDescent="0.35"/>
    <row r="1226" customFormat="1" x14ac:dyDescent="0.35"/>
    <row r="1227" customFormat="1" x14ac:dyDescent="0.35"/>
    <row r="1228" customFormat="1" x14ac:dyDescent="0.35"/>
    <row r="1229" customFormat="1" x14ac:dyDescent="0.35"/>
    <row r="1230" customFormat="1" x14ac:dyDescent="0.35"/>
    <row r="1231" customFormat="1" x14ac:dyDescent="0.35"/>
    <row r="1232" customFormat="1" x14ac:dyDescent="0.35"/>
    <row r="1233" customFormat="1" x14ac:dyDescent="0.35"/>
    <row r="1234" customFormat="1" x14ac:dyDescent="0.35"/>
    <row r="1235" customFormat="1" x14ac:dyDescent="0.35"/>
    <row r="1236" customFormat="1" x14ac:dyDescent="0.35"/>
    <row r="1237" customFormat="1" x14ac:dyDescent="0.35"/>
    <row r="1238" customFormat="1" x14ac:dyDescent="0.35"/>
    <row r="1239" customFormat="1" x14ac:dyDescent="0.35"/>
    <row r="1240" customFormat="1" x14ac:dyDescent="0.35"/>
    <row r="1241" customFormat="1" x14ac:dyDescent="0.35"/>
    <row r="1242" customFormat="1" x14ac:dyDescent="0.35"/>
    <row r="1243" customFormat="1" x14ac:dyDescent="0.35"/>
    <row r="1244" customFormat="1" x14ac:dyDescent="0.35"/>
    <row r="1245" customFormat="1" x14ac:dyDescent="0.35"/>
    <row r="1246" customFormat="1" x14ac:dyDescent="0.35"/>
    <row r="1247" customFormat="1" x14ac:dyDescent="0.35"/>
    <row r="1248" customFormat="1" x14ac:dyDescent="0.35"/>
    <row r="1249" customFormat="1" x14ac:dyDescent="0.35"/>
    <row r="1250" customFormat="1" x14ac:dyDescent="0.35"/>
    <row r="1251" customFormat="1" x14ac:dyDescent="0.35"/>
    <row r="1252" customFormat="1" x14ac:dyDescent="0.35"/>
    <row r="1253" customFormat="1" x14ac:dyDescent="0.35"/>
    <row r="1254" customFormat="1" x14ac:dyDescent="0.35"/>
    <row r="1255" customFormat="1" x14ac:dyDescent="0.35"/>
    <row r="1256" customFormat="1" x14ac:dyDescent="0.35"/>
    <row r="1257" customFormat="1" x14ac:dyDescent="0.35"/>
    <row r="1258" customFormat="1" x14ac:dyDescent="0.35"/>
    <row r="1259" customFormat="1" x14ac:dyDescent="0.35"/>
    <row r="1260" customFormat="1" x14ac:dyDescent="0.35"/>
    <row r="1261" customFormat="1" x14ac:dyDescent="0.35"/>
    <row r="1262" customFormat="1" x14ac:dyDescent="0.35"/>
    <row r="1263" customFormat="1" x14ac:dyDescent="0.35"/>
    <row r="1264" customFormat="1" x14ac:dyDescent="0.35"/>
    <row r="1265" customFormat="1" x14ac:dyDescent="0.35"/>
    <row r="1266" customFormat="1" x14ac:dyDescent="0.35"/>
    <row r="1267" customFormat="1" x14ac:dyDescent="0.35"/>
    <row r="1268" customFormat="1" x14ac:dyDescent="0.35"/>
    <row r="1269" customFormat="1" x14ac:dyDescent="0.35"/>
    <row r="1270" customFormat="1" x14ac:dyDescent="0.35"/>
    <row r="1271" customFormat="1" x14ac:dyDescent="0.35"/>
    <row r="1272" customFormat="1" x14ac:dyDescent="0.35"/>
    <row r="1273" customFormat="1" x14ac:dyDescent="0.35"/>
    <row r="1274" customFormat="1" x14ac:dyDescent="0.35"/>
    <row r="1275" customFormat="1" x14ac:dyDescent="0.35"/>
    <row r="1276" customFormat="1" x14ac:dyDescent="0.35"/>
    <row r="1277" customFormat="1" x14ac:dyDescent="0.35"/>
    <row r="1278" customFormat="1" x14ac:dyDescent="0.35"/>
    <row r="1279" customFormat="1" x14ac:dyDescent="0.35"/>
    <row r="1280" customFormat="1" x14ac:dyDescent="0.35"/>
    <row r="1281" customFormat="1" x14ac:dyDescent="0.35"/>
    <row r="1282" customFormat="1" x14ac:dyDescent="0.35"/>
    <row r="1283" customFormat="1" x14ac:dyDescent="0.35"/>
    <row r="1284" customFormat="1" x14ac:dyDescent="0.35"/>
    <row r="1285" customFormat="1" x14ac:dyDescent="0.35"/>
    <row r="1286" customFormat="1" x14ac:dyDescent="0.35"/>
    <row r="1287" customFormat="1" x14ac:dyDescent="0.35"/>
    <row r="1288" customFormat="1" x14ac:dyDescent="0.35"/>
    <row r="1289" customFormat="1" x14ac:dyDescent="0.35"/>
    <row r="1290" customFormat="1" x14ac:dyDescent="0.35"/>
    <row r="1291" customFormat="1" x14ac:dyDescent="0.35"/>
    <row r="1292" customFormat="1" x14ac:dyDescent="0.35"/>
    <row r="1293" customFormat="1" x14ac:dyDescent="0.35"/>
    <row r="1294" customFormat="1" x14ac:dyDescent="0.35"/>
    <row r="1295" customFormat="1" x14ac:dyDescent="0.35"/>
    <row r="1296" customFormat="1" x14ac:dyDescent="0.35"/>
    <row r="1297" customFormat="1" x14ac:dyDescent="0.35"/>
    <row r="1298" customFormat="1" x14ac:dyDescent="0.35"/>
    <row r="1299" customFormat="1" x14ac:dyDescent="0.35"/>
    <row r="1300" customFormat="1" x14ac:dyDescent="0.35"/>
    <row r="1301" customFormat="1" x14ac:dyDescent="0.35"/>
    <row r="1302" customFormat="1" x14ac:dyDescent="0.35"/>
    <row r="1303" customFormat="1" x14ac:dyDescent="0.35"/>
    <row r="1304" customFormat="1" x14ac:dyDescent="0.35"/>
    <row r="1305" customFormat="1" x14ac:dyDescent="0.35"/>
    <row r="1306" customFormat="1" x14ac:dyDescent="0.35"/>
    <row r="1307" customFormat="1" x14ac:dyDescent="0.35"/>
    <row r="1308" customFormat="1" x14ac:dyDescent="0.35"/>
    <row r="1309" customFormat="1" x14ac:dyDescent="0.35"/>
    <row r="1310" customFormat="1" x14ac:dyDescent="0.35"/>
    <row r="1311" customFormat="1" x14ac:dyDescent="0.35"/>
    <row r="1312" customFormat="1" x14ac:dyDescent="0.35"/>
    <row r="1313" customFormat="1" x14ac:dyDescent="0.35"/>
    <row r="1314" customFormat="1" x14ac:dyDescent="0.35"/>
    <row r="1315" customFormat="1" x14ac:dyDescent="0.35"/>
    <row r="1316" customFormat="1" x14ac:dyDescent="0.35"/>
    <row r="1317" customFormat="1" x14ac:dyDescent="0.35"/>
    <row r="1318" customFormat="1" x14ac:dyDescent="0.35"/>
    <row r="1319" customFormat="1" x14ac:dyDescent="0.35"/>
    <row r="1320" customFormat="1" x14ac:dyDescent="0.35"/>
    <row r="1321" customFormat="1" x14ac:dyDescent="0.35"/>
    <row r="1322" customFormat="1" x14ac:dyDescent="0.35"/>
    <row r="1323" customFormat="1" x14ac:dyDescent="0.35"/>
    <row r="1324" customFormat="1" x14ac:dyDescent="0.35"/>
    <row r="1325" customFormat="1" x14ac:dyDescent="0.35"/>
    <row r="1326" customFormat="1" x14ac:dyDescent="0.35"/>
    <row r="1327" customFormat="1" x14ac:dyDescent="0.35"/>
    <row r="1328" customFormat="1" x14ac:dyDescent="0.35"/>
    <row r="1329" customFormat="1" x14ac:dyDescent="0.35"/>
    <row r="1330" customFormat="1" x14ac:dyDescent="0.35"/>
    <row r="1331" customFormat="1" x14ac:dyDescent="0.35"/>
    <row r="1332" customFormat="1" x14ac:dyDescent="0.35"/>
    <row r="1333" customFormat="1" x14ac:dyDescent="0.35"/>
    <row r="1334" customFormat="1" x14ac:dyDescent="0.35"/>
    <row r="1335" customFormat="1" x14ac:dyDescent="0.35"/>
    <row r="1336" customFormat="1" x14ac:dyDescent="0.35"/>
    <row r="1337" customFormat="1" x14ac:dyDescent="0.35"/>
    <row r="1338" customFormat="1" x14ac:dyDescent="0.35"/>
    <row r="1339" customFormat="1" x14ac:dyDescent="0.35"/>
    <row r="1340" customFormat="1" x14ac:dyDescent="0.35"/>
    <row r="1341" customFormat="1" x14ac:dyDescent="0.35"/>
    <row r="1342" customFormat="1" x14ac:dyDescent="0.35"/>
    <row r="1343" customFormat="1" x14ac:dyDescent="0.35"/>
    <row r="1344" customFormat="1" x14ac:dyDescent="0.35"/>
    <row r="1345" customFormat="1" x14ac:dyDescent="0.35"/>
    <row r="1346" customFormat="1" x14ac:dyDescent="0.35"/>
    <row r="1347" customFormat="1" x14ac:dyDescent="0.35"/>
    <row r="1348" customFormat="1" x14ac:dyDescent="0.35"/>
    <row r="1349" customFormat="1" x14ac:dyDescent="0.35"/>
    <row r="1350" customFormat="1" x14ac:dyDescent="0.35"/>
    <row r="1351" customFormat="1" x14ac:dyDescent="0.35"/>
    <row r="1352" customFormat="1" x14ac:dyDescent="0.35"/>
    <row r="1353" customFormat="1" x14ac:dyDescent="0.35"/>
    <row r="1354" customFormat="1" x14ac:dyDescent="0.35"/>
    <row r="1355" customFormat="1" x14ac:dyDescent="0.35"/>
    <row r="1356" customFormat="1" x14ac:dyDescent="0.35"/>
    <row r="1357" customFormat="1" x14ac:dyDescent="0.35"/>
    <row r="1358" customFormat="1" x14ac:dyDescent="0.35"/>
    <row r="1359" customFormat="1" x14ac:dyDescent="0.35"/>
    <row r="1360" customFormat="1" x14ac:dyDescent="0.35"/>
    <row r="1361" customFormat="1" x14ac:dyDescent="0.35"/>
    <row r="1362" customFormat="1" x14ac:dyDescent="0.35"/>
    <row r="1363" customFormat="1" x14ac:dyDescent="0.35"/>
    <row r="1364" customFormat="1" x14ac:dyDescent="0.35"/>
    <row r="1365" customFormat="1" x14ac:dyDescent="0.35"/>
    <row r="1366" customFormat="1" x14ac:dyDescent="0.35"/>
    <row r="1367" customFormat="1" x14ac:dyDescent="0.35"/>
    <row r="1368" customFormat="1" x14ac:dyDescent="0.35"/>
    <row r="1369" customFormat="1" x14ac:dyDescent="0.35"/>
    <row r="1370" customFormat="1" x14ac:dyDescent="0.35"/>
    <row r="1371" customFormat="1" x14ac:dyDescent="0.35"/>
    <row r="1372" customFormat="1" x14ac:dyDescent="0.35"/>
    <row r="1373" customFormat="1" x14ac:dyDescent="0.35"/>
    <row r="1374" customFormat="1" x14ac:dyDescent="0.35"/>
    <row r="1375" customFormat="1" x14ac:dyDescent="0.35"/>
    <row r="1376" customFormat="1" x14ac:dyDescent="0.35"/>
    <row r="1377" customFormat="1" x14ac:dyDescent="0.35"/>
    <row r="1378" customFormat="1" x14ac:dyDescent="0.35"/>
    <row r="1379" customFormat="1" x14ac:dyDescent="0.35"/>
    <row r="1380" customFormat="1" x14ac:dyDescent="0.35"/>
    <row r="1381" customFormat="1" x14ac:dyDescent="0.35"/>
    <row r="1382" customFormat="1" x14ac:dyDescent="0.35"/>
    <row r="1383" customFormat="1" x14ac:dyDescent="0.35"/>
    <row r="1384" customFormat="1" x14ac:dyDescent="0.35"/>
    <row r="1385" customFormat="1" x14ac:dyDescent="0.35"/>
    <row r="1386" customFormat="1" x14ac:dyDescent="0.35"/>
    <row r="1387" customFormat="1" x14ac:dyDescent="0.35"/>
    <row r="1388" customFormat="1" x14ac:dyDescent="0.35"/>
    <row r="1389" customFormat="1" x14ac:dyDescent="0.35"/>
    <row r="1390" customFormat="1" x14ac:dyDescent="0.35"/>
    <row r="1391" customFormat="1" x14ac:dyDescent="0.35"/>
    <row r="1392" customFormat="1" x14ac:dyDescent="0.35"/>
    <row r="1393" customFormat="1" x14ac:dyDescent="0.35"/>
    <row r="1394" customFormat="1" x14ac:dyDescent="0.35"/>
    <row r="1395" customFormat="1" x14ac:dyDescent="0.35"/>
    <row r="1396" customFormat="1" x14ac:dyDescent="0.35"/>
    <row r="1397" customFormat="1" x14ac:dyDescent="0.35"/>
    <row r="1398" customFormat="1" x14ac:dyDescent="0.35"/>
    <row r="1399" customFormat="1" x14ac:dyDescent="0.35"/>
    <row r="1400" customFormat="1" x14ac:dyDescent="0.35"/>
    <row r="1401" customFormat="1" x14ac:dyDescent="0.35"/>
    <row r="1402" customFormat="1" x14ac:dyDescent="0.35"/>
    <row r="1403" customFormat="1" x14ac:dyDescent="0.35"/>
    <row r="1404" customFormat="1" x14ac:dyDescent="0.35"/>
    <row r="1405" customFormat="1" x14ac:dyDescent="0.35"/>
    <row r="1406" customFormat="1" x14ac:dyDescent="0.35"/>
    <row r="1407" customFormat="1" x14ac:dyDescent="0.35"/>
    <row r="1408" customFormat="1" x14ac:dyDescent="0.35"/>
    <row r="1409" customFormat="1" x14ac:dyDescent="0.35"/>
    <row r="1410" customFormat="1" x14ac:dyDescent="0.35"/>
    <row r="1411" customFormat="1" x14ac:dyDescent="0.35"/>
    <row r="1412" customFormat="1" x14ac:dyDescent="0.35"/>
    <row r="1413" customFormat="1" x14ac:dyDescent="0.35"/>
    <row r="1414" customFormat="1" x14ac:dyDescent="0.35"/>
    <row r="1415" customFormat="1" x14ac:dyDescent="0.35"/>
    <row r="1416" customFormat="1" x14ac:dyDescent="0.35"/>
    <row r="1417" customFormat="1" x14ac:dyDescent="0.35"/>
    <row r="1418" customFormat="1" x14ac:dyDescent="0.35"/>
    <row r="1419" customFormat="1" x14ac:dyDescent="0.35"/>
    <row r="1420" customFormat="1" x14ac:dyDescent="0.35"/>
    <row r="1421" customFormat="1" x14ac:dyDescent="0.35"/>
    <row r="1422" customFormat="1" x14ac:dyDescent="0.35"/>
    <row r="1423" customFormat="1" x14ac:dyDescent="0.35"/>
    <row r="1424" customFormat="1" x14ac:dyDescent="0.35"/>
    <row r="1425" customFormat="1" x14ac:dyDescent="0.35"/>
    <row r="1426" customFormat="1" x14ac:dyDescent="0.35"/>
    <row r="1427" customFormat="1" x14ac:dyDescent="0.35"/>
    <row r="1428" customFormat="1" x14ac:dyDescent="0.35"/>
    <row r="1429" customFormat="1" x14ac:dyDescent="0.35"/>
    <row r="1430" customFormat="1" x14ac:dyDescent="0.35"/>
    <row r="1431" customFormat="1" x14ac:dyDescent="0.35"/>
    <row r="1432" customFormat="1" x14ac:dyDescent="0.35"/>
    <row r="1433" customFormat="1" x14ac:dyDescent="0.35"/>
    <row r="1434" customFormat="1" x14ac:dyDescent="0.35"/>
    <row r="1435" customFormat="1" x14ac:dyDescent="0.35"/>
    <row r="1436" customFormat="1" x14ac:dyDescent="0.35"/>
    <row r="1437" customFormat="1" x14ac:dyDescent="0.35"/>
    <row r="1438" customFormat="1" x14ac:dyDescent="0.35"/>
    <row r="1439" customFormat="1" x14ac:dyDescent="0.35"/>
    <row r="1440" customFormat="1" x14ac:dyDescent="0.35"/>
    <row r="1441" customFormat="1" x14ac:dyDescent="0.35"/>
    <row r="1442" customFormat="1" x14ac:dyDescent="0.35"/>
    <row r="1443" customFormat="1" x14ac:dyDescent="0.35"/>
    <row r="1444" customFormat="1" x14ac:dyDescent="0.35"/>
    <row r="1445" customFormat="1" x14ac:dyDescent="0.35"/>
    <row r="1446" customFormat="1" x14ac:dyDescent="0.35"/>
    <row r="1447" customFormat="1" x14ac:dyDescent="0.35"/>
    <row r="1448" customFormat="1" x14ac:dyDescent="0.35"/>
    <row r="1449" customFormat="1" x14ac:dyDescent="0.35"/>
    <row r="1450" customFormat="1" x14ac:dyDescent="0.35"/>
    <row r="1451" customFormat="1" x14ac:dyDescent="0.35"/>
    <row r="1452" customFormat="1" x14ac:dyDescent="0.35"/>
    <row r="1453" customFormat="1" x14ac:dyDescent="0.35"/>
    <row r="1454" customFormat="1" x14ac:dyDescent="0.35"/>
    <row r="1455" customFormat="1" x14ac:dyDescent="0.35"/>
    <row r="1456" customFormat="1" x14ac:dyDescent="0.35"/>
    <row r="1457" customFormat="1" x14ac:dyDescent="0.35"/>
    <row r="1458" customFormat="1" x14ac:dyDescent="0.35"/>
    <row r="1459" customFormat="1" x14ac:dyDescent="0.35"/>
    <row r="1460" customFormat="1" x14ac:dyDescent="0.35"/>
    <row r="1461" customFormat="1" x14ac:dyDescent="0.35"/>
    <row r="1462" customFormat="1" x14ac:dyDescent="0.35"/>
    <row r="1463" customFormat="1" x14ac:dyDescent="0.35"/>
    <row r="1464" customFormat="1" x14ac:dyDescent="0.35"/>
    <row r="1465" customFormat="1" x14ac:dyDescent="0.35"/>
    <row r="1466" customFormat="1" x14ac:dyDescent="0.35"/>
    <row r="1467" customFormat="1" x14ac:dyDescent="0.35"/>
    <row r="1468" customFormat="1" x14ac:dyDescent="0.35"/>
    <row r="1469" customFormat="1" x14ac:dyDescent="0.35"/>
    <row r="1470" customFormat="1" x14ac:dyDescent="0.35"/>
    <row r="1471" customFormat="1" x14ac:dyDescent="0.35"/>
    <row r="1472" customFormat="1" x14ac:dyDescent="0.35"/>
    <row r="1473" customFormat="1" x14ac:dyDescent="0.35"/>
    <row r="1474" customFormat="1" x14ac:dyDescent="0.35"/>
    <row r="1475" customFormat="1" x14ac:dyDescent="0.35"/>
    <row r="1476" customFormat="1" x14ac:dyDescent="0.35"/>
    <row r="1477" customFormat="1" x14ac:dyDescent="0.35"/>
    <row r="1478" customFormat="1" x14ac:dyDescent="0.35"/>
    <row r="1479" customFormat="1" x14ac:dyDescent="0.35"/>
    <row r="1480" customFormat="1" x14ac:dyDescent="0.35"/>
    <row r="1481" customFormat="1" x14ac:dyDescent="0.35"/>
    <row r="1482" customFormat="1" x14ac:dyDescent="0.35"/>
    <row r="1483" customFormat="1" x14ac:dyDescent="0.35"/>
    <row r="1484" customFormat="1" x14ac:dyDescent="0.35"/>
    <row r="1485" customFormat="1" x14ac:dyDescent="0.35"/>
    <row r="1486" customFormat="1" x14ac:dyDescent="0.35"/>
    <row r="1487" customFormat="1" x14ac:dyDescent="0.35"/>
    <row r="1488" customFormat="1" x14ac:dyDescent="0.35"/>
    <row r="1489" customFormat="1" x14ac:dyDescent="0.35"/>
    <row r="1490" customFormat="1" x14ac:dyDescent="0.35"/>
    <row r="1491" customFormat="1" x14ac:dyDescent="0.35"/>
    <row r="1492" customFormat="1" x14ac:dyDescent="0.35"/>
    <row r="1493" customFormat="1" x14ac:dyDescent="0.35"/>
    <row r="1494" customFormat="1" x14ac:dyDescent="0.35"/>
    <row r="1495" customFormat="1" x14ac:dyDescent="0.35"/>
    <row r="1496" customFormat="1" x14ac:dyDescent="0.35"/>
    <row r="1497" customFormat="1" x14ac:dyDescent="0.35"/>
    <row r="1498" customFormat="1" x14ac:dyDescent="0.35"/>
    <row r="1499" customFormat="1" x14ac:dyDescent="0.35"/>
    <row r="1500" customFormat="1" x14ac:dyDescent="0.35"/>
    <row r="1501" customFormat="1" x14ac:dyDescent="0.35"/>
    <row r="1502" customFormat="1" x14ac:dyDescent="0.35"/>
    <row r="1503" customFormat="1" x14ac:dyDescent="0.35"/>
    <row r="1504" customFormat="1" x14ac:dyDescent="0.35"/>
    <row r="1505" customFormat="1" x14ac:dyDescent="0.35"/>
    <row r="1506" customFormat="1" x14ac:dyDescent="0.35"/>
    <row r="1507" customFormat="1" x14ac:dyDescent="0.35"/>
    <row r="1508" customFormat="1" x14ac:dyDescent="0.35"/>
    <row r="1509" customFormat="1" x14ac:dyDescent="0.35"/>
    <row r="1510" customFormat="1" x14ac:dyDescent="0.35"/>
    <row r="1511" customFormat="1" x14ac:dyDescent="0.35"/>
    <row r="1512" customFormat="1" x14ac:dyDescent="0.35"/>
    <row r="1513" customFormat="1" x14ac:dyDescent="0.35"/>
    <row r="1514" customFormat="1" x14ac:dyDescent="0.35"/>
    <row r="1515" customFormat="1" x14ac:dyDescent="0.35"/>
    <row r="1516" customFormat="1" x14ac:dyDescent="0.35"/>
    <row r="1517" customFormat="1" x14ac:dyDescent="0.35"/>
    <row r="1518" customFormat="1" x14ac:dyDescent="0.35"/>
    <row r="1519" customFormat="1" x14ac:dyDescent="0.35"/>
    <row r="1520" customFormat="1" x14ac:dyDescent="0.35"/>
    <row r="1521" customFormat="1" x14ac:dyDescent="0.35"/>
    <row r="1522" customFormat="1" x14ac:dyDescent="0.35"/>
    <row r="1523" customFormat="1" x14ac:dyDescent="0.35"/>
    <row r="1524" customFormat="1" x14ac:dyDescent="0.35"/>
    <row r="1525" customFormat="1" x14ac:dyDescent="0.35"/>
    <row r="1526" customFormat="1" x14ac:dyDescent="0.35"/>
    <row r="1527" customFormat="1" x14ac:dyDescent="0.35"/>
    <row r="1528" customFormat="1" x14ac:dyDescent="0.35"/>
    <row r="1529" customFormat="1" x14ac:dyDescent="0.35"/>
    <row r="1530" customFormat="1" x14ac:dyDescent="0.35"/>
    <row r="1531" customFormat="1" x14ac:dyDescent="0.35"/>
    <row r="1532" customFormat="1" x14ac:dyDescent="0.35"/>
    <row r="1533" customFormat="1" x14ac:dyDescent="0.35"/>
    <row r="1534" customFormat="1" x14ac:dyDescent="0.35"/>
    <row r="1535" customFormat="1" x14ac:dyDescent="0.35"/>
    <row r="1536" customFormat="1" x14ac:dyDescent="0.35"/>
    <row r="1537" customFormat="1" x14ac:dyDescent="0.35"/>
    <row r="1538" customFormat="1" x14ac:dyDescent="0.35"/>
    <row r="1539" customFormat="1" x14ac:dyDescent="0.35"/>
    <row r="1540" customFormat="1" x14ac:dyDescent="0.35"/>
    <row r="1541" customFormat="1" x14ac:dyDescent="0.35"/>
    <row r="1542" customFormat="1" x14ac:dyDescent="0.35"/>
    <row r="1543" customFormat="1" x14ac:dyDescent="0.35"/>
    <row r="1544" customFormat="1" x14ac:dyDescent="0.35"/>
    <row r="1545" customFormat="1" x14ac:dyDescent="0.35"/>
    <row r="1546" customFormat="1" x14ac:dyDescent="0.35"/>
    <row r="1547" customFormat="1" x14ac:dyDescent="0.35"/>
    <row r="1548" customFormat="1" x14ac:dyDescent="0.35"/>
    <row r="1549" customFormat="1" x14ac:dyDescent="0.35"/>
    <row r="1550" customFormat="1" x14ac:dyDescent="0.35"/>
    <row r="1551" customFormat="1" x14ac:dyDescent="0.35"/>
    <row r="1552" customFormat="1" x14ac:dyDescent="0.35"/>
    <row r="1553" customFormat="1" x14ac:dyDescent="0.35"/>
    <row r="1554" customFormat="1" x14ac:dyDescent="0.35"/>
    <row r="1555" customFormat="1" x14ac:dyDescent="0.35"/>
    <row r="1556" customFormat="1" x14ac:dyDescent="0.35"/>
    <row r="1557" customFormat="1" x14ac:dyDescent="0.35"/>
    <row r="1558" customFormat="1" x14ac:dyDescent="0.35"/>
    <row r="1559" customFormat="1" x14ac:dyDescent="0.35"/>
    <row r="1560" customFormat="1" x14ac:dyDescent="0.35"/>
    <row r="1561" customFormat="1" x14ac:dyDescent="0.35"/>
    <row r="1562" customFormat="1" x14ac:dyDescent="0.35"/>
    <row r="1563" customFormat="1" x14ac:dyDescent="0.35"/>
    <row r="1564" customFormat="1" x14ac:dyDescent="0.35"/>
    <row r="1565" customFormat="1" x14ac:dyDescent="0.35"/>
    <row r="1566" customFormat="1" x14ac:dyDescent="0.35"/>
    <row r="1567" customFormat="1" x14ac:dyDescent="0.35"/>
    <row r="1568" customFormat="1" x14ac:dyDescent="0.35"/>
    <row r="1569" customFormat="1" x14ac:dyDescent="0.35"/>
    <row r="1570" customFormat="1" x14ac:dyDescent="0.35"/>
    <row r="1571" customFormat="1" x14ac:dyDescent="0.35"/>
    <row r="1572" customFormat="1" x14ac:dyDescent="0.35"/>
    <row r="1573" customFormat="1" x14ac:dyDescent="0.35"/>
    <row r="1574" customFormat="1" x14ac:dyDescent="0.35"/>
    <row r="1575" customFormat="1" x14ac:dyDescent="0.35"/>
    <row r="1576" customFormat="1" x14ac:dyDescent="0.35"/>
    <row r="1577" customFormat="1" x14ac:dyDescent="0.35"/>
    <row r="1578" customFormat="1" x14ac:dyDescent="0.35"/>
    <row r="1579" customFormat="1" x14ac:dyDescent="0.35"/>
    <row r="1580" customFormat="1" x14ac:dyDescent="0.35"/>
    <row r="1581" customFormat="1" x14ac:dyDescent="0.35"/>
    <row r="1582" customFormat="1" x14ac:dyDescent="0.35"/>
    <row r="1583" customFormat="1" x14ac:dyDescent="0.35"/>
    <row r="1584" customFormat="1" x14ac:dyDescent="0.35"/>
    <row r="1585" customFormat="1" x14ac:dyDescent="0.35"/>
    <row r="1586" customFormat="1" x14ac:dyDescent="0.35"/>
    <row r="1587" customFormat="1" x14ac:dyDescent="0.35"/>
    <row r="1588" customFormat="1" x14ac:dyDescent="0.35"/>
    <row r="1589" customFormat="1" x14ac:dyDescent="0.35"/>
    <row r="1590" customFormat="1" x14ac:dyDescent="0.35"/>
    <row r="1591" customFormat="1" x14ac:dyDescent="0.35"/>
    <row r="1592" customFormat="1" x14ac:dyDescent="0.35"/>
    <row r="1593" customFormat="1" x14ac:dyDescent="0.35"/>
    <row r="1594" customFormat="1" x14ac:dyDescent="0.35"/>
    <row r="1595" customFormat="1" x14ac:dyDescent="0.35"/>
    <row r="1596" customFormat="1" x14ac:dyDescent="0.35"/>
    <row r="1597" customFormat="1" x14ac:dyDescent="0.35"/>
    <row r="1598" customFormat="1" x14ac:dyDescent="0.35"/>
    <row r="1599" customFormat="1" x14ac:dyDescent="0.35"/>
    <row r="1600" customFormat="1" x14ac:dyDescent="0.35"/>
    <row r="1601" customFormat="1" x14ac:dyDescent="0.35"/>
    <row r="1602" customFormat="1" x14ac:dyDescent="0.35"/>
    <row r="1603" customFormat="1" x14ac:dyDescent="0.35"/>
    <row r="1604" customFormat="1" x14ac:dyDescent="0.35"/>
    <row r="1605" customFormat="1" x14ac:dyDescent="0.35"/>
    <row r="1606" customFormat="1" x14ac:dyDescent="0.35"/>
    <row r="1607" customFormat="1" x14ac:dyDescent="0.35"/>
    <row r="1608" customFormat="1" x14ac:dyDescent="0.35"/>
    <row r="1609" customFormat="1" x14ac:dyDescent="0.35"/>
    <row r="1610" customFormat="1" x14ac:dyDescent="0.35"/>
    <row r="1611" customFormat="1" x14ac:dyDescent="0.35"/>
    <row r="1612" customFormat="1" x14ac:dyDescent="0.35"/>
    <row r="1613" customFormat="1" x14ac:dyDescent="0.35"/>
    <row r="1614" customFormat="1" x14ac:dyDescent="0.35"/>
    <row r="1615" customFormat="1" x14ac:dyDescent="0.35"/>
    <row r="1616" customFormat="1" x14ac:dyDescent="0.35"/>
    <row r="1617" customFormat="1" x14ac:dyDescent="0.35"/>
    <row r="1618" customFormat="1" x14ac:dyDescent="0.35"/>
    <row r="1619" customFormat="1" x14ac:dyDescent="0.35"/>
    <row r="1620" customFormat="1" x14ac:dyDescent="0.35"/>
    <row r="1621" customFormat="1" x14ac:dyDescent="0.35"/>
    <row r="1622" customFormat="1" x14ac:dyDescent="0.35"/>
    <row r="1623" customFormat="1" x14ac:dyDescent="0.35"/>
    <row r="1624" customFormat="1" x14ac:dyDescent="0.35"/>
    <row r="1625" customFormat="1" x14ac:dyDescent="0.35"/>
    <row r="1626" customFormat="1" x14ac:dyDescent="0.35"/>
    <row r="1627" customFormat="1" x14ac:dyDescent="0.35"/>
    <row r="1628" customFormat="1" x14ac:dyDescent="0.35"/>
    <row r="1629" customFormat="1" x14ac:dyDescent="0.35"/>
    <row r="1630" customFormat="1" x14ac:dyDescent="0.35"/>
    <row r="1631" customFormat="1" x14ac:dyDescent="0.35"/>
    <row r="1632" customFormat="1" x14ac:dyDescent="0.35"/>
    <row r="1633" customFormat="1" x14ac:dyDescent="0.35"/>
    <row r="1634" customFormat="1" x14ac:dyDescent="0.35"/>
    <row r="1635" customFormat="1" x14ac:dyDescent="0.35"/>
    <row r="1636" customFormat="1" x14ac:dyDescent="0.35"/>
    <row r="1637" customFormat="1" x14ac:dyDescent="0.35"/>
    <row r="1638" customFormat="1" x14ac:dyDescent="0.35"/>
    <row r="1639" customFormat="1" x14ac:dyDescent="0.35"/>
    <row r="1640" customFormat="1" x14ac:dyDescent="0.35"/>
    <row r="1641" customFormat="1" x14ac:dyDescent="0.35"/>
    <row r="1642" customFormat="1" x14ac:dyDescent="0.35"/>
    <row r="1643" customFormat="1" x14ac:dyDescent="0.35"/>
    <row r="1644" customFormat="1" x14ac:dyDescent="0.35"/>
    <row r="1645" customFormat="1" x14ac:dyDescent="0.35"/>
    <row r="1646" customFormat="1" x14ac:dyDescent="0.35"/>
    <row r="1647" customFormat="1" x14ac:dyDescent="0.35"/>
    <row r="1648" customFormat="1" x14ac:dyDescent="0.35"/>
    <row r="1649" customFormat="1" x14ac:dyDescent="0.35"/>
    <row r="1650" customFormat="1" x14ac:dyDescent="0.35"/>
    <row r="1651" customFormat="1" x14ac:dyDescent="0.35"/>
    <row r="1652" customFormat="1" x14ac:dyDescent="0.35"/>
    <row r="1653" customFormat="1" x14ac:dyDescent="0.35"/>
    <row r="1654" customFormat="1" x14ac:dyDescent="0.35"/>
    <row r="1655" customFormat="1" x14ac:dyDescent="0.35"/>
    <row r="1656" customFormat="1" x14ac:dyDescent="0.35"/>
    <row r="1657" customFormat="1" x14ac:dyDescent="0.35"/>
    <row r="1658" customFormat="1" x14ac:dyDescent="0.35"/>
    <row r="1659" customFormat="1" x14ac:dyDescent="0.35"/>
    <row r="1660" customFormat="1" x14ac:dyDescent="0.35"/>
    <row r="1661" customFormat="1" x14ac:dyDescent="0.35"/>
    <row r="1662" customFormat="1" x14ac:dyDescent="0.35"/>
    <row r="1663" customFormat="1" x14ac:dyDescent="0.35"/>
    <row r="1664" customFormat="1" x14ac:dyDescent="0.35"/>
    <row r="1665" customFormat="1" x14ac:dyDescent="0.35"/>
    <row r="1666" customFormat="1" x14ac:dyDescent="0.35"/>
    <row r="1667" customFormat="1" x14ac:dyDescent="0.35"/>
    <row r="1668" customFormat="1" x14ac:dyDescent="0.35"/>
    <row r="1669" customFormat="1" x14ac:dyDescent="0.35"/>
    <row r="1670" customFormat="1" x14ac:dyDescent="0.35"/>
    <row r="1671" customFormat="1" x14ac:dyDescent="0.35"/>
    <row r="1672" customFormat="1" x14ac:dyDescent="0.35"/>
    <row r="1673" customFormat="1" x14ac:dyDescent="0.35"/>
    <row r="1674" customFormat="1" x14ac:dyDescent="0.35"/>
    <row r="1675" customFormat="1" x14ac:dyDescent="0.35"/>
    <row r="1676" customFormat="1" x14ac:dyDescent="0.35"/>
    <row r="1677" customFormat="1" x14ac:dyDescent="0.35"/>
    <row r="1678" customFormat="1" x14ac:dyDescent="0.35"/>
    <row r="1679" customFormat="1" x14ac:dyDescent="0.35"/>
    <row r="1680" customFormat="1" x14ac:dyDescent="0.35"/>
    <row r="1681" customFormat="1" x14ac:dyDescent="0.35"/>
    <row r="1682" customFormat="1" x14ac:dyDescent="0.35"/>
    <row r="1683" customFormat="1" x14ac:dyDescent="0.35"/>
    <row r="1684" customFormat="1" x14ac:dyDescent="0.35"/>
    <row r="1685" customFormat="1" x14ac:dyDescent="0.35"/>
    <row r="1686" customFormat="1" x14ac:dyDescent="0.35"/>
    <row r="1687" customFormat="1" x14ac:dyDescent="0.35"/>
    <row r="1688" customFormat="1" x14ac:dyDescent="0.35"/>
    <row r="1689" customFormat="1" x14ac:dyDescent="0.35"/>
    <row r="1690" customFormat="1" x14ac:dyDescent="0.35"/>
    <row r="1691" customFormat="1" x14ac:dyDescent="0.35"/>
    <row r="1692" customFormat="1" x14ac:dyDescent="0.35"/>
    <row r="1693" customFormat="1" x14ac:dyDescent="0.35"/>
    <row r="1694" customFormat="1" x14ac:dyDescent="0.35"/>
    <row r="1695" customFormat="1" x14ac:dyDescent="0.35"/>
    <row r="1696" customFormat="1" x14ac:dyDescent="0.35"/>
    <row r="1697" customFormat="1" x14ac:dyDescent="0.35"/>
    <row r="1698" customFormat="1" x14ac:dyDescent="0.35"/>
    <row r="1699" customFormat="1" x14ac:dyDescent="0.35"/>
    <row r="1700" customFormat="1" x14ac:dyDescent="0.35"/>
    <row r="1701" customFormat="1" x14ac:dyDescent="0.35"/>
    <row r="1702" customFormat="1" x14ac:dyDescent="0.35"/>
    <row r="1703" customFormat="1" x14ac:dyDescent="0.35"/>
    <row r="1704" customFormat="1" x14ac:dyDescent="0.35"/>
    <row r="1705" customFormat="1" x14ac:dyDescent="0.35"/>
    <row r="1706" customFormat="1" x14ac:dyDescent="0.35"/>
    <row r="1707" customFormat="1" x14ac:dyDescent="0.35"/>
    <row r="1708" customFormat="1" x14ac:dyDescent="0.35"/>
    <row r="1709" customFormat="1" x14ac:dyDescent="0.35"/>
    <row r="1710" customFormat="1" x14ac:dyDescent="0.35"/>
    <row r="1711" customFormat="1" x14ac:dyDescent="0.35"/>
    <row r="1712" customFormat="1" x14ac:dyDescent="0.35"/>
    <row r="1713" customFormat="1" x14ac:dyDescent="0.35"/>
    <row r="1714" customFormat="1" x14ac:dyDescent="0.35"/>
    <row r="1715" customFormat="1" x14ac:dyDescent="0.35"/>
    <row r="1716" customFormat="1" x14ac:dyDescent="0.35"/>
    <row r="1717" customFormat="1" x14ac:dyDescent="0.35"/>
    <row r="1718" customFormat="1" x14ac:dyDescent="0.35"/>
    <row r="1719" customFormat="1" x14ac:dyDescent="0.35"/>
    <row r="1720" customFormat="1" x14ac:dyDescent="0.35"/>
    <row r="1721" customFormat="1" x14ac:dyDescent="0.35"/>
    <row r="1722" customFormat="1" x14ac:dyDescent="0.35"/>
    <row r="1723" customFormat="1" x14ac:dyDescent="0.35"/>
    <row r="1724" customFormat="1" x14ac:dyDescent="0.35"/>
    <row r="1725" customFormat="1" x14ac:dyDescent="0.35"/>
    <row r="1726" customFormat="1" x14ac:dyDescent="0.35"/>
    <row r="1727" customFormat="1" x14ac:dyDescent="0.35"/>
    <row r="1728" customFormat="1" x14ac:dyDescent="0.35"/>
    <row r="1729" customFormat="1" x14ac:dyDescent="0.35"/>
    <row r="1730" customFormat="1" x14ac:dyDescent="0.35"/>
    <row r="1731" customFormat="1" x14ac:dyDescent="0.35"/>
    <row r="1732" customFormat="1" x14ac:dyDescent="0.35"/>
    <row r="1733" customFormat="1" x14ac:dyDescent="0.35"/>
    <row r="1734" customFormat="1" x14ac:dyDescent="0.35"/>
    <row r="1735" customFormat="1" x14ac:dyDescent="0.35"/>
    <row r="1736" customFormat="1" x14ac:dyDescent="0.35"/>
    <row r="1737" customFormat="1" x14ac:dyDescent="0.35"/>
    <row r="1738" customFormat="1" x14ac:dyDescent="0.35"/>
    <row r="1739" customFormat="1" x14ac:dyDescent="0.35"/>
    <row r="1740" customFormat="1" x14ac:dyDescent="0.35"/>
    <row r="1741" customFormat="1" x14ac:dyDescent="0.35"/>
    <row r="1742" customFormat="1" x14ac:dyDescent="0.35"/>
    <row r="1743" customFormat="1" x14ac:dyDescent="0.35"/>
    <row r="1744" customFormat="1" x14ac:dyDescent="0.35"/>
    <row r="1745" customFormat="1" x14ac:dyDescent="0.35"/>
    <row r="1746" customFormat="1" x14ac:dyDescent="0.35"/>
    <row r="1747" customFormat="1" x14ac:dyDescent="0.35"/>
    <row r="1748" customFormat="1" x14ac:dyDescent="0.35"/>
    <row r="1749" customFormat="1" x14ac:dyDescent="0.35"/>
    <row r="1750" customFormat="1" x14ac:dyDescent="0.35"/>
    <row r="1751" customFormat="1" x14ac:dyDescent="0.35"/>
    <row r="1752" customFormat="1" x14ac:dyDescent="0.35"/>
    <row r="1753" customFormat="1" x14ac:dyDescent="0.35"/>
    <row r="1754" customFormat="1" x14ac:dyDescent="0.35"/>
    <row r="1755" customFormat="1" x14ac:dyDescent="0.35"/>
    <row r="1756" customFormat="1" x14ac:dyDescent="0.35"/>
    <row r="1757" customFormat="1" x14ac:dyDescent="0.35"/>
    <row r="1758" customFormat="1" x14ac:dyDescent="0.35"/>
    <row r="1759" customFormat="1" x14ac:dyDescent="0.35"/>
    <row r="1760" customFormat="1" x14ac:dyDescent="0.35"/>
    <row r="1761" customFormat="1" x14ac:dyDescent="0.35"/>
    <row r="1762" customFormat="1" x14ac:dyDescent="0.35"/>
    <row r="1763" customFormat="1" x14ac:dyDescent="0.35"/>
    <row r="1764" customFormat="1" x14ac:dyDescent="0.35"/>
    <row r="1765" customFormat="1" x14ac:dyDescent="0.35"/>
    <row r="1766" customFormat="1" x14ac:dyDescent="0.35"/>
    <row r="1767" customFormat="1" x14ac:dyDescent="0.35"/>
    <row r="1768" customFormat="1" x14ac:dyDescent="0.35"/>
    <row r="1769" customFormat="1" x14ac:dyDescent="0.35"/>
    <row r="1770" customFormat="1" x14ac:dyDescent="0.35"/>
    <row r="1771" customFormat="1" x14ac:dyDescent="0.35"/>
    <row r="1772" customFormat="1" x14ac:dyDescent="0.35"/>
    <row r="1773" customFormat="1" x14ac:dyDescent="0.35"/>
    <row r="1774" customFormat="1" x14ac:dyDescent="0.35"/>
    <row r="1775" customFormat="1" x14ac:dyDescent="0.35"/>
    <row r="1776" customFormat="1" x14ac:dyDescent="0.35"/>
    <row r="1777" customFormat="1" x14ac:dyDescent="0.35"/>
    <row r="1778" customFormat="1" x14ac:dyDescent="0.35"/>
    <row r="1779" customFormat="1" x14ac:dyDescent="0.35"/>
    <row r="1780" customFormat="1" x14ac:dyDescent="0.35"/>
    <row r="1781" customFormat="1" x14ac:dyDescent="0.35"/>
    <row r="1782" customFormat="1" x14ac:dyDescent="0.35"/>
    <row r="1783" customFormat="1" x14ac:dyDescent="0.35"/>
    <row r="1784" customFormat="1" x14ac:dyDescent="0.35"/>
    <row r="1785" customFormat="1" x14ac:dyDescent="0.35"/>
    <row r="1786" customFormat="1" x14ac:dyDescent="0.35"/>
    <row r="1787" customFormat="1" x14ac:dyDescent="0.35"/>
    <row r="1788" customFormat="1" x14ac:dyDescent="0.35"/>
    <row r="1789" customFormat="1" x14ac:dyDescent="0.35"/>
    <row r="1790" customFormat="1" x14ac:dyDescent="0.35"/>
    <row r="1791" customFormat="1" x14ac:dyDescent="0.35"/>
    <row r="1792" customFormat="1" x14ac:dyDescent="0.35"/>
    <row r="1793" customFormat="1" x14ac:dyDescent="0.35"/>
    <row r="1794" customFormat="1" x14ac:dyDescent="0.35"/>
    <row r="1795" customFormat="1" x14ac:dyDescent="0.35"/>
    <row r="1796" customFormat="1" x14ac:dyDescent="0.35"/>
    <row r="1797" customFormat="1" x14ac:dyDescent="0.35"/>
    <row r="1798" customFormat="1" x14ac:dyDescent="0.35"/>
    <row r="1799" customFormat="1" x14ac:dyDescent="0.35"/>
    <row r="1800" customFormat="1" x14ac:dyDescent="0.35"/>
    <row r="1801" customFormat="1" x14ac:dyDescent="0.35"/>
    <row r="1802" customFormat="1" x14ac:dyDescent="0.35"/>
    <row r="1803" customFormat="1" x14ac:dyDescent="0.35"/>
    <row r="1804" customFormat="1" x14ac:dyDescent="0.35"/>
    <row r="1805" customFormat="1" x14ac:dyDescent="0.35"/>
    <row r="1806" customFormat="1" x14ac:dyDescent="0.35"/>
    <row r="1807" customFormat="1" x14ac:dyDescent="0.35"/>
    <row r="1808" customFormat="1" x14ac:dyDescent="0.35"/>
    <row r="1809" customFormat="1" x14ac:dyDescent="0.35"/>
    <row r="1810" customFormat="1" x14ac:dyDescent="0.35"/>
    <row r="1811" customFormat="1" x14ac:dyDescent="0.35"/>
    <row r="1812" customFormat="1" x14ac:dyDescent="0.35"/>
    <row r="1813" customFormat="1" x14ac:dyDescent="0.35"/>
    <row r="1814" customFormat="1" x14ac:dyDescent="0.35"/>
    <row r="1815" customFormat="1" x14ac:dyDescent="0.35"/>
    <row r="1816" customFormat="1" x14ac:dyDescent="0.35"/>
    <row r="1817" customFormat="1" x14ac:dyDescent="0.35"/>
    <row r="1818" customFormat="1" x14ac:dyDescent="0.35"/>
    <row r="1819" customFormat="1" x14ac:dyDescent="0.35"/>
    <row r="1820" customFormat="1" x14ac:dyDescent="0.35"/>
    <row r="1821" customFormat="1" x14ac:dyDescent="0.35"/>
    <row r="1822" customFormat="1" x14ac:dyDescent="0.35"/>
    <row r="1823" customFormat="1" x14ac:dyDescent="0.35"/>
    <row r="1824" customFormat="1" x14ac:dyDescent="0.35"/>
    <row r="1825" customFormat="1" x14ac:dyDescent="0.35"/>
    <row r="1826" customFormat="1" x14ac:dyDescent="0.35"/>
    <row r="1827" customFormat="1" x14ac:dyDescent="0.35"/>
    <row r="1828" customFormat="1" x14ac:dyDescent="0.35"/>
    <row r="1829" customFormat="1" x14ac:dyDescent="0.35"/>
    <row r="1830" customFormat="1" x14ac:dyDescent="0.35"/>
    <row r="1831" customFormat="1" x14ac:dyDescent="0.35"/>
    <row r="1832" customFormat="1" x14ac:dyDescent="0.35"/>
    <row r="1833" customFormat="1" x14ac:dyDescent="0.35"/>
    <row r="1834" customFormat="1" x14ac:dyDescent="0.35"/>
    <row r="1835" customFormat="1" x14ac:dyDescent="0.35"/>
    <row r="1836" customFormat="1" x14ac:dyDescent="0.35"/>
    <row r="1837" customFormat="1" x14ac:dyDescent="0.35"/>
    <row r="1838" customFormat="1" x14ac:dyDescent="0.35"/>
    <row r="1839" customFormat="1" x14ac:dyDescent="0.35"/>
    <row r="1840" customFormat="1" x14ac:dyDescent="0.35"/>
    <row r="1841" customFormat="1" x14ac:dyDescent="0.35"/>
    <row r="1842" customFormat="1" x14ac:dyDescent="0.35"/>
    <row r="1843" customFormat="1" x14ac:dyDescent="0.35"/>
    <row r="1844" customFormat="1" x14ac:dyDescent="0.35"/>
    <row r="1845" customFormat="1" x14ac:dyDescent="0.35"/>
    <row r="1846" customFormat="1" x14ac:dyDescent="0.35"/>
    <row r="1847" customFormat="1" x14ac:dyDescent="0.35"/>
    <row r="1848" customFormat="1" x14ac:dyDescent="0.35"/>
    <row r="1849" customFormat="1" x14ac:dyDescent="0.35"/>
    <row r="1850" customFormat="1" x14ac:dyDescent="0.35"/>
    <row r="1851" customFormat="1" x14ac:dyDescent="0.35"/>
    <row r="1852" customFormat="1" x14ac:dyDescent="0.35"/>
    <row r="1853" customFormat="1" x14ac:dyDescent="0.35"/>
    <row r="1854" customFormat="1" x14ac:dyDescent="0.35"/>
    <row r="1855" customFormat="1" x14ac:dyDescent="0.35"/>
    <row r="1856" customFormat="1" x14ac:dyDescent="0.35"/>
    <row r="1857" customFormat="1" x14ac:dyDescent="0.35"/>
    <row r="1858" customFormat="1" x14ac:dyDescent="0.35"/>
    <row r="1859" customFormat="1" x14ac:dyDescent="0.35"/>
    <row r="1860" customFormat="1" x14ac:dyDescent="0.35"/>
    <row r="1861" customFormat="1" x14ac:dyDescent="0.35"/>
    <row r="1862" customFormat="1" x14ac:dyDescent="0.35"/>
    <row r="1863" customFormat="1" x14ac:dyDescent="0.35"/>
    <row r="1864" customFormat="1" x14ac:dyDescent="0.35"/>
    <row r="1865" customFormat="1" x14ac:dyDescent="0.35"/>
    <row r="1866" customFormat="1" x14ac:dyDescent="0.35"/>
    <row r="1867" customFormat="1" x14ac:dyDescent="0.35"/>
    <row r="1868" customFormat="1" x14ac:dyDescent="0.35"/>
    <row r="1869" customFormat="1" x14ac:dyDescent="0.35"/>
    <row r="1870" customFormat="1" x14ac:dyDescent="0.35"/>
    <row r="1871" customFormat="1" x14ac:dyDescent="0.35"/>
    <row r="1872" customFormat="1" x14ac:dyDescent="0.35"/>
    <row r="1873" customFormat="1" x14ac:dyDescent="0.35"/>
    <row r="1874" customFormat="1" x14ac:dyDescent="0.35"/>
    <row r="1875" customFormat="1" x14ac:dyDescent="0.35"/>
    <row r="1876" customFormat="1" x14ac:dyDescent="0.35"/>
    <row r="1877" customFormat="1" x14ac:dyDescent="0.35"/>
    <row r="1878" customFormat="1" x14ac:dyDescent="0.35"/>
    <row r="1879" customFormat="1" x14ac:dyDescent="0.35"/>
    <row r="1880" customFormat="1" x14ac:dyDescent="0.35"/>
    <row r="1881" customFormat="1" x14ac:dyDescent="0.35"/>
    <row r="1882" customFormat="1" x14ac:dyDescent="0.35"/>
    <row r="1883" customFormat="1" x14ac:dyDescent="0.35"/>
    <row r="1884" customFormat="1" x14ac:dyDescent="0.35"/>
    <row r="1885" customFormat="1" x14ac:dyDescent="0.35"/>
    <row r="1886" customFormat="1" x14ac:dyDescent="0.35"/>
    <row r="1887" customFormat="1" x14ac:dyDescent="0.35"/>
    <row r="1888" customFormat="1" x14ac:dyDescent="0.35"/>
    <row r="1889" customFormat="1" x14ac:dyDescent="0.35"/>
    <row r="1890" customFormat="1" x14ac:dyDescent="0.35"/>
    <row r="1891" customFormat="1" x14ac:dyDescent="0.35"/>
    <row r="1892" customFormat="1" x14ac:dyDescent="0.35"/>
    <row r="1893" customFormat="1" x14ac:dyDescent="0.35"/>
    <row r="1894" customFormat="1" x14ac:dyDescent="0.35"/>
    <row r="1895" customFormat="1" x14ac:dyDescent="0.35"/>
    <row r="1896" customFormat="1" x14ac:dyDescent="0.35"/>
    <row r="1897" customFormat="1" x14ac:dyDescent="0.35"/>
    <row r="1898" customFormat="1" x14ac:dyDescent="0.35"/>
    <row r="1899" customFormat="1" x14ac:dyDescent="0.35"/>
    <row r="1900" customFormat="1" x14ac:dyDescent="0.35"/>
    <row r="1901" customFormat="1" x14ac:dyDescent="0.35"/>
    <row r="1902" customFormat="1" x14ac:dyDescent="0.35"/>
    <row r="1903" customFormat="1" x14ac:dyDescent="0.35"/>
    <row r="1904" customFormat="1" x14ac:dyDescent="0.35"/>
    <row r="1905" customFormat="1" x14ac:dyDescent="0.35"/>
    <row r="1906" customFormat="1" x14ac:dyDescent="0.35"/>
    <row r="1907" customFormat="1" x14ac:dyDescent="0.35"/>
    <row r="1908" customFormat="1" x14ac:dyDescent="0.35"/>
    <row r="1909" customFormat="1" x14ac:dyDescent="0.35"/>
    <row r="1910" customFormat="1" x14ac:dyDescent="0.35"/>
    <row r="1911" customFormat="1" x14ac:dyDescent="0.35"/>
    <row r="1912" customFormat="1" x14ac:dyDescent="0.35"/>
    <row r="1913" customFormat="1" x14ac:dyDescent="0.35"/>
    <row r="1914" customFormat="1" x14ac:dyDescent="0.35"/>
    <row r="1915" customFormat="1" x14ac:dyDescent="0.35"/>
    <row r="1916" customFormat="1" x14ac:dyDescent="0.35"/>
    <row r="1917" customFormat="1" x14ac:dyDescent="0.35"/>
    <row r="1918" customFormat="1" x14ac:dyDescent="0.35"/>
    <row r="1919" customFormat="1" x14ac:dyDescent="0.35"/>
    <row r="1920" customFormat="1" x14ac:dyDescent="0.35"/>
    <row r="1921" customFormat="1" x14ac:dyDescent="0.35"/>
    <row r="1922" customFormat="1" x14ac:dyDescent="0.35"/>
    <row r="1923" customFormat="1" x14ac:dyDescent="0.35"/>
    <row r="1924" customFormat="1" x14ac:dyDescent="0.35"/>
    <row r="1925" customFormat="1" x14ac:dyDescent="0.35"/>
    <row r="1926" customFormat="1" x14ac:dyDescent="0.35"/>
    <row r="1927" customFormat="1" x14ac:dyDescent="0.35"/>
    <row r="1928" customFormat="1" x14ac:dyDescent="0.35"/>
    <row r="1929" customFormat="1" x14ac:dyDescent="0.35"/>
    <row r="1930" customFormat="1" x14ac:dyDescent="0.35"/>
    <row r="1931" customFormat="1" x14ac:dyDescent="0.35"/>
    <row r="1932" customFormat="1" x14ac:dyDescent="0.35"/>
    <row r="1933" customFormat="1" x14ac:dyDescent="0.35"/>
    <row r="1934" customFormat="1" x14ac:dyDescent="0.35"/>
    <row r="1935" customFormat="1" x14ac:dyDescent="0.35"/>
    <row r="1936" customFormat="1" x14ac:dyDescent="0.35"/>
    <row r="1937" customFormat="1" x14ac:dyDescent="0.35"/>
    <row r="1938" customFormat="1" x14ac:dyDescent="0.35"/>
    <row r="1939" customFormat="1" x14ac:dyDescent="0.35"/>
    <row r="1940" customFormat="1" x14ac:dyDescent="0.35"/>
    <row r="1941" customFormat="1" x14ac:dyDescent="0.35"/>
    <row r="1942" customFormat="1" x14ac:dyDescent="0.35"/>
    <row r="1943" customFormat="1" x14ac:dyDescent="0.35"/>
    <row r="1944" customFormat="1" x14ac:dyDescent="0.35"/>
    <row r="1945" customFormat="1" x14ac:dyDescent="0.35"/>
    <row r="1946" customFormat="1" x14ac:dyDescent="0.35"/>
    <row r="1947" customFormat="1" x14ac:dyDescent="0.35"/>
    <row r="1948" customFormat="1" x14ac:dyDescent="0.35"/>
    <row r="1949" customFormat="1" x14ac:dyDescent="0.35"/>
    <row r="1950" customFormat="1" x14ac:dyDescent="0.35"/>
    <row r="1951" customFormat="1" x14ac:dyDescent="0.35"/>
    <row r="1952" customFormat="1" x14ac:dyDescent="0.35"/>
    <row r="1953" customFormat="1" x14ac:dyDescent="0.35"/>
    <row r="1954" customFormat="1" x14ac:dyDescent="0.35"/>
    <row r="1955" customFormat="1" x14ac:dyDescent="0.35"/>
    <row r="1956" customFormat="1" x14ac:dyDescent="0.35"/>
    <row r="1957" customFormat="1" x14ac:dyDescent="0.35"/>
    <row r="1958" customFormat="1" x14ac:dyDescent="0.35"/>
    <row r="1959" customFormat="1" x14ac:dyDescent="0.35"/>
    <row r="1960" customFormat="1" x14ac:dyDescent="0.35"/>
    <row r="1961" customFormat="1" x14ac:dyDescent="0.35"/>
    <row r="1962" customFormat="1" x14ac:dyDescent="0.35"/>
    <row r="1963" customFormat="1" x14ac:dyDescent="0.35"/>
    <row r="1964" customFormat="1" x14ac:dyDescent="0.35"/>
    <row r="1965" customFormat="1" x14ac:dyDescent="0.35"/>
    <row r="1966" customFormat="1" x14ac:dyDescent="0.35"/>
    <row r="1967" customFormat="1" x14ac:dyDescent="0.35"/>
    <row r="1968" customFormat="1" x14ac:dyDescent="0.35"/>
    <row r="1969" customFormat="1" x14ac:dyDescent="0.35"/>
    <row r="1970" customFormat="1" x14ac:dyDescent="0.35"/>
    <row r="1971" customFormat="1" x14ac:dyDescent="0.35"/>
    <row r="1972" customFormat="1" x14ac:dyDescent="0.35"/>
    <row r="1973" customFormat="1" x14ac:dyDescent="0.35"/>
    <row r="1974" customFormat="1" x14ac:dyDescent="0.35"/>
    <row r="1975" customFormat="1" x14ac:dyDescent="0.35"/>
    <row r="1976" customFormat="1" x14ac:dyDescent="0.35"/>
    <row r="1977" customFormat="1" x14ac:dyDescent="0.35"/>
    <row r="1978" customFormat="1" x14ac:dyDescent="0.35"/>
    <row r="1979" customFormat="1" x14ac:dyDescent="0.35"/>
    <row r="1980" customFormat="1" x14ac:dyDescent="0.35"/>
    <row r="1981" customFormat="1" x14ac:dyDescent="0.35"/>
    <row r="1982" customFormat="1" x14ac:dyDescent="0.35"/>
    <row r="1983" customFormat="1" x14ac:dyDescent="0.35"/>
    <row r="1984" customFormat="1" x14ac:dyDescent="0.35"/>
    <row r="1985" customFormat="1" x14ac:dyDescent="0.35"/>
    <row r="1986" customFormat="1" x14ac:dyDescent="0.35"/>
    <row r="1987" customFormat="1" x14ac:dyDescent="0.35"/>
    <row r="1988" customFormat="1" x14ac:dyDescent="0.35"/>
    <row r="1989" customFormat="1" x14ac:dyDescent="0.35"/>
    <row r="1990" customFormat="1" x14ac:dyDescent="0.35"/>
    <row r="1991" customFormat="1" x14ac:dyDescent="0.35"/>
    <row r="1992" customFormat="1" x14ac:dyDescent="0.35"/>
    <row r="1993" customFormat="1" x14ac:dyDescent="0.35"/>
    <row r="1994" customFormat="1" x14ac:dyDescent="0.35"/>
    <row r="1995" customFormat="1" x14ac:dyDescent="0.35"/>
    <row r="1996" customFormat="1" x14ac:dyDescent="0.35"/>
    <row r="1997" customFormat="1" x14ac:dyDescent="0.35"/>
    <row r="1998" customFormat="1" x14ac:dyDescent="0.35"/>
    <row r="1999" customFormat="1" x14ac:dyDescent="0.35"/>
    <row r="2000" customFormat="1" x14ac:dyDescent="0.35"/>
    <row r="2001" customFormat="1" x14ac:dyDescent="0.35"/>
    <row r="2002" customFormat="1" x14ac:dyDescent="0.35"/>
    <row r="2003" customFormat="1" x14ac:dyDescent="0.35"/>
    <row r="2004" customFormat="1" x14ac:dyDescent="0.35"/>
    <row r="2005" customFormat="1" x14ac:dyDescent="0.35"/>
    <row r="2006" customFormat="1" x14ac:dyDescent="0.35"/>
    <row r="2007" customFormat="1" x14ac:dyDescent="0.35"/>
    <row r="2008" customFormat="1" x14ac:dyDescent="0.35"/>
    <row r="2009" customFormat="1" x14ac:dyDescent="0.35"/>
    <row r="2010" customFormat="1" x14ac:dyDescent="0.35"/>
    <row r="2011" customFormat="1" x14ac:dyDescent="0.35"/>
    <row r="2012" customFormat="1" x14ac:dyDescent="0.35"/>
    <row r="2013" customFormat="1" x14ac:dyDescent="0.35"/>
    <row r="2014" customFormat="1" x14ac:dyDescent="0.35"/>
    <row r="2015" customFormat="1" x14ac:dyDescent="0.35"/>
    <row r="2016" customFormat="1" x14ac:dyDescent="0.35"/>
    <row r="2017" customFormat="1" x14ac:dyDescent="0.35"/>
    <row r="2018" customFormat="1" x14ac:dyDescent="0.35"/>
    <row r="2019" customFormat="1" x14ac:dyDescent="0.35"/>
    <row r="2020" customFormat="1" x14ac:dyDescent="0.35"/>
    <row r="2021" customFormat="1" x14ac:dyDescent="0.35"/>
    <row r="2022" customFormat="1" x14ac:dyDescent="0.35"/>
    <row r="2023" customFormat="1" x14ac:dyDescent="0.35"/>
    <row r="2024" customFormat="1" x14ac:dyDescent="0.35"/>
    <row r="2025" customFormat="1" x14ac:dyDescent="0.35"/>
    <row r="2026" customFormat="1" x14ac:dyDescent="0.35"/>
    <row r="2027" customFormat="1" x14ac:dyDescent="0.35"/>
    <row r="2028" customFormat="1" x14ac:dyDescent="0.35"/>
    <row r="2029" customFormat="1" x14ac:dyDescent="0.35"/>
    <row r="2030" customFormat="1" x14ac:dyDescent="0.35"/>
    <row r="2031" customFormat="1" x14ac:dyDescent="0.35"/>
    <row r="2032" customFormat="1" x14ac:dyDescent="0.35"/>
    <row r="2033" customFormat="1" x14ac:dyDescent="0.35"/>
    <row r="2034" customFormat="1" x14ac:dyDescent="0.35"/>
    <row r="2035" customFormat="1" x14ac:dyDescent="0.35"/>
    <row r="2036" customFormat="1" x14ac:dyDescent="0.35"/>
    <row r="2037" customFormat="1" x14ac:dyDescent="0.35"/>
    <row r="2038" customFormat="1" x14ac:dyDescent="0.35"/>
    <row r="2039" customFormat="1" x14ac:dyDescent="0.35"/>
    <row r="2040" customFormat="1" x14ac:dyDescent="0.35"/>
    <row r="2041" customFormat="1" x14ac:dyDescent="0.35"/>
    <row r="2042" customFormat="1" x14ac:dyDescent="0.35"/>
    <row r="2043" customFormat="1" x14ac:dyDescent="0.35"/>
    <row r="2044" customFormat="1" x14ac:dyDescent="0.35"/>
    <row r="2045" customFormat="1" x14ac:dyDescent="0.35"/>
    <row r="2046" customFormat="1" x14ac:dyDescent="0.35"/>
    <row r="2047" customFormat="1" x14ac:dyDescent="0.35"/>
    <row r="2048" customFormat="1" x14ac:dyDescent="0.35"/>
    <row r="2049" customFormat="1" x14ac:dyDescent="0.35"/>
    <row r="2050" customFormat="1" x14ac:dyDescent="0.35"/>
    <row r="2051" customFormat="1" x14ac:dyDescent="0.35"/>
    <row r="2052" customFormat="1" x14ac:dyDescent="0.35"/>
    <row r="2053" customFormat="1" x14ac:dyDescent="0.35"/>
    <row r="2054" customFormat="1" x14ac:dyDescent="0.35"/>
    <row r="2055" customFormat="1" x14ac:dyDescent="0.35"/>
    <row r="2056" customFormat="1" x14ac:dyDescent="0.35"/>
    <row r="2057" customFormat="1" x14ac:dyDescent="0.35"/>
    <row r="2058" customFormat="1" x14ac:dyDescent="0.35"/>
    <row r="2059" customFormat="1" x14ac:dyDescent="0.35"/>
    <row r="2060" customFormat="1" x14ac:dyDescent="0.35"/>
    <row r="2061" customFormat="1" x14ac:dyDescent="0.35"/>
    <row r="2062" customFormat="1" x14ac:dyDescent="0.35"/>
    <row r="2063" customFormat="1" x14ac:dyDescent="0.35"/>
    <row r="2064" customFormat="1" x14ac:dyDescent="0.35"/>
    <row r="2065" customFormat="1" x14ac:dyDescent="0.35"/>
    <row r="2066" customFormat="1" x14ac:dyDescent="0.35"/>
    <row r="2067" customFormat="1" x14ac:dyDescent="0.35"/>
    <row r="2068" customFormat="1" x14ac:dyDescent="0.35"/>
    <row r="2069" customFormat="1" x14ac:dyDescent="0.35"/>
    <row r="2070" customFormat="1" x14ac:dyDescent="0.35"/>
    <row r="2071" customFormat="1" x14ac:dyDescent="0.35"/>
    <row r="2072" customFormat="1" x14ac:dyDescent="0.35"/>
    <row r="2073" customFormat="1" x14ac:dyDescent="0.35"/>
    <row r="2074" customFormat="1" x14ac:dyDescent="0.35"/>
    <row r="2075" customFormat="1" x14ac:dyDescent="0.35"/>
    <row r="2076" customFormat="1" x14ac:dyDescent="0.35"/>
    <row r="2077" customFormat="1" x14ac:dyDescent="0.35"/>
    <row r="2078" customFormat="1" x14ac:dyDescent="0.35"/>
    <row r="2079" customFormat="1" x14ac:dyDescent="0.35"/>
    <row r="2080" customFormat="1" x14ac:dyDescent="0.35"/>
    <row r="2081" customFormat="1"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C8255-D080-4C18-A985-18DB02A5318F}">
  <sheetPr>
    <tabColor theme="3" tint="0.249977111117893"/>
  </sheetPr>
  <dimension ref="B1:L1725"/>
  <sheetViews>
    <sheetView workbookViewId="0">
      <selection activeCell="A59" sqref="A59:XFD59"/>
    </sheetView>
  </sheetViews>
  <sheetFormatPr defaultRowHeight="14.5" x14ac:dyDescent="0.35"/>
  <cols>
    <col min="3" max="3" width="8.7265625" style="18"/>
    <col min="4" max="11" width="8.7265625" style="17"/>
    <col min="12" max="12" width="12.1796875" style="17" customWidth="1"/>
  </cols>
  <sheetData>
    <row r="1" spans="2:12" ht="23.5" x14ac:dyDescent="0.35">
      <c r="C1" s="11" t="s">
        <v>108</v>
      </c>
    </row>
    <row r="2" spans="2:12" x14ac:dyDescent="0.35">
      <c r="B2" s="79">
        <v>1</v>
      </c>
      <c r="C2" s="79">
        <v>2</v>
      </c>
      <c r="D2" s="72">
        <v>3</v>
      </c>
      <c r="E2" s="79">
        <v>4</v>
      </c>
      <c r="F2" s="79">
        <v>5</v>
      </c>
      <c r="G2" s="72">
        <v>6</v>
      </c>
      <c r="H2" s="79">
        <v>7</v>
      </c>
      <c r="I2" s="79">
        <v>8</v>
      </c>
      <c r="J2" s="72">
        <v>9</v>
      </c>
      <c r="K2" s="79">
        <v>10</v>
      </c>
      <c r="L2" s="79">
        <v>11</v>
      </c>
    </row>
    <row r="3" spans="2:12" ht="58.5" customHeight="1" x14ac:dyDescent="0.35">
      <c r="C3" s="19" t="s">
        <v>5</v>
      </c>
      <c r="D3" s="41" t="s">
        <v>6</v>
      </c>
      <c r="E3" s="41" t="s">
        <v>7</v>
      </c>
      <c r="F3" s="41" t="s">
        <v>8</v>
      </c>
      <c r="G3" s="41" t="s">
        <v>9</v>
      </c>
      <c r="H3" s="41" t="s">
        <v>10</v>
      </c>
      <c r="I3" s="41" t="s">
        <v>11</v>
      </c>
      <c r="J3" s="41" t="s">
        <v>12</v>
      </c>
      <c r="K3" s="40" t="s">
        <v>13</v>
      </c>
      <c r="L3" s="50" t="s">
        <v>14</v>
      </c>
    </row>
    <row r="4" spans="2:12" x14ac:dyDescent="0.35">
      <c r="B4" s="37">
        <v>1</v>
      </c>
      <c r="C4" s="18">
        <v>3002</v>
      </c>
      <c r="D4" s="17">
        <v>0</v>
      </c>
      <c r="E4" s="17">
        <v>0</v>
      </c>
      <c r="F4" s="17">
        <v>13.6</v>
      </c>
      <c r="G4" s="17">
        <v>25.6</v>
      </c>
      <c r="H4" s="17">
        <v>0</v>
      </c>
      <c r="I4" s="17">
        <v>0</v>
      </c>
      <c r="J4" s="17">
        <v>0</v>
      </c>
      <c r="K4" s="17">
        <v>0</v>
      </c>
      <c r="L4" s="17">
        <v>39.200000000000003</v>
      </c>
    </row>
    <row r="5" spans="2:12" x14ac:dyDescent="0.35">
      <c r="B5" s="37">
        <v>2</v>
      </c>
      <c r="C5" s="18">
        <v>3003</v>
      </c>
      <c r="D5" s="17">
        <v>0</v>
      </c>
      <c r="E5" s="17">
        <v>0</v>
      </c>
      <c r="F5" s="17">
        <v>0</v>
      </c>
      <c r="G5" s="17">
        <v>56.5</v>
      </c>
      <c r="H5" s="17">
        <v>0</v>
      </c>
      <c r="I5" s="17">
        <v>39</v>
      </c>
      <c r="J5" s="17">
        <v>54.6</v>
      </c>
      <c r="K5" s="17">
        <v>9.2159999999999993</v>
      </c>
      <c r="L5" s="17">
        <v>159.316</v>
      </c>
    </row>
    <row r="6" spans="2:12" x14ac:dyDescent="0.35">
      <c r="B6" s="37">
        <v>3</v>
      </c>
      <c r="C6" s="18">
        <v>3006</v>
      </c>
      <c r="D6" s="17">
        <v>0</v>
      </c>
      <c r="E6" s="17">
        <v>0</v>
      </c>
      <c r="F6" s="17">
        <v>0</v>
      </c>
      <c r="G6" s="17">
        <v>0</v>
      </c>
      <c r="H6" s="17">
        <v>41.93</v>
      </c>
      <c r="I6" s="17">
        <v>0</v>
      </c>
      <c r="J6" s="17">
        <v>0</v>
      </c>
      <c r="K6" s="17">
        <v>0</v>
      </c>
      <c r="L6" s="17">
        <v>41.93</v>
      </c>
    </row>
    <row r="7" spans="2:12" x14ac:dyDescent="0.35">
      <c r="B7" s="37">
        <v>4</v>
      </c>
      <c r="C7" s="18">
        <v>3008</v>
      </c>
      <c r="D7" s="17">
        <v>29.184000000000001</v>
      </c>
      <c r="E7" s="17">
        <v>0</v>
      </c>
      <c r="F7" s="17">
        <v>0</v>
      </c>
      <c r="G7" s="17">
        <v>0</v>
      </c>
      <c r="H7" s="17">
        <v>29.1</v>
      </c>
      <c r="I7" s="17">
        <v>0</v>
      </c>
      <c r="J7" s="17">
        <v>26.68</v>
      </c>
      <c r="K7" s="17">
        <v>0</v>
      </c>
      <c r="L7" s="17">
        <v>84.963999999999999</v>
      </c>
    </row>
    <row r="8" spans="2:12" x14ac:dyDescent="0.35">
      <c r="B8" s="37">
        <v>5</v>
      </c>
      <c r="C8" s="18">
        <v>3011</v>
      </c>
      <c r="D8" s="17">
        <v>103.64</v>
      </c>
      <c r="E8" s="17">
        <v>326.89999999999998</v>
      </c>
      <c r="F8" s="17">
        <v>176.3</v>
      </c>
      <c r="G8" s="17">
        <v>228.214</v>
      </c>
      <c r="H8" s="17">
        <v>262.33999999999997</v>
      </c>
      <c r="I8" s="17">
        <v>203.38399999999999</v>
      </c>
      <c r="J8" s="17">
        <v>112.65</v>
      </c>
      <c r="K8" s="17">
        <v>32</v>
      </c>
      <c r="L8" s="17">
        <v>1445.4280000000001</v>
      </c>
    </row>
    <row r="9" spans="2:12" x14ac:dyDescent="0.35">
      <c r="B9" s="37">
        <v>6</v>
      </c>
      <c r="C9" s="18">
        <v>3012</v>
      </c>
      <c r="D9" s="17">
        <v>236.02799999999999</v>
      </c>
      <c r="E9" s="17">
        <v>233.76</v>
      </c>
      <c r="F9" s="17">
        <v>311.53199999999998</v>
      </c>
      <c r="G9" s="17">
        <v>301.12</v>
      </c>
      <c r="H9" s="17">
        <v>387.38900000000001</v>
      </c>
      <c r="I9" s="17">
        <v>674.80600000000004</v>
      </c>
      <c r="J9" s="17">
        <v>353.92</v>
      </c>
      <c r="K9" s="17">
        <v>117.5</v>
      </c>
      <c r="L9" s="17">
        <v>2616.0549999999998</v>
      </c>
    </row>
    <row r="10" spans="2:12" x14ac:dyDescent="0.35">
      <c r="B10" s="37">
        <v>7</v>
      </c>
      <c r="C10" s="18">
        <v>3013</v>
      </c>
      <c r="D10" s="17">
        <v>143.50399999999999</v>
      </c>
      <c r="E10" s="17">
        <v>208.208</v>
      </c>
      <c r="F10" s="17">
        <v>177</v>
      </c>
      <c r="G10" s="17">
        <v>283.33999999999997</v>
      </c>
      <c r="H10" s="17">
        <v>368.97</v>
      </c>
      <c r="I10" s="17">
        <v>372.983</v>
      </c>
      <c r="J10" s="17">
        <v>30</v>
      </c>
      <c r="K10" s="17">
        <v>191.958</v>
      </c>
      <c r="L10" s="17">
        <v>1775.963</v>
      </c>
    </row>
    <row r="11" spans="2:12" x14ac:dyDescent="0.35">
      <c r="B11" s="37">
        <v>8</v>
      </c>
      <c r="C11" s="18">
        <v>3015</v>
      </c>
      <c r="D11" s="17">
        <v>147.76</v>
      </c>
      <c r="E11" s="17">
        <v>206.19200000000001</v>
      </c>
      <c r="F11" s="17">
        <v>398.70400000000001</v>
      </c>
      <c r="G11" s="17">
        <v>222.24</v>
      </c>
      <c r="H11" s="17">
        <v>284.66000000000003</v>
      </c>
      <c r="I11" s="17">
        <v>303.084</v>
      </c>
      <c r="J11" s="17">
        <v>230.47</v>
      </c>
      <c r="K11" s="17">
        <v>39</v>
      </c>
      <c r="L11" s="17">
        <v>1832.11</v>
      </c>
    </row>
    <row r="12" spans="2:12" x14ac:dyDescent="0.35">
      <c r="B12" s="37">
        <v>9</v>
      </c>
      <c r="C12" s="18">
        <v>3016</v>
      </c>
      <c r="D12" s="17">
        <v>173.048</v>
      </c>
      <c r="E12" s="17">
        <v>102.68</v>
      </c>
      <c r="F12" s="17">
        <v>204.9</v>
      </c>
      <c r="G12" s="17">
        <v>197.22399999999999</v>
      </c>
      <c r="H12" s="17">
        <v>192.4</v>
      </c>
      <c r="I12" s="17">
        <v>267.89</v>
      </c>
      <c r="J12" s="17">
        <v>103.7</v>
      </c>
      <c r="K12" s="17">
        <v>208.42</v>
      </c>
      <c r="L12" s="17">
        <v>1450.2619999999999</v>
      </c>
    </row>
    <row r="13" spans="2:12" x14ac:dyDescent="0.35">
      <c r="B13" s="37">
        <v>10</v>
      </c>
      <c r="C13" s="18">
        <v>3018</v>
      </c>
      <c r="D13" s="17">
        <v>203.86</v>
      </c>
      <c r="E13" s="17">
        <v>201.53299999999999</v>
      </c>
      <c r="F13" s="17">
        <v>329.39</v>
      </c>
      <c r="G13" s="17">
        <v>170.90700000000001</v>
      </c>
      <c r="H13" s="17">
        <v>465.87</v>
      </c>
      <c r="I13" s="17">
        <v>523.16</v>
      </c>
      <c r="J13" s="17">
        <v>69.66</v>
      </c>
      <c r="K13" s="17">
        <v>65.33</v>
      </c>
      <c r="L13" s="17">
        <v>2029.71</v>
      </c>
    </row>
    <row r="14" spans="2:12" x14ac:dyDescent="0.35">
      <c r="B14" s="37">
        <v>11</v>
      </c>
      <c r="C14" s="18">
        <v>3019</v>
      </c>
      <c r="D14" s="17">
        <v>157.02000000000001</v>
      </c>
      <c r="E14" s="17">
        <v>114.566</v>
      </c>
      <c r="F14" s="17">
        <v>163.28</v>
      </c>
      <c r="G14" s="17">
        <v>89.75</v>
      </c>
      <c r="H14" s="17">
        <v>252.13800000000001</v>
      </c>
      <c r="I14" s="17">
        <v>99.31</v>
      </c>
      <c r="J14" s="17">
        <v>87.27</v>
      </c>
      <c r="K14" s="17">
        <v>136.02000000000001</v>
      </c>
      <c r="L14" s="17">
        <v>1099.354</v>
      </c>
    </row>
    <row r="15" spans="2:12" x14ac:dyDescent="0.35">
      <c r="B15" s="37">
        <v>12</v>
      </c>
      <c r="C15" s="18">
        <v>3020</v>
      </c>
      <c r="D15" s="17">
        <v>335.60399999999998</v>
      </c>
      <c r="E15" s="17">
        <v>266.17</v>
      </c>
      <c r="F15" s="17">
        <v>509.31</v>
      </c>
      <c r="G15" s="17">
        <v>831.09</v>
      </c>
      <c r="H15" s="17">
        <v>745.83</v>
      </c>
      <c r="I15" s="17">
        <v>1306.49</v>
      </c>
      <c r="J15" s="17">
        <v>428.65</v>
      </c>
      <c r="K15" s="17">
        <v>152.62</v>
      </c>
      <c r="L15" s="17">
        <v>4575.7640000000001</v>
      </c>
    </row>
    <row r="16" spans="2:12" x14ac:dyDescent="0.35">
      <c r="B16" s="37">
        <v>13</v>
      </c>
      <c r="C16" s="18">
        <v>3021</v>
      </c>
      <c r="D16" s="17">
        <v>456.69400000000002</v>
      </c>
      <c r="E16" s="17">
        <v>400.238</v>
      </c>
      <c r="F16" s="17">
        <v>707.64</v>
      </c>
      <c r="G16" s="17">
        <v>1053.9069999999999</v>
      </c>
      <c r="H16" s="17">
        <v>1220.046</v>
      </c>
      <c r="I16" s="17">
        <v>876.33</v>
      </c>
      <c r="J16" s="17">
        <v>774.54</v>
      </c>
      <c r="K16" s="17">
        <v>179.19</v>
      </c>
      <c r="L16" s="17">
        <v>5668.585</v>
      </c>
    </row>
    <row r="17" spans="2:12" x14ac:dyDescent="0.35">
      <c r="B17" s="37">
        <v>14</v>
      </c>
      <c r="C17" s="18">
        <v>3022</v>
      </c>
      <c r="D17" s="17">
        <v>15.6</v>
      </c>
      <c r="E17" s="17">
        <v>0</v>
      </c>
      <c r="F17" s="17">
        <v>33.520000000000003</v>
      </c>
      <c r="G17" s="17">
        <v>59.67</v>
      </c>
      <c r="H17" s="17">
        <v>14.59</v>
      </c>
      <c r="I17" s="17">
        <v>0</v>
      </c>
      <c r="J17" s="17">
        <v>0</v>
      </c>
      <c r="K17" s="17">
        <v>0</v>
      </c>
      <c r="L17" s="17">
        <v>123.38</v>
      </c>
    </row>
    <row r="18" spans="2:12" x14ac:dyDescent="0.35">
      <c r="B18" s="37">
        <v>15</v>
      </c>
      <c r="C18" s="18">
        <v>3023</v>
      </c>
      <c r="D18" s="17">
        <v>337.11599999999999</v>
      </c>
      <c r="E18" s="17">
        <v>805.02800000000002</v>
      </c>
      <c r="F18" s="17">
        <v>1109.624</v>
      </c>
      <c r="G18" s="17">
        <v>1735.85</v>
      </c>
      <c r="H18" s="17">
        <v>1833.83</v>
      </c>
      <c r="I18" s="17">
        <v>3124.9670000000001</v>
      </c>
      <c r="J18" s="17">
        <v>1116.79</v>
      </c>
      <c r="K18" s="17">
        <v>541.30200000000002</v>
      </c>
      <c r="L18" s="17">
        <v>10604.507</v>
      </c>
    </row>
    <row r="19" spans="2:12" x14ac:dyDescent="0.35">
      <c r="B19" s="37">
        <v>16</v>
      </c>
      <c r="C19" s="18">
        <v>3024</v>
      </c>
      <c r="D19" s="17">
        <v>860.70799999999997</v>
      </c>
      <c r="E19" s="17">
        <v>687.28599999999994</v>
      </c>
      <c r="F19" s="17">
        <v>1111.636</v>
      </c>
      <c r="G19" s="17">
        <v>1784.528</v>
      </c>
      <c r="H19" s="17">
        <v>2186.17</v>
      </c>
      <c r="I19" s="17">
        <v>3450.0279999999998</v>
      </c>
      <c r="J19" s="17">
        <v>1057.1400000000001</v>
      </c>
      <c r="K19" s="17">
        <v>820.88</v>
      </c>
      <c r="L19" s="17">
        <v>11958.376</v>
      </c>
    </row>
    <row r="20" spans="2:12" x14ac:dyDescent="0.35">
      <c r="B20" s="37">
        <v>17</v>
      </c>
      <c r="C20" s="18">
        <v>3025</v>
      </c>
      <c r="D20" s="17">
        <v>157.16</v>
      </c>
      <c r="E20" s="17">
        <v>124.42</v>
      </c>
      <c r="F20" s="17">
        <v>179.54</v>
      </c>
      <c r="G20" s="17">
        <v>202.57</v>
      </c>
      <c r="H20" s="17">
        <v>294.66000000000003</v>
      </c>
      <c r="I20" s="17">
        <v>338.64</v>
      </c>
      <c r="J20" s="17">
        <v>97.584000000000003</v>
      </c>
      <c r="K20" s="17">
        <v>26.68</v>
      </c>
      <c r="L20" s="17">
        <v>1421.2539999999999</v>
      </c>
    </row>
    <row r="21" spans="2:12" x14ac:dyDescent="0.35">
      <c r="B21" s="37">
        <v>18</v>
      </c>
      <c r="C21" s="18">
        <v>3026</v>
      </c>
      <c r="D21" s="17">
        <v>109.7</v>
      </c>
      <c r="E21" s="17">
        <v>240.1</v>
      </c>
      <c r="F21" s="17">
        <v>163.88</v>
      </c>
      <c r="G21" s="17">
        <v>431.83</v>
      </c>
      <c r="H21" s="17">
        <v>403.21</v>
      </c>
      <c r="I21" s="17">
        <v>209.36</v>
      </c>
      <c r="J21" s="17">
        <v>237.72</v>
      </c>
      <c r="K21" s="17">
        <v>144.93</v>
      </c>
      <c r="L21" s="17">
        <v>1940.73</v>
      </c>
    </row>
    <row r="22" spans="2:12" x14ac:dyDescent="0.35">
      <c r="B22" s="37">
        <v>19</v>
      </c>
      <c r="C22" s="18">
        <v>3027</v>
      </c>
      <c r="D22" s="17">
        <v>173.34</v>
      </c>
      <c r="E22" s="17">
        <v>311.23</v>
      </c>
      <c r="F22" s="17">
        <v>263.54399999999998</v>
      </c>
      <c r="G22" s="17">
        <v>419.74400000000003</v>
      </c>
      <c r="H22" s="17">
        <v>842.274</v>
      </c>
      <c r="I22" s="17">
        <v>860.7</v>
      </c>
      <c r="J22" s="17">
        <v>182.91</v>
      </c>
      <c r="K22" s="17">
        <v>293.05200000000002</v>
      </c>
      <c r="L22" s="17">
        <v>3346.7939999999999</v>
      </c>
    </row>
    <row r="23" spans="2:12" x14ac:dyDescent="0.35">
      <c r="B23" s="37">
        <v>20</v>
      </c>
      <c r="C23" s="18">
        <v>3028</v>
      </c>
      <c r="D23" s="17">
        <v>272.20800000000003</v>
      </c>
      <c r="E23" s="17">
        <v>235.68</v>
      </c>
      <c r="F23" s="17">
        <v>339.94400000000002</v>
      </c>
      <c r="G23" s="17">
        <v>615.65499999999997</v>
      </c>
      <c r="H23" s="17">
        <v>717.18399999999997</v>
      </c>
      <c r="I23" s="17">
        <v>664.29</v>
      </c>
      <c r="J23" s="17">
        <v>488.58199999999999</v>
      </c>
      <c r="K23" s="17">
        <v>100.97</v>
      </c>
      <c r="L23" s="17">
        <v>3434.5129999999999</v>
      </c>
    </row>
    <row r="24" spans="2:12" x14ac:dyDescent="0.35">
      <c r="B24" s="37">
        <v>21</v>
      </c>
      <c r="C24" s="18">
        <v>3029</v>
      </c>
      <c r="D24" s="17">
        <v>2326.125</v>
      </c>
      <c r="E24" s="17">
        <v>2431.2280000000001</v>
      </c>
      <c r="F24" s="17">
        <v>5122.7139999999999</v>
      </c>
      <c r="G24" s="17">
        <v>6526.3459999999995</v>
      </c>
      <c r="H24" s="17">
        <v>8921.3549999999996</v>
      </c>
      <c r="I24" s="17">
        <v>12397.861999999999</v>
      </c>
      <c r="J24" s="17">
        <v>3914.2269999999999</v>
      </c>
      <c r="K24" s="17">
        <v>2541.6680000000001</v>
      </c>
      <c r="L24" s="17">
        <v>44181.525000000001</v>
      </c>
    </row>
    <row r="25" spans="2:12" x14ac:dyDescent="0.35">
      <c r="B25" s="37">
        <v>22</v>
      </c>
      <c r="C25" s="18">
        <v>3030</v>
      </c>
      <c r="D25" s="17">
        <v>1718.43</v>
      </c>
      <c r="E25" s="17">
        <v>2285.1640000000002</v>
      </c>
      <c r="F25" s="17">
        <v>4291.7060000000001</v>
      </c>
      <c r="G25" s="17">
        <v>4066.482</v>
      </c>
      <c r="H25" s="17">
        <v>6592.1260000000002</v>
      </c>
      <c r="I25" s="17">
        <v>8396.884</v>
      </c>
      <c r="J25" s="17">
        <v>4204.8440000000001</v>
      </c>
      <c r="K25" s="17">
        <v>1554.874</v>
      </c>
      <c r="L25" s="17">
        <v>33110.51</v>
      </c>
    </row>
    <row r="26" spans="2:12" x14ac:dyDescent="0.35">
      <c r="B26" s="37">
        <v>23</v>
      </c>
      <c r="C26" s="18">
        <v>3031</v>
      </c>
      <c r="D26" s="17">
        <v>68.5</v>
      </c>
      <c r="E26" s="17">
        <v>78.2</v>
      </c>
      <c r="F26" s="17">
        <v>92.14</v>
      </c>
      <c r="G26" s="17">
        <v>143.97999999999999</v>
      </c>
      <c r="H26" s="17">
        <v>186.11</v>
      </c>
      <c r="I26" s="17">
        <v>157.66</v>
      </c>
      <c r="J26" s="17">
        <v>9.6999999999999993</v>
      </c>
      <c r="K26" s="17">
        <v>10</v>
      </c>
      <c r="L26" s="17">
        <v>746.29</v>
      </c>
    </row>
    <row r="27" spans="2:12" x14ac:dyDescent="0.35">
      <c r="B27" s="37">
        <v>24</v>
      </c>
      <c r="C27" s="18">
        <v>3032</v>
      </c>
      <c r="D27" s="17">
        <v>152.376</v>
      </c>
      <c r="E27" s="17">
        <v>354.88799999999998</v>
      </c>
      <c r="F27" s="17">
        <v>279.98</v>
      </c>
      <c r="G27" s="17">
        <v>454.97699999999998</v>
      </c>
      <c r="H27" s="17">
        <v>252.684</v>
      </c>
      <c r="I27" s="17">
        <v>575.01</v>
      </c>
      <c r="J27" s="17">
        <v>350.17</v>
      </c>
      <c r="K27" s="17">
        <v>111.65</v>
      </c>
      <c r="L27" s="17">
        <v>2531.7350000000001</v>
      </c>
    </row>
    <row r="28" spans="2:12" x14ac:dyDescent="0.35">
      <c r="B28" s="37">
        <v>25</v>
      </c>
      <c r="C28" s="18">
        <v>3033</v>
      </c>
      <c r="D28" s="17">
        <v>120.77800000000001</v>
      </c>
      <c r="E28" s="17">
        <v>104.36</v>
      </c>
      <c r="F28" s="17">
        <v>242.82</v>
      </c>
      <c r="G28" s="17">
        <v>293.38</v>
      </c>
      <c r="H28" s="17">
        <v>179.32</v>
      </c>
      <c r="I28" s="17">
        <v>432.36399999999998</v>
      </c>
      <c r="J28" s="17">
        <v>82.2</v>
      </c>
      <c r="K28" s="17">
        <v>140.4</v>
      </c>
      <c r="L28" s="17">
        <v>1595.6220000000001</v>
      </c>
    </row>
    <row r="29" spans="2:12" x14ac:dyDescent="0.35">
      <c r="B29" s="37">
        <v>26</v>
      </c>
      <c r="C29" s="18">
        <v>3034</v>
      </c>
      <c r="D29" s="17">
        <v>114.55</v>
      </c>
      <c r="E29" s="17">
        <v>196.928</v>
      </c>
      <c r="F29" s="17">
        <v>218</v>
      </c>
      <c r="G29" s="17">
        <v>206.56</v>
      </c>
      <c r="H29" s="17">
        <v>398.59</v>
      </c>
      <c r="I29" s="17">
        <v>412.13</v>
      </c>
      <c r="J29" s="17">
        <v>87.6</v>
      </c>
      <c r="K29" s="17">
        <v>13.99</v>
      </c>
      <c r="L29" s="17">
        <v>1648.348</v>
      </c>
    </row>
    <row r="30" spans="2:12" x14ac:dyDescent="0.35">
      <c r="B30" s="37">
        <v>27</v>
      </c>
      <c r="C30" s="18">
        <v>3036</v>
      </c>
      <c r="D30" s="17">
        <v>86.55</v>
      </c>
      <c r="E30" s="17">
        <v>67.5</v>
      </c>
      <c r="F30" s="17">
        <v>27.96</v>
      </c>
      <c r="G30" s="17">
        <v>172.2</v>
      </c>
      <c r="H30" s="17">
        <v>61.62</v>
      </c>
      <c r="I30" s="17">
        <v>229.56</v>
      </c>
      <c r="J30" s="17">
        <v>0</v>
      </c>
      <c r="K30" s="17">
        <v>89.85</v>
      </c>
      <c r="L30" s="17">
        <v>735.24</v>
      </c>
    </row>
    <row r="31" spans="2:12" x14ac:dyDescent="0.35">
      <c r="B31" s="37">
        <v>28</v>
      </c>
      <c r="C31" s="18">
        <v>3037</v>
      </c>
      <c r="D31" s="17">
        <v>413.036</v>
      </c>
      <c r="E31" s="17">
        <v>752.95799999999997</v>
      </c>
      <c r="F31" s="17">
        <v>1053.4639999999999</v>
      </c>
      <c r="G31" s="17">
        <v>1121.67</v>
      </c>
      <c r="H31" s="17">
        <v>1725.1020000000001</v>
      </c>
      <c r="I31" s="17">
        <v>1883.17</v>
      </c>
      <c r="J31" s="17">
        <v>611.11699999999996</v>
      </c>
      <c r="K31" s="17">
        <v>201.98</v>
      </c>
      <c r="L31" s="17">
        <v>7762.4970000000003</v>
      </c>
    </row>
    <row r="32" spans="2:12" x14ac:dyDescent="0.35">
      <c r="B32" s="37">
        <v>29</v>
      </c>
      <c r="C32" s="18">
        <v>3038</v>
      </c>
      <c r="D32" s="17">
        <v>137.398</v>
      </c>
      <c r="E32" s="17">
        <v>624.74900000000002</v>
      </c>
      <c r="F32" s="17">
        <v>528.78</v>
      </c>
      <c r="G32" s="17">
        <v>681.89</v>
      </c>
      <c r="H32" s="17">
        <v>650.77</v>
      </c>
      <c r="I32" s="17">
        <v>988.6</v>
      </c>
      <c r="J32" s="17">
        <v>436.428</v>
      </c>
      <c r="K32" s="17">
        <v>84.55</v>
      </c>
      <c r="L32" s="17">
        <v>4133.165</v>
      </c>
    </row>
    <row r="33" spans="2:12" x14ac:dyDescent="0.35">
      <c r="B33" s="37">
        <v>30</v>
      </c>
      <c r="C33" s="18">
        <v>3039</v>
      </c>
      <c r="D33" s="17">
        <v>62.99</v>
      </c>
      <c r="E33" s="17">
        <v>158.91999999999999</v>
      </c>
      <c r="F33" s="17">
        <v>119.68</v>
      </c>
      <c r="G33" s="17">
        <v>60.4</v>
      </c>
      <c r="H33" s="17">
        <v>212.76</v>
      </c>
      <c r="I33" s="17">
        <v>312.81</v>
      </c>
      <c r="J33" s="17">
        <v>61.39</v>
      </c>
      <c r="K33" s="17">
        <v>0</v>
      </c>
      <c r="L33" s="17">
        <v>988.95</v>
      </c>
    </row>
    <row r="34" spans="2:12" x14ac:dyDescent="0.35">
      <c r="B34" s="37">
        <v>31</v>
      </c>
      <c r="C34" s="18">
        <v>3040</v>
      </c>
      <c r="D34" s="17">
        <v>237.29</v>
      </c>
      <c r="E34" s="17">
        <v>216.59</v>
      </c>
      <c r="F34" s="17">
        <v>302.74</v>
      </c>
      <c r="G34" s="17">
        <v>423.89</v>
      </c>
      <c r="H34" s="17">
        <v>297.83999999999997</v>
      </c>
      <c r="I34" s="17">
        <v>701.74</v>
      </c>
      <c r="J34" s="17">
        <v>281.45999999999998</v>
      </c>
      <c r="K34" s="17">
        <v>194.57</v>
      </c>
      <c r="L34" s="17">
        <v>2656.12</v>
      </c>
    </row>
    <row r="35" spans="2:12" x14ac:dyDescent="0.35">
      <c r="B35" s="37">
        <v>32</v>
      </c>
      <c r="C35" s="18">
        <v>3041</v>
      </c>
      <c r="D35" s="17">
        <v>95.174000000000007</v>
      </c>
      <c r="E35" s="17">
        <v>142.12</v>
      </c>
      <c r="F35" s="17">
        <v>206.78200000000001</v>
      </c>
      <c r="G35" s="17">
        <v>60.423999999999999</v>
      </c>
      <c r="H35" s="17">
        <v>228.45</v>
      </c>
      <c r="I35" s="17">
        <v>383.59</v>
      </c>
      <c r="J35" s="17">
        <v>120.958</v>
      </c>
      <c r="K35" s="17">
        <v>117.62</v>
      </c>
      <c r="L35" s="17">
        <v>1355.1179999999999</v>
      </c>
    </row>
    <row r="36" spans="2:12" x14ac:dyDescent="0.35">
      <c r="B36" s="37">
        <v>33</v>
      </c>
      <c r="C36" s="18">
        <v>3042</v>
      </c>
      <c r="D36" s="17">
        <v>90.3</v>
      </c>
      <c r="E36" s="17">
        <v>102.398</v>
      </c>
      <c r="F36" s="17">
        <v>113.74</v>
      </c>
      <c r="G36" s="17">
        <v>411</v>
      </c>
      <c r="H36" s="17">
        <v>380.1</v>
      </c>
      <c r="I36" s="17">
        <v>235.74</v>
      </c>
      <c r="J36" s="17">
        <v>125.13</v>
      </c>
      <c r="K36" s="17">
        <v>0</v>
      </c>
      <c r="L36" s="17">
        <v>1458.4079999999999</v>
      </c>
    </row>
    <row r="37" spans="2:12" x14ac:dyDescent="0.35">
      <c r="B37" s="37">
        <v>34</v>
      </c>
      <c r="C37" s="18">
        <v>3043</v>
      </c>
      <c r="D37" s="17">
        <v>218.35</v>
      </c>
      <c r="E37" s="17">
        <v>189.816</v>
      </c>
      <c r="F37" s="17">
        <v>224.15</v>
      </c>
      <c r="G37" s="17">
        <v>341.17</v>
      </c>
      <c r="H37" s="17">
        <v>254.81</v>
      </c>
      <c r="I37" s="17">
        <v>193.01599999999999</v>
      </c>
      <c r="J37" s="17">
        <v>188.19</v>
      </c>
      <c r="K37" s="17">
        <v>40</v>
      </c>
      <c r="L37" s="17">
        <v>1649.502</v>
      </c>
    </row>
    <row r="38" spans="2:12" x14ac:dyDescent="0.35">
      <c r="B38" s="37">
        <v>35</v>
      </c>
      <c r="C38" s="18">
        <v>3044</v>
      </c>
      <c r="D38" s="17">
        <v>338.32600000000002</v>
      </c>
      <c r="E38" s="17">
        <v>167.07599999999999</v>
      </c>
      <c r="F38" s="17">
        <v>321.77999999999997</v>
      </c>
      <c r="G38" s="17">
        <v>496.19400000000002</v>
      </c>
      <c r="H38" s="17">
        <v>444.66</v>
      </c>
      <c r="I38" s="17">
        <v>779.86</v>
      </c>
      <c r="J38" s="17">
        <v>381.5</v>
      </c>
      <c r="K38" s="17">
        <v>46.8</v>
      </c>
      <c r="L38" s="17">
        <v>2976.1959999999999</v>
      </c>
    </row>
    <row r="39" spans="2:12" x14ac:dyDescent="0.35">
      <c r="B39" s="37">
        <v>36</v>
      </c>
      <c r="C39" s="18">
        <v>3046</v>
      </c>
      <c r="D39" s="17">
        <v>91.02</v>
      </c>
      <c r="E39" s="17">
        <v>198.65</v>
      </c>
      <c r="F39" s="17">
        <v>313.64999999999998</v>
      </c>
      <c r="G39" s="17">
        <v>509.61399999999998</v>
      </c>
      <c r="H39" s="17">
        <v>616.76800000000003</v>
      </c>
      <c r="I39" s="17">
        <v>368.24</v>
      </c>
      <c r="J39" s="17">
        <v>367.23</v>
      </c>
      <c r="K39" s="17">
        <v>71.882000000000005</v>
      </c>
      <c r="L39" s="17">
        <v>2537.0540000000001</v>
      </c>
    </row>
    <row r="40" spans="2:12" x14ac:dyDescent="0.35">
      <c r="B40" s="37">
        <v>37</v>
      </c>
      <c r="C40" s="18">
        <v>3047</v>
      </c>
      <c r="D40" s="17">
        <v>42.2</v>
      </c>
      <c r="E40" s="17">
        <v>76.965999999999994</v>
      </c>
      <c r="F40" s="17">
        <v>121.32</v>
      </c>
      <c r="G40" s="17">
        <v>174.9</v>
      </c>
      <c r="H40" s="17">
        <v>335.34800000000001</v>
      </c>
      <c r="I40" s="17">
        <v>438.988</v>
      </c>
      <c r="J40" s="17">
        <v>204.85400000000001</v>
      </c>
      <c r="K40" s="17">
        <v>24</v>
      </c>
      <c r="L40" s="17">
        <v>1418.576</v>
      </c>
    </row>
    <row r="41" spans="2:12" x14ac:dyDescent="0.35">
      <c r="B41" s="37">
        <v>38</v>
      </c>
      <c r="C41" s="18">
        <v>3048</v>
      </c>
      <c r="D41" s="17">
        <v>81.522000000000006</v>
      </c>
      <c r="E41" s="17">
        <v>87.17</v>
      </c>
      <c r="F41" s="17">
        <v>214.26</v>
      </c>
      <c r="G41" s="17">
        <v>392.47</v>
      </c>
      <c r="H41" s="17">
        <v>443.88400000000001</v>
      </c>
      <c r="I41" s="17">
        <v>710.4</v>
      </c>
      <c r="J41" s="17">
        <v>281</v>
      </c>
      <c r="K41" s="17">
        <v>96.64</v>
      </c>
      <c r="L41" s="17">
        <v>2307.346</v>
      </c>
    </row>
    <row r="42" spans="2:12" x14ac:dyDescent="0.35">
      <c r="B42" s="37">
        <v>39</v>
      </c>
      <c r="C42" s="18">
        <v>3049</v>
      </c>
      <c r="D42" s="17">
        <v>121.128</v>
      </c>
      <c r="E42" s="17">
        <v>111.43600000000001</v>
      </c>
      <c r="F42" s="17">
        <v>126.2</v>
      </c>
      <c r="G42" s="17">
        <v>295.73</v>
      </c>
      <c r="H42" s="17">
        <v>56</v>
      </c>
      <c r="I42" s="17">
        <v>358.14</v>
      </c>
      <c r="J42" s="17">
        <v>239.92</v>
      </c>
      <c r="K42" s="17">
        <v>0</v>
      </c>
      <c r="L42" s="17">
        <v>1308.5540000000001</v>
      </c>
    </row>
    <row r="43" spans="2:12" x14ac:dyDescent="0.35">
      <c r="B43" s="37">
        <v>40</v>
      </c>
      <c r="C43" s="18">
        <v>3051</v>
      </c>
      <c r="D43" s="17">
        <v>44.1</v>
      </c>
      <c r="E43" s="17">
        <v>0</v>
      </c>
      <c r="F43" s="17">
        <v>31.2</v>
      </c>
      <c r="G43" s="17">
        <v>73.16</v>
      </c>
      <c r="H43" s="17">
        <v>46.2</v>
      </c>
      <c r="I43" s="17">
        <v>44.8</v>
      </c>
      <c r="J43" s="17">
        <v>39.4</v>
      </c>
      <c r="K43" s="17">
        <v>0</v>
      </c>
      <c r="L43" s="17">
        <v>278.86</v>
      </c>
    </row>
    <row r="44" spans="2:12" x14ac:dyDescent="0.35">
      <c r="B44" s="37">
        <v>41</v>
      </c>
      <c r="C44" s="18">
        <v>3052</v>
      </c>
      <c r="D44" s="17">
        <v>28.5</v>
      </c>
      <c r="E44" s="17">
        <v>56.4</v>
      </c>
      <c r="F44" s="17">
        <v>26.68</v>
      </c>
      <c r="G44" s="17">
        <v>23.4</v>
      </c>
      <c r="H44" s="17">
        <v>88.53</v>
      </c>
      <c r="I44" s="17">
        <v>0</v>
      </c>
      <c r="J44" s="17">
        <v>16</v>
      </c>
      <c r="K44" s="17">
        <v>0</v>
      </c>
      <c r="L44" s="17">
        <v>239.51</v>
      </c>
    </row>
    <row r="45" spans="2:12" x14ac:dyDescent="0.35">
      <c r="B45" s="37">
        <v>42</v>
      </c>
      <c r="C45" s="18">
        <v>3053</v>
      </c>
      <c r="D45" s="17">
        <v>42.6</v>
      </c>
      <c r="E45" s="17">
        <v>36</v>
      </c>
      <c r="F45" s="17">
        <v>60.3</v>
      </c>
      <c r="G45" s="17">
        <v>40</v>
      </c>
      <c r="H45" s="17">
        <v>0</v>
      </c>
      <c r="I45" s="17">
        <v>54.16</v>
      </c>
      <c r="J45" s="17">
        <v>0</v>
      </c>
      <c r="K45" s="17">
        <v>0</v>
      </c>
      <c r="L45" s="17">
        <v>233.06</v>
      </c>
    </row>
    <row r="46" spans="2:12" x14ac:dyDescent="0.35">
      <c r="B46" s="37">
        <v>43</v>
      </c>
      <c r="C46" s="18">
        <v>3054</v>
      </c>
      <c r="D46" s="17">
        <v>28.978000000000002</v>
      </c>
      <c r="E46" s="17">
        <v>66</v>
      </c>
      <c r="F46" s="17">
        <v>67.5</v>
      </c>
      <c r="G46" s="17">
        <v>36.9</v>
      </c>
      <c r="H46" s="17">
        <v>99.5</v>
      </c>
      <c r="I46" s="17">
        <v>0</v>
      </c>
      <c r="J46" s="17">
        <v>23.5</v>
      </c>
      <c r="K46" s="17">
        <v>0</v>
      </c>
      <c r="L46" s="17">
        <v>322.37799999999999</v>
      </c>
    </row>
    <row r="47" spans="2:12" x14ac:dyDescent="0.35">
      <c r="B47" s="37">
        <v>44</v>
      </c>
      <c r="C47" s="18">
        <v>3055</v>
      </c>
      <c r="D47" s="17">
        <v>151.4</v>
      </c>
      <c r="E47" s="17">
        <v>139.24</v>
      </c>
      <c r="F47" s="17">
        <v>51.88</v>
      </c>
      <c r="G47" s="17">
        <v>203.64</v>
      </c>
      <c r="H47" s="17">
        <v>172.28</v>
      </c>
      <c r="I47" s="17">
        <v>238.78</v>
      </c>
      <c r="J47" s="17">
        <v>116.32</v>
      </c>
      <c r="K47" s="17">
        <v>0</v>
      </c>
      <c r="L47" s="17">
        <v>1073.54</v>
      </c>
    </row>
    <row r="48" spans="2:12" x14ac:dyDescent="0.35">
      <c r="B48" s="37">
        <v>45</v>
      </c>
      <c r="C48" s="18">
        <v>3056</v>
      </c>
      <c r="D48" s="17">
        <v>119.018</v>
      </c>
      <c r="E48" s="17">
        <v>197.66800000000001</v>
      </c>
      <c r="F48" s="17">
        <v>145.32</v>
      </c>
      <c r="G48" s="17">
        <v>297.27999999999997</v>
      </c>
      <c r="H48" s="17">
        <v>154.80000000000001</v>
      </c>
      <c r="I48" s="17">
        <v>308.25</v>
      </c>
      <c r="J48" s="17">
        <v>61.48</v>
      </c>
      <c r="K48" s="17">
        <v>137.09</v>
      </c>
      <c r="L48" s="17">
        <v>1420.9059999999999</v>
      </c>
    </row>
    <row r="49" spans="2:12" x14ac:dyDescent="0.35">
      <c r="B49" s="37">
        <v>46</v>
      </c>
      <c r="C49" s="18">
        <v>3057</v>
      </c>
      <c r="D49" s="17">
        <v>23.943999999999999</v>
      </c>
      <c r="E49" s="17">
        <v>150.1</v>
      </c>
      <c r="F49" s="17">
        <v>49.92</v>
      </c>
      <c r="G49" s="17">
        <v>46</v>
      </c>
      <c r="H49" s="17">
        <v>97.79</v>
      </c>
      <c r="I49" s="17">
        <v>221.84</v>
      </c>
      <c r="J49" s="17">
        <v>36.58</v>
      </c>
      <c r="K49" s="17">
        <v>16.559999999999999</v>
      </c>
      <c r="L49" s="17">
        <v>642.73400000000004</v>
      </c>
    </row>
    <row r="50" spans="2:12" x14ac:dyDescent="0.35">
      <c r="B50" s="37">
        <v>47</v>
      </c>
      <c r="C50" s="18">
        <v>3058</v>
      </c>
      <c r="D50" s="17">
        <v>285.13</v>
      </c>
      <c r="E50" s="17">
        <v>234.46799999999999</v>
      </c>
      <c r="F50" s="17">
        <v>637.08000000000004</v>
      </c>
      <c r="G50" s="17">
        <v>442.42399999999998</v>
      </c>
      <c r="H50" s="17">
        <v>446.75400000000002</v>
      </c>
      <c r="I50" s="17">
        <v>979.41399999999999</v>
      </c>
      <c r="J50" s="17">
        <v>265.64</v>
      </c>
      <c r="K50" s="17">
        <v>74.8</v>
      </c>
      <c r="L50" s="17">
        <v>3365.71</v>
      </c>
    </row>
    <row r="51" spans="2:12" x14ac:dyDescent="0.35">
      <c r="B51" s="37">
        <v>48</v>
      </c>
      <c r="C51" s="18">
        <v>3059</v>
      </c>
      <c r="D51" s="17">
        <v>259.73</v>
      </c>
      <c r="E51" s="17">
        <v>344.64</v>
      </c>
      <c r="F51" s="17">
        <v>701.93</v>
      </c>
      <c r="G51" s="17">
        <v>1170.96</v>
      </c>
      <c r="H51" s="17">
        <v>684.65599999999995</v>
      </c>
      <c r="I51" s="17">
        <v>1618.7539999999999</v>
      </c>
      <c r="J51" s="17">
        <v>566.77</v>
      </c>
      <c r="K51" s="17">
        <v>167.631</v>
      </c>
      <c r="L51" s="17">
        <v>5515.0709999999999</v>
      </c>
    </row>
    <row r="52" spans="2:12" x14ac:dyDescent="0.35">
      <c r="B52" s="37">
        <v>49</v>
      </c>
      <c r="C52" s="18">
        <v>3060</v>
      </c>
      <c r="D52" s="17">
        <v>33.588000000000001</v>
      </c>
      <c r="E52" s="17">
        <v>79.965999999999994</v>
      </c>
      <c r="F52" s="17">
        <v>128.13999999999999</v>
      </c>
      <c r="G52" s="17">
        <v>173.43</v>
      </c>
      <c r="H52" s="17">
        <v>309.31599999999997</v>
      </c>
      <c r="I52" s="17">
        <v>256.49</v>
      </c>
      <c r="J52" s="17">
        <v>56.68</v>
      </c>
      <c r="K52" s="17">
        <v>19.2</v>
      </c>
      <c r="L52" s="17">
        <v>1056.81</v>
      </c>
    </row>
    <row r="53" spans="2:12" x14ac:dyDescent="0.35">
      <c r="B53" s="37">
        <v>50</v>
      </c>
      <c r="C53" s="18">
        <v>3061</v>
      </c>
      <c r="D53" s="17">
        <v>36.799999999999997</v>
      </c>
      <c r="E53" s="17">
        <v>103.32</v>
      </c>
      <c r="F53" s="17">
        <v>0</v>
      </c>
      <c r="G53" s="17">
        <v>116.4</v>
      </c>
      <c r="H53" s="17">
        <v>66.400000000000006</v>
      </c>
      <c r="I53" s="17">
        <v>283.33</v>
      </c>
      <c r="J53" s="17">
        <v>0</v>
      </c>
      <c r="K53" s="17">
        <v>41.93</v>
      </c>
      <c r="L53" s="17">
        <v>648.17999999999995</v>
      </c>
    </row>
    <row r="54" spans="2:12" x14ac:dyDescent="0.35">
      <c r="B54" s="37">
        <v>51</v>
      </c>
      <c r="C54" s="18">
        <v>3062</v>
      </c>
      <c r="D54" s="17">
        <v>0</v>
      </c>
      <c r="E54" s="17">
        <v>19.2</v>
      </c>
      <c r="F54" s="17">
        <v>0</v>
      </c>
      <c r="G54" s="17">
        <v>0</v>
      </c>
      <c r="H54" s="17">
        <v>51.2</v>
      </c>
      <c r="I54" s="17">
        <v>0</v>
      </c>
      <c r="J54" s="17">
        <v>0</v>
      </c>
      <c r="K54" s="17">
        <v>0</v>
      </c>
      <c r="L54" s="17">
        <v>70.400000000000006</v>
      </c>
    </row>
    <row r="55" spans="2:12" x14ac:dyDescent="0.35">
      <c r="B55" s="37">
        <v>52</v>
      </c>
      <c r="C55" s="18">
        <v>3063</v>
      </c>
      <c r="D55" s="17">
        <v>0</v>
      </c>
      <c r="E55" s="17">
        <v>51.2</v>
      </c>
      <c r="F55" s="17">
        <v>0</v>
      </c>
      <c r="G55" s="17">
        <v>19</v>
      </c>
      <c r="H55" s="17">
        <v>0</v>
      </c>
      <c r="I55" s="17">
        <v>9.6999999999999993</v>
      </c>
      <c r="J55" s="17">
        <v>0</v>
      </c>
      <c r="K55" s="17">
        <v>0</v>
      </c>
      <c r="L55" s="17">
        <v>79.900000000000006</v>
      </c>
    </row>
    <row r="56" spans="2:12" x14ac:dyDescent="0.35">
      <c r="B56" s="37">
        <v>53</v>
      </c>
      <c r="C56" s="18">
        <v>3064</v>
      </c>
      <c r="D56" s="17">
        <v>1248.432</v>
      </c>
      <c r="E56" s="17">
        <v>1508.7170000000001</v>
      </c>
      <c r="F56" s="17">
        <v>2771.576</v>
      </c>
      <c r="G56" s="17">
        <v>4506.5469999999996</v>
      </c>
      <c r="H56" s="17">
        <v>4947.0360000000001</v>
      </c>
      <c r="I56" s="17">
        <v>7220.3360000000002</v>
      </c>
      <c r="J56" s="17">
        <v>2674.1619999999998</v>
      </c>
      <c r="K56" s="17">
        <v>1678.232</v>
      </c>
      <c r="L56" s="17">
        <v>26555.038</v>
      </c>
    </row>
    <row r="57" spans="2:12" x14ac:dyDescent="0.35">
      <c r="B57" s="37">
        <v>54</v>
      </c>
      <c r="C57" s="18">
        <v>3065</v>
      </c>
      <c r="D57" s="17">
        <v>23.04</v>
      </c>
      <c r="E57" s="17">
        <v>46.8</v>
      </c>
      <c r="F57" s="17">
        <v>0</v>
      </c>
      <c r="G57" s="17">
        <v>82.224000000000004</v>
      </c>
      <c r="H57" s="17">
        <v>0</v>
      </c>
      <c r="I57" s="17">
        <v>105.8</v>
      </c>
      <c r="J57" s="17">
        <v>15.6</v>
      </c>
      <c r="K57" s="17">
        <v>26.68</v>
      </c>
      <c r="L57" s="17">
        <v>300.14400000000001</v>
      </c>
    </row>
    <row r="58" spans="2:12" x14ac:dyDescent="0.35">
      <c r="B58" s="37">
        <v>55</v>
      </c>
      <c r="C58" s="18">
        <v>3066</v>
      </c>
      <c r="D58" s="17">
        <v>26.6</v>
      </c>
      <c r="E58" s="17">
        <v>0</v>
      </c>
      <c r="F58" s="17">
        <v>43.4</v>
      </c>
      <c r="G58" s="17">
        <v>68.930000000000007</v>
      </c>
      <c r="H58" s="17">
        <v>27</v>
      </c>
      <c r="I58" s="17">
        <v>0</v>
      </c>
      <c r="J58" s="17">
        <v>0</v>
      </c>
      <c r="K58" s="17">
        <v>0</v>
      </c>
      <c r="L58" s="17">
        <v>165.93</v>
      </c>
    </row>
    <row r="59" spans="2:12" x14ac:dyDescent="0.35">
      <c r="B59" s="37">
        <v>56</v>
      </c>
      <c r="C59" s="18">
        <v>3067</v>
      </c>
      <c r="D59" s="17">
        <v>33.871000000000002</v>
      </c>
      <c r="E59" s="17">
        <v>58.7</v>
      </c>
      <c r="F59" s="17">
        <v>0</v>
      </c>
      <c r="G59" s="17">
        <v>50</v>
      </c>
      <c r="H59" s="17">
        <v>51.52</v>
      </c>
      <c r="I59" s="17">
        <v>41.93</v>
      </c>
      <c r="J59" s="17">
        <v>30</v>
      </c>
      <c r="K59" s="17">
        <v>0</v>
      </c>
      <c r="L59" s="17">
        <v>266.02100000000002</v>
      </c>
    </row>
    <row r="60" spans="2:12" x14ac:dyDescent="0.35">
      <c r="B60" s="37">
        <v>57</v>
      </c>
      <c r="C60" s="18">
        <v>3068</v>
      </c>
      <c r="D60" s="17">
        <v>210.70400000000001</v>
      </c>
      <c r="E60" s="17">
        <v>136.99</v>
      </c>
      <c r="F60" s="17">
        <v>147.19</v>
      </c>
      <c r="G60" s="17">
        <v>293.36399999999998</v>
      </c>
      <c r="H60" s="17">
        <v>94.39</v>
      </c>
      <c r="I60" s="17">
        <v>233.62</v>
      </c>
      <c r="J60" s="17">
        <v>38.619999999999997</v>
      </c>
      <c r="K60" s="17">
        <v>61.82</v>
      </c>
      <c r="L60" s="17">
        <v>1216.6980000000001</v>
      </c>
    </row>
    <row r="61" spans="2:12" x14ac:dyDescent="0.35">
      <c r="B61" s="37">
        <v>58</v>
      </c>
      <c r="C61" s="18">
        <v>3070</v>
      </c>
      <c r="D61" s="17">
        <v>223.13399999999999</v>
      </c>
      <c r="E61" s="17">
        <v>76.599999999999994</v>
      </c>
      <c r="F61" s="17">
        <v>230.98</v>
      </c>
      <c r="G61" s="17">
        <v>396.64</v>
      </c>
      <c r="H61" s="17">
        <v>398.02</v>
      </c>
      <c r="I61" s="17">
        <v>387.74</v>
      </c>
      <c r="J61" s="17">
        <v>227.54599999999999</v>
      </c>
      <c r="K61" s="17">
        <v>130.68</v>
      </c>
      <c r="L61" s="17">
        <v>2071.34</v>
      </c>
    </row>
    <row r="62" spans="2:12" x14ac:dyDescent="0.35">
      <c r="B62" s="37">
        <v>59</v>
      </c>
      <c r="C62" s="18">
        <v>3071</v>
      </c>
      <c r="D62" s="17">
        <v>196.19399999999999</v>
      </c>
      <c r="E62" s="17">
        <v>103.3</v>
      </c>
      <c r="F62" s="17">
        <v>204.88</v>
      </c>
      <c r="G62" s="17">
        <v>205.98</v>
      </c>
      <c r="H62" s="17">
        <v>342.13</v>
      </c>
      <c r="I62" s="17">
        <v>214.41</v>
      </c>
      <c r="J62" s="17">
        <v>61.8</v>
      </c>
      <c r="K62" s="17">
        <v>53.2</v>
      </c>
      <c r="L62" s="17">
        <v>1381.894</v>
      </c>
    </row>
    <row r="63" spans="2:12" x14ac:dyDescent="0.35">
      <c r="B63" s="37">
        <v>60</v>
      </c>
      <c r="C63" s="18">
        <v>3072</v>
      </c>
      <c r="D63" s="17">
        <v>393.81299999999999</v>
      </c>
      <c r="E63" s="17">
        <v>307.66000000000003</v>
      </c>
      <c r="F63" s="17">
        <v>365.17599999999999</v>
      </c>
      <c r="G63" s="17">
        <v>643.43600000000004</v>
      </c>
      <c r="H63" s="17">
        <v>318.95</v>
      </c>
      <c r="I63" s="17">
        <v>446.834</v>
      </c>
      <c r="J63" s="17">
        <v>168.89</v>
      </c>
      <c r="K63" s="17">
        <v>119.53</v>
      </c>
      <c r="L63" s="17">
        <v>2764.2890000000002</v>
      </c>
    </row>
    <row r="64" spans="2:12" x14ac:dyDescent="0.35">
      <c r="B64" s="37">
        <v>61</v>
      </c>
      <c r="C64" s="18">
        <v>3073</v>
      </c>
      <c r="D64" s="17">
        <v>300.98599999999999</v>
      </c>
      <c r="E64" s="17">
        <v>382.77</v>
      </c>
      <c r="F64" s="17">
        <v>457.27199999999999</v>
      </c>
      <c r="G64" s="17">
        <v>649.23599999999999</v>
      </c>
      <c r="H64" s="17">
        <v>717.05200000000002</v>
      </c>
      <c r="I64" s="17">
        <v>650.35</v>
      </c>
      <c r="J64" s="17">
        <v>488.09199999999998</v>
      </c>
      <c r="K64" s="17">
        <v>230.84</v>
      </c>
      <c r="L64" s="17">
        <v>3876.598</v>
      </c>
    </row>
    <row r="65" spans="2:12" x14ac:dyDescent="0.35">
      <c r="B65" s="37">
        <v>62</v>
      </c>
      <c r="C65" s="18">
        <v>3074</v>
      </c>
      <c r="D65" s="17">
        <v>133.072</v>
      </c>
      <c r="E65" s="17">
        <v>181.15899999999999</v>
      </c>
      <c r="F65" s="17">
        <v>303.51600000000002</v>
      </c>
      <c r="G65" s="17">
        <v>205.97</v>
      </c>
      <c r="H65" s="17">
        <v>361.05</v>
      </c>
      <c r="I65" s="17">
        <v>388.58</v>
      </c>
      <c r="J65" s="17">
        <v>68.61</v>
      </c>
      <c r="K65" s="17">
        <v>16</v>
      </c>
      <c r="L65" s="17">
        <v>1657.9570000000001</v>
      </c>
    </row>
    <row r="66" spans="2:12" x14ac:dyDescent="0.35">
      <c r="B66" s="37">
        <v>63</v>
      </c>
      <c r="C66" s="18">
        <v>3075</v>
      </c>
      <c r="D66" s="17">
        <v>157.148</v>
      </c>
      <c r="E66" s="17">
        <v>79.763999999999996</v>
      </c>
      <c r="F66" s="17">
        <v>209.59</v>
      </c>
      <c r="G66" s="17">
        <v>445.12</v>
      </c>
      <c r="H66" s="17">
        <v>461.70800000000003</v>
      </c>
      <c r="I66" s="17">
        <v>518.66</v>
      </c>
      <c r="J66" s="17">
        <v>272.12799999999999</v>
      </c>
      <c r="K66" s="17">
        <v>115.23</v>
      </c>
      <c r="L66" s="17">
        <v>2259.348</v>
      </c>
    </row>
    <row r="67" spans="2:12" x14ac:dyDescent="0.35">
      <c r="B67" s="37">
        <v>64</v>
      </c>
      <c r="C67" s="18">
        <v>3076</v>
      </c>
      <c r="D67" s="17">
        <v>180.072</v>
      </c>
      <c r="E67" s="17">
        <v>208.74799999999999</v>
      </c>
      <c r="F67" s="17">
        <v>558.46</v>
      </c>
      <c r="G67" s="17">
        <v>856.78</v>
      </c>
      <c r="H67" s="17">
        <v>952.947</v>
      </c>
      <c r="I67" s="17">
        <v>1787.74</v>
      </c>
      <c r="J67" s="17">
        <v>604.42399999999998</v>
      </c>
      <c r="K67" s="17">
        <v>120.43</v>
      </c>
      <c r="L67" s="17">
        <v>5269.6009999999997</v>
      </c>
    </row>
    <row r="68" spans="2:12" x14ac:dyDescent="0.35">
      <c r="B68" s="37">
        <v>65</v>
      </c>
      <c r="C68" s="18">
        <v>3078</v>
      </c>
      <c r="D68" s="17">
        <v>91.7</v>
      </c>
      <c r="E68" s="17">
        <v>214</v>
      </c>
      <c r="F68" s="17">
        <v>132.352</v>
      </c>
      <c r="G68" s="17">
        <v>166.73</v>
      </c>
      <c r="H68" s="17">
        <v>216.23</v>
      </c>
      <c r="I68" s="17">
        <v>476.53399999999999</v>
      </c>
      <c r="J68" s="17">
        <v>0</v>
      </c>
      <c r="K68" s="17">
        <v>242.32</v>
      </c>
      <c r="L68" s="17">
        <v>1539.866</v>
      </c>
    </row>
    <row r="69" spans="2:12" x14ac:dyDescent="0.35">
      <c r="B69" s="37">
        <v>66</v>
      </c>
      <c r="C69" s="18">
        <v>3079</v>
      </c>
      <c r="D69" s="17">
        <v>170.86</v>
      </c>
      <c r="E69" s="17">
        <v>206.19</v>
      </c>
      <c r="F69" s="17">
        <v>257.38</v>
      </c>
      <c r="G69" s="17">
        <v>263.63400000000001</v>
      </c>
      <c r="H69" s="17">
        <v>480.95</v>
      </c>
      <c r="I69" s="17">
        <v>669.02</v>
      </c>
      <c r="J69" s="17">
        <v>177.5</v>
      </c>
      <c r="K69" s="17">
        <v>41.93</v>
      </c>
      <c r="L69" s="17">
        <v>2267.4639999999999</v>
      </c>
    </row>
    <row r="70" spans="2:12" x14ac:dyDescent="0.35">
      <c r="B70" s="37">
        <v>67</v>
      </c>
      <c r="C70" s="18">
        <v>3081</v>
      </c>
      <c r="D70" s="17">
        <v>37.200000000000003</v>
      </c>
      <c r="E70" s="17">
        <v>77.959999999999994</v>
      </c>
      <c r="F70" s="17">
        <v>80.399000000000001</v>
      </c>
      <c r="G70" s="17">
        <v>294.56900000000002</v>
      </c>
      <c r="H70" s="17">
        <v>170.35</v>
      </c>
      <c r="I70" s="17">
        <v>237.4</v>
      </c>
      <c r="J70" s="17">
        <v>26.14</v>
      </c>
      <c r="K70" s="17">
        <v>80.33</v>
      </c>
      <c r="L70" s="17">
        <v>1004.348</v>
      </c>
    </row>
    <row r="71" spans="2:12" x14ac:dyDescent="0.35">
      <c r="B71" s="37">
        <v>68</v>
      </c>
      <c r="C71" s="18">
        <v>3082</v>
      </c>
      <c r="D71" s="17">
        <v>373.73599999999999</v>
      </c>
      <c r="E71" s="17">
        <v>321.65800000000002</v>
      </c>
      <c r="F71" s="17">
        <v>392.404</v>
      </c>
      <c r="G71" s="17">
        <v>693.14499999999998</v>
      </c>
      <c r="H71" s="17">
        <v>1007.4059999999999</v>
      </c>
      <c r="I71" s="17">
        <v>1513.646</v>
      </c>
      <c r="J71" s="17">
        <v>464.52</v>
      </c>
      <c r="K71" s="17">
        <v>149.79</v>
      </c>
      <c r="L71" s="17">
        <v>4916.3050000000003</v>
      </c>
    </row>
    <row r="72" spans="2:12" x14ac:dyDescent="0.35">
      <c r="B72" s="37">
        <v>69</v>
      </c>
      <c r="C72" s="18">
        <v>3083</v>
      </c>
      <c r="D72" s="17">
        <v>260.80200000000002</v>
      </c>
      <c r="E72" s="17">
        <v>269.33600000000001</v>
      </c>
      <c r="F72" s="17">
        <v>509.05</v>
      </c>
      <c r="G72" s="17">
        <v>887.89300000000003</v>
      </c>
      <c r="H72" s="17">
        <v>861.476</v>
      </c>
      <c r="I72" s="17">
        <v>981.44200000000001</v>
      </c>
      <c r="J72" s="17">
        <v>647.774</v>
      </c>
      <c r="K72" s="17">
        <v>146.54</v>
      </c>
      <c r="L72" s="17">
        <v>4564.3130000000001</v>
      </c>
    </row>
    <row r="73" spans="2:12" x14ac:dyDescent="0.35">
      <c r="B73" s="37">
        <v>70</v>
      </c>
      <c r="C73" s="18">
        <v>3084</v>
      </c>
      <c r="D73" s="17">
        <v>288.63600000000002</v>
      </c>
      <c r="E73" s="17">
        <v>471.7</v>
      </c>
      <c r="F73" s="17">
        <v>594.29999999999995</v>
      </c>
      <c r="G73" s="17">
        <v>729.69</v>
      </c>
      <c r="H73" s="17">
        <v>299.43</v>
      </c>
      <c r="I73" s="17">
        <v>777.87400000000002</v>
      </c>
      <c r="J73" s="17">
        <v>294.02999999999997</v>
      </c>
      <c r="K73" s="17">
        <v>176.73</v>
      </c>
      <c r="L73" s="17">
        <v>3632.39</v>
      </c>
    </row>
    <row r="74" spans="2:12" x14ac:dyDescent="0.35">
      <c r="B74" s="37">
        <v>71</v>
      </c>
      <c r="C74" s="18">
        <v>3085</v>
      </c>
      <c r="D74" s="17">
        <v>238.75800000000001</v>
      </c>
      <c r="E74" s="17">
        <v>162</v>
      </c>
      <c r="F74" s="17">
        <v>230.56</v>
      </c>
      <c r="G74" s="17">
        <v>399.416</v>
      </c>
      <c r="H74" s="17">
        <v>195.43</v>
      </c>
      <c r="I74" s="17">
        <v>377.654</v>
      </c>
      <c r="J74" s="17">
        <v>85.57</v>
      </c>
      <c r="K74" s="17">
        <v>85.93</v>
      </c>
      <c r="L74" s="17">
        <v>1775.318</v>
      </c>
    </row>
    <row r="75" spans="2:12" x14ac:dyDescent="0.35">
      <c r="B75" s="37">
        <v>72</v>
      </c>
      <c r="C75" s="18">
        <v>3087</v>
      </c>
      <c r="D75" s="17">
        <v>192.26599999999999</v>
      </c>
      <c r="E75" s="17">
        <v>46.4</v>
      </c>
      <c r="F75" s="17">
        <v>34.799999999999997</v>
      </c>
      <c r="G75" s="17">
        <v>141.9</v>
      </c>
      <c r="H75" s="17">
        <v>268.32</v>
      </c>
      <c r="I75" s="17">
        <v>162.68</v>
      </c>
      <c r="J75" s="17">
        <v>174.6</v>
      </c>
      <c r="K75" s="17">
        <v>44.8</v>
      </c>
      <c r="L75" s="17">
        <v>1065.7660000000001</v>
      </c>
    </row>
    <row r="76" spans="2:12" x14ac:dyDescent="0.35">
      <c r="B76" s="37">
        <v>73</v>
      </c>
      <c r="C76" s="18">
        <v>3088</v>
      </c>
      <c r="D76" s="17">
        <v>515.59400000000005</v>
      </c>
      <c r="E76" s="17">
        <v>281.61799999999999</v>
      </c>
      <c r="F76" s="17">
        <v>422.11599999999999</v>
      </c>
      <c r="G76" s="17">
        <v>586.66</v>
      </c>
      <c r="H76" s="17">
        <v>648.12</v>
      </c>
      <c r="I76" s="17">
        <v>1021.41</v>
      </c>
      <c r="J76" s="17">
        <v>403.47399999999999</v>
      </c>
      <c r="K76" s="17">
        <v>224.24</v>
      </c>
      <c r="L76" s="17">
        <v>4103.232</v>
      </c>
    </row>
    <row r="77" spans="2:12" x14ac:dyDescent="0.35">
      <c r="B77" s="37">
        <v>74</v>
      </c>
      <c r="C77" s="18">
        <v>3089</v>
      </c>
      <c r="D77" s="17">
        <v>275.02999999999997</v>
      </c>
      <c r="E77" s="17">
        <v>198.94</v>
      </c>
      <c r="F77" s="17">
        <v>326.81900000000002</v>
      </c>
      <c r="G77" s="17">
        <v>451.39</v>
      </c>
      <c r="H77" s="17">
        <v>308.10000000000002</v>
      </c>
      <c r="I77" s="17">
        <v>459.94</v>
      </c>
      <c r="J77" s="17">
        <v>52.76</v>
      </c>
      <c r="K77" s="17">
        <v>81.73</v>
      </c>
      <c r="L77" s="17">
        <v>2154.7089999999998</v>
      </c>
    </row>
    <row r="78" spans="2:12" x14ac:dyDescent="0.35">
      <c r="B78" s="37">
        <v>75</v>
      </c>
      <c r="C78" s="18">
        <v>3090</v>
      </c>
      <c r="D78" s="17">
        <v>73.8</v>
      </c>
      <c r="E78" s="17">
        <v>34.4</v>
      </c>
      <c r="F78" s="17">
        <v>87.88</v>
      </c>
      <c r="G78" s="17">
        <v>159.524</v>
      </c>
      <c r="H78" s="17">
        <v>42.4</v>
      </c>
      <c r="I78" s="17">
        <v>102.86</v>
      </c>
      <c r="J78" s="17">
        <v>30.6</v>
      </c>
      <c r="K78" s="17">
        <v>114.8</v>
      </c>
      <c r="L78" s="17">
        <v>646.26400000000001</v>
      </c>
    </row>
    <row r="79" spans="2:12" x14ac:dyDescent="0.35">
      <c r="B79" s="37">
        <v>76</v>
      </c>
      <c r="C79" s="18">
        <v>3091</v>
      </c>
      <c r="D79" s="17">
        <v>0</v>
      </c>
      <c r="E79" s="17">
        <v>47.7</v>
      </c>
      <c r="F79" s="17">
        <v>151.47999999999999</v>
      </c>
      <c r="G79" s="17">
        <v>83.2</v>
      </c>
      <c r="H79" s="17">
        <v>103.86</v>
      </c>
      <c r="I79" s="17">
        <v>135.33000000000001</v>
      </c>
      <c r="J79" s="17">
        <v>0</v>
      </c>
      <c r="K79" s="17">
        <v>0</v>
      </c>
      <c r="L79" s="17">
        <v>521.57000000000005</v>
      </c>
    </row>
    <row r="80" spans="2:12" x14ac:dyDescent="0.35">
      <c r="B80" s="37">
        <v>77</v>
      </c>
      <c r="C80" s="18">
        <v>3093</v>
      </c>
      <c r="D80" s="17">
        <v>96.38</v>
      </c>
      <c r="E80" s="17">
        <v>142.1</v>
      </c>
      <c r="F80" s="17">
        <v>81.900000000000006</v>
      </c>
      <c r="G80" s="17">
        <v>98.831999999999994</v>
      </c>
      <c r="H80" s="17">
        <v>87.384</v>
      </c>
      <c r="I80" s="17">
        <v>161.03200000000001</v>
      </c>
      <c r="J80" s="17">
        <v>88.1</v>
      </c>
      <c r="K80" s="17">
        <v>31.2</v>
      </c>
      <c r="L80" s="17">
        <v>786.928</v>
      </c>
    </row>
    <row r="81" spans="2:12" x14ac:dyDescent="0.35">
      <c r="B81" s="37">
        <v>78</v>
      </c>
      <c r="C81" s="18">
        <v>3094</v>
      </c>
      <c r="D81" s="17">
        <v>120.62</v>
      </c>
      <c r="E81" s="17">
        <v>122.072</v>
      </c>
      <c r="F81" s="17">
        <v>101.04</v>
      </c>
      <c r="G81" s="17">
        <v>263.64999999999998</v>
      </c>
      <c r="H81" s="17">
        <v>202.08</v>
      </c>
      <c r="I81" s="17">
        <v>216.41</v>
      </c>
      <c r="J81" s="17">
        <v>75.099999999999994</v>
      </c>
      <c r="K81" s="17">
        <v>83.86</v>
      </c>
      <c r="L81" s="17">
        <v>1184.8320000000001</v>
      </c>
    </row>
    <row r="82" spans="2:12" x14ac:dyDescent="0.35">
      <c r="B82" s="37">
        <v>79</v>
      </c>
      <c r="C82" s="18">
        <v>3095</v>
      </c>
      <c r="D82" s="17">
        <v>554.94600000000003</v>
      </c>
      <c r="E82" s="17">
        <v>563.41399999999999</v>
      </c>
      <c r="F82" s="17">
        <v>579.41999999999996</v>
      </c>
      <c r="G82" s="17">
        <v>857.75</v>
      </c>
      <c r="H82" s="17">
        <v>879.45</v>
      </c>
      <c r="I82" s="17">
        <v>806.93399999999997</v>
      </c>
      <c r="J82" s="17">
        <v>462.1</v>
      </c>
      <c r="K82" s="17">
        <v>387.82</v>
      </c>
      <c r="L82" s="17">
        <v>5091.8339999999998</v>
      </c>
    </row>
    <row r="83" spans="2:12" x14ac:dyDescent="0.35">
      <c r="B83" s="37">
        <v>80</v>
      </c>
      <c r="C83" s="18">
        <v>3096</v>
      </c>
      <c r="D83" s="17">
        <v>31.6</v>
      </c>
      <c r="E83" s="17">
        <v>39.799999999999997</v>
      </c>
      <c r="F83" s="17">
        <v>80.817999999999998</v>
      </c>
      <c r="G83" s="17">
        <v>99.4</v>
      </c>
      <c r="H83" s="17">
        <v>162.53</v>
      </c>
      <c r="I83" s="17">
        <v>16</v>
      </c>
      <c r="J83" s="17">
        <v>0</v>
      </c>
      <c r="K83" s="17">
        <v>0</v>
      </c>
      <c r="L83" s="17">
        <v>430.14800000000002</v>
      </c>
    </row>
    <row r="84" spans="2:12" x14ac:dyDescent="0.35">
      <c r="B84" s="37">
        <v>81</v>
      </c>
      <c r="C84" s="18">
        <v>3097</v>
      </c>
      <c r="D84" s="17">
        <v>42.68</v>
      </c>
      <c r="E84" s="17">
        <v>25.3</v>
      </c>
      <c r="F84" s="17">
        <v>86.98</v>
      </c>
      <c r="G84" s="17">
        <v>101.5</v>
      </c>
      <c r="H84" s="17">
        <v>43.24</v>
      </c>
      <c r="I84" s="17">
        <v>231.35</v>
      </c>
      <c r="J84" s="17">
        <v>61.1</v>
      </c>
      <c r="K84" s="17">
        <v>0</v>
      </c>
      <c r="L84" s="17">
        <v>592.15</v>
      </c>
    </row>
    <row r="85" spans="2:12" x14ac:dyDescent="0.35">
      <c r="B85" s="37">
        <v>82</v>
      </c>
      <c r="C85" s="18">
        <v>3099</v>
      </c>
      <c r="D85" s="17">
        <v>75.7</v>
      </c>
      <c r="E85" s="17">
        <v>86.135999999999996</v>
      </c>
      <c r="F85" s="17">
        <v>28.19</v>
      </c>
      <c r="G85" s="17">
        <v>164.78</v>
      </c>
      <c r="H85" s="17">
        <v>85.2</v>
      </c>
      <c r="I85" s="17">
        <v>106.8</v>
      </c>
      <c r="J85" s="17">
        <v>35.567999999999998</v>
      </c>
      <c r="K85" s="17">
        <v>0</v>
      </c>
      <c r="L85" s="17">
        <v>582.37400000000002</v>
      </c>
    </row>
    <row r="86" spans="2:12" x14ac:dyDescent="0.35">
      <c r="B86" s="37">
        <v>83</v>
      </c>
      <c r="C86" s="18">
        <v>3101</v>
      </c>
      <c r="D86" s="17">
        <v>377.48200000000003</v>
      </c>
      <c r="E86" s="17">
        <v>206.74</v>
      </c>
      <c r="F86" s="17">
        <v>490.488</v>
      </c>
      <c r="G86" s="17">
        <v>505.447</v>
      </c>
      <c r="H86" s="17">
        <v>324.69</v>
      </c>
      <c r="I86" s="17">
        <v>700.99900000000002</v>
      </c>
      <c r="J86" s="17">
        <v>226.73</v>
      </c>
      <c r="K86" s="17">
        <v>114.92</v>
      </c>
      <c r="L86" s="17">
        <v>2947.4960000000001</v>
      </c>
    </row>
    <row r="87" spans="2:12" x14ac:dyDescent="0.35">
      <c r="B87" s="37">
        <v>84</v>
      </c>
      <c r="C87" s="18">
        <v>3102</v>
      </c>
      <c r="D87" s="17">
        <v>88.2</v>
      </c>
      <c r="E87" s="17">
        <v>110.4</v>
      </c>
      <c r="F87" s="17">
        <v>167.7</v>
      </c>
      <c r="G87" s="17">
        <v>145.22999999999999</v>
      </c>
      <c r="H87" s="17">
        <v>222.29</v>
      </c>
      <c r="I87" s="17">
        <v>197.96</v>
      </c>
      <c r="J87" s="17">
        <v>187.34</v>
      </c>
      <c r="K87" s="17">
        <v>30</v>
      </c>
      <c r="L87" s="17">
        <v>1149.1199999999999</v>
      </c>
    </row>
    <row r="88" spans="2:12" x14ac:dyDescent="0.35">
      <c r="B88" s="37">
        <v>85</v>
      </c>
      <c r="C88" s="18">
        <v>3103</v>
      </c>
      <c r="D88" s="17">
        <v>147.1</v>
      </c>
      <c r="E88" s="17">
        <v>365.94</v>
      </c>
      <c r="F88" s="17">
        <v>534.41</v>
      </c>
      <c r="G88" s="17">
        <v>399.42</v>
      </c>
      <c r="H88" s="17">
        <v>522.41399999999999</v>
      </c>
      <c r="I88" s="17">
        <v>621.11</v>
      </c>
      <c r="J88" s="17">
        <v>290.45</v>
      </c>
      <c r="K88" s="17">
        <v>26.68</v>
      </c>
      <c r="L88" s="17">
        <v>2907.5239999999999</v>
      </c>
    </row>
    <row r="89" spans="2:12" x14ac:dyDescent="0.35">
      <c r="B89" s="37">
        <v>86</v>
      </c>
      <c r="C89" s="18">
        <v>3104</v>
      </c>
      <c r="D89" s="17">
        <v>444.73</v>
      </c>
      <c r="E89" s="17">
        <v>453.14</v>
      </c>
      <c r="F89" s="17">
        <v>542.33000000000004</v>
      </c>
      <c r="G89" s="17">
        <v>936.81</v>
      </c>
      <c r="H89" s="17">
        <v>1247.434</v>
      </c>
      <c r="I89" s="17">
        <v>1200.42</v>
      </c>
      <c r="J89" s="17">
        <v>587.48</v>
      </c>
      <c r="K89" s="17">
        <v>172.73</v>
      </c>
      <c r="L89" s="17">
        <v>5585.0739999999996</v>
      </c>
    </row>
    <row r="90" spans="2:12" x14ac:dyDescent="0.35">
      <c r="B90" s="37">
        <v>87</v>
      </c>
      <c r="C90" s="18">
        <v>3105</v>
      </c>
      <c r="D90" s="17">
        <v>183.58</v>
      </c>
      <c r="E90" s="17">
        <v>166.86199999999999</v>
      </c>
      <c r="F90" s="17">
        <v>333.51</v>
      </c>
      <c r="G90" s="17">
        <v>213.29</v>
      </c>
      <c r="H90" s="17">
        <v>120.87</v>
      </c>
      <c r="I90" s="17">
        <v>600.49199999999996</v>
      </c>
      <c r="J90" s="17">
        <v>242.86</v>
      </c>
      <c r="K90" s="17">
        <v>97.36</v>
      </c>
      <c r="L90" s="17">
        <v>1958.8240000000001</v>
      </c>
    </row>
    <row r="91" spans="2:12" x14ac:dyDescent="0.35">
      <c r="B91" s="37">
        <v>88</v>
      </c>
      <c r="C91" s="18">
        <v>3106</v>
      </c>
      <c r="D91" s="17">
        <v>468.78199999999998</v>
      </c>
      <c r="E91" s="17">
        <v>597.6</v>
      </c>
      <c r="F91" s="17">
        <v>398.60399999999998</v>
      </c>
      <c r="G91" s="17">
        <v>789.09199999999998</v>
      </c>
      <c r="H91" s="17">
        <v>710.8</v>
      </c>
      <c r="I91" s="17">
        <v>1365.19</v>
      </c>
      <c r="J91" s="17">
        <v>774.02800000000002</v>
      </c>
      <c r="K91" s="17">
        <v>192.72</v>
      </c>
      <c r="L91" s="17">
        <v>5296.8159999999998</v>
      </c>
    </row>
    <row r="92" spans="2:12" x14ac:dyDescent="0.35">
      <c r="B92" s="37">
        <v>89</v>
      </c>
      <c r="C92" s="18">
        <v>3107</v>
      </c>
      <c r="D92" s="17">
        <v>141.35400000000001</v>
      </c>
      <c r="E92" s="17">
        <v>259.49</v>
      </c>
      <c r="F92" s="17">
        <v>121.28</v>
      </c>
      <c r="G92" s="17">
        <v>378.22</v>
      </c>
      <c r="H92" s="17">
        <v>627.38599999999997</v>
      </c>
      <c r="I92" s="17">
        <v>731.99</v>
      </c>
      <c r="J92" s="17">
        <v>146.71</v>
      </c>
      <c r="K92" s="17">
        <v>75.397999999999996</v>
      </c>
      <c r="L92" s="17">
        <v>2481.828</v>
      </c>
    </row>
    <row r="93" spans="2:12" x14ac:dyDescent="0.35">
      <c r="B93" s="37">
        <v>90</v>
      </c>
      <c r="C93" s="18">
        <v>3108</v>
      </c>
      <c r="D93" s="17">
        <v>225.61199999999999</v>
      </c>
      <c r="E93" s="17">
        <v>325.14400000000001</v>
      </c>
      <c r="F93" s="17">
        <v>465.00200000000001</v>
      </c>
      <c r="G93" s="17">
        <v>1108.1959999999999</v>
      </c>
      <c r="H93" s="17">
        <v>838.97900000000004</v>
      </c>
      <c r="I93" s="17">
        <v>1421.8</v>
      </c>
      <c r="J93" s="17">
        <v>466.65</v>
      </c>
      <c r="K93" s="17">
        <v>120.33</v>
      </c>
      <c r="L93" s="17">
        <v>4971.7129999999997</v>
      </c>
    </row>
    <row r="94" spans="2:12" x14ac:dyDescent="0.35">
      <c r="B94" s="37">
        <v>91</v>
      </c>
      <c r="C94" s="18">
        <v>3109</v>
      </c>
      <c r="D94" s="17">
        <v>471.98399999999998</v>
      </c>
      <c r="E94" s="17">
        <v>586.46</v>
      </c>
      <c r="F94" s="17">
        <v>912.85400000000004</v>
      </c>
      <c r="G94" s="17">
        <v>1033.0920000000001</v>
      </c>
      <c r="H94" s="17">
        <v>1084.1099999999999</v>
      </c>
      <c r="I94" s="17">
        <v>1801.796</v>
      </c>
      <c r="J94" s="17">
        <v>443.92</v>
      </c>
      <c r="K94" s="17">
        <v>452.55</v>
      </c>
      <c r="L94" s="17">
        <v>6786.7659999999996</v>
      </c>
    </row>
    <row r="95" spans="2:12" x14ac:dyDescent="0.35">
      <c r="B95" s="37">
        <v>92</v>
      </c>
      <c r="C95" s="18">
        <v>3111</v>
      </c>
      <c r="D95" s="17">
        <v>305.68</v>
      </c>
      <c r="E95" s="17">
        <v>362.17599999999999</v>
      </c>
      <c r="F95" s="17">
        <v>383.57600000000002</v>
      </c>
      <c r="G95" s="17">
        <v>719.1</v>
      </c>
      <c r="H95" s="17">
        <v>639.23199999999997</v>
      </c>
      <c r="I95" s="17">
        <v>912.9</v>
      </c>
      <c r="J95" s="17">
        <v>267.82799999999997</v>
      </c>
      <c r="K95" s="17">
        <v>175.07400000000001</v>
      </c>
      <c r="L95" s="17">
        <v>3765.5659999999998</v>
      </c>
    </row>
    <row r="96" spans="2:12" x14ac:dyDescent="0.35">
      <c r="B96" s="37">
        <v>93</v>
      </c>
      <c r="C96" s="18">
        <v>3113</v>
      </c>
      <c r="D96" s="17">
        <v>182.21</v>
      </c>
      <c r="E96" s="17">
        <v>177.07</v>
      </c>
      <c r="F96" s="17">
        <v>315.5</v>
      </c>
      <c r="G96" s="17">
        <v>343</v>
      </c>
      <c r="H96" s="17">
        <v>182.97</v>
      </c>
      <c r="I96" s="17">
        <v>770</v>
      </c>
      <c r="J96" s="17">
        <v>172.99</v>
      </c>
      <c r="K96" s="17">
        <v>163.4</v>
      </c>
      <c r="L96" s="17">
        <v>2307.14</v>
      </c>
    </row>
    <row r="97" spans="2:12" x14ac:dyDescent="0.35">
      <c r="B97" s="37">
        <v>94</v>
      </c>
      <c r="C97" s="18">
        <v>3114</v>
      </c>
      <c r="D97" s="17">
        <v>126.099</v>
      </c>
      <c r="E97" s="17">
        <v>143.5</v>
      </c>
      <c r="F97" s="17">
        <v>165.3</v>
      </c>
      <c r="G97" s="17">
        <v>216.08</v>
      </c>
      <c r="H97" s="17">
        <v>202.34399999999999</v>
      </c>
      <c r="I97" s="17">
        <v>280.5</v>
      </c>
      <c r="J97" s="17">
        <v>109.57</v>
      </c>
      <c r="K97" s="17">
        <v>96.6</v>
      </c>
      <c r="L97" s="17">
        <v>1339.9929999999999</v>
      </c>
    </row>
    <row r="98" spans="2:12" x14ac:dyDescent="0.35">
      <c r="B98" s="37">
        <v>95</v>
      </c>
      <c r="C98" s="18">
        <v>3115</v>
      </c>
      <c r="D98" s="17">
        <v>97.02</v>
      </c>
      <c r="E98" s="17">
        <v>91.6</v>
      </c>
      <c r="F98" s="17">
        <v>155.72</v>
      </c>
      <c r="G98" s="17">
        <v>133.36000000000001</v>
      </c>
      <c r="H98" s="17">
        <v>104.19</v>
      </c>
      <c r="I98" s="17">
        <v>178.96</v>
      </c>
      <c r="J98" s="17">
        <v>99.21</v>
      </c>
      <c r="K98" s="17">
        <v>29.184000000000001</v>
      </c>
      <c r="L98" s="17">
        <v>889.24400000000003</v>
      </c>
    </row>
    <row r="99" spans="2:12" x14ac:dyDescent="0.35">
      <c r="B99" s="37">
        <v>96</v>
      </c>
      <c r="C99" s="18">
        <v>3116</v>
      </c>
      <c r="D99" s="17">
        <v>205.904</v>
      </c>
      <c r="E99" s="17">
        <v>167.94</v>
      </c>
      <c r="F99" s="17">
        <v>202.2</v>
      </c>
      <c r="G99" s="17">
        <v>224.7</v>
      </c>
      <c r="H99" s="17">
        <v>495.05</v>
      </c>
      <c r="I99" s="17">
        <v>542.54999999999995</v>
      </c>
      <c r="J99" s="17">
        <v>133.048</v>
      </c>
      <c r="K99" s="17">
        <v>111.61</v>
      </c>
      <c r="L99" s="17">
        <v>2083.002</v>
      </c>
    </row>
    <row r="100" spans="2:12" x14ac:dyDescent="0.35">
      <c r="B100" s="37">
        <v>97</v>
      </c>
      <c r="C100" s="18">
        <v>3121</v>
      </c>
      <c r="D100" s="17">
        <v>88.65</v>
      </c>
      <c r="E100" s="17">
        <v>95.358000000000004</v>
      </c>
      <c r="F100" s="17">
        <v>203.41</v>
      </c>
      <c r="G100" s="17">
        <v>230.59399999999999</v>
      </c>
      <c r="H100" s="17">
        <v>221.16</v>
      </c>
      <c r="I100" s="17">
        <v>156.22</v>
      </c>
      <c r="J100" s="17">
        <v>13.5</v>
      </c>
      <c r="K100" s="17">
        <v>62.4</v>
      </c>
      <c r="L100" s="17">
        <v>1071.2919999999999</v>
      </c>
    </row>
    <row r="101" spans="2:12" x14ac:dyDescent="0.35">
      <c r="B101" s="37">
        <v>98</v>
      </c>
      <c r="C101" s="18">
        <v>3122</v>
      </c>
      <c r="D101" s="17">
        <v>111.5</v>
      </c>
      <c r="E101" s="17">
        <v>210.9</v>
      </c>
      <c r="F101" s="17">
        <v>82.1</v>
      </c>
      <c r="G101" s="17">
        <v>228.37</v>
      </c>
      <c r="H101" s="17">
        <v>259.19</v>
      </c>
      <c r="I101" s="17">
        <v>188.2</v>
      </c>
      <c r="J101" s="17">
        <v>68.02</v>
      </c>
      <c r="K101" s="17">
        <v>30</v>
      </c>
      <c r="L101" s="17">
        <v>1178.28</v>
      </c>
    </row>
    <row r="102" spans="2:12" x14ac:dyDescent="0.35">
      <c r="B102" s="37">
        <v>99</v>
      </c>
      <c r="C102" s="18">
        <v>3123</v>
      </c>
      <c r="D102" s="17">
        <v>163.69999999999999</v>
      </c>
      <c r="E102" s="17">
        <v>94.682000000000002</v>
      </c>
      <c r="F102" s="17">
        <v>109.7</v>
      </c>
      <c r="G102" s="17">
        <v>306.93</v>
      </c>
      <c r="H102" s="17">
        <v>174.07</v>
      </c>
      <c r="I102" s="17">
        <v>453.04199999999997</v>
      </c>
      <c r="J102" s="17">
        <v>46.8</v>
      </c>
      <c r="K102" s="17">
        <v>0</v>
      </c>
      <c r="L102" s="17">
        <v>1348.924</v>
      </c>
    </row>
    <row r="103" spans="2:12" x14ac:dyDescent="0.35">
      <c r="B103" s="37">
        <v>100</v>
      </c>
      <c r="C103" s="18">
        <v>3124</v>
      </c>
      <c r="D103" s="17">
        <v>538.87800000000004</v>
      </c>
      <c r="E103" s="17">
        <v>516.39400000000001</v>
      </c>
      <c r="F103" s="17">
        <v>324.08999999999997</v>
      </c>
      <c r="G103" s="17">
        <v>515.61</v>
      </c>
      <c r="H103" s="17">
        <v>524.28399999999999</v>
      </c>
      <c r="I103" s="17">
        <v>664.43799999999999</v>
      </c>
      <c r="J103" s="17">
        <v>490.6</v>
      </c>
      <c r="K103" s="17">
        <v>223.53</v>
      </c>
      <c r="L103" s="17">
        <v>3797.8240000000001</v>
      </c>
    </row>
    <row r="104" spans="2:12" x14ac:dyDescent="0.35">
      <c r="B104" s="37">
        <v>101</v>
      </c>
      <c r="C104" s="18">
        <v>3125</v>
      </c>
      <c r="D104" s="17">
        <v>203.46600000000001</v>
      </c>
      <c r="E104" s="17">
        <v>271.82400000000001</v>
      </c>
      <c r="F104" s="17">
        <v>243.589</v>
      </c>
      <c r="G104" s="17">
        <v>307.79000000000002</v>
      </c>
      <c r="H104" s="17">
        <v>591.4</v>
      </c>
      <c r="I104" s="17">
        <v>1113.182</v>
      </c>
      <c r="J104" s="17">
        <v>348.62</v>
      </c>
      <c r="K104" s="17">
        <v>59</v>
      </c>
      <c r="L104" s="17">
        <v>3138.8710000000001</v>
      </c>
    </row>
    <row r="105" spans="2:12" x14ac:dyDescent="0.35">
      <c r="B105" s="37">
        <v>102</v>
      </c>
      <c r="C105" s="18">
        <v>3126</v>
      </c>
      <c r="D105" s="17">
        <v>97.2</v>
      </c>
      <c r="E105" s="17">
        <v>65.19</v>
      </c>
      <c r="F105" s="17">
        <v>271.76</v>
      </c>
      <c r="G105" s="17">
        <v>126.52200000000001</v>
      </c>
      <c r="H105" s="17">
        <v>394.18</v>
      </c>
      <c r="I105" s="17">
        <v>310.16000000000003</v>
      </c>
      <c r="J105" s="17">
        <v>214.36</v>
      </c>
      <c r="K105" s="17">
        <v>154.06</v>
      </c>
      <c r="L105" s="17">
        <v>1633.432</v>
      </c>
    </row>
    <row r="106" spans="2:12" x14ac:dyDescent="0.35">
      <c r="B106" s="37">
        <v>103</v>
      </c>
      <c r="C106" s="18">
        <v>3127</v>
      </c>
      <c r="D106" s="17">
        <v>294.49599999999998</v>
      </c>
      <c r="E106" s="17">
        <v>368.62</v>
      </c>
      <c r="F106" s="17">
        <v>493.76</v>
      </c>
      <c r="G106" s="17">
        <v>516.41999999999996</v>
      </c>
      <c r="H106" s="17">
        <v>514.57600000000002</v>
      </c>
      <c r="I106" s="17">
        <v>602.03</v>
      </c>
      <c r="J106" s="17">
        <v>257.19</v>
      </c>
      <c r="K106" s="17">
        <v>341.32</v>
      </c>
      <c r="L106" s="17">
        <v>3388.4119999999998</v>
      </c>
    </row>
    <row r="107" spans="2:12" x14ac:dyDescent="0.35">
      <c r="B107" s="37">
        <v>104</v>
      </c>
      <c r="C107" s="18">
        <v>3128</v>
      </c>
      <c r="D107" s="17">
        <v>213.36600000000001</v>
      </c>
      <c r="E107" s="17">
        <v>214.41200000000001</v>
      </c>
      <c r="F107" s="17">
        <v>343.32</v>
      </c>
      <c r="G107" s="17">
        <v>412.69799999999998</v>
      </c>
      <c r="H107" s="17">
        <v>380.84199999999998</v>
      </c>
      <c r="I107" s="17">
        <v>940.6</v>
      </c>
      <c r="J107" s="17">
        <v>434.25799999999998</v>
      </c>
      <c r="K107" s="17">
        <v>195.08</v>
      </c>
      <c r="L107" s="17">
        <v>3134.576</v>
      </c>
    </row>
    <row r="108" spans="2:12" x14ac:dyDescent="0.35">
      <c r="B108" s="37">
        <v>105</v>
      </c>
      <c r="C108" s="18">
        <v>3129</v>
      </c>
      <c r="D108" s="17">
        <v>320.03899999999999</v>
      </c>
      <c r="E108" s="17">
        <v>178.89</v>
      </c>
      <c r="F108" s="17">
        <v>381.3</v>
      </c>
      <c r="G108" s="17">
        <v>346.72</v>
      </c>
      <c r="H108" s="17">
        <v>687.82399999999996</v>
      </c>
      <c r="I108" s="17">
        <v>501.23</v>
      </c>
      <c r="J108" s="17">
        <v>478.17399999999998</v>
      </c>
      <c r="K108" s="17">
        <v>307.94799999999998</v>
      </c>
      <c r="L108" s="17">
        <v>3202.125</v>
      </c>
    </row>
    <row r="109" spans="2:12" x14ac:dyDescent="0.35">
      <c r="B109" s="37">
        <v>106</v>
      </c>
      <c r="C109" s="18">
        <v>3130</v>
      </c>
      <c r="D109" s="17">
        <v>613.83299999999997</v>
      </c>
      <c r="E109" s="17">
        <v>469.68</v>
      </c>
      <c r="F109" s="17">
        <v>955.226</v>
      </c>
      <c r="G109" s="17">
        <v>1167.0999999999999</v>
      </c>
      <c r="H109" s="17">
        <v>883.84400000000005</v>
      </c>
      <c r="I109" s="17">
        <v>1154.154</v>
      </c>
      <c r="J109" s="17">
        <v>852.8</v>
      </c>
      <c r="K109" s="17">
        <v>405.36799999999999</v>
      </c>
      <c r="L109" s="17">
        <v>6502.0050000000001</v>
      </c>
    </row>
    <row r="110" spans="2:12" x14ac:dyDescent="0.35">
      <c r="B110" s="37">
        <v>107</v>
      </c>
      <c r="C110" s="18">
        <v>3131</v>
      </c>
      <c r="D110" s="17">
        <v>549.322</v>
      </c>
      <c r="E110" s="17">
        <v>313.8</v>
      </c>
      <c r="F110" s="17">
        <v>562.36599999999999</v>
      </c>
      <c r="G110" s="17">
        <v>700.8</v>
      </c>
      <c r="H110" s="17">
        <v>536.84</v>
      </c>
      <c r="I110" s="17">
        <v>1022.92</v>
      </c>
      <c r="J110" s="17">
        <v>331.71</v>
      </c>
      <c r="K110" s="17">
        <v>166.41399999999999</v>
      </c>
      <c r="L110" s="17">
        <v>4184.1719999999996</v>
      </c>
    </row>
    <row r="111" spans="2:12" x14ac:dyDescent="0.35">
      <c r="B111" s="37">
        <v>108</v>
      </c>
      <c r="C111" s="18">
        <v>3132</v>
      </c>
      <c r="D111" s="17">
        <v>267.25799999999998</v>
      </c>
      <c r="E111" s="17">
        <v>143.5</v>
      </c>
      <c r="F111" s="17">
        <v>252.56</v>
      </c>
      <c r="G111" s="17">
        <v>468.72</v>
      </c>
      <c r="H111" s="17">
        <v>658.25800000000004</v>
      </c>
      <c r="I111" s="17">
        <v>545.01300000000003</v>
      </c>
      <c r="J111" s="17">
        <v>325.58800000000002</v>
      </c>
      <c r="K111" s="17">
        <v>336.35</v>
      </c>
      <c r="L111" s="17">
        <v>2997.2469999999998</v>
      </c>
    </row>
    <row r="112" spans="2:12" x14ac:dyDescent="0.35">
      <c r="B112" s="37">
        <v>109</v>
      </c>
      <c r="C112" s="18">
        <v>3133</v>
      </c>
      <c r="D112" s="17">
        <v>533.72799999999995</v>
      </c>
      <c r="E112" s="17">
        <v>763.40700000000004</v>
      </c>
      <c r="F112" s="17">
        <v>797.63800000000003</v>
      </c>
      <c r="G112" s="17">
        <v>899.39</v>
      </c>
      <c r="H112" s="17">
        <v>1256.47</v>
      </c>
      <c r="I112" s="17">
        <v>1675.6569999999999</v>
      </c>
      <c r="J112" s="17">
        <v>702.23</v>
      </c>
      <c r="K112" s="17">
        <v>608.11</v>
      </c>
      <c r="L112" s="17">
        <v>7236.63</v>
      </c>
    </row>
    <row r="113" spans="2:12" x14ac:dyDescent="0.35">
      <c r="B113" s="37">
        <v>110</v>
      </c>
      <c r="C113" s="18">
        <v>3134</v>
      </c>
      <c r="D113" s="17">
        <v>572.20399999999995</v>
      </c>
      <c r="E113" s="17">
        <v>641.08799999999997</v>
      </c>
      <c r="F113" s="17">
        <v>1129.425</v>
      </c>
      <c r="G113" s="17">
        <v>1073.22</v>
      </c>
      <c r="H113" s="17">
        <v>1077.828</v>
      </c>
      <c r="I113" s="17">
        <v>1530.2180000000001</v>
      </c>
      <c r="J113" s="17">
        <v>541.1</v>
      </c>
      <c r="K113" s="17">
        <v>276.31400000000002</v>
      </c>
      <c r="L113" s="17">
        <v>6841.3969999999999</v>
      </c>
    </row>
    <row r="114" spans="2:12" x14ac:dyDescent="0.35">
      <c r="B114" s="37">
        <v>111</v>
      </c>
      <c r="C114" s="18">
        <v>3135</v>
      </c>
      <c r="D114" s="17">
        <v>327.16000000000003</v>
      </c>
      <c r="E114" s="17">
        <v>340.97</v>
      </c>
      <c r="F114" s="17">
        <v>495.86399999999998</v>
      </c>
      <c r="G114" s="17">
        <v>656.61</v>
      </c>
      <c r="H114" s="17">
        <v>712.26599999999996</v>
      </c>
      <c r="I114" s="17">
        <v>802.99599999999998</v>
      </c>
      <c r="J114" s="17">
        <v>530.96400000000006</v>
      </c>
      <c r="K114" s="17">
        <v>310.16000000000003</v>
      </c>
      <c r="L114" s="17">
        <v>4176.99</v>
      </c>
    </row>
    <row r="115" spans="2:12" x14ac:dyDescent="0.35">
      <c r="B115" s="37">
        <v>112</v>
      </c>
      <c r="C115" s="18">
        <v>3136</v>
      </c>
      <c r="D115" s="17">
        <v>934.09100000000001</v>
      </c>
      <c r="E115" s="17">
        <v>593.77599999999995</v>
      </c>
      <c r="F115" s="17">
        <v>642.31600000000003</v>
      </c>
      <c r="G115" s="17">
        <v>789.77</v>
      </c>
      <c r="H115" s="17">
        <v>1076.1759999999999</v>
      </c>
      <c r="I115" s="17">
        <v>1516.84</v>
      </c>
      <c r="J115" s="17">
        <v>789.16</v>
      </c>
      <c r="K115" s="17">
        <v>417.20600000000002</v>
      </c>
      <c r="L115" s="17">
        <v>6759.335</v>
      </c>
    </row>
    <row r="116" spans="2:12" x14ac:dyDescent="0.35">
      <c r="B116" s="37">
        <v>113</v>
      </c>
      <c r="C116" s="18">
        <v>3137</v>
      </c>
      <c r="D116" s="17">
        <v>285.19400000000002</v>
      </c>
      <c r="E116" s="17">
        <v>381.80500000000001</v>
      </c>
      <c r="F116" s="17">
        <v>189.98</v>
      </c>
      <c r="G116" s="17">
        <v>198.14</v>
      </c>
      <c r="H116" s="17">
        <v>233.59</v>
      </c>
      <c r="I116" s="17">
        <v>370.71</v>
      </c>
      <c r="J116" s="17">
        <v>330</v>
      </c>
      <c r="K116" s="17">
        <v>98.93</v>
      </c>
      <c r="L116" s="17">
        <v>2088.3490000000002</v>
      </c>
    </row>
    <row r="117" spans="2:12" x14ac:dyDescent="0.35">
      <c r="B117" s="37">
        <v>114</v>
      </c>
      <c r="C117" s="18">
        <v>3138</v>
      </c>
      <c r="D117" s="17">
        <v>346.29</v>
      </c>
      <c r="E117" s="17">
        <v>302.24599999999998</v>
      </c>
      <c r="F117" s="17">
        <v>399.74</v>
      </c>
      <c r="G117" s="17">
        <v>487.85</v>
      </c>
      <c r="H117" s="17">
        <v>577.19000000000005</v>
      </c>
      <c r="I117" s="17">
        <v>892.89400000000001</v>
      </c>
      <c r="J117" s="17">
        <v>465.12799999999999</v>
      </c>
      <c r="K117" s="17">
        <v>55.43</v>
      </c>
      <c r="L117" s="17">
        <v>3526.768</v>
      </c>
    </row>
    <row r="118" spans="2:12" x14ac:dyDescent="0.35">
      <c r="B118" s="37">
        <v>115</v>
      </c>
      <c r="C118" s="18">
        <v>3139</v>
      </c>
      <c r="D118" s="17">
        <v>230.44</v>
      </c>
      <c r="E118" s="17">
        <v>262.44</v>
      </c>
      <c r="F118" s="17">
        <v>207.51</v>
      </c>
      <c r="G118" s="17">
        <v>551.48</v>
      </c>
      <c r="H118" s="17">
        <v>339.81</v>
      </c>
      <c r="I118" s="17">
        <v>432.03</v>
      </c>
      <c r="J118" s="17">
        <v>110.5</v>
      </c>
      <c r="K118" s="17">
        <v>106.02</v>
      </c>
      <c r="L118" s="17">
        <v>2240.23</v>
      </c>
    </row>
    <row r="119" spans="2:12" x14ac:dyDescent="0.35">
      <c r="B119" s="37">
        <v>116</v>
      </c>
      <c r="C119" s="18">
        <v>3140</v>
      </c>
      <c r="D119" s="17">
        <v>338.76900000000001</v>
      </c>
      <c r="E119" s="17">
        <v>346.09</v>
      </c>
      <c r="F119" s="17">
        <v>287.26600000000002</v>
      </c>
      <c r="G119" s="17">
        <v>535.89</v>
      </c>
      <c r="H119" s="17">
        <v>432.07400000000001</v>
      </c>
      <c r="I119" s="17">
        <v>757.10400000000004</v>
      </c>
      <c r="J119" s="17">
        <v>441.036</v>
      </c>
      <c r="K119" s="17">
        <v>130.898</v>
      </c>
      <c r="L119" s="17">
        <v>3269.127</v>
      </c>
    </row>
    <row r="120" spans="2:12" x14ac:dyDescent="0.35">
      <c r="B120" s="37">
        <v>117</v>
      </c>
      <c r="C120" s="18">
        <v>3141</v>
      </c>
      <c r="D120" s="17">
        <v>32.9</v>
      </c>
      <c r="E120" s="17">
        <v>31.2</v>
      </c>
      <c r="F120" s="17">
        <v>39</v>
      </c>
      <c r="G120" s="17">
        <v>71.56</v>
      </c>
      <c r="H120" s="17">
        <v>13.5</v>
      </c>
      <c r="I120" s="17">
        <v>203.2</v>
      </c>
      <c r="J120" s="17">
        <v>59.96</v>
      </c>
      <c r="K120" s="17">
        <v>66</v>
      </c>
      <c r="L120" s="17">
        <v>517.32000000000005</v>
      </c>
    </row>
    <row r="121" spans="2:12" x14ac:dyDescent="0.35">
      <c r="B121" s="37">
        <v>118</v>
      </c>
      <c r="C121" s="18">
        <v>3142</v>
      </c>
      <c r="D121" s="17">
        <v>42.16</v>
      </c>
      <c r="E121" s="17">
        <v>114.3</v>
      </c>
      <c r="F121" s="17">
        <v>13.5</v>
      </c>
      <c r="G121" s="17">
        <v>253.92</v>
      </c>
      <c r="H121" s="17">
        <v>241.76</v>
      </c>
      <c r="I121" s="17">
        <v>133.44</v>
      </c>
      <c r="J121" s="17">
        <v>68.930000000000007</v>
      </c>
      <c r="K121" s="17">
        <v>80.930000000000007</v>
      </c>
      <c r="L121" s="17">
        <v>948.94</v>
      </c>
    </row>
    <row r="122" spans="2:12" x14ac:dyDescent="0.35">
      <c r="B122" s="37">
        <v>119</v>
      </c>
      <c r="C122" s="18">
        <v>3143</v>
      </c>
      <c r="D122" s="17">
        <v>56.183999999999997</v>
      </c>
      <c r="E122" s="17">
        <v>15</v>
      </c>
      <c r="F122" s="17">
        <v>67.92</v>
      </c>
      <c r="G122" s="17">
        <v>19</v>
      </c>
      <c r="H122" s="17">
        <v>52.6</v>
      </c>
      <c r="I122" s="17">
        <v>0</v>
      </c>
      <c r="J122" s="17">
        <v>0</v>
      </c>
      <c r="K122" s="17">
        <v>0</v>
      </c>
      <c r="L122" s="17">
        <v>210.70400000000001</v>
      </c>
    </row>
    <row r="123" spans="2:12" x14ac:dyDescent="0.35">
      <c r="B123" s="37">
        <v>120</v>
      </c>
      <c r="C123" s="18">
        <v>3144</v>
      </c>
      <c r="D123" s="17">
        <v>170.96</v>
      </c>
      <c r="E123" s="17">
        <v>110.036</v>
      </c>
      <c r="F123" s="17">
        <v>158.87</v>
      </c>
      <c r="G123" s="17">
        <v>123.16</v>
      </c>
      <c r="H123" s="17">
        <v>144.26</v>
      </c>
      <c r="I123" s="17">
        <v>181.64</v>
      </c>
      <c r="J123" s="17">
        <v>55.5</v>
      </c>
      <c r="K123" s="17">
        <v>0</v>
      </c>
      <c r="L123" s="17">
        <v>944.42600000000004</v>
      </c>
    </row>
    <row r="124" spans="2:12" x14ac:dyDescent="0.35">
      <c r="B124" s="37">
        <v>121</v>
      </c>
      <c r="C124" s="18">
        <v>3145</v>
      </c>
      <c r="D124" s="17">
        <v>512.46799999999996</v>
      </c>
      <c r="E124" s="17">
        <v>252.25800000000001</v>
      </c>
      <c r="F124" s="17">
        <v>394.14</v>
      </c>
      <c r="G124" s="17">
        <v>431.91</v>
      </c>
      <c r="H124" s="17">
        <v>568.14200000000005</v>
      </c>
      <c r="I124" s="17">
        <v>373.54</v>
      </c>
      <c r="J124" s="17">
        <v>283.63</v>
      </c>
      <c r="K124" s="17">
        <v>72.5</v>
      </c>
      <c r="L124" s="17">
        <v>2888.5880000000002</v>
      </c>
    </row>
    <row r="125" spans="2:12" x14ac:dyDescent="0.35">
      <c r="B125" s="37">
        <v>122</v>
      </c>
      <c r="C125" s="18">
        <v>3146</v>
      </c>
      <c r="D125" s="17">
        <v>595.654</v>
      </c>
      <c r="E125" s="17">
        <v>377.137</v>
      </c>
      <c r="F125" s="17">
        <v>488.779</v>
      </c>
      <c r="G125" s="17">
        <v>701.93</v>
      </c>
      <c r="H125" s="17">
        <v>839.9</v>
      </c>
      <c r="I125" s="17">
        <v>787.99</v>
      </c>
      <c r="J125" s="17">
        <v>301.35000000000002</v>
      </c>
      <c r="K125" s="17">
        <v>225.68</v>
      </c>
      <c r="L125" s="17">
        <v>4318.42</v>
      </c>
    </row>
    <row r="126" spans="2:12" x14ac:dyDescent="0.35">
      <c r="B126" s="37">
        <v>123</v>
      </c>
      <c r="C126" s="18">
        <v>3147</v>
      </c>
      <c r="D126" s="17">
        <v>458.62599999999998</v>
      </c>
      <c r="E126" s="17">
        <v>270.31</v>
      </c>
      <c r="F126" s="17">
        <v>442.29</v>
      </c>
      <c r="G126" s="17">
        <v>499.75900000000001</v>
      </c>
      <c r="H126" s="17">
        <v>633.17999999999995</v>
      </c>
      <c r="I126" s="17">
        <v>434</v>
      </c>
      <c r="J126" s="17">
        <v>135.47</v>
      </c>
      <c r="K126" s="17">
        <v>174.374</v>
      </c>
      <c r="L126" s="17">
        <v>3048.009</v>
      </c>
    </row>
    <row r="127" spans="2:12" x14ac:dyDescent="0.35">
      <c r="B127" s="37">
        <v>124</v>
      </c>
      <c r="C127" s="18">
        <v>3148</v>
      </c>
      <c r="D127" s="17">
        <v>99.58</v>
      </c>
      <c r="E127" s="17">
        <v>28.9</v>
      </c>
      <c r="F127" s="17">
        <v>212.28</v>
      </c>
      <c r="G127" s="17">
        <v>194.05</v>
      </c>
      <c r="H127" s="17">
        <v>319.37</v>
      </c>
      <c r="I127" s="17">
        <v>239.46</v>
      </c>
      <c r="J127" s="17">
        <v>102.5</v>
      </c>
      <c r="K127" s="17">
        <v>65.89</v>
      </c>
      <c r="L127" s="17">
        <v>1262.03</v>
      </c>
    </row>
    <row r="128" spans="2:12" x14ac:dyDescent="0.35">
      <c r="B128" s="37">
        <v>125</v>
      </c>
      <c r="C128" s="18">
        <v>3149</v>
      </c>
      <c r="D128" s="17">
        <v>870.37400000000002</v>
      </c>
      <c r="E128" s="17">
        <v>686.96199999999999</v>
      </c>
      <c r="F128" s="17">
        <v>997.50599999999997</v>
      </c>
      <c r="G128" s="17">
        <v>1460.83</v>
      </c>
      <c r="H128" s="17">
        <v>1814.0740000000001</v>
      </c>
      <c r="I128" s="17">
        <v>3235.806</v>
      </c>
      <c r="J128" s="17">
        <v>985.55200000000002</v>
      </c>
      <c r="K128" s="17">
        <v>417.96</v>
      </c>
      <c r="L128" s="17">
        <v>10469.064</v>
      </c>
    </row>
    <row r="129" spans="2:12" x14ac:dyDescent="0.35">
      <c r="B129" s="37">
        <v>126</v>
      </c>
      <c r="C129" s="18">
        <v>3150</v>
      </c>
      <c r="D129" s="17">
        <v>1406.8440000000001</v>
      </c>
      <c r="E129" s="17">
        <v>1507.095</v>
      </c>
      <c r="F129" s="17">
        <v>2418.3719999999998</v>
      </c>
      <c r="G129" s="17">
        <v>3222.7460000000001</v>
      </c>
      <c r="H129" s="17">
        <v>2970.7240000000002</v>
      </c>
      <c r="I129" s="17">
        <v>5799.36</v>
      </c>
      <c r="J129" s="17">
        <v>2002.2660000000001</v>
      </c>
      <c r="K129" s="17">
        <v>1047.758</v>
      </c>
      <c r="L129" s="17">
        <v>20375.165000000001</v>
      </c>
    </row>
    <row r="130" spans="2:12" x14ac:dyDescent="0.35">
      <c r="B130" s="37">
        <v>127</v>
      </c>
      <c r="C130" s="18">
        <v>3151</v>
      </c>
      <c r="D130" s="17">
        <v>63.14</v>
      </c>
      <c r="E130" s="17">
        <v>342.38900000000001</v>
      </c>
      <c r="F130" s="17">
        <v>233.88399999999999</v>
      </c>
      <c r="G130" s="17">
        <v>270.77199999999999</v>
      </c>
      <c r="H130" s="17">
        <v>345.452</v>
      </c>
      <c r="I130" s="17">
        <v>662.85</v>
      </c>
      <c r="J130" s="17">
        <v>266.22000000000003</v>
      </c>
      <c r="K130" s="17">
        <v>190.43199999999999</v>
      </c>
      <c r="L130" s="17">
        <v>2375.1390000000001</v>
      </c>
    </row>
    <row r="131" spans="2:12" x14ac:dyDescent="0.35">
      <c r="B131" s="37">
        <v>128</v>
      </c>
      <c r="C131" s="18">
        <v>3152</v>
      </c>
      <c r="D131" s="17">
        <v>899.41700000000003</v>
      </c>
      <c r="E131" s="17">
        <v>976.202</v>
      </c>
      <c r="F131" s="17">
        <v>1058</v>
      </c>
      <c r="G131" s="17">
        <v>1640.623</v>
      </c>
      <c r="H131" s="17">
        <v>1752.7</v>
      </c>
      <c r="I131" s="17">
        <v>2412.431</v>
      </c>
      <c r="J131" s="17">
        <v>760.798</v>
      </c>
      <c r="K131" s="17">
        <v>206.40799999999999</v>
      </c>
      <c r="L131" s="17">
        <v>9706.5789999999997</v>
      </c>
    </row>
    <row r="132" spans="2:12" x14ac:dyDescent="0.35">
      <c r="B132" s="37">
        <v>129</v>
      </c>
      <c r="C132" s="18">
        <v>3153</v>
      </c>
      <c r="D132" s="17">
        <v>376.28</v>
      </c>
      <c r="E132" s="17">
        <v>483.99</v>
      </c>
      <c r="F132" s="17">
        <v>695.85599999999999</v>
      </c>
      <c r="G132" s="17">
        <v>542.75900000000001</v>
      </c>
      <c r="H132" s="17">
        <v>822.29</v>
      </c>
      <c r="I132" s="17">
        <v>1003.455</v>
      </c>
      <c r="J132" s="17">
        <v>357.96800000000002</v>
      </c>
      <c r="K132" s="17">
        <v>149.79</v>
      </c>
      <c r="L132" s="17">
        <v>4432.3879999999999</v>
      </c>
    </row>
    <row r="133" spans="2:12" x14ac:dyDescent="0.35">
      <c r="B133" s="37">
        <v>130</v>
      </c>
      <c r="C133" s="18">
        <v>3154</v>
      </c>
      <c r="D133" s="17">
        <v>73.5</v>
      </c>
      <c r="E133" s="17">
        <v>75.900000000000006</v>
      </c>
      <c r="F133" s="17">
        <v>108.956</v>
      </c>
      <c r="G133" s="17">
        <v>160.78</v>
      </c>
      <c r="H133" s="17">
        <v>133.464</v>
      </c>
      <c r="I133" s="17">
        <v>88.62</v>
      </c>
      <c r="J133" s="17">
        <v>0</v>
      </c>
      <c r="K133" s="17">
        <v>63</v>
      </c>
      <c r="L133" s="17">
        <v>704.22</v>
      </c>
    </row>
    <row r="134" spans="2:12" x14ac:dyDescent="0.35">
      <c r="B134" s="37">
        <v>131</v>
      </c>
      <c r="C134" s="18">
        <v>3155</v>
      </c>
      <c r="D134" s="17">
        <v>372.22800000000001</v>
      </c>
      <c r="E134" s="17">
        <v>309.43</v>
      </c>
      <c r="F134" s="17">
        <v>358.42200000000003</v>
      </c>
      <c r="G134" s="17">
        <v>937.072</v>
      </c>
      <c r="H134" s="17">
        <v>616.52599999999995</v>
      </c>
      <c r="I134" s="17">
        <v>562.89</v>
      </c>
      <c r="J134" s="17">
        <v>362.80599999999998</v>
      </c>
      <c r="K134" s="17">
        <v>169.11</v>
      </c>
      <c r="L134" s="17">
        <v>3688.4839999999999</v>
      </c>
    </row>
    <row r="135" spans="2:12" x14ac:dyDescent="0.35">
      <c r="B135" s="37">
        <v>132</v>
      </c>
      <c r="C135" s="18">
        <v>3156</v>
      </c>
      <c r="D135" s="17">
        <v>983.56899999999996</v>
      </c>
      <c r="E135" s="17">
        <v>765.22799999999995</v>
      </c>
      <c r="F135" s="17">
        <v>1085.114</v>
      </c>
      <c r="G135" s="17">
        <v>1339.06</v>
      </c>
      <c r="H135" s="17">
        <v>1727.9839999999999</v>
      </c>
      <c r="I135" s="17">
        <v>1376.386</v>
      </c>
      <c r="J135" s="17">
        <v>848.3</v>
      </c>
      <c r="K135" s="17">
        <v>461.608</v>
      </c>
      <c r="L135" s="17">
        <v>8587.2489999999998</v>
      </c>
    </row>
    <row r="136" spans="2:12" x14ac:dyDescent="0.35">
      <c r="B136" s="37">
        <v>133</v>
      </c>
      <c r="C136" s="18">
        <v>3158</v>
      </c>
      <c r="D136" s="17">
        <v>85.763999999999996</v>
      </c>
      <c r="E136" s="17">
        <v>147.79400000000001</v>
      </c>
      <c r="F136" s="17">
        <v>274.26</v>
      </c>
      <c r="G136" s="17">
        <v>198.79</v>
      </c>
      <c r="H136" s="17">
        <v>173.96</v>
      </c>
      <c r="I136" s="17">
        <v>139.85</v>
      </c>
      <c r="J136" s="17">
        <v>104.43</v>
      </c>
      <c r="K136" s="17">
        <v>0</v>
      </c>
      <c r="L136" s="17">
        <v>1124.848</v>
      </c>
    </row>
    <row r="137" spans="2:12" x14ac:dyDescent="0.35">
      <c r="B137" s="37">
        <v>134</v>
      </c>
      <c r="C137" s="18">
        <v>3159</v>
      </c>
      <c r="D137" s="17">
        <v>42.5</v>
      </c>
      <c r="E137" s="17">
        <v>163.94</v>
      </c>
      <c r="F137" s="17">
        <v>0</v>
      </c>
      <c r="G137" s="17">
        <v>32.54</v>
      </c>
      <c r="H137" s="17">
        <v>26.68</v>
      </c>
      <c r="I137" s="17">
        <v>124.33</v>
      </c>
      <c r="J137" s="17">
        <v>25.6</v>
      </c>
      <c r="K137" s="17">
        <v>0</v>
      </c>
      <c r="L137" s="17">
        <v>415.59</v>
      </c>
    </row>
    <row r="138" spans="2:12" x14ac:dyDescent="0.35">
      <c r="B138" s="37">
        <v>135</v>
      </c>
      <c r="C138" s="18">
        <v>3160</v>
      </c>
      <c r="D138" s="17">
        <v>204.04</v>
      </c>
      <c r="E138" s="17">
        <v>126.64</v>
      </c>
      <c r="F138" s="17">
        <v>114.6</v>
      </c>
      <c r="G138" s="17">
        <v>231.51</v>
      </c>
      <c r="H138" s="17">
        <v>315.06599999999997</v>
      </c>
      <c r="I138" s="17">
        <v>265.70800000000003</v>
      </c>
      <c r="J138" s="17">
        <v>248.114</v>
      </c>
      <c r="K138" s="17">
        <v>68.930000000000007</v>
      </c>
      <c r="L138" s="17">
        <v>1574.6079999999999</v>
      </c>
    </row>
    <row r="139" spans="2:12" x14ac:dyDescent="0.35">
      <c r="B139" s="37">
        <v>136</v>
      </c>
      <c r="C139" s="18">
        <v>3161</v>
      </c>
      <c r="D139" s="17">
        <v>158.6</v>
      </c>
      <c r="E139" s="17">
        <v>137.369</v>
      </c>
      <c r="F139" s="17">
        <v>182.07</v>
      </c>
      <c r="G139" s="17">
        <v>162.9</v>
      </c>
      <c r="H139" s="17">
        <v>205.2</v>
      </c>
      <c r="I139" s="17">
        <v>291.79000000000002</v>
      </c>
      <c r="J139" s="17">
        <v>123.33</v>
      </c>
      <c r="K139" s="17">
        <v>60.3</v>
      </c>
      <c r="L139" s="17">
        <v>1321.559</v>
      </c>
    </row>
    <row r="140" spans="2:12" x14ac:dyDescent="0.35">
      <c r="B140" s="37">
        <v>137</v>
      </c>
      <c r="C140" s="18">
        <v>3162</v>
      </c>
      <c r="D140" s="17">
        <v>195.28200000000001</v>
      </c>
      <c r="E140" s="17">
        <v>299.83999999999997</v>
      </c>
      <c r="F140" s="17">
        <v>316.70400000000001</v>
      </c>
      <c r="G140" s="17">
        <v>204.64</v>
      </c>
      <c r="H140" s="17">
        <v>472.346</v>
      </c>
      <c r="I140" s="17">
        <v>553.34</v>
      </c>
      <c r="J140" s="17">
        <v>179.11</v>
      </c>
      <c r="K140" s="17">
        <v>83.08</v>
      </c>
      <c r="L140" s="17">
        <v>2304.3420000000001</v>
      </c>
    </row>
    <row r="141" spans="2:12" x14ac:dyDescent="0.35">
      <c r="B141" s="37">
        <v>138</v>
      </c>
      <c r="C141" s="18">
        <v>3163</v>
      </c>
      <c r="D141" s="17">
        <v>282.45</v>
      </c>
      <c r="E141" s="17">
        <v>280.99799999999999</v>
      </c>
      <c r="F141" s="17">
        <v>196.34899999999999</v>
      </c>
      <c r="G141" s="17">
        <v>369.16</v>
      </c>
      <c r="H141" s="17">
        <v>515.14</v>
      </c>
      <c r="I141" s="17">
        <v>838.32</v>
      </c>
      <c r="J141" s="17">
        <v>215.59399999999999</v>
      </c>
      <c r="K141" s="17">
        <v>213.41</v>
      </c>
      <c r="L141" s="17">
        <v>2911.4209999999998</v>
      </c>
    </row>
    <row r="142" spans="2:12" x14ac:dyDescent="0.35">
      <c r="B142" s="37">
        <v>139</v>
      </c>
      <c r="C142" s="18">
        <v>3165</v>
      </c>
      <c r="D142" s="17">
        <v>285.80799999999999</v>
      </c>
      <c r="E142" s="17">
        <v>197.05</v>
      </c>
      <c r="F142" s="17">
        <v>509.80399999999997</v>
      </c>
      <c r="G142" s="17">
        <v>560.76</v>
      </c>
      <c r="H142" s="17">
        <v>1134.83</v>
      </c>
      <c r="I142" s="17">
        <v>1247.4690000000001</v>
      </c>
      <c r="J142" s="17">
        <v>618.93399999999997</v>
      </c>
      <c r="K142" s="17">
        <v>254.39</v>
      </c>
      <c r="L142" s="17">
        <v>4809.0450000000001</v>
      </c>
    </row>
    <row r="143" spans="2:12" x14ac:dyDescent="0.35">
      <c r="B143" s="37">
        <v>140</v>
      </c>
      <c r="C143" s="18">
        <v>3166</v>
      </c>
      <c r="D143" s="17">
        <v>232.286</v>
      </c>
      <c r="E143" s="17">
        <v>284.70600000000002</v>
      </c>
      <c r="F143" s="17">
        <v>537.32799999999997</v>
      </c>
      <c r="G143" s="17">
        <v>524.96</v>
      </c>
      <c r="H143" s="17">
        <v>415.53199999999998</v>
      </c>
      <c r="I143" s="17">
        <v>894.01599999999996</v>
      </c>
      <c r="J143" s="17">
        <v>433.43</v>
      </c>
      <c r="K143" s="17">
        <v>171.86</v>
      </c>
      <c r="L143" s="17">
        <v>3494.1179999999999</v>
      </c>
    </row>
    <row r="144" spans="2:12" x14ac:dyDescent="0.35">
      <c r="B144" s="37">
        <v>141</v>
      </c>
      <c r="C144" s="18">
        <v>3167</v>
      </c>
      <c r="D144" s="17">
        <v>101.152</v>
      </c>
      <c r="E144" s="17">
        <v>198.9</v>
      </c>
      <c r="F144" s="17">
        <v>267.73200000000003</v>
      </c>
      <c r="G144" s="17">
        <v>369.86799999999999</v>
      </c>
      <c r="H144" s="17">
        <v>270.334</v>
      </c>
      <c r="I144" s="17">
        <v>397.30599999999998</v>
      </c>
      <c r="J144" s="17">
        <v>181.53</v>
      </c>
      <c r="K144" s="17">
        <v>145.93</v>
      </c>
      <c r="L144" s="17">
        <v>1932.752</v>
      </c>
    </row>
    <row r="145" spans="2:12" x14ac:dyDescent="0.35">
      <c r="B145" s="37">
        <v>142</v>
      </c>
      <c r="C145" s="18">
        <v>3168</v>
      </c>
      <c r="D145" s="17">
        <v>99.7</v>
      </c>
      <c r="E145" s="17">
        <v>192.87799999999999</v>
      </c>
      <c r="F145" s="17">
        <v>295.75</v>
      </c>
      <c r="G145" s="17">
        <v>340.43</v>
      </c>
      <c r="H145" s="17">
        <v>258.99400000000003</v>
      </c>
      <c r="I145" s="17">
        <v>322.90199999999999</v>
      </c>
      <c r="J145" s="17">
        <v>235.52799999999999</v>
      </c>
      <c r="K145" s="17">
        <v>79.92</v>
      </c>
      <c r="L145" s="17">
        <v>1826.1020000000001</v>
      </c>
    </row>
    <row r="146" spans="2:12" x14ac:dyDescent="0.35">
      <c r="B146" s="37">
        <v>143</v>
      </c>
      <c r="C146" s="18">
        <v>3169</v>
      </c>
      <c r="D146" s="17">
        <v>190.41</v>
      </c>
      <c r="E146" s="17">
        <v>233.904</v>
      </c>
      <c r="F146" s="17">
        <v>521.44000000000005</v>
      </c>
      <c r="G146" s="17">
        <v>427.62</v>
      </c>
      <c r="H146" s="17">
        <v>483.94600000000003</v>
      </c>
      <c r="I146" s="17">
        <v>798.1</v>
      </c>
      <c r="J146" s="17">
        <v>332.596</v>
      </c>
      <c r="K146" s="17">
        <v>70.73</v>
      </c>
      <c r="L146" s="17">
        <v>3058.7460000000001</v>
      </c>
    </row>
    <row r="147" spans="2:12" x14ac:dyDescent="0.35">
      <c r="B147" s="37">
        <v>144</v>
      </c>
      <c r="C147" s="18">
        <v>3170</v>
      </c>
      <c r="D147" s="17">
        <v>340.06</v>
      </c>
      <c r="E147" s="17">
        <v>531.20000000000005</v>
      </c>
      <c r="F147" s="17">
        <v>374.58</v>
      </c>
      <c r="G147" s="17">
        <v>805.99</v>
      </c>
      <c r="H147" s="17">
        <v>1144.0029999999999</v>
      </c>
      <c r="I147" s="17">
        <v>1381.7380000000001</v>
      </c>
      <c r="J147" s="17">
        <v>491.51799999999997</v>
      </c>
      <c r="K147" s="17">
        <v>172.26</v>
      </c>
      <c r="L147" s="17">
        <v>5241.3490000000002</v>
      </c>
    </row>
    <row r="148" spans="2:12" x14ac:dyDescent="0.35">
      <c r="B148" s="37">
        <v>145</v>
      </c>
      <c r="C148" s="18">
        <v>3171</v>
      </c>
      <c r="D148" s="17">
        <v>314.11</v>
      </c>
      <c r="E148" s="17">
        <v>268.64999999999998</v>
      </c>
      <c r="F148" s="17">
        <v>269.83999999999997</v>
      </c>
      <c r="G148" s="17">
        <v>748.32</v>
      </c>
      <c r="H148" s="17">
        <v>716.73</v>
      </c>
      <c r="I148" s="17">
        <v>845.34199999999998</v>
      </c>
      <c r="J148" s="17">
        <v>332.43</v>
      </c>
      <c r="K148" s="17">
        <v>19.2</v>
      </c>
      <c r="L148" s="17">
        <v>3514.6219999999998</v>
      </c>
    </row>
    <row r="149" spans="2:12" x14ac:dyDescent="0.35">
      <c r="B149" s="37">
        <v>146</v>
      </c>
      <c r="C149" s="18">
        <v>3172</v>
      </c>
      <c r="D149" s="17">
        <v>355.81799999999998</v>
      </c>
      <c r="E149" s="17">
        <v>346.74</v>
      </c>
      <c r="F149" s="17">
        <v>506.31</v>
      </c>
      <c r="G149" s="17">
        <v>552.45000000000005</v>
      </c>
      <c r="H149" s="17">
        <v>824.48500000000001</v>
      </c>
      <c r="I149" s="17">
        <v>877.44</v>
      </c>
      <c r="J149" s="17">
        <v>659.08</v>
      </c>
      <c r="K149" s="17">
        <v>247.49</v>
      </c>
      <c r="L149" s="17">
        <v>4369.8130000000001</v>
      </c>
    </row>
    <row r="150" spans="2:12" x14ac:dyDescent="0.35">
      <c r="B150" s="37">
        <v>147</v>
      </c>
      <c r="C150" s="18">
        <v>3173</v>
      </c>
      <c r="D150" s="17">
        <v>479.84199999999998</v>
      </c>
      <c r="E150" s="17">
        <v>754.57</v>
      </c>
      <c r="F150" s="17">
        <v>914.774</v>
      </c>
      <c r="G150" s="17">
        <v>1132.05</v>
      </c>
      <c r="H150" s="17">
        <v>1658.046</v>
      </c>
      <c r="I150" s="17">
        <v>2499.3440000000001</v>
      </c>
      <c r="J150" s="17">
        <v>916.32</v>
      </c>
      <c r="K150" s="17">
        <v>444.82</v>
      </c>
      <c r="L150" s="17">
        <v>8799.7659999999996</v>
      </c>
    </row>
    <row r="151" spans="2:12" x14ac:dyDescent="0.35">
      <c r="B151" s="37">
        <v>148</v>
      </c>
      <c r="C151" s="18">
        <v>3174</v>
      </c>
      <c r="D151" s="17">
        <v>338.72800000000001</v>
      </c>
      <c r="E151" s="17">
        <v>404.53699999999998</v>
      </c>
      <c r="F151" s="17">
        <v>661.02200000000005</v>
      </c>
      <c r="G151" s="17">
        <v>635.58000000000004</v>
      </c>
      <c r="H151" s="17">
        <v>830.32399999999996</v>
      </c>
      <c r="I151" s="17">
        <v>1060.202</v>
      </c>
      <c r="J151" s="17">
        <v>760.61</v>
      </c>
      <c r="K151" s="17">
        <v>310.47000000000003</v>
      </c>
      <c r="L151" s="17">
        <v>5001.473</v>
      </c>
    </row>
    <row r="152" spans="2:12" x14ac:dyDescent="0.35">
      <c r="B152" s="37">
        <v>149</v>
      </c>
      <c r="C152" s="18">
        <v>3175</v>
      </c>
      <c r="D152" s="17">
        <v>423.85</v>
      </c>
      <c r="E152" s="17">
        <v>387.73200000000003</v>
      </c>
      <c r="F152" s="17">
        <v>645.54600000000005</v>
      </c>
      <c r="G152" s="17">
        <v>1077.1659999999999</v>
      </c>
      <c r="H152" s="17">
        <v>1196.1030000000001</v>
      </c>
      <c r="I152" s="17">
        <v>2069.5740000000001</v>
      </c>
      <c r="J152" s="17">
        <v>1017.694</v>
      </c>
      <c r="K152" s="17">
        <v>175.33</v>
      </c>
      <c r="L152" s="17">
        <v>6992.9949999999999</v>
      </c>
    </row>
    <row r="153" spans="2:12" x14ac:dyDescent="0.35">
      <c r="B153" s="37">
        <v>150</v>
      </c>
      <c r="C153" s="18">
        <v>3177</v>
      </c>
      <c r="D153" s="17">
        <v>70.048000000000002</v>
      </c>
      <c r="E153" s="17">
        <v>129.696</v>
      </c>
      <c r="F153" s="17">
        <v>126.52200000000001</v>
      </c>
      <c r="G153" s="17">
        <v>299.33600000000001</v>
      </c>
      <c r="H153" s="17">
        <v>196.94</v>
      </c>
      <c r="I153" s="17">
        <v>447.97</v>
      </c>
      <c r="J153" s="17">
        <v>178.67</v>
      </c>
      <c r="K153" s="17">
        <v>80.33</v>
      </c>
      <c r="L153" s="17">
        <v>1529.5119999999999</v>
      </c>
    </row>
    <row r="154" spans="2:12" x14ac:dyDescent="0.35">
      <c r="B154" s="37">
        <v>151</v>
      </c>
      <c r="C154" s="18">
        <v>3178</v>
      </c>
      <c r="D154" s="17">
        <v>609.84199999999998</v>
      </c>
      <c r="E154" s="17">
        <v>865.60900000000004</v>
      </c>
      <c r="F154" s="17">
        <v>1061.8340000000001</v>
      </c>
      <c r="G154" s="17">
        <v>1723.0409999999999</v>
      </c>
      <c r="H154" s="17">
        <v>1582.2239999999999</v>
      </c>
      <c r="I154" s="17">
        <v>2559.8649999999998</v>
      </c>
      <c r="J154" s="17">
        <v>1092.6179999999999</v>
      </c>
      <c r="K154" s="17">
        <v>306.87</v>
      </c>
      <c r="L154" s="17">
        <v>9801.9030000000002</v>
      </c>
    </row>
    <row r="155" spans="2:12" x14ac:dyDescent="0.35">
      <c r="B155" s="37">
        <v>152</v>
      </c>
      <c r="C155" s="18">
        <v>3179</v>
      </c>
      <c r="D155" s="17">
        <v>226.18</v>
      </c>
      <c r="E155" s="17">
        <v>142.15</v>
      </c>
      <c r="F155" s="17">
        <v>329.76</v>
      </c>
      <c r="G155" s="17">
        <v>345.78</v>
      </c>
      <c r="H155" s="17">
        <v>387.46600000000001</v>
      </c>
      <c r="I155" s="17">
        <v>418.31</v>
      </c>
      <c r="J155" s="17">
        <v>232.774</v>
      </c>
      <c r="K155" s="17">
        <v>77.103999999999999</v>
      </c>
      <c r="L155" s="17">
        <v>2159.5239999999999</v>
      </c>
    </row>
    <row r="156" spans="2:12" x14ac:dyDescent="0.35">
      <c r="B156" s="37">
        <v>153</v>
      </c>
      <c r="C156" s="18">
        <v>3180</v>
      </c>
      <c r="D156" s="17">
        <v>162.864</v>
      </c>
      <c r="E156" s="17">
        <v>205.29</v>
      </c>
      <c r="F156" s="17">
        <v>317.03199999999998</v>
      </c>
      <c r="G156" s="17">
        <v>388.56</v>
      </c>
      <c r="H156" s="17">
        <v>185.2</v>
      </c>
      <c r="I156" s="17">
        <v>446.25200000000001</v>
      </c>
      <c r="J156" s="17">
        <v>177.45</v>
      </c>
      <c r="K156" s="17">
        <v>0</v>
      </c>
      <c r="L156" s="17">
        <v>1882.6479999999999</v>
      </c>
    </row>
    <row r="157" spans="2:12" x14ac:dyDescent="0.35">
      <c r="B157" s="37">
        <v>154</v>
      </c>
      <c r="C157" s="18">
        <v>3181</v>
      </c>
      <c r="D157" s="17">
        <v>27</v>
      </c>
      <c r="E157" s="17">
        <v>41.82</v>
      </c>
      <c r="F157" s="17">
        <v>99.2</v>
      </c>
      <c r="G157" s="17">
        <v>88.8</v>
      </c>
      <c r="H157" s="17">
        <v>34.6</v>
      </c>
      <c r="I157" s="17">
        <v>96.7</v>
      </c>
      <c r="J157" s="17">
        <v>0</v>
      </c>
      <c r="K157" s="17">
        <v>32.61</v>
      </c>
      <c r="L157" s="17">
        <v>420.73</v>
      </c>
    </row>
    <row r="158" spans="2:12" x14ac:dyDescent="0.35">
      <c r="B158" s="37">
        <v>155</v>
      </c>
      <c r="C158" s="18">
        <v>3182</v>
      </c>
      <c r="D158" s="17">
        <v>22.72</v>
      </c>
      <c r="E158" s="17">
        <v>101.6</v>
      </c>
      <c r="F158" s="17">
        <v>22.378</v>
      </c>
      <c r="G158" s="17">
        <v>55.692</v>
      </c>
      <c r="H158" s="17">
        <v>82.62</v>
      </c>
      <c r="I158" s="17">
        <v>111.464</v>
      </c>
      <c r="J158" s="17">
        <v>39.299999999999997</v>
      </c>
      <c r="K158" s="17">
        <v>0</v>
      </c>
      <c r="L158" s="17">
        <v>435.774</v>
      </c>
    </row>
    <row r="159" spans="2:12" x14ac:dyDescent="0.35">
      <c r="B159" s="37">
        <v>156</v>
      </c>
      <c r="C159" s="18">
        <v>3183</v>
      </c>
      <c r="D159" s="17">
        <v>44.54</v>
      </c>
      <c r="E159" s="17">
        <v>34.066000000000003</v>
      </c>
      <c r="F159" s="17">
        <v>165.08</v>
      </c>
      <c r="G159" s="17">
        <v>149.72999999999999</v>
      </c>
      <c r="H159" s="17">
        <v>90.23</v>
      </c>
      <c r="I159" s="17">
        <v>102.4</v>
      </c>
      <c r="J159" s="17">
        <v>31.2</v>
      </c>
      <c r="K159" s="17">
        <v>27</v>
      </c>
      <c r="L159" s="17">
        <v>644.24599999999998</v>
      </c>
    </row>
    <row r="160" spans="2:12" x14ac:dyDescent="0.35">
      <c r="B160" s="37">
        <v>157</v>
      </c>
      <c r="C160" s="18">
        <v>3184</v>
      </c>
      <c r="D160" s="17">
        <v>151.19</v>
      </c>
      <c r="E160" s="17">
        <v>64.2</v>
      </c>
      <c r="F160" s="17">
        <v>93.6</v>
      </c>
      <c r="G160" s="17">
        <v>126.04</v>
      </c>
      <c r="H160" s="17">
        <v>110.93</v>
      </c>
      <c r="I160" s="17">
        <v>354.24599999999998</v>
      </c>
      <c r="J160" s="17">
        <v>73.599999999999994</v>
      </c>
      <c r="K160" s="17">
        <v>0</v>
      </c>
      <c r="L160" s="17">
        <v>973.80600000000004</v>
      </c>
    </row>
    <row r="161" spans="2:12" x14ac:dyDescent="0.35">
      <c r="B161" s="37">
        <v>158</v>
      </c>
      <c r="C161" s="18">
        <v>3185</v>
      </c>
      <c r="D161" s="17">
        <v>111.676</v>
      </c>
      <c r="E161" s="17">
        <v>94.676000000000002</v>
      </c>
      <c r="F161" s="17">
        <v>127.21</v>
      </c>
      <c r="G161" s="17">
        <v>252.8</v>
      </c>
      <c r="H161" s="17">
        <v>316.57</v>
      </c>
      <c r="I161" s="17">
        <v>205.13</v>
      </c>
      <c r="J161" s="17">
        <v>86.2</v>
      </c>
      <c r="K161" s="17">
        <v>76.22</v>
      </c>
      <c r="L161" s="17">
        <v>1270.482</v>
      </c>
    </row>
    <row r="162" spans="2:12" x14ac:dyDescent="0.35">
      <c r="B162" s="37">
        <v>159</v>
      </c>
      <c r="C162" s="18">
        <v>3186</v>
      </c>
      <c r="D162" s="17">
        <v>334.92399999999998</v>
      </c>
      <c r="E162" s="17">
        <v>180.76599999999999</v>
      </c>
      <c r="F162" s="17">
        <v>375.82</v>
      </c>
      <c r="G162" s="17">
        <v>447.9</v>
      </c>
      <c r="H162" s="17">
        <v>326.33</v>
      </c>
      <c r="I162" s="17">
        <v>565.51</v>
      </c>
      <c r="J162" s="17">
        <v>255.54</v>
      </c>
      <c r="K162" s="17">
        <v>62.59</v>
      </c>
      <c r="L162" s="17">
        <v>2549.38</v>
      </c>
    </row>
    <row r="163" spans="2:12" x14ac:dyDescent="0.35">
      <c r="B163" s="37">
        <v>160</v>
      </c>
      <c r="C163" s="18">
        <v>3187</v>
      </c>
      <c r="D163" s="17">
        <v>262.36799999999999</v>
      </c>
      <c r="E163" s="17">
        <v>177.46799999999999</v>
      </c>
      <c r="F163" s="17">
        <v>256.17</v>
      </c>
      <c r="G163" s="17">
        <v>233.48</v>
      </c>
      <c r="H163" s="17">
        <v>509.04599999999999</v>
      </c>
      <c r="I163" s="17">
        <v>363.08</v>
      </c>
      <c r="J163" s="17">
        <v>201.41</v>
      </c>
      <c r="K163" s="17">
        <v>195.99</v>
      </c>
      <c r="L163" s="17">
        <v>2199.0120000000002</v>
      </c>
    </row>
    <row r="164" spans="2:12" x14ac:dyDescent="0.35">
      <c r="B164" s="37">
        <v>161</v>
      </c>
      <c r="C164" s="18">
        <v>3188</v>
      </c>
      <c r="D164" s="17">
        <v>215.578</v>
      </c>
      <c r="E164" s="17">
        <v>307.92599999999999</v>
      </c>
      <c r="F164" s="17">
        <v>491.02</v>
      </c>
      <c r="G164" s="17">
        <v>263.60000000000002</v>
      </c>
      <c r="H164" s="17">
        <v>550.91600000000005</v>
      </c>
      <c r="I164" s="17">
        <v>434.61</v>
      </c>
      <c r="J164" s="17">
        <v>408.41</v>
      </c>
      <c r="K164" s="17">
        <v>0</v>
      </c>
      <c r="L164" s="17">
        <v>2672.06</v>
      </c>
    </row>
    <row r="165" spans="2:12" x14ac:dyDescent="0.35">
      <c r="B165" s="37">
        <v>162</v>
      </c>
      <c r="C165" s="18">
        <v>3189</v>
      </c>
      <c r="D165" s="17">
        <v>95.99</v>
      </c>
      <c r="E165" s="17">
        <v>42.36</v>
      </c>
      <c r="F165" s="17">
        <v>39</v>
      </c>
      <c r="G165" s="17">
        <v>99.43</v>
      </c>
      <c r="H165" s="17">
        <v>194.03</v>
      </c>
      <c r="I165" s="17">
        <v>178.79</v>
      </c>
      <c r="J165" s="17">
        <v>0</v>
      </c>
      <c r="K165" s="17">
        <v>98.93</v>
      </c>
      <c r="L165" s="17">
        <v>748.53</v>
      </c>
    </row>
    <row r="166" spans="2:12" x14ac:dyDescent="0.35">
      <c r="B166" s="37">
        <v>163</v>
      </c>
      <c r="C166" s="18">
        <v>3190</v>
      </c>
      <c r="D166" s="17">
        <v>110.64</v>
      </c>
      <c r="E166" s="17">
        <v>152.411</v>
      </c>
      <c r="F166" s="17">
        <v>113.93</v>
      </c>
      <c r="G166" s="17">
        <v>179.2</v>
      </c>
      <c r="H166" s="17">
        <v>275.51900000000001</v>
      </c>
      <c r="I166" s="17">
        <v>223.96</v>
      </c>
      <c r="J166" s="17">
        <v>157.38</v>
      </c>
      <c r="K166" s="17">
        <v>68.599999999999994</v>
      </c>
      <c r="L166" s="17">
        <v>1281.6400000000001</v>
      </c>
    </row>
    <row r="167" spans="2:12" x14ac:dyDescent="0.35">
      <c r="B167" s="37">
        <v>164</v>
      </c>
      <c r="C167" s="18">
        <v>3191</v>
      </c>
      <c r="D167" s="17">
        <v>200.55</v>
      </c>
      <c r="E167" s="17">
        <v>110.21</v>
      </c>
      <c r="F167" s="17">
        <v>338.07</v>
      </c>
      <c r="G167" s="17">
        <v>176.88399999999999</v>
      </c>
      <c r="H167" s="17">
        <v>175.74</v>
      </c>
      <c r="I167" s="17">
        <v>291.60000000000002</v>
      </c>
      <c r="J167" s="17">
        <v>70.2</v>
      </c>
      <c r="K167" s="17">
        <v>0</v>
      </c>
      <c r="L167" s="17">
        <v>1363.2539999999999</v>
      </c>
    </row>
    <row r="168" spans="2:12" x14ac:dyDescent="0.35">
      <c r="B168" s="37">
        <v>165</v>
      </c>
      <c r="C168" s="18">
        <v>3192</v>
      </c>
      <c r="D168" s="17">
        <v>275.27600000000001</v>
      </c>
      <c r="E168" s="17">
        <v>292.35000000000002</v>
      </c>
      <c r="F168" s="17">
        <v>273.89</v>
      </c>
      <c r="G168" s="17">
        <v>625.81200000000001</v>
      </c>
      <c r="H168" s="17">
        <v>470.45</v>
      </c>
      <c r="I168" s="17">
        <v>598.4</v>
      </c>
      <c r="J168" s="17">
        <v>386.92</v>
      </c>
      <c r="K168" s="17">
        <v>110.3</v>
      </c>
      <c r="L168" s="17">
        <v>3033.3980000000001</v>
      </c>
    </row>
    <row r="169" spans="2:12" x14ac:dyDescent="0.35">
      <c r="B169" s="37">
        <v>166</v>
      </c>
      <c r="C169" s="18">
        <v>3193</v>
      </c>
      <c r="D169" s="17">
        <v>580.726</v>
      </c>
      <c r="E169" s="17">
        <v>235.85</v>
      </c>
      <c r="F169" s="17">
        <v>497.99599999999998</v>
      </c>
      <c r="G169" s="17">
        <v>881.82399999999996</v>
      </c>
      <c r="H169" s="17">
        <v>358.654</v>
      </c>
      <c r="I169" s="17">
        <v>679.77</v>
      </c>
      <c r="J169" s="17">
        <v>472.44</v>
      </c>
      <c r="K169" s="17">
        <v>141.97</v>
      </c>
      <c r="L169" s="17">
        <v>3849.23</v>
      </c>
    </row>
    <row r="170" spans="2:12" x14ac:dyDescent="0.35">
      <c r="B170" s="37">
        <v>167</v>
      </c>
      <c r="C170" s="18">
        <v>3194</v>
      </c>
      <c r="D170" s="17">
        <v>129.46</v>
      </c>
      <c r="E170" s="17">
        <v>121.56399999999999</v>
      </c>
      <c r="F170" s="17">
        <v>210.24</v>
      </c>
      <c r="G170" s="17">
        <v>261.11</v>
      </c>
      <c r="H170" s="17">
        <v>249.98</v>
      </c>
      <c r="I170" s="17">
        <v>298.27</v>
      </c>
      <c r="J170" s="17">
        <v>244.15799999999999</v>
      </c>
      <c r="K170" s="17">
        <v>0</v>
      </c>
      <c r="L170" s="17">
        <v>1514.7819999999999</v>
      </c>
    </row>
    <row r="171" spans="2:12" x14ac:dyDescent="0.35">
      <c r="B171" s="37">
        <v>168</v>
      </c>
      <c r="C171" s="18">
        <v>3195</v>
      </c>
      <c r="D171" s="17">
        <v>687.88599999999997</v>
      </c>
      <c r="E171" s="17">
        <v>635.04</v>
      </c>
      <c r="F171" s="17">
        <v>856.91099999999994</v>
      </c>
      <c r="G171" s="17">
        <v>797.18</v>
      </c>
      <c r="H171" s="17">
        <v>1227.6500000000001</v>
      </c>
      <c r="I171" s="17">
        <v>1502.31</v>
      </c>
      <c r="J171" s="17">
        <v>712.27</v>
      </c>
      <c r="K171" s="17">
        <v>159.93199999999999</v>
      </c>
      <c r="L171" s="17">
        <v>6579.1790000000001</v>
      </c>
    </row>
    <row r="172" spans="2:12" x14ac:dyDescent="0.35">
      <c r="B172" s="37">
        <v>169</v>
      </c>
      <c r="C172" s="18">
        <v>3196</v>
      </c>
      <c r="D172" s="17">
        <v>224.59700000000001</v>
      </c>
      <c r="E172" s="17">
        <v>272.75099999999998</v>
      </c>
      <c r="F172" s="17">
        <v>358.00299999999999</v>
      </c>
      <c r="G172" s="17">
        <v>634.54</v>
      </c>
      <c r="H172" s="17">
        <v>269.64</v>
      </c>
      <c r="I172" s="17">
        <v>636.60400000000004</v>
      </c>
      <c r="J172" s="17">
        <v>192.84</v>
      </c>
      <c r="K172" s="17">
        <v>86.5</v>
      </c>
      <c r="L172" s="17">
        <v>2675.4749999999999</v>
      </c>
    </row>
    <row r="173" spans="2:12" x14ac:dyDescent="0.35">
      <c r="B173" s="37">
        <v>170</v>
      </c>
      <c r="C173" s="18">
        <v>3197</v>
      </c>
      <c r="D173" s="17">
        <v>53.3</v>
      </c>
      <c r="E173" s="17">
        <v>120.68</v>
      </c>
      <c r="F173" s="17">
        <v>402.73599999999999</v>
      </c>
      <c r="G173" s="17">
        <v>403.46</v>
      </c>
      <c r="H173" s="17">
        <v>452.55</v>
      </c>
      <c r="I173" s="17">
        <v>433.17</v>
      </c>
      <c r="J173" s="17">
        <v>122.6</v>
      </c>
      <c r="K173" s="17">
        <v>41.93</v>
      </c>
      <c r="L173" s="17">
        <v>2030.4259999999999</v>
      </c>
    </row>
    <row r="174" spans="2:12" x14ac:dyDescent="0.35">
      <c r="B174" s="37">
        <v>171</v>
      </c>
      <c r="C174" s="18">
        <v>3198</v>
      </c>
      <c r="D174" s="17">
        <v>331.10599999999999</v>
      </c>
      <c r="E174" s="17">
        <v>177.00200000000001</v>
      </c>
      <c r="F174" s="17">
        <v>359.43799999999999</v>
      </c>
      <c r="G174" s="17">
        <v>317.17</v>
      </c>
      <c r="H174" s="17">
        <v>442.30399999999997</v>
      </c>
      <c r="I174" s="17">
        <v>497.67</v>
      </c>
      <c r="J174" s="17">
        <v>143.66</v>
      </c>
      <c r="K174" s="17">
        <v>40.020000000000003</v>
      </c>
      <c r="L174" s="17">
        <v>2308.37</v>
      </c>
    </row>
    <row r="175" spans="2:12" x14ac:dyDescent="0.35">
      <c r="B175" s="37">
        <v>172</v>
      </c>
      <c r="C175" s="18">
        <v>3199</v>
      </c>
      <c r="D175" s="17">
        <v>592.37599999999998</v>
      </c>
      <c r="E175" s="17">
        <v>600.31700000000001</v>
      </c>
      <c r="F175" s="17">
        <v>694.77800000000002</v>
      </c>
      <c r="G175" s="17">
        <v>977.39400000000001</v>
      </c>
      <c r="H175" s="17">
        <v>1076.222</v>
      </c>
      <c r="I175" s="17">
        <v>1564.598</v>
      </c>
      <c r="J175" s="17">
        <v>652.53</v>
      </c>
      <c r="K175" s="17">
        <v>141.96</v>
      </c>
      <c r="L175" s="17">
        <v>6300.1750000000002</v>
      </c>
    </row>
    <row r="176" spans="2:12" x14ac:dyDescent="0.35">
      <c r="B176" s="37">
        <v>173</v>
      </c>
      <c r="C176" s="18">
        <v>3200</v>
      </c>
      <c r="D176" s="17">
        <v>0</v>
      </c>
      <c r="E176" s="17">
        <v>23.966000000000001</v>
      </c>
      <c r="F176" s="17">
        <v>51.74</v>
      </c>
      <c r="G176" s="17">
        <v>119.694</v>
      </c>
      <c r="H176" s="17">
        <v>127.69</v>
      </c>
      <c r="I176" s="17">
        <v>70.73</v>
      </c>
      <c r="J176" s="17">
        <v>34.36</v>
      </c>
      <c r="K176" s="17">
        <v>0</v>
      </c>
      <c r="L176" s="17">
        <v>428.18</v>
      </c>
    </row>
    <row r="177" spans="2:12" x14ac:dyDescent="0.35">
      <c r="B177" s="37">
        <v>174</v>
      </c>
      <c r="C177" s="18">
        <v>3201</v>
      </c>
      <c r="D177" s="17">
        <v>277.31200000000001</v>
      </c>
      <c r="E177" s="17">
        <v>257.62</v>
      </c>
      <c r="F177" s="17">
        <v>390.62</v>
      </c>
      <c r="G177" s="17">
        <v>342.01</v>
      </c>
      <c r="H177" s="17">
        <v>547.49</v>
      </c>
      <c r="I177" s="17">
        <v>529.74</v>
      </c>
      <c r="J177" s="17">
        <v>199.72</v>
      </c>
      <c r="K177" s="17">
        <v>99.6</v>
      </c>
      <c r="L177" s="17">
        <v>2644.1120000000001</v>
      </c>
    </row>
    <row r="178" spans="2:12" x14ac:dyDescent="0.35">
      <c r="B178" s="37">
        <v>175</v>
      </c>
      <c r="C178" s="18">
        <v>3202</v>
      </c>
      <c r="D178" s="17">
        <v>37.82</v>
      </c>
      <c r="E178" s="17">
        <v>40.5</v>
      </c>
      <c r="F178" s="17">
        <v>119.11199999999999</v>
      </c>
      <c r="G178" s="17">
        <v>26.68</v>
      </c>
      <c r="H178" s="17">
        <v>20.399999999999999</v>
      </c>
      <c r="I178" s="17">
        <v>125.28</v>
      </c>
      <c r="J178" s="17">
        <v>0</v>
      </c>
      <c r="K178" s="17">
        <v>0</v>
      </c>
      <c r="L178" s="17">
        <v>369.79199999999997</v>
      </c>
    </row>
    <row r="179" spans="2:12" x14ac:dyDescent="0.35">
      <c r="B179" s="37">
        <v>176</v>
      </c>
      <c r="C179" s="18">
        <v>3204</v>
      </c>
      <c r="D179" s="17">
        <v>449.00799999999998</v>
      </c>
      <c r="E179" s="17">
        <v>486.61599999999999</v>
      </c>
      <c r="F179" s="17">
        <v>460.36399999999998</v>
      </c>
      <c r="G179" s="17">
        <v>834.94600000000003</v>
      </c>
      <c r="H179" s="17">
        <v>774.322</v>
      </c>
      <c r="I179" s="17">
        <v>1135.5160000000001</v>
      </c>
      <c r="J179" s="17">
        <v>478.94</v>
      </c>
      <c r="K179" s="17">
        <v>312.85000000000002</v>
      </c>
      <c r="L179" s="17">
        <v>4932.5619999999999</v>
      </c>
    </row>
    <row r="180" spans="2:12" x14ac:dyDescent="0.35">
      <c r="B180" s="37">
        <v>177</v>
      </c>
      <c r="C180" s="18">
        <v>3205</v>
      </c>
      <c r="D180" s="17">
        <v>82.9</v>
      </c>
      <c r="E180" s="17">
        <v>0</v>
      </c>
      <c r="F180" s="17">
        <v>10.4</v>
      </c>
      <c r="G180" s="17">
        <v>37.450000000000003</v>
      </c>
      <c r="H180" s="17">
        <v>0</v>
      </c>
      <c r="I180" s="17">
        <v>9.58</v>
      </c>
      <c r="J180" s="17">
        <v>8.8000000000000007</v>
      </c>
      <c r="K180" s="17">
        <v>48</v>
      </c>
      <c r="L180" s="17">
        <v>197.13</v>
      </c>
    </row>
    <row r="181" spans="2:12" x14ac:dyDescent="0.35">
      <c r="B181" s="37">
        <v>178</v>
      </c>
      <c r="C181" s="18">
        <v>3206</v>
      </c>
      <c r="D181" s="17">
        <v>23.4</v>
      </c>
      <c r="E181" s="17">
        <v>120.968</v>
      </c>
      <c r="F181" s="17">
        <v>40.5</v>
      </c>
      <c r="G181" s="17">
        <v>14.788</v>
      </c>
      <c r="H181" s="17">
        <v>59.8</v>
      </c>
      <c r="I181" s="17">
        <v>97.37</v>
      </c>
      <c r="J181" s="17">
        <v>33.468000000000004</v>
      </c>
      <c r="K181" s="17">
        <v>16</v>
      </c>
      <c r="L181" s="17">
        <v>406.29399999999998</v>
      </c>
    </row>
    <row r="182" spans="2:12" x14ac:dyDescent="0.35">
      <c r="B182" s="37">
        <v>179</v>
      </c>
      <c r="C182" s="18">
        <v>3207</v>
      </c>
      <c r="D182" s="17">
        <v>82.738</v>
      </c>
      <c r="E182" s="17">
        <v>48.1</v>
      </c>
      <c r="F182" s="17">
        <v>55.92</v>
      </c>
      <c r="G182" s="17">
        <v>66.400000000000006</v>
      </c>
      <c r="H182" s="17">
        <v>72.900000000000006</v>
      </c>
      <c r="I182" s="17">
        <v>125.47</v>
      </c>
      <c r="J182" s="17">
        <v>41.36</v>
      </c>
      <c r="K182" s="17">
        <v>0</v>
      </c>
      <c r="L182" s="17">
        <v>492.88799999999998</v>
      </c>
    </row>
    <row r="183" spans="2:12" x14ac:dyDescent="0.35">
      <c r="B183" s="37">
        <v>180</v>
      </c>
      <c r="C183" s="18">
        <v>3211</v>
      </c>
      <c r="D183" s="17">
        <v>13.5</v>
      </c>
      <c r="E183" s="17">
        <v>14.366</v>
      </c>
      <c r="F183" s="17">
        <v>55.5</v>
      </c>
      <c r="G183" s="17">
        <v>67.27</v>
      </c>
      <c r="H183" s="17">
        <v>20</v>
      </c>
      <c r="I183" s="17">
        <v>40.020000000000003</v>
      </c>
      <c r="J183" s="17">
        <v>0</v>
      </c>
      <c r="K183" s="17">
        <v>48</v>
      </c>
      <c r="L183" s="17">
        <v>258.65600000000001</v>
      </c>
    </row>
    <row r="184" spans="2:12" x14ac:dyDescent="0.35">
      <c r="B184" s="37">
        <v>181</v>
      </c>
      <c r="C184" s="18">
        <v>3212</v>
      </c>
      <c r="D184" s="17">
        <v>330.92</v>
      </c>
      <c r="E184" s="17">
        <v>342.34</v>
      </c>
      <c r="F184" s="17">
        <v>538.69000000000005</v>
      </c>
      <c r="G184" s="17">
        <v>590.66099999999994</v>
      </c>
      <c r="H184" s="17">
        <v>445.25400000000002</v>
      </c>
      <c r="I184" s="17">
        <v>902.67</v>
      </c>
      <c r="J184" s="17">
        <v>216.47</v>
      </c>
      <c r="K184" s="17">
        <v>206.94</v>
      </c>
      <c r="L184" s="17">
        <v>3573.9450000000002</v>
      </c>
    </row>
    <row r="185" spans="2:12" x14ac:dyDescent="0.35">
      <c r="B185" s="37">
        <v>182</v>
      </c>
      <c r="C185" s="18">
        <v>3213</v>
      </c>
      <c r="D185" s="17">
        <v>159.91999999999999</v>
      </c>
      <c r="E185" s="17">
        <v>44.36</v>
      </c>
      <c r="F185" s="17">
        <v>368.77600000000001</v>
      </c>
      <c r="G185" s="17">
        <v>387.66</v>
      </c>
      <c r="H185" s="17">
        <v>181.13</v>
      </c>
      <c r="I185" s="17">
        <v>273.02</v>
      </c>
      <c r="J185" s="17">
        <v>76</v>
      </c>
      <c r="K185" s="17">
        <v>105.53</v>
      </c>
      <c r="L185" s="17">
        <v>1596.396</v>
      </c>
    </row>
    <row r="186" spans="2:12" x14ac:dyDescent="0.35">
      <c r="B186" s="37">
        <v>183</v>
      </c>
      <c r="C186" s="18">
        <v>3214</v>
      </c>
      <c r="D186" s="17">
        <v>90.233999999999995</v>
      </c>
      <c r="E186" s="17">
        <v>303.56200000000001</v>
      </c>
      <c r="F186" s="17">
        <v>296.66399999999999</v>
      </c>
      <c r="G186" s="17">
        <v>179.14</v>
      </c>
      <c r="H186" s="17">
        <v>308.93</v>
      </c>
      <c r="I186" s="17">
        <v>487.738</v>
      </c>
      <c r="J186" s="17">
        <v>257.38799999999998</v>
      </c>
      <c r="K186" s="17">
        <v>126.93</v>
      </c>
      <c r="L186" s="17">
        <v>2050.5859999999998</v>
      </c>
    </row>
    <row r="187" spans="2:12" x14ac:dyDescent="0.35">
      <c r="B187" s="37">
        <v>184</v>
      </c>
      <c r="C187" s="18">
        <v>3215</v>
      </c>
      <c r="D187" s="17">
        <v>197.5</v>
      </c>
      <c r="E187" s="17">
        <v>163.678</v>
      </c>
      <c r="F187" s="17">
        <v>209.82</v>
      </c>
      <c r="G187" s="17">
        <v>309.64999999999998</v>
      </c>
      <c r="H187" s="17">
        <v>468.26400000000001</v>
      </c>
      <c r="I187" s="17">
        <v>510.08</v>
      </c>
      <c r="J187" s="17">
        <v>121.23</v>
      </c>
      <c r="K187" s="17">
        <v>93.44</v>
      </c>
      <c r="L187" s="17">
        <v>2073.6619999999998</v>
      </c>
    </row>
    <row r="188" spans="2:12" x14ac:dyDescent="0.35">
      <c r="B188" s="37">
        <v>185</v>
      </c>
      <c r="C188" s="18">
        <v>3216</v>
      </c>
      <c r="D188" s="17">
        <v>782.78</v>
      </c>
      <c r="E188" s="17">
        <v>583.13800000000003</v>
      </c>
      <c r="F188" s="17">
        <v>981.9</v>
      </c>
      <c r="G188" s="17">
        <v>1762.067</v>
      </c>
      <c r="H188" s="17">
        <v>1502.51</v>
      </c>
      <c r="I188" s="17">
        <v>1118.72</v>
      </c>
      <c r="J188" s="17">
        <v>512.20799999999997</v>
      </c>
      <c r="K188" s="17">
        <v>144.76</v>
      </c>
      <c r="L188" s="17">
        <v>7388.0829999999996</v>
      </c>
    </row>
    <row r="189" spans="2:12" x14ac:dyDescent="0.35">
      <c r="B189" s="37">
        <v>186</v>
      </c>
      <c r="C189" s="18">
        <v>3217</v>
      </c>
      <c r="D189" s="17">
        <v>277.97199999999998</v>
      </c>
      <c r="E189" s="17">
        <v>398.39</v>
      </c>
      <c r="F189" s="17">
        <v>570.6</v>
      </c>
      <c r="G189" s="17">
        <v>716.05799999999999</v>
      </c>
      <c r="H189" s="17">
        <v>725.23299999999995</v>
      </c>
      <c r="I189" s="17">
        <v>768.68399999999997</v>
      </c>
      <c r="J189" s="17">
        <v>389.29</v>
      </c>
      <c r="K189" s="17">
        <v>107.61</v>
      </c>
      <c r="L189" s="17">
        <v>3953.837</v>
      </c>
    </row>
    <row r="190" spans="2:12" x14ac:dyDescent="0.35">
      <c r="B190" s="37">
        <v>187</v>
      </c>
      <c r="C190" s="18">
        <v>3218</v>
      </c>
      <c r="D190" s="17">
        <v>319.89800000000002</v>
      </c>
      <c r="E190" s="17">
        <v>231.04</v>
      </c>
      <c r="F190" s="17">
        <v>169.548</v>
      </c>
      <c r="G190" s="17">
        <v>411.33</v>
      </c>
      <c r="H190" s="17">
        <v>242.13</v>
      </c>
      <c r="I190" s="17">
        <v>400.52</v>
      </c>
      <c r="J190" s="17">
        <v>111.58</v>
      </c>
      <c r="K190" s="17">
        <v>47.92</v>
      </c>
      <c r="L190" s="17">
        <v>1933.9659999999999</v>
      </c>
    </row>
    <row r="191" spans="2:12" x14ac:dyDescent="0.35">
      <c r="B191" s="37">
        <v>188</v>
      </c>
      <c r="C191" s="18">
        <v>3219</v>
      </c>
      <c r="D191" s="17">
        <v>260.36799999999999</v>
      </c>
      <c r="E191" s="17">
        <v>113.15</v>
      </c>
      <c r="F191" s="17">
        <v>335.01</v>
      </c>
      <c r="G191" s="17">
        <v>326.48</v>
      </c>
      <c r="H191" s="17">
        <v>394.79</v>
      </c>
      <c r="I191" s="17">
        <v>245.18</v>
      </c>
      <c r="J191" s="17">
        <v>228.19</v>
      </c>
      <c r="K191" s="17">
        <v>83.86</v>
      </c>
      <c r="L191" s="17">
        <v>1987.028</v>
      </c>
    </row>
    <row r="192" spans="2:12" x14ac:dyDescent="0.35">
      <c r="B192" s="37">
        <v>189</v>
      </c>
      <c r="C192" s="18">
        <v>3220</v>
      </c>
      <c r="D192" s="17">
        <v>179.88</v>
      </c>
      <c r="E192" s="17">
        <v>214.8</v>
      </c>
      <c r="F192" s="17">
        <v>145.1</v>
      </c>
      <c r="G192" s="17">
        <v>257.60399999999998</v>
      </c>
      <c r="H192" s="17">
        <v>314.94</v>
      </c>
      <c r="I192" s="17">
        <v>429.71199999999999</v>
      </c>
      <c r="J192" s="17">
        <v>198.958</v>
      </c>
      <c r="K192" s="17">
        <v>70.8</v>
      </c>
      <c r="L192" s="17">
        <v>1811.7940000000001</v>
      </c>
    </row>
    <row r="193" spans="2:12" x14ac:dyDescent="0.35">
      <c r="B193" s="37">
        <v>190</v>
      </c>
      <c r="C193" s="18">
        <v>3221</v>
      </c>
      <c r="D193" s="17">
        <v>9.2200000000000006</v>
      </c>
      <c r="E193" s="17">
        <v>15.36</v>
      </c>
      <c r="F193" s="17">
        <v>64.8</v>
      </c>
      <c r="G193" s="17">
        <v>0</v>
      </c>
      <c r="H193" s="17">
        <v>46.8</v>
      </c>
      <c r="I193" s="17">
        <v>93.6</v>
      </c>
      <c r="J193" s="17">
        <v>23.4</v>
      </c>
      <c r="K193" s="17">
        <v>0</v>
      </c>
      <c r="L193" s="17">
        <v>253.18</v>
      </c>
    </row>
    <row r="194" spans="2:12" x14ac:dyDescent="0.35">
      <c r="B194" s="37">
        <v>191</v>
      </c>
      <c r="C194" s="18">
        <v>3222</v>
      </c>
      <c r="D194" s="17">
        <v>635.80399999999997</v>
      </c>
      <c r="E194" s="17">
        <v>389.72199999999998</v>
      </c>
      <c r="F194" s="17">
        <v>604.69000000000005</v>
      </c>
      <c r="G194" s="17">
        <v>655.6</v>
      </c>
      <c r="H194" s="17">
        <v>513.12</v>
      </c>
      <c r="I194" s="17">
        <v>849.96900000000005</v>
      </c>
      <c r="J194" s="17">
        <v>424.19600000000003</v>
      </c>
      <c r="K194" s="17">
        <v>117.26</v>
      </c>
      <c r="L194" s="17">
        <v>4190.3609999999999</v>
      </c>
    </row>
    <row r="195" spans="2:12" x14ac:dyDescent="0.35">
      <c r="B195" s="37">
        <v>192</v>
      </c>
      <c r="C195" s="18">
        <v>3223</v>
      </c>
      <c r="D195" s="17">
        <v>294.54000000000002</v>
      </c>
      <c r="E195" s="17">
        <v>151.04</v>
      </c>
      <c r="F195" s="17">
        <v>334.38</v>
      </c>
      <c r="G195" s="17">
        <v>427.56</v>
      </c>
      <c r="H195" s="17">
        <v>372.63499999999999</v>
      </c>
      <c r="I195" s="17">
        <v>605.6</v>
      </c>
      <c r="J195" s="17">
        <v>176.61</v>
      </c>
      <c r="K195" s="17">
        <v>96.688000000000002</v>
      </c>
      <c r="L195" s="17">
        <v>2459.0529999999999</v>
      </c>
    </row>
    <row r="196" spans="2:12" x14ac:dyDescent="0.35">
      <c r="B196" s="37">
        <v>193</v>
      </c>
      <c r="C196" s="18">
        <v>3224</v>
      </c>
      <c r="D196" s="17">
        <v>162.566</v>
      </c>
      <c r="E196" s="17">
        <v>179.18799999999999</v>
      </c>
      <c r="F196" s="17">
        <v>383.32400000000001</v>
      </c>
      <c r="G196" s="17">
        <v>261.87299999999999</v>
      </c>
      <c r="H196" s="17">
        <v>527.81399999999996</v>
      </c>
      <c r="I196" s="17">
        <v>410.08</v>
      </c>
      <c r="J196" s="17">
        <v>305.98</v>
      </c>
      <c r="K196" s="17">
        <v>88.54</v>
      </c>
      <c r="L196" s="17">
        <v>2319.3649999999998</v>
      </c>
    </row>
    <row r="197" spans="2:12" x14ac:dyDescent="0.35">
      <c r="B197" s="37">
        <v>194</v>
      </c>
      <c r="C197" s="18">
        <v>3225</v>
      </c>
      <c r="D197" s="17">
        <v>212.11799999999999</v>
      </c>
      <c r="E197" s="17">
        <v>92.037999999999997</v>
      </c>
      <c r="F197" s="17">
        <v>306.49</v>
      </c>
      <c r="G197" s="17">
        <v>218.44</v>
      </c>
      <c r="H197" s="17">
        <v>274.58</v>
      </c>
      <c r="I197" s="17">
        <v>355.6</v>
      </c>
      <c r="J197" s="17">
        <v>209.14</v>
      </c>
      <c r="K197" s="17">
        <v>46.2</v>
      </c>
      <c r="L197" s="17">
        <v>1714.606</v>
      </c>
    </row>
    <row r="198" spans="2:12" x14ac:dyDescent="0.35">
      <c r="B198" s="37">
        <v>195</v>
      </c>
      <c r="C198" s="18">
        <v>3226</v>
      </c>
      <c r="D198" s="17">
        <v>394.86200000000002</v>
      </c>
      <c r="E198" s="17">
        <v>219.738</v>
      </c>
      <c r="F198" s="17">
        <v>455.25400000000002</v>
      </c>
      <c r="G198" s="17">
        <v>361.69</v>
      </c>
      <c r="H198" s="17">
        <v>561.57399999999996</v>
      </c>
      <c r="I198" s="17">
        <v>617.346</v>
      </c>
      <c r="J198" s="17">
        <v>433.61</v>
      </c>
      <c r="K198" s="17">
        <v>73.13</v>
      </c>
      <c r="L198" s="17">
        <v>3117.2040000000002</v>
      </c>
    </row>
    <row r="199" spans="2:12" x14ac:dyDescent="0.35">
      <c r="B199" s="37">
        <v>196</v>
      </c>
      <c r="C199" s="18">
        <v>3227</v>
      </c>
      <c r="D199" s="17">
        <v>76.680000000000007</v>
      </c>
      <c r="E199" s="17">
        <v>239.566</v>
      </c>
      <c r="F199" s="17">
        <v>147.80000000000001</v>
      </c>
      <c r="G199" s="17">
        <v>318.62</v>
      </c>
      <c r="H199" s="17">
        <v>393.11900000000003</v>
      </c>
      <c r="I199" s="17">
        <v>259.66000000000003</v>
      </c>
      <c r="J199" s="17">
        <v>23.4</v>
      </c>
      <c r="K199" s="17">
        <v>0</v>
      </c>
      <c r="L199" s="17">
        <v>1458.845</v>
      </c>
    </row>
    <row r="200" spans="2:12" x14ac:dyDescent="0.35">
      <c r="B200" s="37">
        <v>197</v>
      </c>
      <c r="C200" s="18">
        <v>3228</v>
      </c>
      <c r="D200" s="17">
        <v>694.60799999999995</v>
      </c>
      <c r="E200" s="17">
        <v>292.02999999999997</v>
      </c>
      <c r="F200" s="17">
        <v>905.19</v>
      </c>
      <c r="G200" s="17">
        <v>614.41999999999996</v>
      </c>
      <c r="H200" s="17">
        <v>890.71</v>
      </c>
      <c r="I200" s="17">
        <v>1027.3</v>
      </c>
      <c r="J200" s="17">
        <v>318.95999999999998</v>
      </c>
      <c r="K200" s="17">
        <v>249.82</v>
      </c>
      <c r="L200" s="17">
        <v>4993.0379999999996</v>
      </c>
    </row>
    <row r="201" spans="2:12" x14ac:dyDescent="0.35">
      <c r="B201" s="37">
        <v>198</v>
      </c>
      <c r="C201" s="18">
        <v>3230</v>
      </c>
      <c r="D201" s="17">
        <v>92.963999999999999</v>
      </c>
      <c r="E201" s="17">
        <v>79.48</v>
      </c>
      <c r="F201" s="17">
        <v>107.22799999999999</v>
      </c>
      <c r="G201" s="17">
        <v>244.02</v>
      </c>
      <c r="H201" s="17">
        <v>99.1</v>
      </c>
      <c r="I201" s="17">
        <v>176.2</v>
      </c>
      <c r="J201" s="17">
        <v>42.6</v>
      </c>
      <c r="K201" s="17">
        <v>14.36</v>
      </c>
      <c r="L201" s="17">
        <v>855.952</v>
      </c>
    </row>
    <row r="202" spans="2:12" x14ac:dyDescent="0.35">
      <c r="B202" s="37">
        <v>199</v>
      </c>
      <c r="C202" s="18">
        <v>3231</v>
      </c>
      <c r="D202" s="17">
        <v>41.6</v>
      </c>
      <c r="E202" s="17">
        <v>85.2</v>
      </c>
      <c r="F202" s="17">
        <v>49.2</v>
      </c>
      <c r="G202" s="17">
        <v>93.6</v>
      </c>
      <c r="H202" s="17">
        <v>27</v>
      </c>
      <c r="I202" s="17">
        <v>85.96</v>
      </c>
      <c r="J202" s="17">
        <v>92.33</v>
      </c>
      <c r="K202" s="17">
        <v>0</v>
      </c>
      <c r="L202" s="17">
        <v>474.89</v>
      </c>
    </row>
    <row r="203" spans="2:12" x14ac:dyDescent="0.35">
      <c r="B203" s="37">
        <v>200</v>
      </c>
      <c r="C203" s="18">
        <v>3232</v>
      </c>
      <c r="D203" s="17">
        <v>13.5</v>
      </c>
      <c r="E203" s="17">
        <v>15.6</v>
      </c>
      <c r="F203" s="17">
        <v>0</v>
      </c>
      <c r="G203" s="17">
        <v>81.72</v>
      </c>
      <c r="H203" s="17">
        <v>46.8</v>
      </c>
      <c r="I203" s="17">
        <v>23.4</v>
      </c>
      <c r="J203" s="17">
        <v>15.6</v>
      </c>
      <c r="K203" s="17">
        <v>39</v>
      </c>
      <c r="L203" s="17">
        <v>235.62</v>
      </c>
    </row>
    <row r="204" spans="2:12" x14ac:dyDescent="0.35">
      <c r="B204" s="37">
        <v>201</v>
      </c>
      <c r="C204" s="18">
        <v>3233</v>
      </c>
      <c r="D204" s="17">
        <v>165.9</v>
      </c>
      <c r="E204" s="17">
        <v>10</v>
      </c>
      <c r="F204" s="17">
        <v>122.2</v>
      </c>
      <c r="G204" s="17">
        <v>56.1</v>
      </c>
      <c r="H204" s="17">
        <v>159.44</v>
      </c>
      <c r="I204" s="17">
        <v>66</v>
      </c>
      <c r="J204" s="17">
        <v>28.4</v>
      </c>
      <c r="K204" s="17">
        <v>35.776000000000003</v>
      </c>
      <c r="L204" s="17">
        <v>643.81600000000003</v>
      </c>
    </row>
    <row r="205" spans="2:12" x14ac:dyDescent="0.35">
      <c r="B205" s="37">
        <v>202</v>
      </c>
      <c r="C205" s="18">
        <v>3234</v>
      </c>
      <c r="D205" s="17">
        <v>0</v>
      </c>
      <c r="E205" s="17">
        <v>36.479999999999997</v>
      </c>
      <c r="F205" s="17">
        <v>40.5</v>
      </c>
      <c r="G205" s="17">
        <v>13.5</v>
      </c>
      <c r="H205" s="17">
        <v>20</v>
      </c>
      <c r="I205" s="17">
        <v>0</v>
      </c>
      <c r="J205" s="17">
        <v>41.93</v>
      </c>
      <c r="K205" s="17">
        <v>0</v>
      </c>
      <c r="L205" s="17">
        <v>152.41</v>
      </c>
    </row>
    <row r="206" spans="2:12" x14ac:dyDescent="0.35">
      <c r="B206" s="37">
        <v>203</v>
      </c>
      <c r="C206" s="18">
        <v>3235</v>
      </c>
      <c r="D206" s="17">
        <v>99.14</v>
      </c>
      <c r="E206" s="17">
        <v>46.8</v>
      </c>
      <c r="F206" s="17">
        <v>0</v>
      </c>
      <c r="G206" s="17">
        <v>76</v>
      </c>
      <c r="H206" s="17">
        <v>23.4</v>
      </c>
      <c r="I206" s="17">
        <v>15.6</v>
      </c>
      <c r="J206" s="17">
        <v>18.64</v>
      </c>
      <c r="K206" s="17">
        <v>0</v>
      </c>
      <c r="L206" s="17">
        <v>279.58</v>
      </c>
    </row>
    <row r="207" spans="2:12" x14ac:dyDescent="0.35">
      <c r="B207" s="37">
        <v>204</v>
      </c>
      <c r="C207" s="18">
        <v>3236</v>
      </c>
      <c r="D207" s="17">
        <v>0</v>
      </c>
      <c r="E207" s="17">
        <v>0</v>
      </c>
      <c r="F207" s="17">
        <v>15.6</v>
      </c>
      <c r="G207" s="17">
        <v>0</v>
      </c>
      <c r="H207" s="17">
        <v>26.68</v>
      </c>
      <c r="I207" s="17">
        <v>45.6</v>
      </c>
      <c r="J207" s="17">
        <v>0</v>
      </c>
      <c r="K207" s="17">
        <v>0</v>
      </c>
      <c r="L207" s="17">
        <v>87.88</v>
      </c>
    </row>
    <row r="208" spans="2:12" x14ac:dyDescent="0.35">
      <c r="B208" s="37">
        <v>205</v>
      </c>
      <c r="C208" s="18">
        <v>3237</v>
      </c>
      <c r="D208" s="17">
        <v>61.44</v>
      </c>
      <c r="E208" s="17">
        <v>0</v>
      </c>
      <c r="F208" s="17">
        <v>0</v>
      </c>
      <c r="G208" s="17">
        <v>0</v>
      </c>
      <c r="H208" s="17">
        <v>0</v>
      </c>
      <c r="I208" s="17">
        <v>85.92</v>
      </c>
      <c r="J208" s="17">
        <v>0</v>
      </c>
      <c r="K208" s="17">
        <v>0</v>
      </c>
      <c r="L208" s="17">
        <v>147.36000000000001</v>
      </c>
    </row>
    <row r="209" spans="2:12" x14ac:dyDescent="0.35">
      <c r="B209" s="37">
        <v>206</v>
      </c>
      <c r="C209" s="18">
        <v>3238</v>
      </c>
      <c r="D209" s="17">
        <v>0</v>
      </c>
      <c r="E209" s="17">
        <v>0</v>
      </c>
      <c r="F209" s="17">
        <v>18.239999999999998</v>
      </c>
      <c r="G209" s="17">
        <v>36.479999999999997</v>
      </c>
      <c r="H209" s="17">
        <v>0</v>
      </c>
      <c r="I209" s="17">
        <v>0</v>
      </c>
      <c r="J209" s="17">
        <v>0</v>
      </c>
      <c r="K209" s="17">
        <v>0</v>
      </c>
      <c r="L209" s="17">
        <v>54.72</v>
      </c>
    </row>
    <row r="210" spans="2:12" x14ac:dyDescent="0.35">
      <c r="B210" s="37">
        <v>207</v>
      </c>
      <c r="C210" s="18">
        <v>3240</v>
      </c>
      <c r="D210" s="17">
        <v>141.66</v>
      </c>
      <c r="E210" s="17">
        <v>25</v>
      </c>
      <c r="F210" s="17">
        <v>61.34</v>
      </c>
      <c r="G210" s="17">
        <v>156.54</v>
      </c>
      <c r="H210" s="17">
        <v>141.09</v>
      </c>
      <c r="I210" s="17">
        <v>131.88</v>
      </c>
      <c r="J210" s="17">
        <v>19</v>
      </c>
      <c r="K210" s="17">
        <v>0</v>
      </c>
      <c r="L210" s="17">
        <v>676.51</v>
      </c>
    </row>
    <row r="211" spans="2:12" x14ac:dyDescent="0.35">
      <c r="B211" s="37">
        <v>208</v>
      </c>
      <c r="C211" s="18">
        <v>3241</v>
      </c>
      <c r="D211" s="17">
        <v>49.978000000000002</v>
      </c>
      <c r="E211" s="17">
        <v>68.930000000000007</v>
      </c>
      <c r="F211" s="17">
        <v>132.6</v>
      </c>
      <c r="G211" s="17">
        <v>205.03</v>
      </c>
      <c r="H211" s="17">
        <v>101.2</v>
      </c>
      <c r="I211" s="17">
        <v>0</v>
      </c>
      <c r="J211" s="17">
        <v>91.68</v>
      </c>
      <c r="K211" s="17">
        <v>23.4</v>
      </c>
      <c r="L211" s="17">
        <v>672.81799999999998</v>
      </c>
    </row>
    <row r="212" spans="2:12" x14ac:dyDescent="0.35">
      <c r="B212" s="37">
        <v>209</v>
      </c>
      <c r="C212" s="18">
        <v>3242</v>
      </c>
      <c r="D212" s="17">
        <v>0</v>
      </c>
      <c r="E212" s="17">
        <v>67.099999999999994</v>
      </c>
      <c r="F212" s="17">
        <v>0</v>
      </c>
      <c r="G212" s="17">
        <v>29.28</v>
      </c>
      <c r="H212" s="17">
        <v>15.6</v>
      </c>
      <c r="I212" s="17">
        <v>178</v>
      </c>
      <c r="J212" s="17">
        <v>0</v>
      </c>
      <c r="K212" s="17">
        <v>0</v>
      </c>
      <c r="L212" s="17">
        <v>289.98</v>
      </c>
    </row>
    <row r="213" spans="2:12" x14ac:dyDescent="0.35">
      <c r="B213" s="37">
        <v>210</v>
      </c>
      <c r="C213" s="18">
        <v>3249</v>
      </c>
      <c r="D213" s="17">
        <v>100.1</v>
      </c>
      <c r="E213" s="17">
        <v>36.479999999999997</v>
      </c>
      <c r="F213" s="17">
        <v>27.6</v>
      </c>
      <c r="G213" s="17">
        <v>193.94</v>
      </c>
      <c r="H213" s="17">
        <v>0</v>
      </c>
      <c r="I213" s="17">
        <v>172.64</v>
      </c>
      <c r="J213" s="17">
        <v>48.21</v>
      </c>
      <c r="K213" s="17">
        <v>0</v>
      </c>
      <c r="L213" s="17">
        <v>578.97</v>
      </c>
    </row>
    <row r="214" spans="2:12" x14ac:dyDescent="0.35">
      <c r="B214" s="37">
        <v>211</v>
      </c>
      <c r="C214" s="18">
        <v>3250</v>
      </c>
      <c r="D214" s="17">
        <v>100.578</v>
      </c>
      <c r="E214" s="17">
        <v>41.366</v>
      </c>
      <c r="F214" s="17">
        <v>245.74</v>
      </c>
      <c r="G214" s="17">
        <v>74.599999999999994</v>
      </c>
      <c r="H214" s="17">
        <v>438.64800000000002</v>
      </c>
      <c r="I214" s="17">
        <v>194.01400000000001</v>
      </c>
      <c r="J214" s="17">
        <v>23.4</v>
      </c>
      <c r="K214" s="17">
        <v>33.82</v>
      </c>
      <c r="L214" s="17">
        <v>1152.1659999999999</v>
      </c>
    </row>
    <row r="215" spans="2:12" x14ac:dyDescent="0.35">
      <c r="B215" s="37">
        <v>212</v>
      </c>
      <c r="C215" s="18">
        <v>3251</v>
      </c>
      <c r="D215" s="17">
        <v>31.2</v>
      </c>
      <c r="E215" s="17">
        <v>0</v>
      </c>
      <c r="F215" s="17">
        <v>0</v>
      </c>
      <c r="G215" s="17">
        <v>0</v>
      </c>
      <c r="H215" s="17">
        <v>44.8</v>
      </c>
      <c r="I215" s="17">
        <v>0</v>
      </c>
      <c r="J215" s="17">
        <v>0</v>
      </c>
      <c r="K215" s="17">
        <v>0</v>
      </c>
      <c r="L215" s="17">
        <v>76</v>
      </c>
    </row>
    <row r="216" spans="2:12" x14ac:dyDescent="0.35">
      <c r="B216" s="37">
        <v>213</v>
      </c>
      <c r="C216" s="18">
        <v>3260</v>
      </c>
      <c r="D216" s="17">
        <v>0</v>
      </c>
      <c r="E216" s="17">
        <v>92.89</v>
      </c>
      <c r="F216" s="17">
        <v>69.3</v>
      </c>
      <c r="G216" s="17">
        <v>51.2</v>
      </c>
      <c r="H216" s="17">
        <v>20</v>
      </c>
      <c r="I216" s="17">
        <v>31.2</v>
      </c>
      <c r="J216" s="17">
        <v>108.63</v>
      </c>
      <c r="K216" s="17">
        <v>0</v>
      </c>
      <c r="L216" s="17">
        <v>373.22</v>
      </c>
    </row>
    <row r="217" spans="2:12" x14ac:dyDescent="0.35">
      <c r="B217" s="37">
        <v>214</v>
      </c>
      <c r="C217" s="18">
        <v>3264</v>
      </c>
      <c r="D217" s="17">
        <v>0</v>
      </c>
      <c r="E217" s="17">
        <v>0</v>
      </c>
      <c r="F217" s="17">
        <v>121.3</v>
      </c>
      <c r="G217" s="17">
        <v>102.5</v>
      </c>
      <c r="H217" s="17">
        <v>75.3</v>
      </c>
      <c r="I217" s="17">
        <v>65.591999999999999</v>
      </c>
      <c r="J217" s="17">
        <v>40.020000000000003</v>
      </c>
      <c r="K217" s="17">
        <v>0</v>
      </c>
      <c r="L217" s="17">
        <v>404.71199999999999</v>
      </c>
    </row>
    <row r="218" spans="2:12" x14ac:dyDescent="0.35">
      <c r="B218" s="37">
        <v>215</v>
      </c>
      <c r="C218" s="18">
        <v>3265</v>
      </c>
      <c r="D218" s="17">
        <v>87.68</v>
      </c>
      <c r="E218" s="17">
        <v>46.8</v>
      </c>
      <c r="F218" s="17">
        <v>45.68</v>
      </c>
      <c r="G218" s="17">
        <v>20.399999999999999</v>
      </c>
      <c r="H218" s="17">
        <v>0</v>
      </c>
      <c r="I218" s="17">
        <v>113.41</v>
      </c>
      <c r="J218" s="17">
        <v>0</v>
      </c>
      <c r="K218" s="17">
        <v>0</v>
      </c>
      <c r="L218" s="17">
        <v>313.97000000000003</v>
      </c>
    </row>
    <row r="219" spans="2:12" x14ac:dyDescent="0.35">
      <c r="B219" s="37">
        <v>216</v>
      </c>
      <c r="C219" s="18">
        <v>3266</v>
      </c>
      <c r="D219" s="17">
        <v>64</v>
      </c>
      <c r="E219" s="17">
        <v>18</v>
      </c>
      <c r="F219" s="17">
        <v>56.3</v>
      </c>
      <c r="G219" s="17">
        <v>46.2</v>
      </c>
      <c r="H219" s="17">
        <v>72.28</v>
      </c>
      <c r="I219" s="17">
        <v>163.33000000000001</v>
      </c>
      <c r="J219" s="17">
        <v>140.80000000000001</v>
      </c>
      <c r="K219" s="17">
        <v>0</v>
      </c>
      <c r="L219" s="17">
        <v>560.91</v>
      </c>
    </row>
    <row r="220" spans="2:12" x14ac:dyDescent="0.35">
      <c r="B220" s="37">
        <v>217</v>
      </c>
      <c r="C220" s="18">
        <v>3268</v>
      </c>
      <c r="D220" s="17">
        <v>0</v>
      </c>
      <c r="E220" s="17">
        <v>0</v>
      </c>
      <c r="F220" s="17">
        <v>31.2</v>
      </c>
      <c r="G220" s="17">
        <v>95.438999999999993</v>
      </c>
      <c r="H220" s="17">
        <v>0</v>
      </c>
      <c r="I220" s="17">
        <v>307.08</v>
      </c>
      <c r="J220" s="17">
        <v>0</v>
      </c>
      <c r="K220" s="17">
        <v>0</v>
      </c>
      <c r="L220" s="17">
        <v>433.71899999999999</v>
      </c>
    </row>
    <row r="221" spans="2:12" x14ac:dyDescent="0.35">
      <c r="B221" s="37">
        <v>218</v>
      </c>
      <c r="C221" s="18">
        <v>3269</v>
      </c>
      <c r="D221" s="17">
        <v>46.8</v>
      </c>
      <c r="E221" s="17">
        <v>0</v>
      </c>
      <c r="F221" s="17">
        <v>16</v>
      </c>
      <c r="G221" s="17">
        <v>0</v>
      </c>
      <c r="H221" s="17">
        <v>0</v>
      </c>
      <c r="I221" s="17">
        <v>57.6</v>
      </c>
      <c r="J221" s="17">
        <v>0</v>
      </c>
      <c r="K221" s="17">
        <v>0</v>
      </c>
      <c r="L221" s="17">
        <v>120.4</v>
      </c>
    </row>
    <row r="222" spans="2:12" x14ac:dyDescent="0.35">
      <c r="B222" s="37">
        <v>219</v>
      </c>
      <c r="C222" s="18">
        <v>3270</v>
      </c>
      <c r="D222" s="17">
        <v>0</v>
      </c>
      <c r="E222" s="17">
        <v>0</v>
      </c>
      <c r="F222" s="17">
        <v>0</v>
      </c>
      <c r="G222" s="17">
        <v>0</v>
      </c>
      <c r="H222" s="17">
        <v>0</v>
      </c>
      <c r="I222" s="17">
        <v>64</v>
      </c>
      <c r="J222" s="17">
        <v>0</v>
      </c>
      <c r="K222" s="17">
        <v>0</v>
      </c>
      <c r="L222" s="17">
        <v>64</v>
      </c>
    </row>
    <row r="223" spans="2:12" x14ac:dyDescent="0.35">
      <c r="B223" s="37">
        <v>220</v>
      </c>
      <c r="C223" s="18">
        <v>3271</v>
      </c>
      <c r="D223" s="17">
        <v>0</v>
      </c>
      <c r="E223" s="17">
        <v>0</v>
      </c>
      <c r="F223" s="17">
        <v>23.4</v>
      </c>
      <c r="G223" s="17">
        <v>0</v>
      </c>
      <c r="H223" s="17">
        <v>13.6</v>
      </c>
      <c r="I223" s="17">
        <v>0</v>
      </c>
      <c r="J223" s="17">
        <v>0</v>
      </c>
      <c r="K223" s="17">
        <v>0</v>
      </c>
      <c r="L223" s="17">
        <v>37</v>
      </c>
    </row>
    <row r="224" spans="2:12" x14ac:dyDescent="0.35">
      <c r="B224" s="37">
        <v>221</v>
      </c>
      <c r="C224" s="18">
        <v>3272</v>
      </c>
      <c r="D224" s="17">
        <v>13.34</v>
      </c>
      <c r="E224" s="17">
        <v>13.5</v>
      </c>
      <c r="F224" s="17">
        <v>14.25</v>
      </c>
      <c r="G224" s="17">
        <v>19.2</v>
      </c>
      <c r="H224" s="17">
        <v>10</v>
      </c>
      <c r="I224" s="17">
        <v>0</v>
      </c>
      <c r="J224" s="17">
        <v>0</v>
      </c>
      <c r="K224" s="17">
        <v>0</v>
      </c>
      <c r="L224" s="17">
        <v>70.290000000000006</v>
      </c>
    </row>
    <row r="225" spans="2:12" x14ac:dyDescent="0.35">
      <c r="B225" s="37">
        <v>222</v>
      </c>
      <c r="C225" s="18">
        <v>3273</v>
      </c>
      <c r="D225" s="17">
        <v>0</v>
      </c>
      <c r="E225" s="17">
        <v>0</v>
      </c>
      <c r="F225" s="17">
        <v>0</v>
      </c>
      <c r="G225" s="17">
        <v>18.8</v>
      </c>
      <c r="H225" s="17">
        <v>0</v>
      </c>
      <c r="I225" s="17">
        <v>0</v>
      </c>
      <c r="J225" s="17">
        <v>0</v>
      </c>
      <c r="K225" s="17">
        <v>0</v>
      </c>
      <c r="L225" s="17">
        <v>18.8</v>
      </c>
    </row>
    <row r="226" spans="2:12" x14ac:dyDescent="0.35">
      <c r="B226" s="37">
        <v>223</v>
      </c>
      <c r="C226" s="18">
        <v>3274</v>
      </c>
      <c r="D226" s="17">
        <v>13.8</v>
      </c>
      <c r="E226" s="17">
        <v>17.588000000000001</v>
      </c>
      <c r="F226" s="17">
        <v>0</v>
      </c>
      <c r="G226" s="17">
        <v>0</v>
      </c>
      <c r="H226" s="17">
        <v>7.8</v>
      </c>
      <c r="I226" s="17">
        <v>15.6</v>
      </c>
      <c r="J226" s="17">
        <v>15.6</v>
      </c>
      <c r="K226" s="17">
        <v>0</v>
      </c>
      <c r="L226" s="17">
        <v>70.388000000000005</v>
      </c>
    </row>
    <row r="227" spans="2:12" x14ac:dyDescent="0.35">
      <c r="B227" s="37">
        <v>224</v>
      </c>
      <c r="C227" s="18">
        <v>3275</v>
      </c>
      <c r="D227" s="17">
        <v>18</v>
      </c>
      <c r="E227" s="17">
        <v>0</v>
      </c>
      <c r="F227" s="17">
        <v>0</v>
      </c>
      <c r="G227" s="17">
        <v>0</v>
      </c>
      <c r="H227" s="17">
        <v>19.2</v>
      </c>
      <c r="I227" s="17">
        <v>0</v>
      </c>
      <c r="J227" s="17">
        <v>0</v>
      </c>
      <c r="K227" s="17">
        <v>0</v>
      </c>
      <c r="L227" s="17">
        <v>37.200000000000003</v>
      </c>
    </row>
    <row r="228" spans="2:12" x14ac:dyDescent="0.35">
      <c r="B228" s="37">
        <v>225</v>
      </c>
      <c r="C228" s="18">
        <v>3277</v>
      </c>
      <c r="D228" s="17">
        <v>78.3</v>
      </c>
      <c r="E228" s="17">
        <v>28.8</v>
      </c>
      <c r="F228" s="17">
        <v>40.94</v>
      </c>
      <c r="G228" s="17">
        <v>13.5</v>
      </c>
      <c r="H228" s="17">
        <v>15.6</v>
      </c>
      <c r="I228" s="17">
        <v>31.2</v>
      </c>
      <c r="J228" s="17">
        <v>0</v>
      </c>
      <c r="K228" s="17">
        <v>0</v>
      </c>
      <c r="L228" s="17">
        <v>208.34</v>
      </c>
    </row>
    <row r="229" spans="2:12" x14ac:dyDescent="0.35">
      <c r="B229" s="37">
        <v>226</v>
      </c>
      <c r="C229" s="18">
        <v>3278</v>
      </c>
      <c r="D229" s="17">
        <v>23.4</v>
      </c>
      <c r="E229" s="17">
        <v>0</v>
      </c>
      <c r="F229" s="17">
        <v>0</v>
      </c>
      <c r="G229" s="17">
        <v>0</v>
      </c>
      <c r="H229" s="17">
        <v>0</v>
      </c>
      <c r="I229" s="17">
        <v>96</v>
      </c>
      <c r="J229" s="17">
        <v>0</v>
      </c>
      <c r="K229" s="17">
        <v>0</v>
      </c>
      <c r="L229" s="17">
        <v>119.4</v>
      </c>
    </row>
    <row r="230" spans="2:12" x14ac:dyDescent="0.35">
      <c r="B230" s="37">
        <v>227</v>
      </c>
      <c r="C230" s="18">
        <v>3279</v>
      </c>
      <c r="D230" s="17">
        <v>63.6</v>
      </c>
      <c r="E230" s="17">
        <v>0</v>
      </c>
      <c r="F230" s="17">
        <v>0</v>
      </c>
      <c r="G230" s="17">
        <v>19.2</v>
      </c>
      <c r="H230" s="17">
        <v>0</v>
      </c>
      <c r="I230" s="17">
        <v>0</v>
      </c>
      <c r="J230" s="17">
        <v>0</v>
      </c>
      <c r="K230" s="17">
        <v>0</v>
      </c>
      <c r="L230" s="17">
        <v>82.8</v>
      </c>
    </row>
    <row r="231" spans="2:12" x14ac:dyDescent="0.35">
      <c r="B231" s="37">
        <v>228</v>
      </c>
      <c r="C231" s="18">
        <v>3280</v>
      </c>
      <c r="D231" s="17">
        <v>250.12</v>
      </c>
      <c r="E231" s="17">
        <v>293.69200000000001</v>
      </c>
      <c r="F231" s="17">
        <v>263.42</v>
      </c>
      <c r="G231" s="17">
        <v>474.72399999999999</v>
      </c>
      <c r="H231" s="17">
        <v>621.428</v>
      </c>
      <c r="I231" s="17">
        <v>803.42</v>
      </c>
      <c r="J231" s="17">
        <v>162.56</v>
      </c>
      <c r="K231" s="17">
        <v>54.5</v>
      </c>
      <c r="L231" s="17">
        <v>2923.864</v>
      </c>
    </row>
    <row r="232" spans="2:12" x14ac:dyDescent="0.35">
      <c r="B232" s="37">
        <v>229</v>
      </c>
      <c r="C232" s="18">
        <v>3281</v>
      </c>
      <c r="D232" s="17">
        <v>0</v>
      </c>
      <c r="E232" s="17">
        <v>95.373000000000005</v>
      </c>
      <c r="F232" s="17">
        <v>0</v>
      </c>
      <c r="G232" s="17">
        <v>156</v>
      </c>
      <c r="H232" s="17">
        <v>42.28</v>
      </c>
      <c r="I232" s="17">
        <v>108.85599999999999</v>
      </c>
      <c r="J232" s="17">
        <v>0</v>
      </c>
      <c r="K232" s="17">
        <v>0</v>
      </c>
      <c r="L232" s="17">
        <v>402.50900000000001</v>
      </c>
    </row>
    <row r="233" spans="2:12" x14ac:dyDescent="0.35">
      <c r="B233" s="37">
        <v>230</v>
      </c>
      <c r="C233" s="18">
        <v>3282</v>
      </c>
      <c r="D233" s="17">
        <v>50.4</v>
      </c>
      <c r="E233" s="17">
        <v>49.72</v>
      </c>
      <c r="F233" s="17">
        <v>10</v>
      </c>
      <c r="G233" s="17">
        <v>72.98</v>
      </c>
      <c r="H233" s="17">
        <v>102.2</v>
      </c>
      <c r="I233" s="17">
        <v>99.17</v>
      </c>
      <c r="J233" s="17">
        <v>20</v>
      </c>
      <c r="K233" s="17">
        <v>15.6</v>
      </c>
      <c r="L233" s="17">
        <v>420.07</v>
      </c>
    </row>
    <row r="234" spans="2:12" x14ac:dyDescent="0.35">
      <c r="B234" s="37">
        <v>231</v>
      </c>
      <c r="C234" s="18">
        <v>3283</v>
      </c>
      <c r="D234" s="17">
        <v>42.74</v>
      </c>
      <c r="E234" s="17">
        <v>40.5</v>
      </c>
      <c r="F234" s="17">
        <v>13.5</v>
      </c>
      <c r="G234" s="17">
        <v>0</v>
      </c>
      <c r="H234" s="17">
        <v>19.2</v>
      </c>
      <c r="I234" s="17">
        <v>95.56</v>
      </c>
      <c r="J234" s="17">
        <v>61.386000000000003</v>
      </c>
      <c r="K234" s="17">
        <v>0</v>
      </c>
      <c r="L234" s="17">
        <v>272.88600000000002</v>
      </c>
    </row>
    <row r="235" spans="2:12" x14ac:dyDescent="0.35">
      <c r="B235" s="37">
        <v>232</v>
      </c>
      <c r="C235" s="18">
        <v>3284</v>
      </c>
      <c r="D235" s="17">
        <v>45.3</v>
      </c>
      <c r="E235" s="17">
        <v>43.01</v>
      </c>
      <c r="F235" s="17">
        <v>15.6</v>
      </c>
      <c r="G235" s="17">
        <v>13.5</v>
      </c>
      <c r="H235" s="17">
        <v>80.400000000000006</v>
      </c>
      <c r="I235" s="17">
        <v>69.599999999999994</v>
      </c>
      <c r="J235" s="17">
        <v>62.4</v>
      </c>
      <c r="K235" s="17">
        <v>0</v>
      </c>
      <c r="L235" s="17">
        <v>329.81</v>
      </c>
    </row>
    <row r="236" spans="2:12" x14ac:dyDescent="0.35">
      <c r="B236" s="37">
        <v>233</v>
      </c>
      <c r="C236" s="18">
        <v>3285</v>
      </c>
      <c r="D236" s="17">
        <v>15.6</v>
      </c>
      <c r="E236" s="17">
        <v>0</v>
      </c>
      <c r="F236" s="17">
        <v>0</v>
      </c>
      <c r="G236" s="17">
        <v>51.2</v>
      </c>
      <c r="H236" s="17">
        <v>110.68</v>
      </c>
      <c r="I236" s="17">
        <v>19.2</v>
      </c>
      <c r="J236" s="17">
        <v>23.4</v>
      </c>
      <c r="K236" s="17">
        <v>0</v>
      </c>
      <c r="L236" s="17">
        <v>220.08</v>
      </c>
    </row>
    <row r="237" spans="2:12" x14ac:dyDescent="0.35">
      <c r="B237" s="37">
        <v>234</v>
      </c>
      <c r="C237" s="18">
        <v>3286</v>
      </c>
      <c r="D237" s="17">
        <v>13.34</v>
      </c>
      <c r="E237" s="17">
        <v>0</v>
      </c>
      <c r="F237" s="17">
        <v>0</v>
      </c>
      <c r="G237" s="17">
        <v>0</v>
      </c>
      <c r="H237" s="17">
        <v>0</v>
      </c>
      <c r="I237" s="17">
        <v>0</v>
      </c>
      <c r="J237" s="17">
        <v>0</v>
      </c>
      <c r="K237" s="17">
        <v>0</v>
      </c>
      <c r="L237" s="17">
        <v>13.34</v>
      </c>
    </row>
    <row r="238" spans="2:12" x14ac:dyDescent="0.35">
      <c r="B238" s="37">
        <v>235</v>
      </c>
      <c r="C238" s="18">
        <v>3287</v>
      </c>
      <c r="D238" s="17">
        <v>18</v>
      </c>
      <c r="E238" s="17">
        <v>0</v>
      </c>
      <c r="F238" s="17">
        <v>0</v>
      </c>
      <c r="G238" s="17">
        <v>0</v>
      </c>
      <c r="H238" s="17">
        <v>0</v>
      </c>
      <c r="I238" s="17">
        <v>0</v>
      </c>
      <c r="J238" s="17">
        <v>0</v>
      </c>
      <c r="K238" s="17">
        <v>0</v>
      </c>
      <c r="L238" s="17">
        <v>18</v>
      </c>
    </row>
    <row r="239" spans="2:12" x14ac:dyDescent="0.35">
      <c r="B239" s="37">
        <v>236</v>
      </c>
      <c r="C239" s="18">
        <v>3289</v>
      </c>
      <c r="D239" s="17">
        <v>0</v>
      </c>
      <c r="E239" s="17">
        <v>0</v>
      </c>
      <c r="F239" s="17">
        <v>0</v>
      </c>
      <c r="G239" s="17">
        <v>31.2</v>
      </c>
      <c r="H239" s="17">
        <v>0</v>
      </c>
      <c r="I239" s="17">
        <v>7.8</v>
      </c>
      <c r="J239" s="17">
        <v>16</v>
      </c>
      <c r="K239" s="17">
        <v>0</v>
      </c>
      <c r="L239" s="17">
        <v>55</v>
      </c>
    </row>
    <row r="240" spans="2:12" x14ac:dyDescent="0.35">
      <c r="B240" s="37">
        <v>237</v>
      </c>
      <c r="C240" s="18">
        <v>3294</v>
      </c>
      <c r="D240" s="17">
        <v>7.8</v>
      </c>
      <c r="E240" s="17">
        <v>29.85</v>
      </c>
      <c r="F240" s="17">
        <v>36.479999999999997</v>
      </c>
      <c r="G240" s="17">
        <v>56.8</v>
      </c>
      <c r="H240" s="17">
        <v>15.6</v>
      </c>
      <c r="I240" s="17">
        <v>0</v>
      </c>
      <c r="J240" s="17">
        <v>0</v>
      </c>
      <c r="K240" s="17">
        <v>0</v>
      </c>
      <c r="L240" s="17">
        <v>146.53</v>
      </c>
    </row>
    <row r="241" spans="2:12" x14ac:dyDescent="0.35">
      <c r="B241" s="37">
        <v>238</v>
      </c>
      <c r="C241" s="18">
        <v>3300</v>
      </c>
      <c r="D241" s="17">
        <v>126.49</v>
      </c>
      <c r="E241" s="17">
        <v>122.858</v>
      </c>
      <c r="F241" s="17">
        <v>0</v>
      </c>
      <c r="G241" s="17">
        <v>100.4</v>
      </c>
      <c r="H241" s="17">
        <v>109.14</v>
      </c>
      <c r="I241" s="17">
        <v>79.36</v>
      </c>
      <c r="J241" s="17">
        <v>0</v>
      </c>
      <c r="K241" s="17">
        <v>47.92</v>
      </c>
      <c r="L241" s="17">
        <v>586.16800000000001</v>
      </c>
    </row>
    <row r="242" spans="2:12" x14ac:dyDescent="0.35">
      <c r="B242" s="37">
        <v>239</v>
      </c>
      <c r="C242" s="18">
        <v>3301</v>
      </c>
      <c r="D242" s="17">
        <v>23.4</v>
      </c>
      <c r="E242" s="17">
        <v>4.7880000000000003</v>
      </c>
      <c r="F242" s="17">
        <v>28.5</v>
      </c>
      <c r="G242" s="17">
        <v>0</v>
      </c>
      <c r="H242" s="17">
        <v>56.8</v>
      </c>
      <c r="I242" s="17">
        <v>0</v>
      </c>
      <c r="J242" s="17">
        <v>0</v>
      </c>
      <c r="K242" s="17">
        <v>0</v>
      </c>
      <c r="L242" s="17">
        <v>113.488</v>
      </c>
    </row>
    <row r="243" spans="2:12" x14ac:dyDescent="0.35">
      <c r="B243" s="37">
        <v>240</v>
      </c>
      <c r="C243" s="18">
        <v>3304</v>
      </c>
      <c r="D243" s="17">
        <v>0</v>
      </c>
      <c r="E243" s="17">
        <v>40.93</v>
      </c>
      <c r="F243" s="17">
        <v>23.04</v>
      </c>
      <c r="G243" s="17">
        <v>7.8</v>
      </c>
      <c r="H243" s="17">
        <v>0</v>
      </c>
      <c r="I243" s="17">
        <v>0</v>
      </c>
      <c r="J243" s="17">
        <v>0</v>
      </c>
      <c r="K243" s="17">
        <v>0</v>
      </c>
      <c r="L243" s="17">
        <v>71.77</v>
      </c>
    </row>
    <row r="244" spans="2:12" x14ac:dyDescent="0.35">
      <c r="B244" s="37">
        <v>241</v>
      </c>
      <c r="C244" s="18">
        <v>3305</v>
      </c>
      <c r="D244" s="17">
        <v>131.78</v>
      </c>
      <c r="E244" s="17">
        <v>121.93</v>
      </c>
      <c r="F244" s="17">
        <v>28.5</v>
      </c>
      <c r="G244" s="17">
        <v>64.599999999999994</v>
      </c>
      <c r="H244" s="17">
        <v>137.71</v>
      </c>
      <c r="I244" s="17">
        <v>19.2</v>
      </c>
      <c r="J244" s="17">
        <v>108.6</v>
      </c>
      <c r="K244" s="17">
        <v>0</v>
      </c>
      <c r="L244" s="17">
        <v>612.32000000000005</v>
      </c>
    </row>
    <row r="245" spans="2:12" x14ac:dyDescent="0.35">
      <c r="B245" s="37">
        <v>242</v>
      </c>
      <c r="C245" s="18">
        <v>3310</v>
      </c>
      <c r="D245" s="17">
        <v>0</v>
      </c>
      <c r="E245" s="17">
        <v>0</v>
      </c>
      <c r="F245" s="17">
        <v>0</v>
      </c>
      <c r="G245" s="17">
        <v>26.68</v>
      </c>
      <c r="H245" s="17">
        <v>0</v>
      </c>
      <c r="I245" s="17">
        <v>0</v>
      </c>
      <c r="J245" s="17">
        <v>0</v>
      </c>
      <c r="K245" s="17">
        <v>0</v>
      </c>
      <c r="L245" s="17">
        <v>26.68</v>
      </c>
    </row>
    <row r="246" spans="2:12" x14ac:dyDescent="0.35">
      <c r="B246" s="37">
        <v>243</v>
      </c>
      <c r="C246" s="18">
        <v>3311</v>
      </c>
      <c r="D246" s="17">
        <v>13.34</v>
      </c>
      <c r="E246" s="17">
        <v>0</v>
      </c>
      <c r="F246" s="17">
        <v>15.6</v>
      </c>
      <c r="G246" s="17">
        <v>12.8</v>
      </c>
      <c r="H246" s="17">
        <v>13.34</v>
      </c>
      <c r="I246" s="17">
        <v>0</v>
      </c>
      <c r="J246" s="17">
        <v>0</v>
      </c>
      <c r="K246" s="17">
        <v>0</v>
      </c>
      <c r="L246" s="17">
        <v>55.08</v>
      </c>
    </row>
    <row r="247" spans="2:12" x14ac:dyDescent="0.35">
      <c r="B247" s="37">
        <v>244</v>
      </c>
      <c r="C247" s="18">
        <v>3312</v>
      </c>
      <c r="D247" s="17">
        <v>31.919</v>
      </c>
      <c r="E247" s="17">
        <v>0</v>
      </c>
      <c r="F247" s="17">
        <v>0</v>
      </c>
      <c r="G247" s="17">
        <v>0</v>
      </c>
      <c r="H247" s="17">
        <v>70.111999999999995</v>
      </c>
      <c r="I247" s="17">
        <v>0</v>
      </c>
      <c r="J247" s="17">
        <v>0</v>
      </c>
      <c r="K247" s="17">
        <v>0</v>
      </c>
      <c r="L247" s="17">
        <v>102.03100000000001</v>
      </c>
    </row>
    <row r="248" spans="2:12" x14ac:dyDescent="0.35">
      <c r="B248" s="37">
        <v>245</v>
      </c>
      <c r="C248" s="18">
        <v>3314</v>
      </c>
      <c r="D248" s="17">
        <v>32</v>
      </c>
      <c r="E248" s="17">
        <v>0</v>
      </c>
      <c r="F248" s="17">
        <v>0</v>
      </c>
      <c r="G248" s="17">
        <v>0</v>
      </c>
      <c r="H248" s="17">
        <v>0</v>
      </c>
      <c r="I248" s="17">
        <v>0</v>
      </c>
      <c r="J248" s="17">
        <v>0</v>
      </c>
      <c r="K248" s="17">
        <v>0</v>
      </c>
      <c r="L248" s="17">
        <v>32</v>
      </c>
    </row>
    <row r="249" spans="2:12" x14ac:dyDescent="0.35">
      <c r="B249" s="37">
        <v>246</v>
      </c>
      <c r="C249" s="18">
        <v>3315</v>
      </c>
      <c r="D249" s="17">
        <v>23.4</v>
      </c>
      <c r="E249" s="17">
        <v>10</v>
      </c>
      <c r="F249" s="17">
        <v>0</v>
      </c>
      <c r="G249" s="17">
        <v>15.6</v>
      </c>
      <c r="H249" s="17">
        <v>0</v>
      </c>
      <c r="I249" s="17">
        <v>38.4</v>
      </c>
      <c r="J249" s="17">
        <v>0</v>
      </c>
      <c r="K249" s="17">
        <v>0</v>
      </c>
      <c r="L249" s="17">
        <v>87.4</v>
      </c>
    </row>
    <row r="250" spans="2:12" x14ac:dyDescent="0.35">
      <c r="B250" s="37">
        <v>247</v>
      </c>
      <c r="C250" s="18">
        <v>3318</v>
      </c>
      <c r="D250" s="17">
        <v>36.9</v>
      </c>
      <c r="E250" s="17">
        <v>0</v>
      </c>
      <c r="F250" s="17">
        <v>0</v>
      </c>
      <c r="G250" s="17">
        <v>10</v>
      </c>
      <c r="H250" s="17">
        <v>0</v>
      </c>
      <c r="I250" s="17">
        <v>0</v>
      </c>
      <c r="J250" s="17">
        <v>0</v>
      </c>
      <c r="K250" s="17">
        <v>20</v>
      </c>
      <c r="L250" s="17">
        <v>66.900000000000006</v>
      </c>
    </row>
    <row r="251" spans="2:12" x14ac:dyDescent="0.35">
      <c r="B251" s="37">
        <v>248</v>
      </c>
      <c r="C251" s="18">
        <v>3321</v>
      </c>
      <c r="D251" s="17">
        <v>16.77</v>
      </c>
      <c r="E251" s="17">
        <v>80.03</v>
      </c>
      <c r="F251" s="17">
        <v>96.2</v>
      </c>
      <c r="G251" s="17">
        <v>74.400000000000006</v>
      </c>
      <c r="H251" s="17">
        <v>62.4</v>
      </c>
      <c r="I251" s="17">
        <v>30</v>
      </c>
      <c r="J251" s="17">
        <v>121.56</v>
      </c>
      <c r="K251" s="17">
        <v>0</v>
      </c>
      <c r="L251" s="17">
        <v>481.36</v>
      </c>
    </row>
    <row r="252" spans="2:12" x14ac:dyDescent="0.35">
      <c r="B252" s="37">
        <v>249</v>
      </c>
      <c r="C252" s="18">
        <v>3322</v>
      </c>
      <c r="D252" s="17">
        <v>0</v>
      </c>
      <c r="E252" s="17">
        <v>0</v>
      </c>
      <c r="F252" s="17">
        <v>0</v>
      </c>
      <c r="G252" s="17">
        <v>0</v>
      </c>
      <c r="H252" s="17">
        <v>0</v>
      </c>
      <c r="I252" s="17">
        <v>0</v>
      </c>
      <c r="J252" s="17">
        <v>30</v>
      </c>
      <c r="K252" s="17">
        <v>0</v>
      </c>
      <c r="L252" s="17">
        <v>30</v>
      </c>
    </row>
    <row r="253" spans="2:12" x14ac:dyDescent="0.35">
      <c r="B253" s="37">
        <v>250</v>
      </c>
      <c r="C253" s="18">
        <v>3323</v>
      </c>
      <c r="D253" s="17">
        <v>0</v>
      </c>
      <c r="E253" s="17">
        <v>0</v>
      </c>
      <c r="F253" s="17">
        <v>0</v>
      </c>
      <c r="G253" s="17">
        <v>0</v>
      </c>
      <c r="H253" s="17">
        <v>36.479999999999997</v>
      </c>
      <c r="I253" s="17">
        <v>0</v>
      </c>
      <c r="J253" s="17">
        <v>0</v>
      </c>
      <c r="K253" s="17">
        <v>0</v>
      </c>
      <c r="L253" s="17">
        <v>36.479999999999997</v>
      </c>
    </row>
    <row r="254" spans="2:12" x14ac:dyDescent="0.35">
      <c r="B254" s="37">
        <v>251</v>
      </c>
      <c r="C254" s="18">
        <v>3324</v>
      </c>
      <c r="D254" s="17">
        <v>0</v>
      </c>
      <c r="E254" s="17">
        <v>0</v>
      </c>
      <c r="F254" s="17">
        <v>0</v>
      </c>
      <c r="G254" s="17">
        <v>0</v>
      </c>
      <c r="H254" s="17">
        <v>18.64</v>
      </c>
      <c r="I254" s="17">
        <v>0</v>
      </c>
      <c r="J254" s="17">
        <v>0</v>
      </c>
      <c r="K254" s="17">
        <v>0</v>
      </c>
      <c r="L254" s="17">
        <v>18.64</v>
      </c>
    </row>
    <row r="255" spans="2:12" x14ac:dyDescent="0.35">
      <c r="B255" s="37">
        <v>252</v>
      </c>
      <c r="C255" s="18">
        <v>3325</v>
      </c>
      <c r="D255" s="17">
        <v>13.34</v>
      </c>
      <c r="E255" s="17">
        <v>0</v>
      </c>
      <c r="F255" s="17">
        <v>0</v>
      </c>
      <c r="G255" s="17">
        <v>0</v>
      </c>
      <c r="H255" s="17">
        <v>20.14</v>
      </c>
      <c r="I255" s="17">
        <v>0</v>
      </c>
      <c r="J255" s="17">
        <v>0</v>
      </c>
      <c r="K255" s="17">
        <v>0</v>
      </c>
      <c r="L255" s="17">
        <v>33.479999999999997</v>
      </c>
    </row>
    <row r="256" spans="2:12" x14ac:dyDescent="0.35">
      <c r="B256" s="37">
        <v>253</v>
      </c>
      <c r="C256" s="18">
        <v>3328</v>
      </c>
      <c r="D256" s="17">
        <v>16</v>
      </c>
      <c r="E256" s="17">
        <v>88.6</v>
      </c>
      <c r="F256" s="17">
        <v>95.8</v>
      </c>
      <c r="G256" s="17">
        <v>132.41999999999999</v>
      </c>
      <c r="H256" s="17">
        <v>194.74799999999999</v>
      </c>
      <c r="I256" s="17">
        <v>23.4</v>
      </c>
      <c r="J256" s="17">
        <v>68.61</v>
      </c>
      <c r="K256" s="17">
        <v>0</v>
      </c>
      <c r="L256" s="17">
        <v>619.57799999999997</v>
      </c>
    </row>
    <row r="257" spans="2:12" x14ac:dyDescent="0.35">
      <c r="B257" s="37">
        <v>254</v>
      </c>
      <c r="C257" s="18">
        <v>3329</v>
      </c>
      <c r="D257" s="17">
        <v>16</v>
      </c>
      <c r="E257" s="17">
        <v>0</v>
      </c>
      <c r="F257" s="17">
        <v>0</v>
      </c>
      <c r="G257" s="17">
        <v>0</v>
      </c>
      <c r="H257" s="17">
        <v>0</v>
      </c>
      <c r="I257" s="17">
        <v>25.6</v>
      </c>
      <c r="J257" s="17">
        <v>0</v>
      </c>
      <c r="K257" s="17">
        <v>0</v>
      </c>
      <c r="L257" s="17">
        <v>41.6</v>
      </c>
    </row>
    <row r="258" spans="2:12" x14ac:dyDescent="0.35">
      <c r="B258" s="37">
        <v>255</v>
      </c>
      <c r="C258" s="18">
        <v>3330</v>
      </c>
      <c r="D258" s="17">
        <v>0</v>
      </c>
      <c r="E258" s="17">
        <v>0</v>
      </c>
      <c r="F258" s="17">
        <v>0</v>
      </c>
      <c r="G258" s="17">
        <v>0</v>
      </c>
      <c r="H258" s="17">
        <v>0</v>
      </c>
      <c r="I258" s="17">
        <v>15</v>
      </c>
      <c r="J258" s="17">
        <v>0</v>
      </c>
      <c r="K258" s="17">
        <v>0</v>
      </c>
      <c r="L258" s="17">
        <v>15</v>
      </c>
    </row>
    <row r="259" spans="2:12" x14ac:dyDescent="0.35">
      <c r="B259" s="37">
        <v>256</v>
      </c>
      <c r="C259" s="18">
        <v>3331</v>
      </c>
      <c r="D259" s="17">
        <v>166.35</v>
      </c>
      <c r="E259" s="17">
        <v>171.578</v>
      </c>
      <c r="F259" s="17">
        <v>197.226</v>
      </c>
      <c r="G259" s="17">
        <v>323.36399999999998</v>
      </c>
      <c r="H259" s="17">
        <v>138.13</v>
      </c>
      <c r="I259" s="17">
        <v>381.37400000000002</v>
      </c>
      <c r="J259" s="17">
        <v>98.16</v>
      </c>
      <c r="K259" s="17">
        <v>99.88</v>
      </c>
      <c r="L259" s="17">
        <v>1576.0619999999999</v>
      </c>
    </row>
    <row r="260" spans="2:12" x14ac:dyDescent="0.35">
      <c r="B260" s="37">
        <v>257</v>
      </c>
      <c r="C260" s="18">
        <v>3332</v>
      </c>
      <c r="D260" s="17">
        <v>32.799999999999997</v>
      </c>
      <c r="E260" s="17">
        <v>31.2</v>
      </c>
      <c r="F260" s="17">
        <v>0</v>
      </c>
      <c r="G260" s="17">
        <v>58.5</v>
      </c>
      <c r="H260" s="17">
        <v>0</v>
      </c>
      <c r="I260" s="17">
        <v>41.93</v>
      </c>
      <c r="J260" s="17">
        <v>27.96</v>
      </c>
      <c r="K260" s="17">
        <v>0</v>
      </c>
      <c r="L260" s="17">
        <v>192.39</v>
      </c>
    </row>
    <row r="261" spans="2:12" x14ac:dyDescent="0.35">
      <c r="B261" s="37">
        <v>258</v>
      </c>
      <c r="C261" s="18">
        <v>3333</v>
      </c>
      <c r="D261" s="17">
        <v>21.8</v>
      </c>
      <c r="E261" s="17">
        <v>0</v>
      </c>
      <c r="F261" s="17">
        <v>54.6</v>
      </c>
      <c r="G261" s="17">
        <v>0</v>
      </c>
      <c r="H261" s="17">
        <v>0</v>
      </c>
      <c r="I261" s="17">
        <v>44.78</v>
      </c>
      <c r="J261" s="17">
        <v>0</v>
      </c>
      <c r="K261" s="17">
        <v>0</v>
      </c>
      <c r="L261" s="17">
        <v>121.18</v>
      </c>
    </row>
    <row r="262" spans="2:12" x14ac:dyDescent="0.35">
      <c r="B262" s="37">
        <v>259</v>
      </c>
      <c r="C262" s="18">
        <v>3334</v>
      </c>
      <c r="D262" s="17">
        <v>9.6</v>
      </c>
      <c r="E262" s="17">
        <v>0</v>
      </c>
      <c r="F262" s="17">
        <v>26.68</v>
      </c>
      <c r="G262" s="17">
        <v>0</v>
      </c>
      <c r="H262" s="17">
        <v>0</v>
      </c>
      <c r="I262" s="17">
        <v>30.72</v>
      </c>
      <c r="J262" s="17">
        <v>0</v>
      </c>
      <c r="K262" s="17">
        <v>0</v>
      </c>
      <c r="L262" s="17">
        <v>67</v>
      </c>
    </row>
    <row r="263" spans="2:12" x14ac:dyDescent="0.35">
      <c r="B263" s="37">
        <v>260</v>
      </c>
      <c r="C263" s="18">
        <v>3335</v>
      </c>
      <c r="D263" s="17">
        <v>262.654</v>
      </c>
      <c r="E263" s="17">
        <v>280.476</v>
      </c>
      <c r="F263" s="17">
        <v>476.47399999999999</v>
      </c>
      <c r="G263" s="17">
        <v>883.85599999999999</v>
      </c>
      <c r="H263" s="17">
        <v>944.10400000000004</v>
      </c>
      <c r="I263" s="17">
        <v>1480.96</v>
      </c>
      <c r="J263" s="17">
        <v>452.92</v>
      </c>
      <c r="K263" s="17">
        <v>177.07</v>
      </c>
      <c r="L263" s="17">
        <v>4958.5140000000001</v>
      </c>
    </row>
    <row r="264" spans="2:12" x14ac:dyDescent="0.35">
      <c r="B264" s="37">
        <v>261</v>
      </c>
      <c r="C264" s="18">
        <v>3336</v>
      </c>
      <c r="D264" s="17">
        <v>562.774</v>
      </c>
      <c r="E264" s="17">
        <v>519.05399999999997</v>
      </c>
      <c r="F264" s="17">
        <v>982.26599999999996</v>
      </c>
      <c r="G264" s="17">
        <v>1259.558</v>
      </c>
      <c r="H264" s="17">
        <v>1942.32</v>
      </c>
      <c r="I264" s="17">
        <v>2925.4740000000002</v>
      </c>
      <c r="J264" s="17">
        <v>914.43200000000002</v>
      </c>
      <c r="K264" s="17">
        <v>501.37</v>
      </c>
      <c r="L264" s="17">
        <v>9607.2479999999996</v>
      </c>
    </row>
    <row r="265" spans="2:12" x14ac:dyDescent="0.35">
      <c r="B265" s="37">
        <v>262</v>
      </c>
      <c r="C265" s="18">
        <v>3337</v>
      </c>
      <c r="D265" s="17">
        <v>406.702</v>
      </c>
      <c r="E265" s="17">
        <v>425.74</v>
      </c>
      <c r="F265" s="17">
        <v>648.26400000000001</v>
      </c>
      <c r="G265" s="17">
        <v>1089.58</v>
      </c>
      <c r="H265" s="17">
        <v>1031.2</v>
      </c>
      <c r="I265" s="17">
        <v>841.88</v>
      </c>
      <c r="J265" s="17">
        <v>305.55799999999999</v>
      </c>
      <c r="K265" s="17">
        <v>145.77000000000001</v>
      </c>
      <c r="L265" s="17">
        <v>4894.6940000000004</v>
      </c>
    </row>
    <row r="266" spans="2:12" x14ac:dyDescent="0.35">
      <c r="B266" s="37">
        <v>263</v>
      </c>
      <c r="C266" s="18">
        <v>3338</v>
      </c>
      <c r="D266" s="17">
        <v>638.69100000000003</v>
      </c>
      <c r="E266" s="17">
        <v>682.94600000000003</v>
      </c>
      <c r="F266" s="17">
        <v>980.96600000000001</v>
      </c>
      <c r="G266" s="17">
        <v>1577.82</v>
      </c>
      <c r="H266" s="17">
        <v>1653.1659999999999</v>
      </c>
      <c r="I266" s="17">
        <v>2109.5830000000001</v>
      </c>
      <c r="J266" s="17">
        <v>933.43200000000002</v>
      </c>
      <c r="K266" s="17">
        <v>372.52</v>
      </c>
      <c r="L266" s="17">
        <v>8949.1239999999998</v>
      </c>
    </row>
    <row r="267" spans="2:12" x14ac:dyDescent="0.35">
      <c r="B267" s="37">
        <v>264</v>
      </c>
      <c r="C267" s="18">
        <v>3340</v>
      </c>
      <c r="D267" s="17">
        <v>485.59</v>
      </c>
      <c r="E267" s="17">
        <v>355.95400000000001</v>
      </c>
      <c r="F267" s="17">
        <v>566.9</v>
      </c>
      <c r="G267" s="17">
        <v>778.649</v>
      </c>
      <c r="H267" s="17">
        <v>567.38599999999997</v>
      </c>
      <c r="I267" s="17">
        <v>1056.8920000000001</v>
      </c>
      <c r="J267" s="17">
        <v>427.59</v>
      </c>
      <c r="K267" s="17">
        <v>116.4</v>
      </c>
      <c r="L267" s="17">
        <v>4355.3609999999999</v>
      </c>
    </row>
    <row r="268" spans="2:12" x14ac:dyDescent="0.35">
      <c r="B268" s="37">
        <v>265</v>
      </c>
      <c r="C268" s="18">
        <v>3341</v>
      </c>
      <c r="D268" s="17">
        <v>29.5</v>
      </c>
      <c r="E268" s="17">
        <v>47.78</v>
      </c>
      <c r="F268" s="17">
        <v>26.68</v>
      </c>
      <c r="G268" s="17">
        <v>71.34</v>
      </c>
      <c r="H268" s="17">
        <v>54.64</v>
      </c>
      <c r="I268" s="17">
        <v>80.33</v>
      </c>
      <c r="J268" s="17">
        <v>41.93</v>
      </c>
      <c r="K268" s="17">
        <v>88.73</v>
      </c>
      <c r="L268" s="17">
        <v>440.93</v>
      </c>
    </row>
    <row r="269" spans="2:12" x14ac:dyDescent="0.35">
      <c r="B269" s="37">
        <v>266</v>
      </c>
      <c r="C269" s="18">
        <v>3342</v>
      </c>
      <c r="D269" s="17">
        <v>42</v>
      </c>
      <c r="E269" s="17">
        <v>63.01</v>
      </c>
      <c r="F269" s="17">
        <v>202.96</v>
      </c>
      <c r="G269" s="17">
        <v>72.73</v>
      </c>
      <c r="H269" s="17">
        <v>52.798999999999999</v>
      </c>
      <c r="I269" s="17">
        <v>172.44</v>
      </c>
      <c r="J269" s="17">
        <v>75.599999999999994</v>
      </c>
      <c r="K269" s="17">
        <v>0</v>
      </c>
      <c r="L269" s="17">
        <v>681.53899999999999</v>
      </c>
    </row>
    <row r="270" spans="2:12" x14ac:dyDescent="0.35">
      <c r="B270" s="37">
        <v>267</v>
      </c>
      <c r="C270" s="18">
        <v>3345</v>
      </c>
      <c r="D270" s="17">
        <v>65.668000000000006</v>
      </c>
      <c r="E270" s="17">
        <v>23.4</v>
      </c>
      <c r="F270" s="17">
        <v>9.1999999999999993</v>
      </c>
      <c r="G270" s="17">
        <v>74.38</v>
      </c>
      <c r="H270" s="17">
        <v>57.2</v>
      </c>
      <c r="I270" s="17">
        <v>28.5</v>
      </c>
      <c r="J270" s="17">
        <v>32.159999999999997</v>
      </c>
      <c r="K270" s="17">
        <v>0</v>
      </c>
      <c r="L270" s="17">
        <v>290.50799999999998</v>
      </c>
    </row>
    <row r="271" spans="2:12" x14ac:dyDescent="0.35">
      <c r="B271" s="37">
        <v>268</v>
      </c>
      <c r="C271" s="18">
        <v>3350</v>
      </c>
      <c r="D271" s="17">
        <v>964.55600000000004</v>
      </c>
      <c r="E271" s="17">
        <v>1043.8420000000001</v>
      </c>
      <c r="F271" s="17">
        <v>1188.8599999999999</v>
      </c>
      <c r="G271" s="17">
        <v>1186.4659999999999</v>
      </c>
      <c r="H271" s="17">
        <v>1317.9079999999999</v>
      </c>
      <c r="I271" s="17">
        <v>1484.16</v>
      </c>
      <c r="J271" s="17">
        <v>505.77199999999999</v>
      </c>
      <c r="K271" s="17">
        <v>325.58999999999997</v>
      </c>
      <c r="L271" s="17">
        <v>8017.1540000000005</v>
      </c>
    </row>
    <row r="272" spans="2:12" x14ac:dyDescent="0.35">
      <c r="B272" s="37">
        <v>269</v>
      </c>
      <c r="C272" s="18">
        <v>3351</v>
      </c>
      <c r="D272" s="17">
        <v>204.53800000000001</v>
      </c>
      <c r="E272" s="17">
        <v>125.9</v>
      </c>
      <c r="F272" s="17">
        <v>239.84</v>
      </c>
      <c r="G272" s="17">
        <v>203.51</v>
      </c>
      <c r="H272" s="17">
        <v>163.40100000000001</v>
      </c>
      <c r="I272" s="17">
        <v>443.41</v>
      </c>
      <c r="J272" s="17">
        <v>143.69</v>
      </c>
      <c r="K272" s="17">
        <v>36.799999999999997</v>
      </c>
      <c r="L272" s="17">
        <v>1561.0889999999999</v>
      </c>
    </row>
    <row r="273" spans="2:12" x14ac:dyDescent="0.35">
      <c r="B273" s="37">
        <v>270</v>
      </c>
      <c r="C273" s="18">
        <v>3352</v>
      </c>
      <c r="D273" s="17">
        <v>580.24800000000005</v>
      </c>
      <c r="E273" s="17">
        <v>472.29</v>
      </c>
      <c r="F273" s="17">
        <v>415.98</v>
      </c>
      <c r="G273" s="17">
        <v>410.57</v>
      </c>
      <c r="H273" s="17">
        <v>714.327</v>
      </c>
      <c r="I273" s="17">
        <v>556.202</v>
      </c>
      <c r="J273" s="17">
        <v>211.98</v>
      </c>
      <c r="K273" s="17">
        <v>58.36</v>
      </c>
      <c r="L273" s="17">
        <v>3419.9569999999999</v>
      </c>
    </row>
    <row r="274" spans="2:12" x14ac:dyDescent="0.35">
      <c r="B274" s="37">
        <v>271</v>
      </c>
      <c r="C274" s="18">
        <v>3355</v>
      </c>
      <c r="D274" s="17">
        <v>135.34800000000001</v>
      </c>
      <c r="E274" s="17">
        <v>159.392</v>
      </c>
      <c r="F274" s="17">
        <v>299.262</v>
      </c>
      <c r="G274" s="17">
        <v>214.68</v>
      </c>
      <c r="H274" s="17">
        <v>134.19</v>
      </c>
      <c r="I274" s="17">
        <v>199.61600000000001</v>
      </c>
      <c r="J274" s="17">
        <v>42.36</v>
      </c>
      <c r="K274" s="17">
        <v>29.96</v>
      </c>
      <c r="L274" s="17">
        <v>1214.808</v>
      </c>
    </row>
    <row r="275" spans="2:12" x14ac:dyDescent="0.35">
      <c r="B275" s="37">
        <v>272</v>
      </c>
      <c r="C275" s="18">
        <v>3356</v>
      </c>
      <c r="D275" s="17">
        <v>150.71600000000001</v>
      </c>
      <c r="E275" s="17">
        <v>158.65100000000001</v>
      </c>
      <c r="F275" s="17">
        <v>238.01400000000001</v>
      </c>
      <c r="G275" s="17">
        <v>179.14</v>
      </c>
      <c r="H275" s="17">
        <v>247.83</v>
      </c>
      <c r="I275" s="17">
        <v>165.98</v>
      </c>
      <c r="J275" s="17">
        <v>74.784000000000006</v>
      </c>
      <c r="K275" s="17">
        <v>14.36</v>
      </c>
      <c r="L275" s="17">
        <v>1229.4749999999999</v>
      </c>
    </row>
    <row r="276" spans="2:12" x14ac:dyDescent="0.35">
      <c r="B276" s="37">
        <v>273</v>
      </c>
      <c r="C276" s="18">
        <v>3357</v>
      </c>
      <c r="D276" s="17">
        <v>66.27</v>
      </c>
      <c r="E276" s="17">
        <v>89.768000000000001</v>
      </c>
      <c r="F276" s="17">
        <v>180.73</v>
      </c>
      <c r="G276" s="17">
        <v>34.46</v>
      </c>
      <c r="H276" s="17">
        <v>161.39599999999999</v>
      </c>
      <c r="I276" s="17">
        <v>84.36</v>
      </c>
      <c r="J276" s="17">
        <v>86.46</v>
      </c>
      <c r="K276" s="17">
        <v>0</v>
      </c>
      <c r="L276" s="17">
        <v>703.44399999999996</v>
      </c>
    </row>
    <row r="277" spans="2:12" x14ac:dyDescent="0.35">
      <c r="B277" s="37">
        <v>274</v>
      </c>
      <c r="C277" s="18">
        <v>3358</v>
      </c>
      <c r="D277" s="17">
        <v>131.88</v>
      </c>
      <c r="E277" s="17">
        <v>115.2</v>
      </c>
      <c r="F277" s="17">
        <v>52.712000000000003</v>
      </c>
      <c r="G277" s="17">
        <v>54.6</v>
      </c>
      <c r="H277" s="17">
        <v>81.290000000000006</v>
      </c>
      <c r="I277" s="17">
        <v>222.678</v>
      </c>
      <c r="J277" s="17">
        <v>66.930000000000007</v>
      </c>
      <c r="K277" s="17">
        <v>75</v>
      </c>
      <c r="L277" s="17">
        <v>800.29</v>
      </c>
    </row>
    <row r="278" spans="2:12" x14ac:dyDescent="0.35">
      <c r="B278" s="37">
        <v>275</v>
      </c>
      <c r="C278" s="18">
        <v>3360</v>
      </c>
      <c r="D278" s="17">
        <v>22.94</v>
      </c>
      <c r="E278" s="17">
        <v>15.6</v>
      </c>
      <c r="F278" s="17">
        <v>31.2</v>
      </c>
      <c r="G278" s="17">
        <v>33.299999999999997</v>
      </c>
      <c r="H278" s="17">
        <v>40.5</v>
      </c>
      <c r="I278" s="17">
        <v>51.34</v>
      </c>
      <c r="J278" s="17">
        <v>0</v>
      </c>
      <c r="K278" s="17">
        <v>0</v>
      </c>
      <c r="L278" s="17">
        <v>194.88</v>
      </c>
    </row>
    <row r="279" spans="2:12" x14ac:dyDescent="0.35">
      <c r="B279" s="37">
        <v>276</v>
      </c>
      <c r="C279" s="18">
        <v>3363</v>
      </c>
      <c r="D279" s="17">
        <v>78.06</v>
      </c>
      <c r="E279" s="17">
        <v>83</v>
      </c>
      <c r="F279" s="17">
        <v>165.03200000000001</v>
      </c>
      <c r="G279" s="17">
        <v>181.59899999999999</v>
      </c>
      <c r="H279" s="17">
        <v>22.94</v>
      </c>
      <c r="I279" s="17">
        <v>13.8</v>
      </c>
      <c r="J279" s="17">
        <v>0</v>
      </c>
      <c r="K279" s="17">
        <v>0</v>
      </c>
      <c r="L279" s="17">
        <v>544.43100000000004</v>
      </c>
    </row>
    <row r="280" spans="2:12" x14ac:dyDescent="0.35">
      <c r="B280" s="37">
        <v>277</v>
      </c>
      <c r="C280" s="18">
        <v>3364</v>
      </c>
      <c r="D280" s="17">
        <v>110.94</v>
      </c>
      <c r="E280" s="17">
        <v>101.12</v>
      </c>
      <c r="F280" s="17">
        <v>66.06</v>
      </c>
      <c r="G280" s="17">
        <v>66.94</v>
      </c>
      <c r="H280" s="17">
        <v>26.68</v>
      </c>
      <c r="I280" s="17">
        <v>190.32</v>
      </c>
      <c r="J280" s="17">
        <v>0</v>
      </c>
      <c r="K280" s="17">
        <v>0</v>
      </c>
      <c r="L280" s="17">
        <v>562.05999999999995</v>
      </c>
    </row>
    <row r="281" spans="2:12" x14ac:dyDescent="0.35">
      <c r="B281" s="37">
        <v>278</v>
      </c>
      <c r="C281" s="18">
        <v>3370</v>
      </c>
      <c r="D281" s="17">
        <v>0</v>
      </c>
      <c r="E281" s="17">
        <v>0</v>
      </c>
      <c r="F281" s="17">
        <v>0</v>
      </c>
      <c r="G281" s="17">
        <v>0</v>
      </c>
      <c r="H281" s="17">
        <v>56.04</v>
      </c>
      <c r="I281" s="17">
        <v>59.36</v>
      </c>
      <c r="J281" s="17">
        <v>0</v>
      </c>
      <c r="K281" s="17">
        <v>0</v>
      </c>
      <c r="L281" s="17">
        <v>115.4</v>
      </c>
    </row>
    <row r="282" spans="2:12" x14ac:dyDescent="0.35">
      <c r="B282" s="37">
        <v>279</v>
      </c>
      <c r="C282" s="18">
        <v>3371</v>
      </c>
      <c r="D282" s="17">
        <v>40.917999999999999</v>
      </c>
      <c r="E282" s="17">
        <v>34.479999999999997</v>
      </c>
      <c r="F282" s="17">
        <v>11.04</v>
      </c>
      <c r="G282" s="17">
        <v>13.68</v>
      </c>
      <c r="H282" s="17">
        <v>80.98</v>
      </c>
      <c r="I282" s="17">
        <v>44.54</v>
      </c>
      <c r="J282" s="17">
        <v>0</v>
      </c>
      <c r="K282" s="17">
        <v>0</v>
      </c>
      <c r="L282" s="17">
        <v>225.63800000000001</v>
      </c>
    </row>
    <row r="283" spans="2:12" x14ac:dyDescent="0.35">
      <c r="B283" s="37">
        <v>280</v>
      </c>
      <c r="C283" s="18">
        <v>3373</v>
      </c>
      <c r="D283" s="17">
        <v>69.19</v>
      </c>
      <c r="E283" s="17">
        <v>44.1</v>
      </c>
      <c r="F283" s="17">
        <v>32.6</v>
      </c>
      <c r="G283" s="17">
        <v>131.06</v>
      </c>
      <c r="H283" s="17">
        <v>165.14</v>
      </c>
      <c r="I283" s="17">
        <v>66.463999999999999</v>
      </c>
      <c r="J283" s="17">
        <v>0</v>
      </c>
      <c r="K283" s="17">
        <v>0</v>
      </c>
      <c r="L283" s="17">
        <v>508.55399999999997</v>
      </c>
    </row>
    <row r="284" spans="2:12" x14ac:dyDescent="0.35">
      <c r="B284" s="37">
        <v>281</v>
      </c>
      <c r="C284" s="18">
        <v>3374</v>
      </c>
      <c r="D284" s="17">
        <v>0</v>
      </c>
      <c r="E284" s="17">
        <v>0</v>
      </c>
      <c r="F284" s="17">
        <v>0</v>
      </c>
      <c r="G284" s="17">
        <v>15</v>
      </c>
      <c r="H284" s="17">
        <v>26.68</v>
      </c>
      <c r="I284" s="17">
        <v>15.6</v>
      </c>
      <c r="J284" s="17">
        <v>0</v>
      </c>
      <c r="K284" s="17">
        <v>0</v>
      </c>
      <c r="L284" s="17">
        <v>57.28</v>
      </c>
    </row>
    <row r="285" spans="2:12" x14ac:dyDescent="0.35">
      <c r="B285" s="37">
        <v>282</v>
      </c>
      <c r="C285" s="18">
        <v>3375</v>
      </c>
      <c r="D285" s="17">
        <v>18</v>
      </c>
      <c r="E285" s="17">
        <v>32.54</v>
      </c>
      <c r="F285" s="17">
        <v>37.6</v>
      </c>
      <c r="G285" s="17">
        <v>0</v>
      </c>
      <c r="H285" s="17">
        <v>28.8</v>
      </c>
      <c r="I285" s="17">
        <v>0</v>
      </c>
      <c r="J285" s="17">
        <v>0</v>
      </c>
      <c r="K285" s="17">
        <v>0</v>
      </c>
      <c r="L285" s="17">
        <v>116.94</v>
      </c>
    </row>
    <row r="286" spans="2:12" x14ac:dyDescent="0.35">
      <c r="B286" s="37">
        <v>283</v>
      </c>
      <c r="C286" s="18">
        <v>3377</v>
      </c>
      <c r="D286" s="17">
        <v>62.88</v>
      </c>
      <c r="E286" s="17">
        <v>96.593999999999994</v>
      </c>
      <c r="F286" s="17">
        <v>150.19800000000001</v>
      </c>
      <c r="G286" s="17">
        <v>223.34</v>
      </c>
      <c r="H286" s="17">
        <v>269.01</v>
      </c>
      <c r="I286" s="17">
        <v>38.9</v>
      </c>
      <c r="J286" s="17">
        <v>6.4</v>
      </c>
      <c r="K286" s="17">
        <v>40.020000000000003</v>
      </c>
      <c r="L286" s="17">
        <v>887.34199999999998</v>
      </c>
    </row>
    <row r="287" spans="2:12" x14ac:dyDescent="0.35">
      <c r="B287" s="37">
        <v>284</v>
      </c>
      <c r="C287" s="18">
        <v>3379</v>
      </c>
      <c r="D287" s="17">
        <v>0</v>
      </c>
      <c r="E287" s="17">
        <v>0</v>
      </c>
      <c r="F287" s="17">
        <v>0</v>
      </c>
      <c r="G287" s="17">
        <v>0</v>
      </c>
      <c r="H287" s="17">
        <v>0</v>
      </c>
      <c r="I287" s="17">
        <v>109.4</v>
      </c>
      <c r="J287" s="17">
        <v>0</v>
      </c>
      <c r="K287" s="17">
        <v>0</v>
      </c>
      <c r="L287" s="17">
        <v>109.4</v>
      </c>
    </row>
    <row r="288" spans="2:12" x14ac:dyDescent="0.35">
      <c r="B288" s="37">
        <v>285</v>
      </c>
      <c r="C288" s="18">
        <v>3380</v>
      </c>
      <c r="D288" s="17">
        <v>90.605999999999995</v>
      </c>
      <c r="E288" s="17">
        <v>63.1</v>
      </c>
      <c r="F288" s="17">
        <v>119.2</v>
      </c>
      <c r="G288" s="17">
        <v>59.136000000000003</v>
      </c>
      <c r="H288" s="17">
        <v>60.16</v>
      </c>
      <c r="I288" s="17">
        <v>81.135999999999996</v>
      </c>
      <c r="J288" s="17">
        <v>15.6</v>
      </c>
      <c r="K288" s="17">
        <v>0</v>
      </c>
      <c r="L288" s="17">
        <v>488.93799999999999</v>
      </c>
    </row>
    <row r="289" spans="2:12" x14ac:dyDescent="0.35">
      <c r="B289" s="37">
        <v>286</v>
      </c>
      <c r="C289" s="18">
        <v>3381</v>
      </c>
      <c r="D289" s="17">
        <v>0</v>
      </c>
      <c r="E289" s="17">
        <v>18.239999999999998</v>
      </c>
      <c r="F289" s="17">
        <v>0</v>
      </c>
      <c r="G289" s="17">
        <v>86.4</v>
      </c>
      <c r="H289" s="17">
        <v>17.02</v>
      </c>
      <c r="I289" s="17">
        <v>28.4</v>
      </c>
      <c r="J289" s="17">
        <v>27</v>
      </c>
      <c r="K289" s="17">
        <v>0</v>
      </c>
      <c r="L289" s="17">
        <v>177.06</v>
      </c>
    </row>
    <row r="290" spans="2:12" x14ac:dyDescent="0.35">
      <c r="B290" s="37">
        <v>287</v>
      </c>
      <c r="C290" s="18">
        <v>3384</v>
      </c>
      <c r="D290" s="17">
        <v>28.2</v>
      </c>
      <c r="E290" s="17">
        <v>27.36</v>
      </c>
      <c r="F290" s="17">
        <v>27.36</v>
      </c>
      <c r="G290" s="17">
        <v>28.5</v>
      </c>
      <c r="H290" s="17">
        <v>0</v>
      </c>
      <c r="I290" s="17">
        <v>0</v>
      </c>
      <c r="J290" s="17">
        <v>0</v>
      </c>
      <c r="K290" s="17">
        <v>0</v>
      </c>
      <c r="L290" s="17">
        <v>111.42</v>
      </c>
    </row>
    <row r="291" spans="2:12" x14ac:dyDescent="0.35">
      <c r="B291" s="37">
        <v>288</v>
      </c>
      <c r="C291" s="18">
        <v>3385</v>
      </c>
      <c r="D291" s="17">
        <v>0</v>
      </c>
      <c r="E291" s="17">
        <v>13.34</v>
      </c>
      <c r="F291" s="17">
        <v>36.479999999999997</v>
      </c>
      <c r="G291" s="17">
        <v>0</v>
      </c>
      <c r="H291" s="17">
        <v>0</v>
      </c>
      <c r="I291" s="17">
        <v>68.61</v>
      </c>
      <c r="J291" s="17">
        <v>0</v>
      </c>
      <c r="K291" s="17">
        <v>0</v>
      </c>
      <c r="L291" s="17">
        <v>118.43</v>
      </c>
    </row>
    <row r="292" spans="2:12" x14ac:dyDescent="0.35">
      <c r="B292" s="37">
        <v>289</v>
      </c>
      <c r="C292" s="18">
        <v>3388</v>
      </c>
      <c r="D292" s="17">
        <v>0</v>
      </c>
      <c r="E292" s="17">
        <v>0</v>
      </c>
      <c r="F292" s="17">
        <v>0</v>
      </c>
      <c r="G292" s="17">
        <v>0</v>
      </c>
      <c r="H292" s="17">
        <v>0</v>
      </c>
      <c r="I292" s="17">
        <v>36.4</v>
      </c>
      <c r="J292" s="17">
        <v>0</v>
      </c>
      <c r="K292" s="17">
        <v>0</v>
      </c>
      <c r="L292" s="17">
        <v>36.4</v>
      </c>
    </row>
    <row r="293" spans="2:12" x14ac:dyDescent="0.35">
      <c r="B293" s="37">
        <v>290</v>
      </c>
      <c r="C293" s="18">
        <v>3390</v>
      </c>
      <c r="D293" s="17">
        <v>0</v>
      </c>
      <c r="E293" s="17">
        <v>0</v>
      </c>
      <c r="F293" s="17">
        <v>0</v>
      </c>
      <c r="G293" s="17">
        <v>13.34</v>
      </c>
      <c r="H293" s="17">
        <v>26.68</v>
      </c>
      <c r="I293" s="17">
        <v>0</v>
      </c>
      <c r="J293" s="17">
        <v>0</v>
      </c>
      <c r="K293" s="17">
        <v>0</v>
      </c>
      <c r="L293" s="17">
        <v>40.020000000000003</v>
      </c>
    </row>
    <row r="294" spans="2:12" x14ac:dyDescent="0.35">
      <c r="B294" s="37">
        <v>291</v>
      </c>
      <c r="C294" s="18">
        <v>3392</v>
      </c>
      <c r="D294" s="17">
        <v>10</v>
      </c>
      <c r="E294" s="17">
        <v>0</v>
      </c>
      <c r="F294" s="17">
        <v>18</v>
      </c>
      <c r="G294" s="17">
        <v>0</v>
      </c>
      <c r="H294" s="17">
        <v>0</v>
      </c>
      <c r="I294" s="17">
        <v>0</v>
      </c>
      <c r="J294" s="17">
        <v>0</v>
      </c>
      <c r="K294" s="17">
        <v>0</v>
      </c>
      <c r="L294" s="17">
        <v>28</v>
      </c>
    </row>
    <row r="295" spans="2:12" x14ac:dyDescent="0.35">
      <c r="B295" s="37">
        <v>292</v>
      </c>
      <c r="C295" s="18">
        <v>3393</v>
      </c>
      <c r="D295" s="17">
        <v>61.54</v>
      </c>
      <c r="E295" s="17">
        <v>56.24</v>
      </c>
      <c r="F295" s="17">
        <v>23.4</v>
      </c>
      <c r="G295" s="17">
        <v>15.6</v>
      </c>
      <c r="H295" s="17">
        <v>46.8</v>
      </c>
      <c r="I295" s="17">
        <v>56.8</v>
      </c>
      <c r="J295" s="17">
        <v>0</v>
      </c>
      <c r="K295" s="17">
        <v>0</v>
      </c>
      <c r="L295" s="17">
        <v>260.38</v>
      </c>
    </row>
    <row r="296" spans="2:12" x14ac:dyDescent="0.35">
      <c r="B296" s="37">
        <v>293</v>
      </c>
      <c r="C296" s="18">
        <v>3395</v>
      </c>
      <c r="D296" s="17">
        <v>0</v>
      </c>
      <c r="E296" s="17">
        <v>0</v>
      </c>
      <c r="F296" s="17">
        <v>15.6</v>
      </c>
      <c r="G296" s="17">
        <v>0</v>
      </c>
      <c r="H296" s="17">
        <v>0</v>
      </c>
      <c r="I296" s="17">
        <v>23.4</v>
      </c>
      <c r="J296" s="17">
        <v>0</v>
      </c>
      <c r="K296" s="17">
        <v>0</v>
      </c>
      <c r="L296" s="17">
        <v>39</v>
      </c>
    </row>
    <row r="297" spans="2:12" x14ac:dyDescent="0.35">
      <c r="B297" s="37">
        <v>294</v>
      </c>
      <c r="C297" s="18">
        <v>3396</v>
      </c>
      <c r="D297" s="17">
        <v>0</v>
      </c>
      <c r="E297" s="17">
        <v>0</v>
      </c>
      <c r="F297" s="17">
        <v>0</v>
      </c>
      <c r="G297" s="17">
        <v>0</v>
      </c>
      <c r="H297" s="17">
        <v>13.8</v>
      </c>
      <c r="I297" s="17">
        <v>31.2</v>
      </c>
      <c r="J297" s="17">
        <v>0</v>
      </c>
      <c r="K297" s="17">
        <v>0</v>
      </c>
      <c r="L297" s="17">
        <v>45</v>
      </c>
    </row>
    <row r="298" spans="2:12" x14ac:dyDescent="0.35">
      <c r="B298" s="37">
        <v>295</v>
      </c>
      <c r="C298" s="18">
        <v>3400</v>
      </c>
      <c r="D298" s="17">
        <v>72.44</v>
      </c>
      <c r="E298" s="17">
        <v>164.7</v>
      </c>
      <c r="F298" s="17">
        <v>46.8</v>
      </c>
      <c r="G298" s="17">
        <v>197.68</v>
      </c>
      <c r="H298" s="17">
        <v>137.68</v>
      </c>
      <c r="I298" s="17">
        <v>165.54</v>
      </c>
      <c r="J298" s="17">
        <v>0</v>
      </c>
      <c r="K298" s="17">
        <v>0</v>
      </c>
      <c r="L298" s="17">
        <v>784.84</v>
      </c>
    </row>
    <row r="299" spans="2:12" x14ac:dyDescent="0.35">
      <c r="B299" s="37">
        <v>296</v>
      </c>
      <c r="C299" s="18">
        <v>3401</v>
      </c>
      <c r="D299" s="17">
        <v>52.08</v>
      </c>
      <c r="E299" s="17">
        <v>139.018</v>
      </c>
      <c r="F299" s="17">
        <v>77</v>
      </c>
      <c r="G299" s="17">
        <v>93.69</v>
      </c>
      <c r="H299" s="17">
        <v>46.8</v>
      </c>
      <c r="I299" s="17">
        <v>85.8</v>
      </c>
      <c r="J299" s="17">
        <v>0</v>
      </c>
      <c r="K299" s="17">
        <v>0</v>
      </c>
      <c r="L299" s="17">
        <v>494.38799999999998</v>
      </c>
    </row>
    <row r="300" spans="2:12" x14ac:dyDescent="0.35">
      <c r="B300" s="37">
        <v>297</v>
      </c>
      <c r="C300" s="18">
        <v>3407</v>
      </c>
      <c r="D300" s="17">
        <v>46.8</v>
      </c>
      <c r="E300" s="17">
        <v>0</v>
      </c>
      <c r="F300" s="17">
        <v>0</v>
      </c>
      <c r="G300" s="17">
        <v>0</v>
      </c>
      <c r="H300" s="17">
        <v>0</v>
      </c>
      <c r="I300" s="17">
        <v>0</v>
      </c>
      <c r="J300" s="17">
        <v>0</v>
      </c>
      <c r="K300" s="17">
        <v>0</v>
      </c>
      <c r="L300" s="17">
        <v>46.8</v>
      </c>
    </row>
    <row r="301" spans="2:12" x14ac:dyDescent="0.35">
      <c r="B301" s="37">
        <v>298</v>
      </c>
      <c r="C301" s="18">
        <v>3409</v>
      </c>
      <c r="D301" s="17">
        <v>0</v>
      </c>
      <c r="E301" s="17">
        <v>26.68</v>
      </c>
      <c r="F301" s="17">
        <v>59.88</v>
      </c>
      <c r="G301" s="17">
        <v>0</v>
      </c>
      <c r="H301" s="17">
        <v>0</v>
      </c>
      <c r="I301" s="17">
        <v>93.6</v>
      </c>
      <c r="J301" s="17">
        <v>0</v>
      </c>
      <c r="K301" s="17">
        <v>0</v>
      </c>
      <c r="L301" s="17">
        <v>180.16</v>
      </c>
    </row>
    <row r="302" spans="2:12" x14ac:dyDescent="0.35">
      <c r="B302" s="37">
        <v>299</v>
      </c>
      <c r="C302" s="18">
        <v>3412</v>
      </c>
      <c r="D302" s="17">
        <v>9.1999999999999993</v>
      </c>
      <c r="E302" s="17">
        <v>0</v>
      </c>
      <c r="F302" s="17">
        <v>0</v>
      </c>
      <c r="G302" s="17">
        <v>0</v>
      </c>
      <c r="H302" s="17">
        <v>0</v>
      </c>
      <c r="I302" s="17">
        <v>0</v>
      </c>
      <c r="J302" s="17">
        <v>0</v>
      </c>
      <c r="K302" s="17">
        <v>0</v>
      </c>
      <c r="L302" s="17">
        <v>9.1999999999999993</v>
      </c>
    </row>
    <row r="303" spans="2:12" x14ac:dyDescent="0.35">
      <c r="B303" s="37">
        <v>300</v>
      </c>
      <c r="C303" s="18">
        <v>3414</v>
      </c>
      <c r="D303" s="17">
        <v>71.38</v>
      </c>
      <c r="E303" s="17">
        <v>24.25</v>
      </c>
      <c r="F303" s="17">
        <v>42.6</v>
      </c>
      <c r="G303" s="17">
        <v>0</v>
      </c>
      <c r="H303" s="17">
        <v>0</v>
      </c>
      <c r="I303" s="17">
        <v>133.68</v>
      </c>
      <c r="J303" s="17">
        <v>0</v>
      </c>
      <c r="K303" s="17">
        <v>0</v>
      </c>
      <c r="L303" s="17">
        <v>271.91000000000003</v>
      </c>
    </row>
    <row r="304" spans="2:12" x14ac:dyDescent="0.35">
      <c r="B304" s="37">
        <v>301</v>
      </c>
      <c r="C304" s="18">
        <v>3418</v>
      </c>
      <c r="D304" s="17">
        <v>0</v>
      </c>
      <c r="E304" s="17">
        <v>32.49</v>
      </c>
      <c r="F304" s="17">
        <v>72.040000000000006</v>
      </c>
      <c r="G304" s="17">
        <v>0</v>
      </c>
      <c r="H304" s="17">
        <v>55.62</v>
      </c>
      <c r="I304" s="17">
        <v>0</v>
      </c>
      <c r="J304" s="17">
        <v>0</v>
      </c>
      <c r="K304" s="17">
        <v>0</v>
      </c>
      <c r="L304" s="17">
        <v>160.15</v>
      </c>
    </row>
    <row r="305" spans="2:12" x14ac:dyDescent="0.35">
      <c r="B305" s="37">
        <v>302</v>
      </c>
      <c r="C305" s="18">
        <v>3420</v>
      </c>
      <c r="D305" s="17">
        <v>18.239999999999998</v>
      </c>
      <c r="E305" s="17">
        <v>0</v>
      </c>
      <c r="F305" s="17">
        <v>0</v>
      </c>
      <c r="G305" s="17">
        <v>25.327999999999999</v>
      </c>
      <c r="H305" s="17">
        <v>0</v>
      </c>
      <c r="I305" s="17">
        <v>0</v>
      </c>
      <c r="J305" s="17">
        <v>0</v>
      </c>
      <c r="K305" s="17">
        <v>0</v>
      </c>
      <c r="L305" s="17">
        <v>43.567999999999998</v>
      </c>
    </row>
    <row r="306" spans="2:12" x14ac:dyDescent="0.35">
      <c r="B306" s="37">
        <v>303</v>
      </c>
      <c r="C306" s="18">
        <v>3423</v>
      </c>
      <c r="D306" s="17">
        <v>7.8</v>
      </c>
      <c r="E306" s="17">
        <v>0</v>
      </c>
      <c r="F306" s="17">
        <v>15.6</v>
      </c>
      <c r="G306" s="17">
        <v>0</v>
      </c>
      <c r="H306" s="17">
        <v>0</v>
      </c>
      <c r="I306" s="17">
        <v>0</v>
      </c>
      <c r="J306" s="17">
        <v>0</v>
      </c>
      <c r="K306" s="17">
        <v>0</v>
      </c>
      <c r="L306" s="17">
        <v>23.4</v>
      </c>
    </row>
    <row r="307" spans="2:12" x14ac:dyDescent="0.35">
      <c r="B307" s="37">
        <v>304</v>
      </c>
      <c r="C307" s="18">
        <v>3424</v>
      </c>
      <c r="D307" s="17">
        <v>0</v>
      </c>
      <c r="E307" s="17">
        <v>0</v>
      </c>
      <c r="F307" s="17">
        <v>0</v>
      </c>
      <c r="G307" s="17">
        <v>61.6</v>
      </c>
      <c r="H307" s="17">
        <v>15.6</v>
      </c>
      <c r="I307" s="17">
        <v>30</v>
      </c>
      <c r="J307" s="17">
        <v>0</v>
      </c>
      <c r="K307" s="17">
        <v>0</v>
      </c>
      <c r="L307" s="17">
        <v>107.2</v>
      </c>
    </row>
    <row r="308" spans="2:12" x14ac:dyDescent="0.35">
      <c r="B308" s="37">
        <v>305</v>
      </c>
      <c r="C308" s="18">
        <v>3427</v>
      </c>
      <c r="D308" s="17">
        <v>69.3</v>
      </c>
      <c r="E308" s="17">
        <v>201.8</v>
      </c>
      <c r="F308" s="17">
        <v>224.78</v>
      </c>
      <c r="G308" s="17">
        <v>180.33</v>
      </c>
      <c r="H308" s="17">
        <v>262.73</v>
      </c>
      <c r="I308" s="17">
        <v>434.83</v>
      </c>
      <c r="J308" s="17">
        <v>190.066</v>
      </c>
      <c r="K308" s="17">
        <v>83.86</v>
      </c>
      <c r="L308" s="17">
        <v>1647.6959999999999</v>
      </c>
    </row>
    <row r="309" spans="2:12" x14ac:dyDescent="0.35">
      <c r="B309" s="37">
        <v>306</v>
      </c>
      <c r="C309" s="18">
        <v>3428</v>
      </c>
      <c r="D309" s="17">
        <v>23.077999999999999</v>
      </c>
      <c r="E309" s="17">
        <v>4.7880000000000003</v>
      </c>
      <c r="F309" s="17">
        <v>0</v>
      </c>
      <c r="G309" s="17">
        <v>32.61</v>
      </c>
      <c r="H309" s="17">
        <v>42.4</v>
      </c>
      <c r="I309" s="17">
        <v>0</v>
      </c>
      <c r="J309" s="17">
        <v>83.86</v>
      </c>
      <c r="K309" s="17">
        <v>50.16</v>
      </c>
      <c r="L309" s="17">
        <v>236.89599999999999</v>
      </c>
    </row>
    <row r="310" spans="2:12" x14ac:dyDescent="0.35">
      <c r="B310" s="37">
        <v>307</v>
      </c>
      <c r="C310" s="18">
        <v>3429</v>
      </c>
      <c r="D310" s="17">
        <v>797.00800000000004</v>
      </c>
      <c r="E310" s="17">
        <v>814.75400000000002</v>
      </c>
      <c r="F310" s="17">
        <v>924.92</v>
      </c>
      <c r="G310" s="17">
        <v>1393.289</v>
      </c>
      <c r="H310" s="17">
        <v>1799.508</v>
      </c>
      <c r="I310" s="17">
        <v>1892.78</v>
      </c>
      <c r="J310" s="17">
        <v>991.98</v>
      </c>
      <c r="K310" s="17">
        <v>406.88799999999998</v>
      </c>
      <c r="L310" s="17">
        <v>9021.1270000000004</v>
      </c>
    </row>
    <row r="311" spans="2:12" x14ac:dyDescent="0.35">
      <c r="B311" s="37">
        <v>308</v>
      </c>
      <c r="C311" s="18">
        <v>3430</v>
      </c>
      <c r="D311" s="17">
        <v>0</v>
      </c>
      <c r="E311" s="17">
        <v>0</v>
      </c>
      <c r="F311" s="17">
        <v>0</v>
      </c>
      <c r="G311" s="17">
        <v>32.61</v>
      </c>
      <c r="H311" s="17">
        <v>0</v>
      </c>
      <c r="I311" s="17">
        <v>49</v>
      </c>
      <c r="J311" s="17">
        <v>0</v>
      </c>
      <c r="K311" s="17">
        <v>0</v>
      </c>
      <c r="L311" s="17">
        <v>81.61</v>
      </c>
    </row>
    <row r="312" spans="2:12" x14ac:dyDescent="0.35">
      <c r="B312" s="37">
        <v>309</v>
      </c>
      <c r="C312" s="18">
        <v>3431</v>
      </c>
      <c r="D312" s="17">
        <v>100.8</v>
      </c>
      <c r="E312" s="17">
        <v>84</v>
      </c>
      <c r="F312" s="17">
        <v>246.72</v>
      </c>
      <c r="G312" s="17">
        <v>88.66</v>
      </c>
      <c r="H312" s="17">
        <v>183.15</v>
      </c>
      <c r="I312" s="17">
        <v>190.97</v>
      </c>
      <c r="J312" s="17">
        <v>38.200000000000003</v>
      </c>
      <c r="K312" s="17">
        <v>62.4</v>
      </c>
      <c r="L312" s="17">
        <v>994.9</v>
      </c>
    </row>
    <row r="313" spans="2:12" x14ac:dyDescent="0.35">
      <c r="B313" s="37">
        <v>310</v>
      </c>
      <c r="C313" s="18">
        <v>3433</v>
      </c>
      <c r="D313" s="17">
        <v>0</v>
      </c>
      <c r="E313" s="17">
        <v>15.6</v>
      </c>
      <c r="F313" s="17">
        <v>0</v>
      </c>
      <c r="G313" s="17">
        <v>0</v>
      </c>
      <c r="H313" s="17">
        <v>0</v>
      </c>
      <c r="I313" s="17">
        <v>0</v>
      </c>
      <c r="J313" s="17">
        <v>0</v>
      </c>
      <c r="K313" s="17">
        <v>0</v>
      </c>
      <c r="L313" s="17">
        <v>15.6</v>
      </c>
    </row>
    <row r="314" spans="2:12" x14ac:dyDescent="0.35">
      <c r="B314" s="37">
        <v>311</v>
      </c>
      <c r="C314" s="18">
        <v>3434</v>
      </c>
      <c r="D314" s="17">
        <v>190.67599999999999</v>
      </c>
      <c r="E314" s="17">
        <v>83.888000000000005</v>
      </c>
      <c r="F314" s="17">
        <v>245.16</v>
      </c>
      <c r="G314" s="17">
        <v>206.74</v>
      </c>
      <c r="H314" s="17">
        <v>81.599999999999994</v>
      </c>
      <c r="I314" s="17">
        <v>141.75</v>
      </c>
      <c r="J314" s="17">
        <v>49.92</v>
      </c>
      <c r="K314" s="17">
        <v>77.08</v>
      </c>
      <c r="L314" s="17">
        <v>1076.8140000000001</v>
      </c>
    </row>
    <row r="315" spans="2:12" x14ac:dyDescent="0.35">
      <c r="B315" s="37">
        <v>312</v>
      </c>
      <c r="C315" s="18">
        <v>3435</v>
      </c>
      <c r="D315" s="17">
        <v>57.2</v>
      </c>
      <c r="E315" s="17">
        <v>166.85</v>
      </c>
      <c r="F315" s="17">
        <v>183.77500000000001</v>
      </c>
      <c r="G315" s="17">
        <v>197.26</v>
      </c>
      <c r="H315" s="17">
        <v>53.4</v>
      </c>
      <c r="I315" s="17">
        <v>138.78399999999999</v>
      </c>
      <c r="J315" s="17">
        <v>0</v>
      </c>
      <c r="K315" s="17">
        <v>0</v>
      </c>
      <c r="L315" s="17">
        <v>797.26900000000001</v>
      </c>
    </row>
    <row r="316" spans="2:12" x14ac:dyDescent="0.35">
      <c r="B316" s="37">
        <v>313</v>
      </c>
      <c r="C316" s="18">
        <v>3437</v>
      </c>
      <c r="D316" s="17">
        <v>424.6</v>
      </c>
      <c r="E316" s="17">
        <v>306.04000000000002</v>
      </c>
      <c r="F316" s="17">
        <v>405.20600000000002</v>
      </c>
      <c r="G316" s="17">
        <v>255.6</v>
      </c>
      <c r="H316" s="17">
        <v>194.27</v>
      </c>
      <c r="I316" s="17">
        <v>502.75</v>
      </c>
      <c r="J316" s="17">
        <v>279.25</v>
      </c>
      <c r="K316" s="17">
        <v>66.28</v>
      </c>
      <c r="L316" s="17">
        <v>2433.9960000000001</v>
      </c>
    </row>
    <row r="317" spans="2:12" x14ac:dyDescent="0.35">
      <c r="B317" s="37">
        <v>314</v>
      </c>
      <c r="C317" s="18">
        <v>3438</v>
      </c>
      <c r="D317" s="17">
        <v>101.84</v>
      </c>
      <c r="E317" s="17">
        <v>96.38</v>
      </c>
      <c r="F317" s="17">
        <v>148.4</v>
      </c>
      <c r="G317" s="17">
        <v>61.68</v>
      </c>
      <c r="H317" s="17">
        <v>210.12</v>
      </c>
      <c r="I317" s="17">
        <v>178.61</v>
      </c>
      <c r="J317" s="17">
        <v>0</v>
      </c>
      <c r="K317" s="17">
        <v>86.92</v>
      </c>
      <c r="L317" s="17">
        <v>883.95</v>
      </c>
    </row>
    <row r="318" spans="2:12" x14ac:dyDescent="0.35">
      <c r="B318" s="37">
        <v>315</v>
      </c>
      <c r="C318" s="18">
        <v>3440</v>
      </c>
      <c r="D318" s="17">
        <v>56.32</v>
      </c>
      <c r="E318" s="17">
        <v>37</v>
      </c>
      <c r="F318" s="17">
        <v>23.4</v>
      </c>
      <c r="G318" s="17">
        <v>52.34</v>
      </c>
      <c r="H318" s="17">
        <v>79.489999999999995</v>
      </c>
      <c r="I318" s="17">
        <v>137.76</v>
      </c>
      <c r="J318" s="17">
        <v>135.30000000000001</v>
      </c>
      <c r="K318" s="17">
        <v>82.6</v>
      </c>
      <c r="L318" s="17">
        <v>604.21</v>
      </c>
    </row>
    <row r="319" spans="2:12" x14ac:dyDescent="0.35">
      <c r="B319" s="37">
        <v>316</v>
      </c>
      <c r="C319" s="18">
        <v>3441</v>
      </c>
      <c r="D319" s="17">
        <v>74</v>
      </c>
      <c r="E319" s="17">
        <v>29.1</v>
      </c>
      <c r="F319" s="17">
        <v>19</v>
      </c>
      <c r="G319" s="17">
        <v>65.680000000000007</v>
      </c>
      <c r="H319" s="17">
        <v>31.2</v>
      </c>
      <c r="I319" s="17">
        <v>152.94999999999999</v>
      </c>
      <c r="J319" s="17">
        <v>18.940000000000001</v>
      </c>
      <c r="K319" s="17">
        <v>0</v>
      </c>
      <c r="L319" s="17">
        <v>390.87</v>
      </c>
    </row>
    <row r="320" spans="2:12" x14ac:dyDescent="0.35">
      <c r="B320" s="37">
        <v>317</v>
      </c>
      <c r="C320" s="18">
        <v>3442</v>
      </c>
      <c r="D320" s="17">
        <v>509.62</v>
      </c>
      <c r="E320" s="17">
        <v>320.45</v>
      </c>
      <c r="F320" s="17">
        <v>207.42</v>
      </c>
      <c r="G320" s="17">
        <v>512.26</v>
      </c>
      <c r="H320" s="17">
        <v>544.38900000000001</v>
      </c>
      <c r="I320" s="17">
        <v>541.20000000000005</v>
      </c>
      <c r="J320" s="17">
        <v>231.2</v>
      </c>
      <c r="K320" s="17">
        <v>0</v>
      </c>
      <c r="L320" s="17">
        <v>2866.5390000000002</v>
      </c>
    </row>
    <row r="321" spans="2:12" x14ac:dyDescent="0.35">
      <c r="B321" s="37">
        <v>318</v>
      </c>
      <c r="C321" s="18">
        <v>3444</v>
      </c>
      <c r="D321" s="17">
        <v>366.52199999999999</v>
      </c>
      <c r="E321" s="17">
        <v>186.738</v>
      </c>
      <c r="F321" s="17">
        <v>146.44</v>
      </c>
      <c r="G321" s="17">
        <v>331.77</v>
      </c>
      <c r="H321" s="17">
        <v>301.08</v>
      </c>
      <c r="I321" s="17">
        <v>443.22399999999999</v>
      </c>
      <c r="J321" s="17">
        <v>93.74</v>
      </c>
      <c r="K321" s="17">
        <v>31.2</v>
      </c>
      <c r="L321" s="17">
        <v>1900.7139999999999</v>
      </c>
    </row>
    <row r="322" spans="2:12" x14ac:dyDescent="0.35">
      <c r="B322" s="37">
        <v>319</v>
      </c>
      <c r="C322" s="18">
        <v>3446</v>
      </c>
      <c r="D322" s="17">
        <v>72.36</v>
      </c>
      <c r="E322" s="17">
        <v>23.4</v>
      </c>
      <c r="F322" s="17">
        <v>9.1199999999999992</v>
      </c>
      <c r="G322" s="17">
        <v>64.5</v>
      </c>
      <c r="H322" s="17">
        <v>77.14</v>
      </c>
      <c r="I322" s="17">
        <v>32.72</v>
      </c>
      <c r="J322" s="17">
        <v>0</v>
      </c>
      <c r="K322" s="17">
        <v>0</v>
      </c>
      <c r="L322" s="17">
        <v>279.24</v>
      </c>
    </row>
    <row r="323" spans="2:12" x14ac:dyDescent="0.35">
      <c r="B323" s="37">
        <v>320</v>
      </c>
      <c r="C323" s="18">
        <v>3447</v>
      </c>
      <c r="D323" s="17">
        <v>0</v>
      </c>
      <c r="E323" s="17">
        <v>0</v>
      </c>
      <c r="F323" s="17">
        <v>9.58</v>
      </c>
      <c r="G323" s="17">
        <v>0</v>
      </c>
      <c r="H323" s="17">
        <v>10</v>
      </c>
      <c r="I323" s="17">
        <v>54.73</v>
      </c>
      <c r="J323" s="17">
        <v>34.92</v>
      </c>
      <c r="K323" s="17">
        <v>0</v>
      </c>
      <c r="L323" s="17">
        <v>109.23</v>
      </c>
    </row>
    <row r="324" spans="2:12" x14ac:dyDescent="0.35">
      <c r="B324" s="37">
        <v>321</v>
      </c>
      <c r="C324" s="18">
        <v>3448</v>
      </c>
      <c r="D324" s="17">
        <v>11.04</v>
      </c>
      <c r="E324" s="17">
        <v>59.7</v>
      </c>
      <c r="F324" s="17">
        <v>26.6</v>
      </c>
      <c r="G324" s="17">
        <v>0</v>
      </c>
      <c r="H324" s="17">
        <v>9.1199999999999992</v>
      </c>
      <c r="I324" s="17">
        <v>0</v>
      </c>
      <c r="J324" s="17">
        <v>16.559999999999999</v>
      </c>
      <c r="K324" s="17">
        <v>0</v>
      </c>
      <c r="L324" s="17">
        <v>123.02</v>
      </c>
    </row>
    <row r="325" spans="2:12" x14ac:dyDescent="0.35">
      <c r="B325" s="37">
        <v>322</v>
      </c>
      <c r="C325" s="18">
        <v>3450</v>
      </c>
      <c r="D325" s="17">
        <v>102.98</v>
      </c>
      <c r="E325" s="17">
        <v>145.9</v>
      </c>
      <c r="F325" s="17">
        <v>151.93899999999999</v>
      </c>
      <c r="G325" s="17">
        <v>152.52000000000001</v>
      </c>
      <c r="H325" s="17">
        <v>165.48</v>
      </c>
      <c r="I325" s="17">
        <v>350.52</v>
      </c>
      <c r="J325" s="17">
        <v>150.47</v>
      </c>
      <c r="K325" s="17">
        <v>37</v>
      </c>
      <c r="L325" s="17">
        <v>1256.809</v>
      </c>
    </row>
    <row r="326" spans="2:12" x14ac:dyDescent="0.35">
      <c r="B326" s="37">
        <v>323</v>
      </c>
      <c r="C326" s="18">
        <v>3451</v>
      </c>
      <c r="D326" s="17">
        <v>294.77999999999997</v>
      </c>
      <c r="E326" s="17">
        <v>91.927999999999997</v>
      </c>
      <c r="F326" s="17">
        <v>291.62599999999998</v>
      </c>
      <c r="G326" s="17">
        <v>191.37</v>
      </c>
      <c r="H326" s="17">
        <v>257.10000000000002</v>
      </c>
      <c r="I326" s="17">
        <v>185.04</v>
      </c>
      <c r="J326" s="17">
        <v>129.66</v>
      </c>
      <c r="K326" s="17">
        <v>0</v>
      </c>
      <c r="L326" s="17">
        <v>1441.5039999999999</v>
      </c>
    </row>
    <row r="327" spans="2:12" x14ac:dyDescent="0.35">
      <c r="B327" s="37">
        <v>324</v>
      </c>
      <c r="C327" s="18">
        <v>3453</v>
      </c>
      <c r="D327" s="17">
        <v>34.700000000000003</v>
      </c>
      <c r="E327" s="17">
        <v>11.04</v>
      </c>
      <c r="F327" s="17">
        <v>42.6</v>
      </c>
      <c r="G327" s="17">
        <v>108.74</v>
      </c>
      <c r="H327" s="17">
        <v>13.8</v>
      </c>
      <c r="I327" s="17">
        <v>102.6</v>
      </c>
      <c r="J327" s="17">
        <v>9.9</v>
      </c>
      <c r="K327" s="17">
        <v>0</v>
      </c>
      <c r="L327" s="17">
        <v>323.38</v>
      </c>
    </row>
    <row r="328" spans="2:12" x14ac:dyDescent="0.35">
      <c r="B328" s="37">
        <v>325</v>
      </c>
      <c r="C328" s="18">
        <v>3458</v>
      </c>
      <c r="D328" s="17">
        <v>99.14</v>
      </c>
      <c r="E328" s="17">
        <v>52.04</v>
      </c>
      <c r="F328" s="17">
        <v>78.599999999999994</v>
      </c>
      <c r="G328" s="17">
        <v>206.06</v>
      </c>
      <c r="H328" s="17">
        <v>32.799999999999997</v>
      </c>
      <c r="I328" s="17">
        <v>141.53</v>
      </c>
      <c r="J328" s="17">
        <v>0</v>
      </c>
      <c r="K328" s="17">
        <v>0</v>
      </c>
      <c r="L328" s="17">
        <v>610.16999999999996</v>
      </c>
    </row>
    <row r="329" spans="2:12" x14ac:dyDescent="0.35">
      <c r="B329" s="37">
        <v>326</v>
      </c>
      <c r="C329" s="18">
        <v>3460</v>
      </c>
      <c r="D329" s="17">
        <v>145.31</v>
      </c>
      <c r="E329" s="17">
        <v>87.08</v>
      </c>
      <c r="F329" s="17">
        <v>0</v>
      </c>
      <c r="G329" s="17">
        <v>57.76</v>
      </c>
      <c r="H329" s="17">
        <v>155.56</v>
      </c>
      <c r="I329" s="17">
        <v>174.6</v>
      </c>
      <c r="J329" s="17">
        <v>34.44</v>
      </c>
      <c r="K329" s="17">
        <v>0</v>
      </c>
      <c r="L329" s="17">
        <v>654.75</v>
      </c>
    </row>
    <row r="330" spans="2:12" x14ac:dyDescent="0.35">
      <c r="B330" s="37">
        <v>327</v>
      </c>
      <c r="C330" s="18">
        <v>3461</v>
      </c>
      <c r="D330" s="17">
        <v>157.9</v>
      </c>
      <c r="E330" s="17">
        <v>176.416</v>
      </c>
      <c r="F330" s="17">
        <v>161.76</v>
      </c>
      <c r="G330" s="17">
        <v>265.45999999999998</v>
      </c>
      <c r="H330" s="17">
        <v>344.85</v>
      </c>
      <c r="I330" s="17">
        <v>367.399</v>
      </c>
      <c r="J330" s="17">
        <v>16</v>
      </c>
      <c r="K330" s="17">
        <v>31.2</v>
      </c>
      <c r="L330" s="17">
        <v>1520.9849999999999</v>
      </c>
    </row>
    <row r="331" spans="2:12" x14ac:dyDescent="0.35">
      <c r="B331" s="37">
        <v>328</v>
      </c>
      <c r="C331" s="18">
        <v>3462</v>
      </c>
      <c r="D331" s="17">
        <v>35.58</v>
      </c>
      <c r="E331" s="17">
        <v>60.91</v>
      </c>
      <c r="F331" s="17">
        <v>110.14</v>
      </c>
      <c r="G331" s="17">
        <v>49.58</v>
      </c>
      <c r="H331" s="17">
        <v>38.700000000000003</v>
      </c>
      <c r="I331" s="17">
        <v>16.559999999999999</v>
      </c>
      <c r="J331" s="17">
        <v>13.8</v>
      </c>
      <c r="K331" s="17">
        <v>0</v>
      </c>
      <c r="L331" s="17">
        <v>325.27</v>
      </c>
    </row>
    <row r="332" spans="2:12" x14ac:dyDescent="0.35">
      <c r="B332" s="37">
        <v>329</v>
      </c>
      <c r="C332" s="18">
        <v>3463</v>
      </c>
      <c r="D332" s="17">
        <v>39.090000000000003</v>
      </c>
      <c r="E332" s="17">
        <v>118.09</v>
      </c>
      <c r="F332" s="17">
        <v>57.88</v>
      </c>
      <c r="G332" s="17">
        <v>64.56</v>
      </c>
      <c r="H332" s="17">
        <v>43.94</v>
      </c>
      <c r="I332" s="17">
        <v>61.802</v>
      </c>
      <c r="J332" s="17">
        <v>31.2</v>
      </c>
      <c r="K332" s="17">
        <v>0</v>
      </c>
      <c r="L332" s="17">
        <v>416.56200000000001</v>
      </c>
    </row>
    <row r="333" spans="2:12" x14ac:dyDescent="0.35">
      <c r="B333" s="37">
        <v>330</v>
      </c>
      <c r="C333" s="18">
        <v>3464</v>
      </c>
      <c r="D333" s="17">
        <v>0</v>
      </c>
      <c r="E333" s="17">
        <v>19.2</v>
      </c>
      <c r="F333" s="17">
        <v>44.4</v>
      </c>
      <c r="G333" s="17">
        <v>0</v>
      </c>
      <c r="H333" s="17">
        <v>13.6</v>
      </c>
      <c r="I333" s="17">
        <v>38.256</v>
      </c>
      <c r="J333" s="17">
        <v>0</v>
      </c>
      <c r="K333" s="17">
        <v>0</v>
      </c>
      <c r="L333" s="17">
        <v>115.456</v>
      </c>
    </row>
    <row r="334" spans="2:12" x14ac:dyDescent="0.35">
      <c r="B334" s="37">
        <v>331</v>
      </c>
      <c r="C334" s="18">
        <v>3465</v>
      </c>
      <c r="D334" s="17">
        <v>80.477999999999994</v>
      </c>
      <c r="E334" s="17">
        <v>140.53</v>
      </c>
      <c r="F334" s="17">
        <v>170.65</v>
      </c>
      <c r="G334" s="17">
        <v>211.74</v>
      </c>
      <c r="H334" s="17">
        <v>175.91</v>
      </c>
      <c r="I334" s="17">
        <v>343.71</v>
      </c>
      <c r="J334" s="17">
        <v>57.68</v>
      </c>
      <c r="K334" s="17">
        <v>37.799999999999997</v>
      </c>
      <c r="L334" s="17">
        <v>1218.498</v>
      </c>
    </row>
    <row r="335" spans="2:12" x14ac:dyDescent="0.35">
      <c r="B335" s="37">
        <v>332</v>
      </c>
      <c r="C335" s="18">
        <v>3467</v>
      </c>
      <c r="D335" s="17">
        <v>15.6</v>
      </c>
      <c r="E335" s="17">
        <v>22.8</v>
      </c>
      <c r="F335" s="17">
        <v>0</v>
      </c>
      <c r="G335" s="17">
        <v>57.68</v>
      </c>
      <c r="H335" s="17">
        <v>80.040000000000006</v>
      </c>
      <c r="I335" s="17">
        <v>23.4</v>
      </c>
      <c r="J335" s="17">
        <v>16</v>
      </c>
      <c r="K335" s="17">
        <v>0</v>
      </c>
      <c r="L335" s="17">
        <v>215.52</v>
      </c>
    </row>
    <row r="336" spans="2:12" x14ac:dyDescent="0.35">
      <c r="B336" s="37">
        <v>333</v>
      </c>
      <c r="C336" s="18">
        <v>3468</v>
      </c>
      <c r="D336" s="17">
        <v>0</v>
      </c>
      <c r="E336" s="17">
        <v>0</v>
      </c>
      <c r="F336" s="17">
        <v>0</v>
      </c>
      <c r="G336" s="17">
        <v>0</v>
      </c>
      <c r="H336" s="17">
        <v>30</v>
      </c>
      <c r="I336" s="17">
        <v>0</v>
      </c>
      <c r="J336" s="17">
        <v>0</v>
      </c>
      <c r="K336" s="17">
        <v>0</v>
      </c>
      <c r="L336" s="17">
        <v>30</v>
      </c>
    </row>
    <row r="337" spans="2:12" x14ac:dyDescent="0.35">
      <c r="B337" s="37">
        <v>334</v>
      </c>
      <c r="C337" s="18">
        <v>3469</v>
      </c>
      <c r="D337" s="17">
        <v>0</v>
      </c>
      <c r="E337" s="17">
        <v>0</v>
      </c>
      <c r="F337" s="17">
        <v>37.6</v>
      </c>
      <c r="G337" s="17">
        <v>0</v>
      </c>
      <c r="H337" s="17">
        <v>0</v>
      </c>
      <c r="I337" s="17">
        <v>41.93</v>
      </c>
      <c r="J337" s="17">
        <v>0</v>
      </c>
      <c r="K337" s="17">
        <v>0</v>
      </c>
      <c r="L337" s="17">
        <v>79.53</v>
      </c>
    </row>
    <row r="338" spans="2:12" x14ac:dyDescent="0.35">
      <c r="B338" s="37">
        <v>335</v>
      </c>
      <c r="C338" s="18">
        <v>3472</v>
      </c>
      <c r="D338" s="17">
        <v>66.8</v>
      </c>
      <c r="E338" s="17">
        <v>43.7</v>
      </c>
      <c r="F338" s="17">
        <v>13.34</v>
      </c>
      <c r="G338" s="17">
        <v>92.82</v>
      </c>
      <c r="H338" s="17">
        <v>50.08</v>
      </c>
      <c r="I338" s="17">
        <v>0</v>
      </c>
      <c r="J338" s="17">
        <v>56.4</v>
      </c>
      <c r="K338" s="17">
        <v>25</v>
      </c>
      <c r="L338" s="17">
        <v>348.14</v>
      </c>
    </row>
    <row r="339" spans="2:12" x14ac:dyDescent="0.35">
      <c r="B339" s="37">
        <v>336</v>
      </c>
      <c r="C339" s="18">
        <v>3475</v>
      </c>
      <c r="D339" s="17">
        <v>0</v>
      </c>
      <c r="E339" s="17">
        <v>0</v>
      </c>
      <c r="F339" s="17">
        <v>0</v>
      </c>
      <c r="G339" s="17">
        <v>13.34</v>
      </c>
      <c r="H339" s="17">
        <v>27.3</v>
      </c>
      <c r="I339" s="17">
        <v>0</v>
      </c>
      <c r="J339" s="17">
        <v>0</v>
      </c>
      <c r="K339" s="17">
        <v>0</v>
      </c>
      <c r="L339" s="17">
        <v>40.64</v>
      </c>
    </row>
    <row r="340" spans="2:12" x14ac:dyDescent="0.35">
      <c r="B340" s="37">
        <v>337</v>
      </c>
      <c r="C340" s="18">
        <v>3477</v>
      </c>
      <c r="D340" s="17">
        <v>0</v>
      </c>
      <c r="E340" s="17">
        <v>13.68</v>
      </c>
      <c r="F340" s="17">
        <v>46.8</v>
      </c>
      <c r="G340" s="17">
        <v>52.32</v>
      </c>
      <c r="H340" s="17">
        <v>0</v>
      </c>
      <c r="I340" s="17">
        <v>0</v>
      </c>
      <c r="J340" s="17">
        <v>0</v>
      </c>
      <c r="K340" s="17">
        <v>19.2</v>
      </c>
      <c r="L340" s="17">
        <v>132</v>
      </c>
    </row>
    <row r="341" spans="2:12" x14ac:dyDescent="0.35">
      <c r="B341" s="37">
        <v>338</v>
      </c>
      <c r="C341" s="18">
        <v>3478</v>
      </c>
      <c r="D341" s="17">
        <v>42.2</v>
      </c>
      <c r="E341" s="17">
        <v>41.69</v>
      </c>
      <c r="F341" s="17">
        <v>0</v>
      </c>
      <c r="G341" s="17">
        <v>80.13</v>
      </c>
      <c r="H341" s="17">
        <v>250.51</v>
      </c>
      <c r="I341" s="17">
        <v>125.184</v>
      </c>
      <c r="J341" s="17">
        <v>0</v>
      </c>
      <c r="K341" s="17">
        <v>19.2</v>
      </c>
      <c r="L341" s="17">
        <v>558.91399999999999</v>
      </c>
    </row>
    <row r="342" spans="2:12" x14ac:dyDescent="0.35">
      <c r="B342" s="37">
        <v>339</v>
      </c>
      <c r="C342" s="18">
        <v>3480</v>
      </c>
      <c r="D342" s="17">
        <v>19.2</v>
      </c>
      <c r="E342" s="17">
        <v>14.25</v>
      </c>
      <c r="F342" s="17">
        <v>23.8</v>
      </c>
      <c r="G342" s="17">
        <v>27.2</v>
      </c>
      <c r="H342" s="17">
        <v>76.981999999999999</v>
      </c>
      <c r="I342" s="17">
        <v>19.456</v>
      </c>
      <c r="J342" s="17">
        <v>0</v>
      </c>
      <c r="K342" s="17">
        <v>0</v>
      </c>
      <c r="L342" s="17">
        <v>180.88800000000001</v>
      </c>
    </row>
    <row r="343" spans="2:12" x14ac:dyDescent="0.35">
      <c r="B343" s="37">
        <v>340</v>
      </c>
      <c r="C343" s="18">
        <v>3482</v>
      </c>
      <c r="D343" s="17">
        <v>47</v>
      </c>
      <c r="E343" s="17">
        <v>0</v>
      </c>
      <c r="F343" s="17">
        <v>0</v>
      </c>
      <c r="G343" s="17">
        <v>0</v>
      </c>
      <c r="H343" s="17">
        <v>13.8</v>
      </c>
      <c r="I343" s="17">
        <v>0</v>
      </c>
      <c r="J343" s="17">
        <v>0</v>
      </c>
      <c r="K343" s="17">
        <v>0</v>
      </c>
      <c r="L343" s="17">
        <v>60.8</v>
      </c>
    </row>
    <row r="344" spans="2:12" x14ac:dyDescent="0.35">
      <c r="B344" s="37">
        <v>341</v>
      </c>
      <c r="C344" s="18">
        <v>3483</v>
      </c>
      <c r="D344" s="17">
        <v>0</v>
      </c>
      <c r="E344" s="17">
        <v>37.200000000000003</v>
      </c>
      <c r="F344" s="17">
        <v>46.4</v>
      </c>
      <c r="G344" s="17">
        <v>51.26</v>
      </c>
      <c r="H344" s="17">
        <v>37.28</v>
      </c>
      <c r="I344" s="17">
        <v>0</v>
      </c>
      <c r="J344" s="17">
        <v>0</v>
      </c>
      <c r="K344" s="17">
        <v>0</v>
      </c>
      <c r="L344" s="17">
        <v>172.14</v>
      </c>
    </row>
    <row r="345" spans="2:12" x14ac:dyDescent="0.35">
      <c r="B345" s="37">
        <v>342</v>
      </c>
      <c r="C345" s="18">
        <v>3485</v>
      </c>
      <c r="D345" s="17">
        <v>13.34</v>
      </c>
      <c r="E345" s="17">
        <v>0</v>
      </c>
      <c r="F345" s="17">
        <v>0</v>
      </c>
      <c r="G345" s="17">
        <v>0</v>
      </c>
      <c r="H345" s="17">
        <v>0</v>
      </c>
      <c r="I345" s="17">
        <v>0</v>
      </c>
      <c r="J345" s="17">
        <v>0</v>
      </c>
      <c r="K345" s="17">
        <v>0</v>
      </c>
      <c r="L345" s="17">
        <v>13.34</v>
      </c>
    </row>
    <row r="346" spans="2:12" x14ac:dyDescent="0.35">
      <c r="B346" s="37">
        <v>343</v>
      </c>
      <c r="C346" s="18">
        <v>3490</v>
      </c>
      <c r="D346" s="17">
        <v>0</v>
      </c>
      <c r="E346" s="17">
        <v>0</v>
      </c>
      <c r="F346" s="17">
        <v>55.92</v>
      </c>
      <c r="G346" s="17">
        <v>9.6</v>
      </c>
      <c r="H346" s="17">
        <v>33.4</v>
      </c>
      <c r="I346" s="17">
        <v>19.2</v>
      </c>
      <c r="J346" s="17">
        <v>0</v>
      </c>
      <c r="K346" s="17">
        <v>0</v>
      </c>
      <c r="L346" s="17">
        <v>118.12</v>
      </c>
    </row>
    <row r="347" spans="2:12" x14ac:dyDescent="0.35">
      <c r="B347" s="37">
        <v>344</v>
      </c>
      <c r="C347" s="18">
        <v>3494</v>
      </c>
      <c r="D347" s="17">
        <v>41.3</v>
      </c>
      <c r="E347" s="17">
        <v>0</v>
      </c>
      <c r="F347" s="17">
        <v>0</v>
      </c>
      <c r="G347" s="17">
        <v>0</v>
      </c>
      <c r="H347" s="17">
        <v>0</v>
      </c>
      <c r="I347" s="17">
        <v>19.2</v>
      </c>
      <c r="J347" s="17">
        <v>0</v>
      </c>
      <c r="K347" s="17">
        <v>0</v>
      </c>
      <c r="L347" s="17">
        <v>60.5</v>
      </c>
    </row>
    <row r="348" spans="2:12" x14ac:dyDescent="0.35">
      <c r="B348" s="37">
        <v>345</v>
      </c>
      <c r="C348" s="18">
        <v>3496</v>
      </c>
      <c r="D348" s="17">
        <v>74.116</v>
      </c>
      <c r="E348" s="17">
        <v>62.39</v>
      </c>
      <c r="F348" s="17">
        <v>0</v>
      </c>
      <c r="G348" s="17">
        <v>0</v>
      </c>
      <c r="H348" s="17">
        <v>95.08</v>
      </c>
      <c r="I348" s="17">
        <v>103.28</v>
      </c>
      <c r="J348" s="17">
        <v>30.96</v>
      </c>
      <c r="K348" s="17">
        <v>48</v>
      </c>
      <c r="L348" s="17">
        <v>413.82600000000002</v>
      </c>
    </row>
    <row r="349" spans="2:12" x14ac:dyDescent="0.35">
      <c r="B349" s="37">
        <v>346</v>
      </c>
      <c r="C349" s="18">
        <v>3498</v>
      </c>
      <c r="D349" s="17">
        <v>152.84</v>
      </c>
      <c r="E349" s="17">
        <v>102.92</v>
      </c>
      <c r="F349" s="17">
        <v>103.96</v>
      </c>
      <c r="G349" s="17">
        <v>103.44</v>
      </c>
      <c r="H349" s="17">
        <v>106</v>
      </c>
      <c r="I349" s="17">
        <v>341.75</v>
      </c>
      <c r="J349" s="17">
        <v>0</v>
      </c>
      <c r="K349" s="17">
        <v>0</v>
      </c>
      <c r="L349" s="17">
        <v>910.91</v>
      </c>
    </row>
    <row r="350" spans="2:12" x14ac:dyDescent="0.35">
      <c r="B350" s="37">
        <v>347</v>
      </c>
      <c r="C350" s="18">
        <v>3500</v>
      </c>
      <c r="D350" s="17">
        <v>149.99</v>
      </c>
      <c r="E350" s="17">
        <v>118.94</v>
      </c>
      <c r="F350" s="17">
        <v>145.63999999999999</v>
      </c>
      <c r="G350" s="17">
        <v>192.62</v>
      </c>
      <c r="H350" s="17">
        <v>534.54999999999995</v>
      </c>
      <c r="I350" s="17">
        <v>573.16</v>
      </c>
      <c r="J350" s="17">
        <v>110.4</v>
      </c>
      <c r="K350" s="17">
        <v>0</v>
      </c>
      <c r="L350" s="17">
        <v>1825.3</v>
      </c>
    </row>
    <row r="351" spans="2:12" x14ac:dyDescent="0.35">
      <c r="B351" s="37">
        <v>348</v>
      </c>
      <c r="C351" s="18">
        <v>3501</v>
      </c>
      <c r="D351" s="17">
        <v>29.25</v>
      </c>
      <c r="E351" s="17">
        <v>28.5</v>
      </c>
      <c r="F351" s="17">
        <v>0</v>
      </c>
      <c r="G351" s="17">
        <v>73.8</v>
      </c>
      <c r="H351" s="17">
        <v>0</v>
      </c>
      <c r="I351" s="17">
        <v>149</v>
      </c>
      <c r="J351" s="17">
        <v>114</v>
      </c>
      <c r="K351" s="17">
        <v>19.2</v>
      </c>
      <c r="L351" s="17">
        <v>413.75</v>
      </c>
    </row>
    <row r="352" spans="2:12" x14ac:dyDescent="0.35">
      <c r="B352" s="37">
        <v>349</v>
      </c>
      <c r="C352" s="18">
        <v>3505</v>
      </c>
      <c r="D352" s="17">
        <v>29.4</v>
      </c>
      <c r="E352" s="17">
        <v>14.25</v>
      </c>
      <c r="F352" s="17">
        <v>46.8</v>
      </c>
      <c r="G352" s="17">
        <v>78</v>
      </c>
      <c r="H352" s="17">
        <v>75.599999999999994</v>
      </c>
      <c r="I352" s="17">
        <v>117.84</v>
      </c>
      <c r="J352" s="17">
        <v>46.8</v>
      </c>
      <c r="K352" s="17">
        <v>0</v>
      </c>
      <c r="L352" s="17">
        <v>408.69</v>
      </c>
    </row>
    <row r="353" spans="2:12" x14ac:dyDescent="0.35">
      <c r="B353" s="37">
        <v>350</v>
      </c>
      <c r="C353" s="18">
        <v>3512</v>
      </c>
      <c r="D353" s="17">
        <v>0</v>
      </c>
      <c r="E353" s="17">
        <v>0</v>
      </c>
      <c r="F353" s="17">
        <v>0</v>
      </c>
      <c r="G353" s="17">
        <v>0</v>
      </c>
      <c r="H353" s="17">
        <v>0</v>
      </c>
      <c r="I353" s="17">
        <v>16</v>
      </c>
      <c r="J353" s="17">
        <v>0</v>
      </c>
      <c r="K353" s="17">
        <v>0</v>
      </c>
      <c r="L353" s="17">
        <v>16</v>
      </c>
    </row>
    <row r="354" spans="2:12" x14ac:dyDescent="0.35">
      <c r="B354" s="37">
        <v>351</v>
      </c>
      <c r="C354" s="18">
        <v>3515</v>
      </c>
      <c r="D354" s="17">
        <v>94.87</v>
      </c>
      <c r="E354" s="17">
        <v>31.2</v>
      </c>
      <c r="F354" s="17">
        <v>108.96</v>
      </c>
      <c r="G354" s="17">
        <v>99.6</v>
      </c>
      <c r="H354" s="17">
        <v>134.07</v>
      </c>
      <c r="I354" s="17">
        <v>171.41399999999999</v>
      </c>
      <c r="J354" s="17">
        <v>41.216000000000001</v>
      </c>
      <c r="K354" s="17">
        <v>81.93</v>
      </c>
      <c r="L354" s="17">
        <v>763.26</v>
      </c>
    </row>
    <row r="355" spans="2:12" x14ac:dyDescent="0.35">
      <c r="B355" s="37">
        <v>352</v>
      </c>
      <c r="C355" s="18">
        <v>3516</v>
      </c>
      <c r="D355" s="17">
        <v>9.1</v>
      </c>
      <c r="E355" s="17">
        <v>0</v>
      </c>
      <c r="F355" s="17">
        <v>0</v>
      </c>
      <c r="G355" s="17">
        <v>0</v>
      </c>
      <c r="H355" s="17">
        <v>27.3</v>
      </c>
      <c r="I355" s="17">
        <v>0</v>
      </c>
      <c r="J355" s="17">
        <v>0</v>
      </c>
      <c r="K355" s="17">
        <v>0</v>
      </c>
      <c r="L355" s="17">
        <v>36.4</v>
      </c>
    </row>
    <row r="356" spans="2:12" x14ac:dyDescent="0.35">
      <c r="B356" s="37">
        <v>353</v>
      </c>
      <c r="C356" s="18">
        <v>3517</v>
      </c>
      <c r="D356" s="17">
        <v>34.277999999999999</v>
      </c>
      <c r="E356" s="17">
        <v>30.6</v>
      </c>
      <c r="F356" s="17">
        <v>24</v>
      </c>
      <c r="G356" s="17">
        <v>45.68</v>
      </c>
      <c r="H356" s="17">
        <v>45.08</v>
      </c>
      <c r="I356" s="17">
        <v>159.53</v>
      </c>
      <c r="J356" s="17">
        <v>120.652</v>
      </c>
      <c r="K356" s="17">
        <v>0</v>
      </c>
      <c r="L356" s="17">
        <v>459.82</v>
      </c>
    </row>
    <row r="357" spans="2:12" x14ac:dyDescent="0.35">
      <c r="B357" s="37">
        <v>354</v>
      </c>
      <c r="C357" s="18">
        <v>3518</v>
      </c>
      <c r="D357" s="17">
        <v>14.25</v>
      </c>
      <c r="E357" s="17">
        <v>13.34</v>
      </c>
      <c r="F357" s="17">
        <v>0</v>
      </c>
      <c r="G357" s="17">
        <v>88.24</v>
      </c>
      <c r="H357" s="17">
        <v>31.58</v>
      </c>
      <c r="I357" s="17">
        <v>0</v>
      </c>
      <c r="J357" s="17">
        <v>40</v>
      </c>
      <c r="K357" s="17">
        <v>0</v>
      </c>
      <c r="L357" s="17">
        <v>187.41</v>
      </c>
    </row>
    <row r="358" spans="2:12" x14ac:dyDescent="0.35">
      <c r="B358" s="37">
        <v>355</v>
      </c>
      <c r="C358" s="18">
        <v>3521</v>
      </c>
      <c r="D358" s="17">
        <v>13.5</v>
      </c>
      <c r="E358" s="17">
        <v>0</v>
      </c>
      <c r="F358" s="17">
        <v>57.04</v>
      </c>
      <c r="G358" s="17">
        <v>0</v>
      </c>
      <c r="H358" s="17">
        <v>0</v>
      </c>
      <c r="I358" s="17">
        <v>40</v>
      </c>
      <c r="J358" s="17">
        <v>0</v>
      </c>
      <c r="K358" s="17">
        <v>0</v>
      </c>
      <c r="L358" s="17">
        <v>110.54</v>
      </c>
    </row>
    <row r="359" spans="2:12" x14ac:dyDescent="0.35">
      <c r="B359" s="37">
        <v>356</v>
      </c>
      <c r="C359" s="18">
        <v>3522</v>
      </c>
      <c r="D359" s="17">
        <v>24.84</v>
      </c>
      <c r="E359" s="17">
        <v>0</v>
      </c>
      <c r="F359" s="17">
        <v>0</v>
      </c>
      <c r="G359" s="17">
        <v>53.399000000000001</v>
      </c>
      <c r="H359" s="17">
        <v>19.2</v>
      </c>
      <c r="I359" s="17">
        <v>0</v>
      </c>
      <c r="J359" s="17">
        <v>0</v>
      </c>
      <c r="K359" s="17">
        <v>0</v>
      </c>
      <c r="L359" s="17">
        <v>97.438999999999993</v>
      </c>
    </row>
    <row r="360" spans="2:12" x14ac:dyDescent="0.35">
      <c r="B360" s="37">
        <v>357</v>
      </c>
      <c r="C360" s="18">
        <v>3523</v>
      </c>
      <c r="D360" s="17">
        <v>112.68</v>
      </c>
      <c r="E360" s="17">
        <v>107.289</v>
      </c>
      <c r="F360" s="17">
        <v>256.01</v>
      </c>
      <c r="G360" s="17">
        <v>124.86</v>
      </c>
      <c r="H360" s="17">
        <v>128.82</v>
      </c>
      <c r="I360" s="17">
        <v>139.96</v>
      </c>
      <c r="J360" s="17">
        <v>50.08</v>
      </c>
      <c r="K360" s="17">
        <v>155.26</v>
      </c>
      <c r="L360" s="17">
        <v>1074.9590000000001</v>
      </c>
    </row>
    <row r="361" spans="2:12" x14ac:dyDescent="0.35">
      <c r="B361" s="37">
        <v>358</v>
      </c>
      <c r="C361" s="18">
        <v>3525</v>
      </c>
      <c r="D361" s="17">
        <v>0</v>
      </c>
      <c r="E361" s="17">
        <v>0</v>
      </c>
      <c r="F361" s="17">
        <v>26.68</v>
      </c>
      <c r="G361" s="17">
        <v>0</v>
      </c>
      <c r="H361" s="17">
        <v>0</v>
      </c>
      <c r="I361" s="17">
        <v>23.4</v>
      </c>
      <c r="J361" s="17">
        <v>0</v>
      </c>
      <c r="K361" s="17">
        <v>0</v>
      </c>
      <c r="L361" s="17">
        <v>50.08</v>
      </c>
    </row>
    <row r="362" spans="2:12" x14ac:dyDescent="0.35">
      <c r="B362" s="37">
        <v>359</v>
      </c>
      <c r="C362" s="18">
        <v>3527</v>
      </c>
      <c r="D362" s="17">
        <v>13.5</v>
      </c>
      <c r="E362" s="17">
        <v>26.68</v>
      </c>
      <c r="F362" s="17">
        <v>46.8</v>
      </c>
      <c r="G362" s="17">
        <v>19.8</v>
      </c>
      <c r="H362" s="17">
        <v>0</v>
      </c>
      <c r="I362" s="17">
        <v>0</v>
      </c>
      <c r="J362" s="17">
        <v>0</v>
      </c>
      <c r="K362" s="17">
        <v>0</v>
      </c>
      <c r="L362" s="17">
        <v>106.78</v>
      </c>
    </row>
    <row r="363" spans="2:12" x14ac:dyDescent="0.35">
      <c r="B363" s="37">
        <v>360</v>
      </c>
      <c r="C363" s="18">
        <v>3529</v>
      </c>
      <c r="D363" s="17">
        <v>0</v>
      </c>
      <c r="E363" s="17">
        <v>0</v>
      </c>
      <c r="F363" s="17">
        <v>0</v>
      </c>
      <c r="G363" s="17">
        <v>0</v>
      </c>
      <c r="H363" s="17">
        <v>15.6</v>
      </c>
      <c r="I363" s="17">
        <v>0</v>
      </c>
      <c r="J363" s="17">
        <v>0</v>
      </c>
      <c r="K363" s="17">
        <v>0</v>
      </c>
      <c r="L363" s="17">
        <v>15.6</v>
      </c>
    </row>
    <row r="364" spans="2:12" x14ac:dyDescent="0.35">
      <c r="B364" s="37">
        <v>361</v>
      </c>
      <c r="C364" s="18">
        <v>3530</v>
      </c>
      <c r="D364" s="17">
        <v>0</v>
      </c>
      <c r="E364" s="17">
        <v>0</v>
      </c>
      <c r="F364" s="17">
        <v>0</v>
      </c>
      <c r="G364" s="17">
        <v>0</v>
      </c>
      <c r="H364" s="17">
        <v>0</v>
      </c>
      <c r="I364" s="17">
        <v>0</v>
      </c>
      <c r="J364" s="17">
        <v>26.68</v>
      </c>
      <c r="K364" s="17">
        <v>0</v>
      </c>
      <c r="L364" s="17">
        <v>26.68</v>
      </c>
    </row>
    <row r="365" spans="2:12" x14ac:dyDescent="0.35">
      <c r="B365" s="37">
        <v>362</v>
      </c>
      <c r="C365" s="18">
        <v>3531</v>
      </c>
      <c r="D365" s="17">
        <v>0</v>
      </c>
      <c r="E365" s="17">
        <v>0</v>
      </c>
      <c r="F365" s="17">
        <v>0</v>
      </c>
      <c r="G365" s="17">
        <v>56.4</v>
      </c>
      <c r="H365" s="17">
        <v>0</v>
      </c>
      <c r="I365" s="17">
        <v>0</v>
      </c>
      <c r="J365" s="17">
        <v>0</v>
      </c>
      <c r="K365" s="17">
        <v>0</v>
      </c>
      <c r="L365" s="17">
        <v>56.4</v>
      </c>
    </row>
    <row r="366" spans="2:12" x14ac:dyDescent="0.35">
      <c r="B366" s="37">
        <v>363</v>
      </c>
      <c r="C366" s="18">
        <v>3533</v>
      </c>
      <c r="D366" s="17">
        <v>0</v>
      </c>
      <c r="E366" s="17">
        <v>131.09200000000001</v>
      </c>
      <c r="F366" s="17">
        <v>42.4</v>
      </c>
      <c r="G366" s="17">
        <v>0</v>
      </c>
      <c r="H366" s="17">
        <v>0</v>
      </c>
      <c r="I366" s="17">
        <v>0</v>
      </c>
      <c r="J366" s="17">
        <v>0</v>
      </c>
      <c r="K366" s="17">
        <v>0</v>
      </c>
      <c r="L366" s="17">
        <v>173.49199999999999</v>
      </c>
    </row>
    <row r="367" spans="2:12" x14ac:dyDescent="0.35">
      <c r="B367" s="37">
        <v>364</v>
      </c>
      <c r="C367" s="18">
        <v>3537</v>
      </c>
      <c r="D367" s="17">
        <v>23</v>
      </c>
      <c r="E367" s="17">
        <v>0</v>
      </c>
      <c r="F367" s="17">
        <v>20.48</v>
      </c>
      <c r="G367" s="17">
        <v>75.739999999999995</v>
      </c>
      <c r="H367" s="17">
        <v>23.4</v>
      </c>
      <c r="I367" s="17">
        <v>63.68</v>
      </c>
      <c r="J367" s="17">
        <v>0</v>
      </c>
      <c r="K367" s="17">
        <v>0</v>
      </c>
      <c r="L367" s="17">
        <v>206.3</v>
      </c>
    </row>
    <row r="368" spans="2:12" x14ac:dyDescent="0.35">
      <c r="B368" s="37">
        <v>365</v>
      </c>
      <c r="C368" s="18">
        <v>3540</v>
      </c>
      <c r="D368" s="17">
        <v>0</v>
      </c>
      <c r="E368" s="17">
        <v>0</v>
      </c>
      <c r="F368" s="17">
        <v>0</v>
      </c>
      <c r="G368" s="17">
        <v>26.68</v>
      </c>
      <c r="H368" s="17">
        <v>0</v>
      </c>
      <c r="I368" s="17">
        <v>0</v>
      </c>
      <c r="J368" s="17">
        <v>0</v>
      </c>
      <c r="K368" s="17">
        <v>0</v>
      </c>
      <c r="L368" s="17">
        <v>26.68</v>
      </c>
    </row>
    <row r="369" spans="2:12" x14ac:dyDescent="0.35">
      <c r="B369" s="37">
        <v>366</v>
      </c>
      <c r="C369" s="18">
        <v>3542</v>
      </c>
      <c r="D369" s="17">
        <v>0</v>
      </c>
      <c r="E369" s="17">
        <v>18.399999999999999</v>
      </c>
      <c r="F369" s="17">
        <v>0</v>
      </c>
      <c r="G369" s="17">
        <v>0</v>
      </c>
      <c r="H369" s="17">
        <v>0</v>
      </c>
      <c r="I369" s="17">
        <v>0</v>
      </c>
      <c r="J369" s="17">
        <v>0</v>
      </c>
      <c r="K369" s="17">
        <v>0</v>
      </c>
      <c r="L369" s="17">
        <v>18.399999999999999</v>
      </c>
    </row>
    <row r="370" spans="2:12" x14ac:dyDescent="0.35">
      <c r="B370" s="37">
        <v>367</v>
      </c>
      <c r="C370" s="18">
        <v>3546</v>
      </c>
      <c r="D370" s="17">
        <v>0</v>
      </c>
      <c r="E370" s="17">
        <v>0</v>
      </c>
      <c r="F370" s="17">
        <v>0</v>
      </c>
      <c r="G370" s="17">
        <v>0</v>
      </c>
      <c r="H370" s="17">
        <v>10</v>
      </c>
      <c r="I370" s="17">
        <v>0</v>
      </c>
      <c r="J370" s="17">
        <v>0</v>
      </c>
      <c r="K370" s="17">
        <v>0</v>
      </c>
      <c r="L370" s="17">
        <v>10</v>
      </c>
    </row>
    <row r="371" spans="2:12" x14ac:dyDescent="0.35">
      <c r="B371" s="37">
        <v>368</v>
      </c>
      <c r="C371" s="18">
        <v>3549</v>
      </c>
      <c r="D371" s="17">
        <v>0</v>
      </c>
      <c r="E371" s="17">
        <v>0</v>
      </c>
      <c r="F371" s="17">
        <v>0</v>
      </c>
      <c r="G371" s="17">
        <v>100.08</v>
      </c>
      <c r="H371" s="17">
        <v>71.63</v>
      </c>
      <c r="I371" s="17">
        <v>50</v>
      </c>
      <c r="J371" s="17">
        <v>12.8</v>
      </c>
      <c r="K371" s="17">
        <v>0</v>
      </c>
      <c r="L371" s="17">
        <v>234.51</v>
      </c>
    </row>
    <row r="372" spans="2:12" x14ac:dyDescent="0.35">
      <c r="B372" s="37">
        <v>369</v>
      </c>
      <c r="C372" s="18">
        <v>3550</v>
      </c>
      <c r="D372" s="17">
        <v>499.738</v>
      </c>
      <c r="E372" s="17">
        <v>398.54199999999997</v>
      </c>
      <c r="F372" s="17">
        <v>834.529</v>
      </c>
      <c r="G372" s="17">
        <v>988.23</v>
      </c>
      <c r="H372" s="17">
        <v>834.30799999999999</v>
      </c>
      <c r="I372" s="17">
        <v>600.72799999999995</v>
      </c>
      <c r="J372" s="17">
        <v>374.4</v>
      </c>
      <c r="K372" s="17">
        <v>171.16</v>
      </c>
      <c r="L372" s="17">
        <v>4701.6350000000002</v>
      </c>
    </row>
    <row r="373" spans="2:12" x14ac:dyDescent="0.35">
      <c r="B373" s="37">
        <v>370</v>
      </c>
      <c r="C373" s="18">
        <v>3551</v>
      </c>
      <c r="D373" s="17">
        <v>1212.5740000000001</v>
      </c>
      <c r="E373" s="17">
        <v>886.44799999999998</v>
      </c>
      <c r="F373" s="17">
        <v>911.40599999999995</v>
      </c>
      <c r="G373" s="17">
        <v>1258.579</v>
      </c>
      <c r="H373" s="17">
        <v>1451.8869999999999</v>
      </c>
      <c r="I373" s="17">
        <v>1938.5940000000001</v>
      </c>
      <c r="J373" s="17">
        <v>774.10400000000004</v>
      </c>
      <c r="K373" s="17">
        <v>257.08</v>
      </c>
      <c r="L373" s="17">
        <v>8690.6720000000005</v>
      </c>
    </row>
    <row r="374" spans="2:12" x14ac:dyDescent="0.35">
      <c r="B374" s="37">
        <v>371</v>
      </c>
      <c r="C374" s="18">
        <v>3555</v>
      </c>
      <c r="D374" s="17">
        <v>274.21800000000002</v>
      </c>
      <c r="E374" s="17">
        <v>253.096</v>
      </c>
      <c r="F374" s="17">
        <v>326.18</v>
      </c>
      <c r="G374" s="17">
        <v>406.22</v>
      </c>
      <c r="H374" s="17">
        <v>317.089</v>
      </c>
      <c r="I374" s="17">
        <v>128.4</v>
      </c>
      <c r="J374" s="17">
        <v>123.114</v>
      </c>
      <c r="K374" s="17">
        <v>26.71</v>
      </c>
      <c r="L374" s="17">
        <v>1855.027</v>
      </c>
    </row>
    <row r="375" spans="2:12" x14ac:dyDescent="0.35">
      <c r="B375" s="37">
        <v>372</v>
      </c>
      <c r="C375" s="18">
        <v>3556</v>
      </c>
      <c r="D375" s="17">
        <v>170.95400000000001</v>
      </c>
      <c r="E375" s="17">
        <v>237.61</v>
      </c>
      <c r="F375" s="17">
        <v>241.54</v>
      </c>
      <c r="G375" s="17">
        <v>345.47</v>
      </c>
      <c r="H375" s="17">
        <v>338.67</v>
      </c>
      <c r="I375" s="17">
        <v>179.15</v>
      </c>
      <c r="J375" s="17">
        <v>103.6</v>
      </c>
      <c r="K375" s="17">
        <v>43.18</v>
      </c>
      <c r="L375" s="17">
        <v>1660.174</v>
      </c>
    </row>
    <row r="376" spans="2:12" x14ac:dyDescent="0.35">
      <c r="B376" s="37">
        <v>373</v>
      </c>
      <c r="C376" s="18">
        <v>3557</v>
      </c>
      <c r="D376" s="17">
        <v>26</v>
      </c>
      <c r="E376" s="17">
        <v>0</v>
      </c>
      <c r="F376" s="17">
        <v>13.34</v>
      </c>
      <c r="G376" s="17">
        <v>50.08</v>
      </c>
      <c r="H376" s="17">
        <v>0</v>
      </c>
      <c r="I376" s="17">
        <v>51.2</v>
      </c>
      <c r="J376" s="17">
        <v>0</v>
      </c>
      <c r="K376" s="17">
        <v>0</v>
      </c>
      <c r="L376" s="17">
        <v>140.62</v>
      </c>
    </row>
    <row r="377" spans="2:12" x14ac:dyDescent="0.35">
      <c r="B377" s="37">
        <v>374</v>
      </c>
      <c r="C377" s="18">
        <v>3558</v>
      </c>
      <c r="D377" s="17">
        <v>38.32</v>
      </c>
      <c r="E377" s="17">
        <v>9.6</v>
      </c>
      <c r="F377" s="17">
        <v>22.8</v>
      </c>
      <c r="G377" s="17">
        <v>7.8</v>
      </c>
      <c r="H377" s="17">
        <v>0</v>
      </c>
      <c r="I377" s="17">
        <v>49</v>
      </c>
      <c r="J377" s="17">
        <v>46.8</v>
      </c>
      <c r="K377" s="17">
        <v>0</v>
      </c>
      <c r="L377" s="17">
        <v>174.32</v>
      </c>
    </row>
    <row r="378" spans="2:12" x14ac:dyDescent="0.35">
      <c r="B378" s="37">
        <v>375</v>
      </c>
      <c r="C378" s="18">
        <v>3559</v>
      </c>
      <c r="D378" s="17">
        <v>0</v>
      </c>
      <c r="E378" s="17">
        <v>0</v>
      </c>
      <c r="F378" s="17">
        <v>0</v>
      </c>
      <c r="G378" s="17">
        <v>0</v>
      </c>
      <c r="H378" s="17">
        <v>0</v>
      </c>
      <c r="I378" s="17">
        <v>32.700000000000003</v>
      </c>
      <c r="J378" s="17">
        <v>0</v>
      </c>
      <c r="K378" s="17">
        <v>0</v>
      </c>
      <c r="L378" s="17">
        <v>32.700000000000003</v>
      </c>
    </row>
    <row r="379" spans="2:12" x14ac:dyDescent="0.35">
      <c r="B379" s="37">
        <v>376</v>
      </c>
      <c r="C379" s="18">
        <v>3561</v>
      </c>
      <c r="D379" s="17">
        <v>44.4</v>
      </c>
      <c r="E379" s="17">
        <v>29.2</v>
      </c>
      <c r="F379" s="17">
        <v>82.876000000000005</v>
      </c>
      <c r="G379" s="17">
        <v>107.9</v>
      </c>
      <c r="H379" s="17">
        <v>62.62</v>
      </c>
      <c r="I379" s="17">
        <v>42.6</v>
      </c>
      <c r="J379" s="17">
        <v>93.03</v>
      </c>
      <c r="K379" s="17">
        <v>5</v>
      </c>
      <c r="L379" s="17">
        <v>467.62599999999998</v>
      </c>
    </row>
    <row r="380" spans="2:12" x14ac:dyDescent="0.35">
      <c r="B380" s="37">
        <v>377</v>
      </c>
      <c r="C380" s="18">
        <v>3562</v>
      </c>
      <c r="D380" s="17">
        <v>13.5</v>
      </c>
      <c r="E380" s="17">
        <v>0</v>
      </c>
      <c r="F380" s="17">
        <v>0</v>
      </c>
      <c r="G380" s="17">
        <v>0</v>
      </c>
      <c r="H380" s="17">
        <v>0</v>
      </c>
      <c r="I380" s="17">
        <v>90.2</v>
      </c>
      <c r="J380" s="17">
        <v>0</v>
      </c>
      <c r="K380" s="17">
        <v>0</v>
      </c>
      <c r="L380" s="17">
        <v>103.7</v>
      </c>
    </row>
    <row r="381" spans="2:12" x14ac:dyDescent="0.35">
      <c r="B381" s="37">
        <v>378</v>
      </c>
      <c r="C381" s="18">
        <v>3563</v>
      </c>
      <c r="D381" s="17">
        <v>0</v>
      </c>
      <c r="E381" s="17">
        <v>0</v>
      </c>
      <c r="F381" s="17">
        <v>74.680000000000007</v>
      </c>
      <c r="G381" s="17">
        <v>0</v>
      </c>
      <c r="H381" s="17">
        <v>13.6</v>
      </c>
      <c r="I381" s="17">
        <v>13.5</v>
      </c>
      <c r="J381" s="17">
        <v>26.4</v>
      </c>
      <c r="K381" s="17">
        <v>0</v>
      </c>
      <c r="L381" s="17">
        <v>128.18</v>
      </c>
    </row>
    <row r="382" spans="2:12" x14ac:dyDescent="0.35">
      <c r="B382" s="37">
        <v>379</v>
      </c>
      <c r="C382" s="18">
        <v>3564</v>
      </c>
      <c r="D382" s="17">
        <v>379.524</v>
      </c>
      <c r="E382" s="17">
        <v>156.5</v>
      </c>
      <c r="F382" s="17">
        <v>174.99600000000001</v>
      </c>
      <c r="G382" s="17">
        <v>416.49</v>
      </c>
      <c r="H382" s="17">
        <v>350.78399999999999</v>
      </c>
      <c r="I382" s="17">
        <v>745.78399999999999</v>
      </c>
      <c r="J382" s="17">
        <v>226.42</v>
      </c>
      <c r="K382" s="17">
        <v>113.42</v>
      </c>
      <c r="L382" s="17">
        <v>2563.9180000000001</v>
      </c>
    </row>
    <row r="383" spans="2:12" x14ac:dyDescent="0.35">
      <c r="B383" s="37">
        <v>380</v>
      </c>
      <c r="C383" s="18">
        <v>3565</v>
      </c>
      <c r="D383" s="17">
        <v>0</v>
      </c>
      <c r="E383" s="17">
        <v>0</v>
      </c>
      <c r="F383" s="17">
        <v>0</v>
      </c>
      <c r="G383" s="17">
        <v>19.2</v>
      </c>
      <c r="H383" s="17">
        <v>0</v>
      </c>
      <c r="I383" s="17">
        <v>0</v>
      </c>
      <c r="J383" s="17">
        <v>0</v>
      </c>
      <c r="K383" s="17">
        <v>0</v>
      </c>
      <c r="L383" s="17">
        <v>19.2</v>
      </c>
    </row>
    <row r="384" spans="2:12" x14ac:dyDescent="0.35">
      <c r="B384" s="37">
        <v>381</v>
      </c>
      <c r="C384" s="18">
        <v>3566</v>
      </c>
      <c r="D384" s="17">
        <v>0</v>
      </c>
      <c r="E384" s="17">
        <v>0</v>
      </c>
      <c r="F384" s="17">
        <v>0</v>
      </c>
      <c r="G384" s="17">
        <v>20</v>
      </c>
      <c r="H384" s="17">
        <v>11.04</v>
      </c>
      <c r="I384" s="17">
        <v>41.93</v>
      </c>
      <c r="J384" s="17">
        <v>0</v>
      </c>
      <c r="K384" s="17">
        <v>0</v>
      </c>
      <c r="L384" s="17">
        <v>72.97</v>
      </c>
    </row>
    <row r="385" spans="2:12" x14ac:dyDescent="0.35">
      <c r="B385" s="37">
        <v>382</v>
      </c>
      <c r="C385" s="18">
        <v>3567</v>
      </c>
      <c r="D385" s="17">
        <v>0</v>
      </c>
      <c r="E385" s="17">
        <v>19.8</v>
      </c>
      <c r="F385" s="17">
        <v>0</v>
      </c>
      <c r="G385" s="17">
        <v>0</v>
      </c>
      <c r="H385" s="17">
        <v>30</v>
      </c>
      <c r="I385" s="17">
        <v>46.8</v>
      </c>
      <c r="J385" s="17">
        <v>0</v>
      </c>
      <c r="K385" s="17">
        <v>0</v>
      </c>
      <c r="L385" s="17">
        <v>96.6</v>
      </c>
    </row>
    <row r="386" spans="2:12" x14ac:dyDescent="0.35">
      <c r="B386" s="37">
        <v>383</v>
      </c>
      <c r="C386" s="18">
        <v>3568</v>
      </c>
      <c r="D386" s="17">
        <v>0</v>
      </c>
      <c r="E386" s="17">
        <v>94.64</v>
      </c>
      <c r="F386" s="17">
        <v>34.479999999999997</v>
      </c>
      <c r="G386" s="17">
        <v>109.5</v>
      </c>
      <c r="H386" s="17">
        <v>16</v>
      </c>
      <c r="I386" s="17">
        <v>99.81</v>
      </c>
      <c r="J386" s="17">
        <v>0</v>
      </c>
      <c r="K386" s="17">
        <v>0</v>
      </c>
      <c r="L386" s="17">
        <v>354.43</v>
      </c>
    </row>
    <row r="387" spans="2:12" x14ac:dyDescent="0.35">
      <c r="B387" s="37">
        <v>384</v>
      </c>
      <c r="C387" s="18">
        <v>3570</v>
      </c>
      <c r="D387" s="17">
        <v>9.6</v>
      </c>
      <c r="E387" s="17">
        <v>0</v>
      </c>
      <c r="F387" s="17">
        <v>18.239999999999998</v>
      </c>
      <c r="G387" s="17">
        <v>26.68</v>
      </c>
      <c r="H387" s="17">
        <v>30</v>
      </c>
      <c r="I387" s="17">
        <v>15.2</v>
      </c>
      <c r="J387" s="17">
        <v>0</v>
      </c>
      <c r="K387" s="17">
        <v>32</v>
      </c>
      <c r="L387" s="17">
        <v>131.72</v>
      </c>
    </row>
    <row r="388" spans="2:12" x14ac:dyDescent="0.35">
      <c r="B388" s="37">
        <v>385</v>
      </c>
      <c r="C388" s="18">
        <v>3572</v>
      </c>
      <c r="D388" s="17">
        <v>0</v>
      </c>
      <c r="E388" s="17">
        <v>0</v>
      </c>
      <c r="F388" s="17">
        <v>0</v>
      </c>
      <c r="G388" s="17">
        <v>0</v>
      </c>
      <c r="H388" s="17">
        <v>18.43</v>
      </c>
      <c r="I388" s="17">
        <v>0</v>
      </c>
      <c r="J388" s="17">
        <v>0</v>
      </c>
      <c r="K388" s="17">
        <v>0</v>
      </c>
      <c r="L388" s="17">
        <v>18.43</v>
      </c>
    </row>
    <row r="389" spans="2:12" x14ac:dyDescent="0.35">
      <c r="B389" s="37">
        <v>386</v>
      </c>
      <c r="C389" s="18">
        <v>3573</v>
      </c>
      <c r="D389" s="17">
        <v>80.42</v>
      </c>
      <c r="E389" s="17">
        <v>0</v>
      </c>
      <c r="F389" s="17">
        <v>0</v>
      </c>
      <c r="G389" s="17">
        <v>26.68</v>
      </c>
      <c r="H389" s="17">
        <v>0</v>
      </c>
      <c r="I389" s="17">
        <v>10</v>
      </c>
      <c r="J389" s="17">
        <v>0</v>
      </c>
      <c r="K389" s="17">
        <v>0</v>
      </c>
      <c r="L389" s="17">
        <v>117.1</v>
      </c>
    </row>
    <row r="390" spans="2:12" x14ac:dyDescent="0.35">
      <c r="B390" s="37">
        <v>387</v>
      </c>
      <c r="C390" s="18">
        <v>3575</v>
      </c>
      <c r="D390" s="17">
        <v>0</v>
      </c>
      <c r="E390" s="17">
        <v>5</v>
      </c>
      <c r="F390" s="17">
        <v>0</v>
      </c>
      <c r="G390" s="17">
        <v>23.3</v>
      </c>
      <c r="H390" s="17">
        <v>0</v>
      </c>
      <c r="I390" s="17">
        <v>0</v>
      </c>
      <c r="J390" s="17">
        <v>16</v>
      </c>
      <c r="K390" s="17">
        <v>0</v>
      </c>
      <c r="L390" s="17">
        <v>44.3</v>
      </c>
    </row>
    <row r="391" spans="2:12" x14ac:dyDescent="0.35">
      <c r="B391" s="37">
        <v>388</v>
      </c>
      <c r="C391" s="18">
        <v>3579</v>
      </c>
      <c r="D391" s="17">
        <v>34.6</v>
      </c>
      <c r="E391" s="17">
        <v>0</v>
      </c>
      <c r="F391" s="17">
        <v>0</v>
      </c>
      <c r="G391" s="17">
        <v>115.34</v>
      </c>
      <c r="H391" s="17">
        <v>165.48</v>
      </c>
      <c r="I391" s="17">
        <v>52.92</v>
      </c>
      <c r="J391" s="17">
        <v>0</v>
      </c>
      <c r="K391" s="17">
        <v>0</v>
      </c>
      <c r="L391" s="17">
        <v>368.34</v>
      </c>
    </row>
    <row r="392" spans="2:12" x14ac:dyDescent="0.35">
      <c r="B392" s="37">
        <v>389</v>
      </c>
      <c r="C392" s="18">
        <v>3580</v>
      </c>
      <c r="D392" s="17">
        <v>23.4</v>
      </c>
      <c r="E392" s="17">
        <v>0</v>
      </c>
      <c r="F392" s="17">
        <v>29.4</v>
      </c>
      <c r="G392" s="17">
        <v>0</v>
      </c>
      <c r="H392" s="17">
        <v>0</v>
      </c>
      <c r="I392" s="17">
        <v>30.72</v>
      </c>
      <c r="J392" s="17">
        <v>0</v>
      </c>
      <c r="K392" s="17">
        <v>20.14</v>
      </c>
      <c r="L392" s="17">
        <v>103.66</v>
      </c>
    </row>
    <row r="393" spans="2:12" x14ac:dyDescent="0.35">
      <c r="B393" s="37">
        <v>390</v>
      </c>
      <c r="C393" s="18">
        <v>3581</v>
      </c>
      <c r="D393" s="17">
        <v>0</v>
      </c>
      <c r="E393" s="17">
        <v>0</v>
      </c>
      <c r="F393" s="17">
        <v>0</v>
      </c>
      <c r="G393" s="17">
        <v>0</v>
      </c>
      <c r="H393" s="17">
        <v>0</v>
      </c>
      <c r="I393" s="17">
        <v>11.04</v>
      </c>
      <c r="J393" s="17">
        <v>0</v>
      </c>
      <c r="K393" s="17">
        <v>0</v>
      </c>
      <c r="L393" s="17">
        <v>11.04</v>
      </c>
    </row>
    <row r="394" spans="2:12" x14ac:dyDescent="0.35">
      <c r="B394" s="37">
        <v>391</v>
      </c>
      <c r="C394" s="18">
        <v>3583</v>
      </c>
      <c r="D394" s="17">
        <v>0</v>
      </c>
      <c r="E394" s="17">
        <v>46.8</v>
      </c>
      <c r="F394" s="17">
        <v>0</v>
      </c>
      <c r="G394" s="17">
        <v>0</v>
      </c>
      <c r="H394" s="17">
        <v>0</v>
      </c>
      <c r="I394" s="17">
        <v>0</v>
      </c>
      <c r="J394" s="17">
        <v>0</v>
      </c>
      <c r="K394" s="17">
        <v>0</v>
      </c>
      <c r="L394" s="17">
        <v>46.8</v>
      </c>
    </row>
    <row r="395" spans="2:12" x14ac:dyDescent="0.35">
      <c r="B395" s="37">
        <v>392</v>
      </c>
      <c r="C395" s="18">
        <v>3584</v>
      </c>
      <c r="D395" s="17">
        <v>9.6</v>
      </c>
      <c r="E395" s="17">
        <v>29.1</v>
      </c>
      <c r="F395" s="17">
        <v>0</v>
      </c>
      <c r="G395" s="17">
        <v>77.400000000000006</v>
      </c>
      <c r="H395" s="17">
        <v>0</v>
      </c>
      <c r="I395" s="17">
        <v>0</v>
      </c>
      <c r="J395" s="17">
        <v>0</v>
      </c>
      <c r="K395" s="17">
        <v>0</v>
      </c>
      <c r="L395" s="17">
        <v>116.1</v>
      </c>
    </row>
    <row r="396" spans="2:12" x14ac:dyDescent="0.35">
      <c r="B396" s="37">
        <v>393</v>
      </c>
      <c r="C396" s="18">
        <v>3585</v>
      </c>
      <c r="D396" s="17">
        <v>21.48</v>
      </c>
      <c r="E396" s="17">
        <v>155.708</v>
      </c>
      <c r="F396" s="17">
        <v>70.2</v>
      </c>
      <c r="G396" s="17">
        <v>257.08</v>
      </c>
      <c r="H396" s="17">
        <v>125.44</v>
      </c>
      <c r="I396" s="17">
        <v>605.42999999999995</v>
      </c>
      <c r="J396" s="17">
        <v>148.69999999999999</v>
      </c>
      <c r="K396" s="17">
        <v>101.256</v>
      </c>
      <c r="L396" s="17">
        <v>1485.2940000000001</v>
      </c>
    </row>
    <row r="397" spans="2:12" x14ac:dyDescent="0.35">
      <c r="B397" s="37">
        <v>394</v>
      </c>
      <c r="C397" s="18">
        <v>3586</v>
      </c>
      <c r="D397" s="17">
        <v>0</v>
      </c>
      <c r="E397" s="17">
        <v>0</v>
      </c>
      <c r="F397" s="17">
        <v>0</v>
      </c>
      <c r="G397" s="17">
        <v>46.8</v>
      </c>
      <c r="H397" s="17">
        <v>0</v>
      </c>
      <c r="I397" s="17">
        <v>93.6</v>
      </c>
      <c r="J397" s="17">
        <v>46.8</v>
      </c>
      <c r="K397" s="17">
        <v>0</v>
      </c>
      <c r="L397" s="17">
        <v>187.2</v>
      </c>
    </row>
    <row r="398" spans="2:12" x14ac:dyDescent="0.35">
      <c r="B398" s="37">
        <v>395</v>
      </c>
      <c r="C398" s="18">
        <v>3588</v>
      </c>
      <c r="D398" s="17">
        <v>0</v>
      </c>
      <c r="E398" s="17">
        <v>0</v>
      </c>
      <c r="F398" s="17">
        <v>0</v>
      </c>
      <c r="G398" s="17">
        <v>0</v>
      </c>
      <c r="H398" s="17">
        <v>19.2</v>
      </c>
      <c r="I398" s="17">
        <v>0</v>
      </c>
      <c r="J398" s="17">
        <v>26.97</v>
      </c>
      <c r="K398" s="17">
        <v>0</v>
      </c>
      <c r="L398" s="17">
        <v>46.17</v>
      </c>
    </row>
    <row r="399" spans="2:12" x14ac:dyDescent="0.35">
      <c r="B399" s="37">
        <v>396</v>
      </c>
      <c r="C399" s="18">
        <v>3589</v>
      </c>
      <c r="D399" s="17">
        <v>0</v>
      </c>
      <c r="E399" s="17">
        <v>0</v>
      </c>
      <c r="F399" s="17">
        <v>39</v>
      </c>
      <c r="G399" s="17">
        <v>0</v>
      </c>
      <c r="H399" s="17">
        <v>0</v>
      </c>
      <c r="I399" s="17">
        <v>46.8</v>
      </c>
      <c r="J399" s="17">
        <v>0</v>
      </c>
      <c r="K399" s="17">
        <v>0</v>
      </c>
      <c r="L399" s="17">
        <v>85.8</v>
      </c>
    </row>
    <row r="400" spans="2:12" x14ac:dyDescent="0.35">
      <c r="B400" s="37">
        <v>397</v>
      </c>
      <c r="C400" s="18">
        <v>3590</v>
      </c>
      <c r="D400" s="17">
        <v>0</v>
      </c>
      <c r="E400" s="17">
        <v>0</v>
      </c>
      <c r="F400" s="17">
        <v>0</v>
      </c>
      <c r="G400" s="17">
        <v>0</v>
      </c>
      <c r="H400" s="17">
        <v>0</v>
      </c>
      <c r="I400" s="17">
        <v>32</v>
      </c>
      <c r="J400" s="17">
        <v>0</v>
      </c>
      <c r="K400" s="17">
        <v>0</v>
      </c>
      <c r="L400" s="17">
        <v>32</v>
      </c>
    </row>
    <row r="401" spans="2:12" x14ac:dyDescent="0.35">
      <c r="B401" s="37">
        <v>398</v>
      </c>
      <c r="C401" s="18">
        <v>3594</v>
      </c>
      <c r="D401" s="17">
        <v>4.6100000000000003</v>
      </c>
      <c r="E401" s="17">
        <v>46.956000000000003</v>
      </c>
      <c r="F401" s="17">
        <v>0</v>
      </c>
      <c r="G401" s="17">
        <v>0</v>
      </c>
      <c r="H401" s="17">
        <v>13.34</v>
      </c>
      <c r="I401" s="17">
        <v>0</v>
      </c>
      <c r="J401" s="17">
        <v>0</v>
      </c>
      <c r="K401" s="17">
        <v>0</v>
      </c>
      <c r="L401" s="17">
        <v>64.906000000000006</v>
      </c>
    </row>
    <row r="402" spans="2:12" x14ac:dyDescent="0.35">
      <c r="B402" s="37">
        <v>399</v>
      </c>
      <c r="C402" s="18">
        <v>3595</v>
      </c>
      <c r="D402" s="17">
        <v>0</v>
      </c>
      <c r="E402" s="17">
        <v>0</v>
      </c>
      <c r="F402" s="17">
        <v>0</v>
      </c>
      <c r="G402" s="17">
        <v>0</v>
      </c>
      <c r="H402" s="17">
        <v>0</v>
      </c>
      <c r="I402" s="17">
        <v>31.2</v>
      </c>
      <c r="J402" s="17">
        <v>0</v>
      </c>
      <c r="K402" s="17">
        <v>0</v>
      </c>
      <c r="L402" s="17">
        <v>31.2</v>
      </c>
    </row>
    <row r="403" spans="2:12" x14ac:dyDescent="0.35">
      <c r="B403" s="37">
        <v>400</v>
      </c>
      <c r="C403" s="18">
        <v>3608</v>
      </c>
      <c r="D403" s="17">
        <v>80.376000000000005</v>
      </c>
      <c r="E403" s="17">
        <v>31.7</v>
      </c>
      <c r="F403" s="17">
        <v>23.1</v>
      </c>
      <c r="G403" s="17">
        <v>46.2</v>
      </c>
      <c r="H403" s="17">
        <v>115.93</v>
      </c>
      <c r="I403" s="17">
        <v>33</v>
      </c>
      <c r="J403" s="17">
        <v>0</v>
      </c>
      <c r="K403" s="17">
        <v>0</v>
      </c>
      <c r="L403" s="17">
        <v>330.30599999999998</v>
      </c>
    </row>
    <row r="404" spans="2:12" x14ac:dyDescent="0.35">
      <c r="B404" s="37">
        <v>401</v>
      </c>
      <c r="C404" s="18">
        <v>3610</v>
      </c>
      <c r="D404" s="17">
        <v>13.34</v>
      </c>
      <c r="E404" s="17">
        <v>47.61</v>
      </c>
      <c r="F404" s="17">
        <v>22.571999999999999</v>
      </c>
      <c r="G404" s="17">
        <v>44.54</v>
      </c>
      <c r="H404" s="17">
        <v>51.2</v>
      </c>
      <c r="I404" s="17">
        <v>0</v>
      </c>
      <c r="J404" s="17">
        <v>10</v>
      </c>
      <c r="K404" s="17">
        <v>0</v>
      </c>
      <c r="L404" s="17">
        <v>189.262</v>
      </c>
    </row>
    <row r="405" spans="2:12" x14ac:dyDescent="0.35">
      <c r="B405" s="37">
        <v>402</v>
      </c>
      <c r="C405" s="18">
        <v>3612</v>
      </c>
      <c r="D405" s="17">
        <v>7.8</v>
      </c>
      <c r="E405" s="17">
        <v>0</v>
      </c>
      <c r="F405" s="17">
        <v>9.6</v>
      </c>
      <c r="G405" s="17">
        <v>31.6</v>
      </c>
      <c r="H405" s="17">
        <v>0</v>
      </c>
      <c r="I405" s="17">
        <v>53.3</v>
      </c>
      <c r="J405" s="17">
        <v>75.88</v>
      </c>
      <c r="K405" s="17">
        <v>0</v>
      </c>
      <c r="L405" s="17">
        <v>178.18</v>
      </c>
    </row>
    <row r="406" spans="2:12" x14ac:dyDescent="0.35">
      <c r="B406" s="37">
        <v>403</v>
      </c>
      <c r="C406" s="18">
        <v>3614</v>
      </c>
      <c r="D406" s="17">
        <v>13.5</v>
      </c>
      <c r="E406" s="17">
        <v>9</v>
      </c>
      <c r="F406" s="17">
        <v>0</v>
      </c>
      <c r="G406" s="17">
        <v>32.61</v>
      </c>
      <c r="H406" s="17">
        <v>86.73</v>
      </c>
      <c r="I406" s="17">
        <v>39</v>
      </c>
      <c r="J406" s="17">
        <v>0</v>
      </c>
      <c r="K406" s="17">
        <v>0</v>
      </c>
      <c r="L406" s="17">
        <v>180.84</v>
      </c>
    </row>
    <row r="407" spans="2:12" x14ac:dyDescent="0.35">
      <c r="B407" s="37">
        <v>404</v>
      </c>
      <c r="C407" s="18">
        <v>3616</v>
      </c>
      <c r="D407" s="17">
        <v>187.36</v>
      </c>
      <c r="E407" s="17">
        <v>75.900000000000006</v>
      </c>
      <c r="F407" s="17">
        <v>118.58</v>
      </c>
      <c r="G407" s="17">
        <v>129.85</v>
      </c>
      <c r="H407" s="17">
        <v>168.54</v>
      </c>
      <c r="I407" s="17">
        <v>422.47</v>
      </c>
      <c r="J407" s="17">
        <v>125.17</v>
      </c>
      <c r="K407" s="17">
        <v>23.4</v>
      </c>
      <c r="L407" s="17">
        <v>1251.27</v>
      </c>
    </row>
    <row r="408" spans="2:12" x14ac:dyDescent="0.35">
      <c r="B408" s="37">
        <v>405</v>
      </c>
      <c r="C408" s="18">
        <v>3617</v>
      </c>
      <c r="D408" s="17">
        <v>13.5</v>
      </c>
      <c r="E408" s="17">
        <v>0</v>
      </c>
      <c r="F408" s="17">
        <v>0</v>
      </c>
      <c r="G408" s="17">
        <v>0</v>
      </c>
      <c r="H408" s="17">
        <v>0</v>
      </c>
      <c r="I408" s="17">
        <v>0</v>
      </c>
      <c r="J408" s="17">
        <v>0</v>
      </c>
      <c r="K408" s="17">
        <v>0</v>
      </c>
      <c r="L408" s="17">
        <v>13.5</v>
      </c>
    </row>
    <row r="409" spans="2:12" x14ac:dyDescent="0.35">
      <c r="B409" s="37">
        <v>406</v>
      </c>
      <c r="C409" s="18">
        <v>3618</v>
      </c>
      <c r="D409" s="17">
        <v>45.4</v>
      </c>
      <c r="E409" s="17">
        <v>0</v>
      </c>
      <c r="F409" s="17">
        <v>27.6</v>
      </c>
      <c r="G409" s="17">
        <v>0</v>
      </c>
      <c r="H409" s="17">
        <v>30</v>
      </c>
      <c r="I409" s="17">
        <v>78</v>
      </c>
      <c r="J409" s="17">
        <v>0</v>
      </c>
      <c r="K409" s="17">
        <v>0</v>
      </c>
      <c r="L409" s="17">
        <v>181</v>
      </c>
    </row>
    <row r="410" spans="2:12" x14ac:dyDescent="0.35">
      <c r="B410" s="37">
        <v>407</v>
      </c>
      <c r="C410" s="18">
        <v>3620</v>
      </c>
      <c r="D410" s="17">
        <v>124.94</v>
      </c>
      <c r="E410" s="17">
        <v>131.68799999999999</v>
      </c>
      <c r="F410" s="17">
        <v>66.376000000000005</v>
      </c>
      <c r="G410" s="17">
        <v>324.89999999999998</v>
      </c>
      <c r="H410" s="17">
        <v>185.81</v>
      </c>
      <c r="I410" s="17">
        <v>284.44</v>
      </c>
      <c r="J410" s="17">
        <v>151.08000000000001</v>
      </c>
      <c r="K410" s="17">
        <v>0</v>
      </c>
      <c r="L410" s="17">
        <v>1269.2339999999999</v>
      </c>
    </row>
    <row r="411" spans="2:12" x14ac:dyDescent="0.35">
      <c r="B411" s="37">
        <v>408</v>
      </c>
      <c r="C411" s="18">
        <v>3621</v>
      </c>
      <c r="D411" s="17">
        <v>121.04</v>
      </c>
      <c r="E411" s="17">
        <v>22.4</v>
      </c>
      <c r="F411" s="17">
        <v>34.58</v>
      </c>
      <c r="G411" s="17">
        <v>13.34</v>
      </c>
      <c r="H411" s="17">
        <v>117.032</v>
      </c>
      <c r="I411" s="17">
        <v>11.04</v>
      </c>
      <c r="J411" s="17">
        <v>0</v>
      </c>
      <c r="K411" s="17">
        <v>30.72</v>
      </c>
      <c r="L411" s="17">
        <v>350.15199999999999</v>
      </c>
    </row>
    <row r="412" spans="2:12" x14ac:dyDescent="0.35">
      <c r="B412" s="37">
        <v>409</v>
      </c>
      <c r="C412" s="18">
        <v>3622</v>
      </c>
      <c r="D412" s="17">
        <v>9.1</v>
      </c>
      <c r="E412" s="17">
        <v>0</v>
      </c>
      <c r="F412" s="17">
        <v>0</v>
      </c>
      <c r="G412" s="17">
        <v>0</v>
      </c>
      <c r="H412" s="17">
        <v>19.2</v>
      </c>
      <c r="I412" s="17">
        <v>0</v>
      </c>
      <c r="J412" s="17">
        <v>0</v>
      </c>
      <c r="K412" s="17">
        <v>0</v>
      </c>
      <c r="L412" s="17">
        <v>28.3</v>
      </c>
    </row>
    <row r="413" spans="2:12" x14ac:dyDescent="0.35">
      <c r="B413" s="37">
        <v>410</v>
      </c>
      <c r="C413" s="18">
        <v>3623</v>
      </c>
      <c r="D413" s="17">
        <v>26.14</v>
      </c>
      <c r="E413" s="17">
        <v>9.6</v>
      </c>
      <c r="F413" s="17">
        <v>0</v>
      </c>
      <c r="G413" s="17">
        <v>53.36</v>
      </c>
      <c r="H413" s="17">
        <v>0</v>
      </c>
      <c r="I413" s="17">
        <v>55.92</v>
      </c>
      <c r="J413" s="17">
        <v>0</v>
      </c>
      <c r="K413" s="17">
        <v>0</v>
      </c>
      <c r="L413" s="17">
        <v>145.02000000000001</v>
      </c>
    </row>
    <row r="414" spans="2:12" x14ac:dyDescent="0.35">
      <c r="B414" s="37">
        <v>411</v>
      </c>
      <c r="C414" s="18">
        <v>3624</v>
      </c>
      <c r="D414" s="17">
        <v>0</v>
      </c>
      <c r="E414" s="17">
        <v>0</v>
      </c>
      <c r="F414" s="17">
        <v>0</v>
      </c>
      <c r="G414" s="17">
        <v>0</v>
      </c>
      <c r="H414" s="17">
        <v>0</v>
      </c>
      <c r="I414" s="17">
        <v>51.2</v>
      </c>
      <c r="J414" s="17">
        <v>25.6</v>
      </c>
      <c r="K414" s="17">
        <v>0</v>
      </c>
      <c r="L414" s="17">
        <v>76.8</v>
      </c>
    </row>
    <row r="415" spans="2:12" x14ac:dyDescent="0.35">
      <c r="B415" s="37">
        <v>412</v>
      </c>
      <c r="C415" s="18">
        <v>3629</v>
      </c>
      <c r="D415" s="17">
        <v>132.166</v>
      </c>
      <c r="E415" s="17">
        <v>113.798</v>
      </c>
      <c r="F415" s="17">
        <v>34.04</v>
      </c>
      <c r="G415" s="17">
        <v>197.72</v>
      </c>
      <c r="H415" s="17">
        <v>163.66</v>
      </c>
      <c r="I415" s="17">
        <v>216.83</v>
      </c>
      <c r="J415" s="17">
        <v>26.68</v>
      </c>
      <c r="K415" s="17">
        <v>125.79</v>
      </c>
      <c r="L415" s="17">
        <v>1010.684</v>
      </c>
    </row>
    <row r="416" spans="2:12" x14ac:dyDescent="0.35">
      <c r="B416" s="37">
        <v>413</v>
      </c>
      <c r="C416" s="18">
        <v>3630</v>
      </c>
      <c r="D416" s="17">
        <v>298.45999999999998</v>
      </c>
      <c r="E416" s="17">
        <v>325.76600000000002</v>
      </c>
      <c r="F416" s="17">
        <v>380.41</v>
      </c>
      <c r="G416" s="17">
        <v>632.27599999999995</v>
      </c>
      <c r="H416" s="17">
        <v>711.16399999999999</v>
      </c>
      <c r="I416" s="17">
        <v>1189.49</v>
      </c>
      <c r="J416" s="17">
        <v>103.6</v>
      </c>
      <c r="K416" s="17">
        <v>47.92</v>
      </c>
      <c r="L416" s="17">
        <v>3689.0859999999998</v>
      </c>
    </row>
    <row r="417" spans="2:12" x14ac:dyDescent="0.35">
      <c r="B417" s="37">
        <v>414</v>
      </c>
      <c r="C417" s="18">
        <v>3631</v>
      </c>
      <c r="D417" s="17">
        <v>296.52999999999997</v>
      </c>
      <c r="E417" s="17">
        <v>399.01400000000001</v>
      </c>
      <c r="F417" s="17">
        <v>476.2</v>
      </c>
      <c r="G417" s="17">
        <v>641.41800000000001</v>
      </c>
      <c r="H417" s="17">
        <v>656.65</v>
      </c>
      <c r="I417" s="17">
        <v>777.66</v>
      </c>
      <c r="J417" s="17">
        <v>273.58</v>
      </c>
      <c r="K417" s="17">
        <v>259.33</v>
      </c>
      <c r="L417" s="17">
        <v>3780.3820000000001</v>
      </c>
    </row>
    <row r="418" spans="2:12" x14ac:dyDescent="0.35">
      <c r="B418" s="37">
        <v>415</v>
      </c>
      <c r="C418" s="18">
        <v>3633</v>
      </c>
      <c r="D418" s="17">
        <v>0</v>
      </c>
      <c r="E418" s="17">
        <v>9.2149999999999999</v>
      </c>
      <c r="F418" s="17">
        <v>15.6</v>
      </c>
      <c r="G418" s="17">
        <v>51.2</v>
      </c>
      <c r="H418" s="17">
        <v>58.8</v>
      </c>
      <c r="I418" s="17">
        <v>51.2</v>
      </c>
      <c r="J418" s="17">
        <v>0</v>
      </c>
      <c r="K418" s="17">
        <v>0</v>
      </c>
      <c r="L418" s="17">
        <v>186.01499999999999</v>
      </c>
    </row>
    <row r="419" spans="2:12" x14ac:dyDescent="0.35">
      <c r="B419" s="37">
        <v>416</v>
      </c>
      <c r="C419" s="18">
        <v>3634</v>
      </c>
      <c r="D419" s="17">
        <v>14.25</v>
      </c>
      <c r="E419" s="17">
        <v>85.44</v>
      </c>
      <c r="F419" s="17">
        <v>71.400000000000006</v>
      </c>
      <c r="G419" s="17">
        <v>41.4</v>
      </c>
      <c r="H419" s="17">
        <v>23.4</v>
      </c>
      <c r="I419" s="17">
        <v>99.44</v>
      </c>
      <c r="J419" s="17">
        <v>0</v>
      </c>
      <c r="K419" s="17">
        <v>0</v>
      </c>
      <c r="L419" s="17">
        <v>335.33</v>
      </c>
    </row>
    <row r="420" spans="2:12" x14ac:dyDescent="0.35">
      <c r="B420" s="37">
        <v>417</v>
      </c>
      <c r="C420" s="18">
        <v>3635</v>
      </c>
      <c r="D420" s="17">
        <v>0</v>
      </c>
      <c r="E420" s="17">
        <v>0</v>
      </c>
      <c r="F420" s="17">
        <v>0</v>
      </c>
      <c r="G420" s="17">
        <v>32.159999999999997</v>
      </c>
      <c r="H420" s="17">
        <v>0</v>
      </c>
      <c r="I420" s="17">
        <v>0</v>
      </c>
      <c r="J420" s="17">
        <v>0</v>
      </c>
      <c r="K420" s="17">
        <v>0</v>
      </c>
      <c r="L420" s="17">
        <v>32.159999999999997</v>
      </c>
    </row>
    <row r="421" spans="2:12" x14ac:dyDescent="0.35">
      <c r="B421" s="37">
        <v>418</v>
      </c>
      <c r="C421" s="18">
        <v>3636</v>
      </c>
      <c r="D421" s="17">
        <v>137.63</v>
      </c>
      <c r="E421" s="17">
        <v>132.666</v>
      </c>
      <c r="F421" s="17">
        <v>57.18</v>
      </c>
      <c r="G421" s="17">
        <v>80.2</v>
      </c>
      <c r="H421" s="17">
        <v>158.20400000000001</v>
      </c>
      <c r="I421" s="17">
        <v>50.21</v>
      </c>
      <c r="J421" s="17">
        <v>40.020000000000003</v>
      </c>
      <c r="K421" s="17">
        <v>0</v>
      </c>
      <c r="L421" s="17">
        <v>656.11</v>
      </c>
    </row>
    <row r="422" spans="2:12" x14ac:dyDescent="0.35">
      <c r="B422" s="37">
        <v>419</v>
      </c>
      <c r="C422" s="18">
        <v>3637</v>
      </c>
      <c r="D422" s="17">
        <v>0</v>
      </c>
      <c r="E422" s="17">
        <v>42.75</v>
      </c>
      <c r="F422" s="17">
        <v>0</v>
      </c>
      <c r="G422" s="17">
        <v>19.456</v>
      </c>
      <c r="H422" s="17">
        <v>0</v>
      </c>
      <c r="I422" s="17">
        <v>0</v>
      </c>
      <c r="J422" s="17">
        <v>0</v>
      </c>
      <c r="K422" s="17">
        <v>0</v>
      </c>
      <c r="L422" s="17">
        <v>62.206000000000003</v>
      </c>
    </row>
    <row r="423" spans="2:12" x14ac:dyDescent="0.35">
      <c r="B423" s="37">
        <v>420</v>
      </c>
      <c r="C423" s="18">
        <v>3638</v>
      </c>
      <c r="D423" s="17">
        <v>109.88800000000001</v>
      </c>
      <c r="E423" s="17">
        <v>51.68</v>
      </c>
      <c r="F423" s="17">
        <v>65.02</v>
      </c>
      <c r="G423" s="17">
        <v>76.22</v>
      </c>
      <c r="H423" s="17">
        <v>66.8</v>
      </c>
      <c r="I423" s="17">
        <v>66.616</v>
      </c>
      <c r="J423" s="17">
        <v>15.6</v>
      </c>
      <c r="K423" s="17">
        <v>0</v>
      </c>
      <c r="L423" s="17">
        <v>451.82400000000001</v>
      </c>
    </row>
    <row r="424" spans="2:12" x14ac:dyDescent="0.35">
      <c r="B424" s="37">
        <v>421</v>
      </c>
      <c r="C424" s="18">
        <v>3639</v>
      </c>
      <c r="D424" s="17">
        <v>27</v>
      </c>
      <c r="E424" s="17">
        <v>0</v>
      </c>
      <c r="F424" s="17">
        <v>0</v>
      </c>
      <c r="G424" s="17">
        <v>0</v>
      </c>
      <c r="H424" s="17">
        <v>0</v>
      </c>
      <c r="I424" s="17">
        <v>0</v>
      </c>
      <c r="J424" s="17">
        <v>0</v>
      </c>
      <c r="K424" s="17">
        <v>0</v>
      </c>
      <c r="L424" s="17">
        <v>27</v>
      </c>
    </row>
    <row r="425" spans="2:12" x14ac:dyDescent="0.35">
      <c r="B425" s="37">
        <v>422</v>
      </c>
      <c r="C425" s="18">
        <v>3640</v>
      </c>
      <c r="D425" s="17">
        <v>73.2</v>
      </c>
      <c r="E425" s="17">
        <v>0</v>
      </c>
      <c r="F425" s="17">
        <v>0</v>
      </c>
      <c r="G425" s="17">
        <v>92.56</v>
      </c>
      <c r="H425" s="17">
        <v>0</v>
      </c>
      <c r="I425" s="17">
        <v>32.159999999999997</v>
      </c>
      <c r="J425" s="17">
        <v>0</v>
      </c>
      <c r="K425" s="17">
        <v>41.93</v>
      </c>
      <c r="L425" s="17">
        <v>239.85</v>
      </c>
    </row>
    <row r="426" spans="2:12" x14ac:dyDescent="0.35">
      <c r="B426" s="37">
        <v>423</v>
      </c>
      <c r="C426" s="18">
        <v>3641</v>
      </c>
      <c r="D426" s="17">
        <v>56.8</v>
      </c>
      <c r="E426" s="17">
        <v>0</v>
      </c>
      <c r="F426" s="17">
        <v>0</v>
      </c>
      <c r="G426" s="17">
        <v>28.5</v>
      </c>
      <c r="H426" s="17">
        <v>34.92</v>
      </c>
      <c r="I426" s="17">
        <v>56.8</v>
      </c>
      <c r="J426" s="17">
        <v>42.28</v>
      </c>
      <c r="K426" s="17">
        <v>0</v>
      </c>
      <c r="L426" s="17">
        <v>219.3</v>
      </c>
    </row>
    <row r="427" spans="2:12" x14ac:dyDescent="0.35">
      <c r="B427" s="37">
        <v>424</v>
      </c>
      <c r="C427" s="18">
        <v>3644</v>
      </c>
      <c r="D427" s="17">
        <v>115.384</v>
      </c>
      <c r="E427" s="17">
        <v>177.28800000000001</v>
      </c>
      <c r="F427" s="17">
        <v>162.63</v>
      </c>
      <c r="G427" s="17">
        <v>587.4</v>
      </c>
      <c r="H427" s="17">
        <v>241.88</v>
      </c>
      <c r="I427" s="17">
        <v>95.48</v>
      </c>
      <c r="J427" s="17">
        <v>16</v>
      </c>
      <c r="K427" s="17">
        <v>0</v>
      </c>
      <c r="L427" s="17">
        <v>1396.0619999999999</v>
      </c>
    </row>
    <row r="428" spans="2:12" x14ac:dyDescent="0.35">
      <c r="B428" s="37">
        <v>425</v>
      </c>
      <c r="C428" s="18">
        <v>3646</v>
      </c>
      <c r="D428" s="17">
        <v>27</v>
      </c>
      <c r="E428" s="17">
        <v>15.6</v>
      </c>
      <c r="F428" s="17">
        <v>0</v>
      </c>
      <c r="G428" s="17">
        <v>23.4</v>
      </c>
      <c r="H428" s="17">
        <v>0</v>
      </c>
      <c r="I428" s="17">
        <v>39</v>
      </c>
      <c r="J428" s="17">
        <v>41.93</v>
      </c>
      <c r="K428" s="17">
        <v>0</v>
      </c>
      <c r="L428" s="17">
        <v>146.93</v>
      </c>
    </row>
    <row r="429" spans="2:12" x14ac:dyDescent="0.35">
      <c r="B429" s="37">
        <v>426</v>
      </c>
      <c r="C429" s="18">
        <v>3658</v>
      </c>
      <c r="D429" s="17">
        <v>117.988</v>
      </c>
      <c r="E429" s="17">
        <v>98.32</v>
      </c>
      <c r="F429" s="17">
        <v>157.84</v>
      </c>
      <c r="G429" s="17">
        <v>63.7</v>
      </c>
      <c r="H429" s="17">
        <v>302.04899999999998</v>
      </c>
      <c r="I429" s="17">
        <v>328.476</v>
      </c>
      <c r="J429" s="17">
        <v>115.34</v>
      </c>
      <c r="K429" s="17">
        <v>22.08</v>
      </c>
      <c r="L429" s="17">
        <v>1205.7929999999999</v>
      </c>
    </row>
    <row r="430" spans="2:12" x14ac:dyDescent="0.35">
      <c r="B430" s="37">
        <v>427</v>
      </c>
      <c r="C430" s="18">
        <v>3659</v>
      </c>
      <c r="D430" s="17">
        <v>0</v>
      </c>
      <c r="E430" s="17">
        <v>23.9</v>
      </c>
      <c r="F430" s="17">
        <v>15.6</v>
      </c>
      <c r="G430" s="17">
        <v>19.2</v>
      </c>
      <c r="H430" s="17">
        <v>80.399000000000001</v>
      </c>
      <c r="I430" s="17">
        <v>140.399</v>
      </c>
      <c r="J430" s="17">
        <v>0</v>
      </c>
      <c r="K430" s="17">
        <v>0</v>
      </c>
      <c r="L430" s="17">
        <v>279.49799999999999</v>
      </c>
    </row>
    <row r="431" spans="2:12" x14ac:dyDescent="0.35">
      <c r="B431" s="37">
        <v>428</v>
      </c>
      <c r="C431" s="18">
        <v>3660</v>
      </c>
      <c r="D431" s="17">
        <v>90.7</v>
      </c>
      <c r="E431" s="17">
        <v>74.260000000000005</v>
      </c>
      <c r="F431" s="17">
        <v>204.62</v>
      </c>
      <c r="G431" s="17">
        <v>110.053</v>
      </c>
      <c r="H431" s="17">
        <v>358.76600000000002</v>
      </c>
      <c r="I431" s="17">
        <v>296.20999999999998</v>
      </c>
      <c r="J431" s="17">
        <v>186.92</v>
      </c>
      <c r="K431" s="17">
        <v>19.2</v>
      </c>
      <c r="L431" s="17">
        <v>1340.729</v>
      </c>
    </row>
    <row r="432" spans="2:12" x14ac:dyDescent="0.35">
      <c r="B432" s="37">
        <v>429</v>
      </c>
      <c r="C432" s="18">
        <v>3663</v>
      </c>
      <c r="D432" s="17">
        <v>27</v>
      </c>
      <c r="E432" s="17">
        <v>0</v>
      </c>
      <c r="F432" s="17">
        <v>0</v>
      </c>
      <c r="G432" s="17">
        <v>0</v>
      </c>
      <c r="H432" s="17">
        <v>0</v>
      </c>
      <c r="I432" s="17">
        <v>0</v>
      </c>
      <c r="J432" s="17">
        <v>0</v>
      </c>
      <c r="K432" s="17">
        <v>0</v>
      </c>
      <c r="L432" s="17">
        <v>27</v>
      </c>
    </row>
    <row r="433" spans="2:12" x14ac:dyDescent="0.35">
      <c r="B433" s="37">
        <v>430</v>
      </c>
      <c r="C433" s="18">
        <v>3664</v>
      </c>
      <c r="D433" s="17">
        <v>25.6</v>
      </c>
      <c r="E433" s="17">
        <v>106.95</v>
      </c>
      <c r="F433" s="17">
        <v>56.02</v>
      </c>
      <c r="G433" s="17">
        <v>62.7</v>
      </c>
      <c r="H433" s="17">
        <v>120.42</v>
      </c>
      <c r="I433" s="17">
        <v>65.58</v>
      </c>
      <c r="J433" s="17">
        <v>26.68</v>
      </c>
      <c r="K433" s="17">
        <v>40.020000000000003</v>
      </c>
      <c r="L433" s="17">
        <v>503.97</v>
      </c>
    </row>
    <row r="434" spans="2:12" x14ac:dyDescent="0.35">
      <c r="B434" s="37">
        <v>431</v>
      </c>
      <c r="C434" s="18">
        <v>3665</v>
      </c>
      <c r="D434" s="17">
        <v>19.2</v>
      </c>
      <c r="E434" s="17">
        <v>0</v>
      </c>
      <c r="F434" s="17">
        <v>0</v>
      </c>
      <c r="G434" s="17">
        <v>37.6</v>
      </c>
      <c r="H434" s="17">
        <v>0</v>
      </c>
      <c r="I434" s="17">
        <v>0</v>
      </c>
      <c r="J434" s="17">
        <v>0</v>
      </c>
      <c r="K434" s="17">
        <v>25.6</v>
      </c>
      <c r="L434" s="17">
        <v>82.4</v>
      </c>
    </row>
    <row r="435" spans="2:12" x14ac:dyDescent="0.35">
      <c r="B435" s="37">
        <v>432</v>
      </c>
      <c r="C435" s="18">
        <v>3666</v>
      </c>
      <c r="D435" s="17">
        <v>118.557</v>
      </c>
      <c r="E435" s="17">
        <v>214.88</v>
      </c>
      <c r="F435" s="17">
        <v>273</v>
      </c>
      <c r="G435" s="17">
        <v>205.16</v>
      </c>
      <c r="H435" s="17">
        <v>279.42</v>
      </c>
      <c r="I435" s="17">
        <v>210.1</v>
      </c>
      <c r="J435" s="17">
        <v>0</v>
      </c>
      <c r="K435" s="17">
        <v>31.2</v>
      </c>
      <c r="L435" s="17">
        <v>1332.317</v>
      </c>
    </row>
    <row r="436" spans="2:12" x14ac:dyDescent="0.35">
      <c r="B436" s="37">
        <v>433</v>
      </c>
      <c r="C436" s="18">
        <v>3669</v>
      </c>
      <c r="D436" s="17">
        <v>5.2</v>
      </c>
      <c r="E436" s="17">
        <v>72</v>
      </c>
      <c r="F436" s="17">
        <v>29.28</v>
      </c>
      <c r="G436" s="17">
        <v>0</v>
      </c>
      <c r="H436" s="17">
        <v>85.8</v>
      </c>
      <c r="I436" s="17">
        <v>84.4</v>
      </c>
      <c r="J436" s="17">
        <v>0</v>
      </c>
      <c r="K436" s="17">
        <v>0</v>
      </c>
      <c r="L436" s="17">
        <v>276.68</v>
      </c>
    </row>
    <row r="437" spans="2:12" x14ac:dyDescent="0.35">
      <c r="B437" s="37">
        <v>434</v>
      </c>
      <c r="C437" s="18">
        <v>3670</v>
      </c>
      <c r="D437" s="17">
        <v>65.84</v>
      </c>
      <c r="E437" s="17">
        <v>140.66</v>
      </c>
      <c r="F437" s="17">
        <v>28.5</v>
      </c>
      <c r="G437" s="17">
        <v>26.68</v>
      </c>
      <c r="H437" s="17">
        <v>45.6</v>
      </c>
      <c r="I437" s="17">
        <v>0</v>
      </c>
      <c r="J437" s="17">
        <v>19.32</v>
      </c>
      <c r="K437" s="17">
        <v>0</v>
      </c>
      <c r="L437" s="17">
        <v>326.60000000000002</v>
      </c>
    </row>
    <row r="438" spans="2:12" x14ac:dyDescent="0.35">
      <c r="B438" s="37">
        <v>435</v>
      </c>
      <c r="C438" s="18">
        <v>3672</v>
      </c>
      <c r="D438" s="17">
        <v>355.3</v>
      </c>
      <c r="E438" s="17">
        <v>375.79399999999998</v>
      </c>
      <c r="F438" s="17">
        <v>385.1</v>
      </c>
      <c r="G438" s="17">
        <v>357.34</v>
      </c>
      <c r="H438" s="17">
        <v>433.60399999999998</v>
      </c>
      <c r="I438" s="17">
        <v>361.05599999999998</v>
      </c>
      <c r="J438" s="17">
        <v>268.2</v>
      </c>
      <c r="K438" s="17">
        <v>185</v>
      </c>
      <c r="L438" s="17">
        <v>2721.3939999999998</v>
      </c>
    </row>
    <row r="439" spans="2:12" x14ac:dyDescent="0.35">
      <c r="B439" s="37">
        <v>436</v>
      </c>
      <c r="C439" s="18">
        <v>3673</v>
      </c>
      <c r="D439" s="17">
        <v>41</v>
      </c>
      <c r="E439" s="17">
        <v>68.599999999999994</v>
      </c>
      <c r="F439" s="17">
        <v>60.4</v>
      </c>
      <c r="G439" s="17">
        <v>50.6</v>
      </c>
      <c r="H439" s="17">
        <v>210.42</v>
      </c>
      <c r="I439" s="17">
        <v>323.06</v>
      </c>
      <c r="J439" s="17">
        <v>55.94</v>
      </c>
      <c r="K439" s="17">
        <v>0</v>
      </c>
      <c r="L439" s="17">
        <v>810.02</v>
      </c>
    </row>
    <row r="440" spans="2:12" x14ac:dyDescent="0.35">
      <c r="B440" s="37">
        <v>437</v>
      </c>
      <c r="C440" s="18">
        <v>3675</v>
      </c>
      <c r="D440" s="17">
        <v>110.82</v>
      </c>
      <c r="E440" s="17">
        <v>100.44</v>
      </c>
      <c r="F440" s="17">
        <v>140.54</v>
      </c>
      <c r="G440" s="17">
        <v>137.74</v>
      </c>
      <c r="H440" s="17">
        <v>52.5</v>
      </c>
      <c r="I440" s="17">
        <v>162.9</v>
      </c>
      <c r="J440" s="17">
        <v>0</v>
      </c>
      <c r="K440" s="17">
        <v>8</v>
      </c>
      <c r="L440" s="17">
        <v>712.94</v>
      </c>
    </row>
    <row r="441" spans="2:12" x14ac:dyDescent="0.35">
      <c r="B441" s="37">
        <v>438</v>
      </c>
      <c r="C441" s="18">
        <v>3677</v>
      </c>
      <c r="D441" s="17">
        <v>352.26600000000002</v>
      </c>
      <c r="E441" s="17">
        <v>316.53800000000001</v>
      </c>
      <c r="F441" s="17">
        <v>481.92099999999999</v>
      </c>
      <c r="G441" s="17">
        <v>340.58</v>
      </c>
      <c r="H441" s="17">
        <v>511.43599999999998</v>
      </c>
      <c r="I441" s="17">
        <v>870.08</v>
      </c>
      <c r="J441" s="17">
        <v>293.5</v>
      </c>
      <c r="K441" s="17">
        <v>184.3</v>
      </c>
      <c r="L441" s="17">
        <v>3350.6210000000001</v>
      </c>
    </row>
    <row r="442" spans="2:12" x14ac:dyDescent="0.35">
      <c r="B442" s="37">
        <v>439</v>
      </c>
      <c r="C442" s="18">
        <v>3678</v>
      </c>
      <c r="D442" s="17">
        <v>420.89400000000001</v>
      </c>
      <c r="E442" s="17">
        <v>201.25800000000001</v>
      </c>
      <c r="F442" s="17">
        <v>203.54900000000001</v>
      </c>
      <c r="G442" s="17">
        <v>449.72</v>
      </c>
      <c r="H442" s="17">
        <v>495.084</v>
      </c>
      <c r="I442" s="17">
        <v>729.67399999999998</v>
      </c>
      <c r="J442" s="17">
        <v>150.4</v>
      </c>
      <c r="K442" s="17">
        <v>45.48</v>
      </c>
      <c r="L442" s="17">
        <v>2696.0590000000002</v>
      </c>
    </row>
    <row r="443" spans="2:12" x14ac:dyDescent="0.35">
      <c r="B443" s="37">
        <v>440</v>
      </c>
      <c r="C443" s="18">
        <v>3682</v>
      </c>
      <c r="D443" s="17">
        <v>48.4</v>
      </c>
      <c r="E443" s="17">
        <v>0</v>
      </c>
      <c r="F443" s="17">
        <v>30.72</v>
      </c>
      <c r="G443" s="17">
        <v>0</v>
      </c>
      <c r="H443" s="17">
        <v>57.4</v>
      </c>
      <c r="I443" s="17">
        <v>23.4</v>
      </c>
      <c r="J443" s="17">
        <v>13.6</v>
      </c>
      <c r="K443" s="17">
        <v>66.2</v>
      </c>
      <c r="L443" s="17">
        <v>239.72</v>
      </c>
    </row>
    <row r="444" spans="2:12" x14ac:dyDescent="0.35">
      <c r="B444" s="37">
        <v>441</v>
      </c>
      <c r="C444" s="18">
        <v>3683</v>
      </c>
      <c r="D444" s="17">
        <v>52.02</v>
      </c>
      <c r="E444" s="17">
        <v>95.68</v>
      </c>
      <c r="F444" s="17">
        <v>38.64</v>
      </c>
      <c r="G444" s="17">
        <v>18.239999999999998</v>
      </c>
      <c r="H444" s="17">
        <v>189.53</v>
      </c>
      <c r="I444" s="17">
        <v>71.680000000000007</v>
      </c>
      <c r="J444" s="17">
        <v>0</v>
      </c>
      <c r="K444" s="17">
        <v>46.2</v>
      </c>
      <c r="L444" s="17">
        <v>511.99</v>
      </c>
    </row>
    <row r="445" spans="2:12" x14ac:dyDescent="0.35">
      <c r="B445" s="37">
        <v>442</v>
      </c>
      <c r="C445" s="18">
        <v>3685</v>
      </c>
      <c r="D445" s="17">
        <v>195.46799999999999</v>
      </c>
      <c r="E445" s="17">
        <v>101.152</v>
      </c>
      <c r="F445" s="17">
        <v>133.25</v>
      </c>
      <c r="G445" s="17">
        <v>102.399</v>
      </c>
      <c r="H445" s="17">
        <v>136.21299999999999</v>
      </c>
      <c r="I445" s="17">
        <v>105.79</v>
      </c>
      <c r="J445" s="17">
        <v>10</v>
      </c>
      <c r="K445" s="17">
        <v>0</v>
      </c>
      <c r="L445" s="17">
        <v>784.27200000000005</v>
      </c>
    </row>
    <row r="446" spans="2:12" x14ac:dyDescent="0.35">
      <c r="B446" s="37">
        <v>443</v>
      </c>
      <c r="C446" s="18">
        <v>3687</v>
      </c>
      <c r="D446" s="17">
        <v>48.5</v>
      </c>
      <c r="E446" s="17">
        <v>0</v>
      </c>
      <c r="F446" s="17">
        <v>41.44</v>
      </c>
      <c r="G446" s="17">
        <v>0</v>
      </c>
      <c r="H446" s="17">
        <v>38.4</v>
      </c>
      <c r="I446" s="17">
        <v>80.08</v>
      </c>
      <c r="J446" s="17">
        <v>0</v>
      </c>
      <c r="K446" s="17">
        <v>26.68</v>
      </c>
      <c r="L446" s="17">
        <v>235.1</v>
      </c>
    </row>
    <row r="447" spans="2:12" x14ac:dyDescent="0.35">
      <c r="B447" s="37">
        <v>444</v>
      </c>
      <c r="C447" s="18">
        <v>3688</v>
      </c>
      <c r="D447" s="17">
        <v>67.2</v>
      </c>
      <c r="E447" s="17">
        <v>75.5</v>
      </c>
      <c r="F447" s="17">
        <v>88.42</v>
      </c>
      <c r="G447" s="17">
        <v>118</v>
      </c>
      <c r="H447" s="17">
        <v>107.25</v>
      </c>
      <c r="I447" s="17">
        <v>79.02</v>
      </c>
      <c r="J447" s="17">
        <v>15.6</v>
      </c>
      <c r="K447" s="17">
        <v>0</v>
      </c>
      <c r="L447" s="17">
        <v>550.99</v>
      </c>
    </row>
    <row r="448" spans="2:12" x14ac:dyDescent="0.35">
      <c r="B448" s="37">
        <v>445</v>
      </c>
      <c r="C448" s="18">
        <v>3690</v>
      </c>
      <c r="D448" s="17">
        <v>956.00199999999995</v>
      </c>
      <c r="E448" s="17">
        <v>699.077</v>
      </c>
      <c r="F448" s="17">
        <v>1239.7339999999999</v>
      </c>
      <c r="G448" s="17">
        <v>1226.17</v>
      </c>
      <c r="H448" s="17">
        <v>937.84900000000005</v>
      </c>
      <c r="I448" s="17">
        <v>1237.7</v>
      </c>
      <c r="J448" s="17">
        <v>553.77</v>
      </c>
      <c r="K448" s="17">
        <v>211.22</v>
      </c>
      <c r="L448" s="17">
        <v>7061.5219999999999</v>
      </c>
    </row>
    <row r="449" spans="2:12" x14ac:dyDescent="0.35">
      <c r="B449" s="37">
        <v>446</v>
      </c>
      <c r="C449" s="18">
        <v>3691</v>
      </c>
      <c r="D449" s="17">
        <v>562.33900000000006</v>
      </c>
      <c r="E449" s="17">
        <v>184.774</v>
      </c>
      <c r="F449" s="17">
        <v>527.47</v>
      </c>
      <c r="G449" s="17">
        <v>544.41999999999996</v>
      </c>
      <c r="H449" s="17">
        <v>661.94</v>
      </c>
      <c r="I449" s="17">
        <v>1048.8599999999999</v>
      </c>
      <c r="J449" s="17">
        <v>358.76</v>
      </c>
      <c r="K449" s="17">
        <v>152.19999999999999</v>
      </c>
      <c r="L449" s="17">
        <v>4040.7629999999999</v>
      </c>
    </row>
    <row r="450" spans="2:12" x14ac:dyDescent="0.35">
      <c r="B450" s="37">
        <v>447</v>
      </c>
      <c r="C450" s="18">
        <v>3695</v>
      </c>
      <c r="D450" s="17">
        <v>15.6</v>
      </c>
      <c r="E450" s="17">
        <v>0</v>
      </c>
      <c r="F450" s="17">
        <v>56.8</v>
      </c>
      <c r="G450" s="17">
        <v>0</v>
      </c>
      <c r="H450" s="17">
        <v>70.400000000000006</v>
      </c>
      <c r="I450" s="17">
        <v>41.93</v>
      </c>
      <c r="J450" s="17">
        <v>0</v>
      </c>
      <c r="K450" s="17">
        <v>0</v>
      </c>
      <c r="L450" s="17">
        <v>184.73</v>
      </c>
    </row>
    <row r="451" spans="2:12" x14ac:dyDescent="0.35">
      <c r="B451" s="37">
        <v>448</v>
      </c>
      <c r="C451" s="18">
        <v>3697</v>
      </c>
      <c r="D451" s="17">
        <v>0</v>
      </c>
      <c r="E451" s="17">
        <v>58</v>
      </c>
      <c r="F451" s="17">
        <v>0</v>
      </c>
      <c r="G451" s="17">
        <v>0</v>
      </c>
      <c r="H451" s="17">
        <v>0</v>
      </c>
      <c r="I451" s="17">
        <v>210.10400000000001</v>
      </c>
      <c r="J451" s="17">
        <v>31.2</v>
      </c>
      <c r="K451" s="17">
        <v>0</v>
      </c>
      <c r="L451" s="17">
        <v>299.30399999999997</v>
      </c>
    </row>
    <row r="452" spans="2:12" x14ac:dyDescent="0.35">
      <c r="B452" s="37">
        <v>449</v>
      </c>
      <c r="C452" s="18">
        <v>3698</v>
      </c>
      <c r="D452" s="17">
        <v>56.2</v>
      </c>
      <c r="E452" s="17">
        <v>63.82</v>
      </c>
      <c r="F452" s="17">
        <v>66</v>
      </c>
      <c r="G452" s="17">
        <v>19.2</v>
      </c>
      <c r="H452" s="17">
        <v>23.4</v>
      </c>
      <c r="I452" s="17">
        <v>64.3</v>
      </c>
      <c r="J452" s="17">
        <v>41.93</v>
      </c>
      <c r="K452" s="17">
        <v>0</v>
      </c>
      <c r="L452" s="17">
        <v>334.85</v>
      </c>
    </row>
    <row r="453" spans="2:12" x14ac:dyDescent="0.35">
      <c r="B453" s="37">
        <v>450</v>
      </c>
      <c r="C453" s="18">
        <v>3699</v>
      </c>
      <c r="D453" s="17">
        <v>24.6</v>
      </c>
      <c r="E453" s="17">
        <v>38.4</v>
      </c>
      <c r="F453" s="17">
        <v>0</v>
      </c>
      <c r="G453" s="17">
        <v>0</v>
      </c>
      <c r="H453" s="17">
        <v>30.6</v>
      </c>
      <c r="I453" s="17">
        <v>0</v>
      </c>
      <c r="J453" s="17">
        <v>0</v>
      </c>
      <c r="K453" s="17">
        <v>0</v>
      </c>
      <c r="L453" s="17">
        <v>93.6</v>
      </c>
    </row>
    <row r="454" spans="2:12" x14ac:dyDescent="0.35">
      <c r="B454" s="37">
        <v>451</v>
      </c>
      <c r="C454" s="18">
        <v>3700</v>
      </c>
      <c r="D454" s="17">
        <v>181.84</v>
      </c>
      <c r="E454" s="17">
        <v>15</v>
      </c>
      <c r="F454" s="17">
        <v>85</v>
      </c>
      <c r="G454" s="17">
        <v>51.94</v>
      </c>
      <c r="H454" s="17">
        <v>32.159999999999997</v>
      </c>
      <c r="I454" s="17">
        <v>46.52</v>
      </c>
      <c r="J454" s="17">
        <v>0</v>
      </c>
      <c r="K454" s="17">
        <v>0</v>
      </c>
      <c r="L454" s="17">
        <v>412.46</v>
      </c>
    </row>
    <row r="455" spans="2:12" x14ac:dyDescent="0.35">
      <c r="B455" s="37">
        <v>452</v>
      </c>
      <c r="C455" s="18">
        <v>3701</v>
      </c>
      <c r="D455" s="17">
        <v>20</v>
      </c>
      <c r="E455" s="17">
        <v>0</v>
      </c>
      <c r="F455" s="17">
        <v>110.52</v>
      </c>
      <c r="G455" s="17">
        <v>75.48</v>
      </c>
      <c r="H455" s="17">
        <v>86.76</v>
      </c>
      <c r="I455" s="17">
        <v>112</v>
      </c>
      <c r="J455" s="17">
        <v>15.6</v>
      </c>
      <c r="K455" s="17">
        <v>16.559999999999999</v>
      </c>
      <c r="L455" s="17">
        <v>436.92</v>
      </c>
    </row>
    <row r="456" spans="2:12" x14ac:dyDescent="0.35">
      <c r="B456" s="37">
        <v>453</v>
      </c>
      <c r="C456" s="18">
        <v>3705</v>
      </c>
      <c r="D456" s="17">
        <v>0</v>
      </c>
      <c r="E456" s="17">
        <v>0</v>
      </c>
      <c r="F456" s="17">
        <v>0</v>
      </c>
      <c r="G456" s="17">
        <v>0</v>
      </c>
      <c r="H456" s="17">
        <v>0</v>
      </c>
      <c r="I456" s="17">
        <v>0</v>
      </c>
      <c r="J456" s="17">
        <v>19.32</v>
      </c>
      <c r="K456" s="17">
        <v>0</v>
      </c>
      <c r="L456" s="17">
        <v>19.32</v>
      </c>
    </row>
    <row r="457" spans="2:12" x14ac:dyDescent="0.35">
      <c r="B457" s="37">
        <v>454</v>
      </c>
      <c r="C457" s="18">
        <v>3707</v>
      </c>
      <c r="D457" s="17">
        <v>53.1</v>
      </c>
      <c r="E457" s="17">
        <v>15.6</v>
      </c>
      <c r="F457" s="17">
        <v>14.25</v>
      </c>
      <c r="G457" s="17">
        <v>15</v>
      </c>
      <c r="H457" s="17">
        <v>76.8</v>
      </c>
      <c r="I457" s="17">
        <v>42.24</v>
      </c>
      <c r="J457" s="17">
        <v>39</v>
      </c>
      <c r="K457" s="17">
        <v>0</v>
      </c>
      <c r="L457" s="17">
        <v>255.99</v>
      </c>
    </row>
    <row r="458" spans="2:12" x14ac:dyDescent="0.35">
      <c r="B458" s="37">
        <v>455</v>
      </c>
      <c r="C458" s="18">
        <v>3708</v>
      </c>
      <c r="D458" s="17">
        <v>0</v>
      </c>
      <c r="E458" s="17">
        <v>0</v>
      </c>
      <c r="F458" s="17">
        <v>0</v>
      </c>
      <c r="G458" s="17">
        <v>0</v>
      </c>
      <c r="H458" s="17">
        <v>15.6</v>
      </c>
      <c r="I458" s="17">
        <v>0</v>
      </c>
      <c r="J458" s="17">
        <v>0</v>
      </c>
      <c r="K458" s="17">
        <v>0</v>
      </c>
      <c r="L458" s="17">
        <v>15.6</v>
      </c>
    </row>
    <row r="459" spans="2:12" x14ac:dyDescent="0.35">
      <c r="B459" s="37">
        <v>456</v>
      </c>
      <c r="C459" s="18">
        <v>3709</v>
      </c>
      <c r="D459" s="17">
        <v>9.6</v>
      </c>
      <c r="E459" s="17">
        <v>32.799999999999997</v>
      </c>
      <c r="F459" s="17">
        <v>0</v>
      </c>
      <c r="G459" s="17">
        <v>15.6</v>
      </c>
      <c r="H459" s="17">
        <v>0</v>
      </c>
      <c r="I459" s="17">
        <v>26.64</v>
      </c>
      <c r="J459" s="17">
        <v>0</v>
      </c>
      <c r="K459" s="17">
        <v>0</v>
      </c>
      <c r="L459" s="17">
        <v>84.64</v>
      </c>
    </row>
    <row r="460" spans="2:12" x14ac:dyDescent="0.35">
      <c r="B460" s="37">
        <v>457</v>
      </c>
      <c r="C460" s="18">
        <v>3711</v>
      </c>
      <c r="D460" s="17">
        <v>13.34</v>
      </c>
      <c r="E460" s="17">
        <v>13.5</v>
      </c>
      <c r="F460" s="17">
        <v>13.34</v>
      </c>
      <c r="G460" s="17">
        <v>72</v>
      </c>
      <c r="H460" s="17">
        <v>67.569999999999993</v>
      </c>
      <c r="I460" s="17">
        <v>48</v>
      </c>
      <c r="J460" s="17">
        <v>0</v>
      </c>
      <c r="K460" s="17">
        <v>0</v>
      </c>
      <c r="L460" s="17">
        <v>227.75</v>
      </c>
    </row>
    <row r="461" spans="2:12" x14ac:dyDescent="0.35">
      <c r="B461" s="37">
        <v>458</v>
      </c>
      <c r="C461" s="18">
        <v>3712</v>
      </c>
      <c r="D461" s="17">
        <v>0</v>
      </c>
      <c r="E461" s="17">
        <v>0</v>
      </c>
      <c r="F461" s="17">
        <v>9.6999999999999993</v>
      </c>
      <c r="G461" s="17">
        <v>19.399999999999999</v>
      </c>
      <c r="H461" s="17">
        <v>0</v>
      </c>
      <c r="I461" s="17">
        <v>19.2</v>
      </c>
      <c r="J461" s="17">
        <v>0</v>
      </c>
      <c r="K461" s="17">
        <v>0</v>
      </c>
      <c r="L461" s="17">
        <v>48.3</v>
      </c>
    </row>
    <row r="462" spans="2:12" x14ac:dyDescent="0.35">
      <c r="B462" s="37">
        <v>459</v>
      </c>
      <c r="C462" s="18">
        <v>3713</v>
      </c>
      <c r="D462" s="17">
        <v>13.34</v>
      </c>
      <c r="E462" s="17">
        <v>9.6999999999999993</v>
      </c>
      <c r="F462" s="17">
        <v>13.5</v>
      </c>
      <c r="G462" s="17">
        <v>27</v>
      </c>
      <c r="H462" s="17">
        <v>40.799999999999997</v>
      </c>
      <c r="I462" s="17">
        <v>46.8</v>
      </c>
      <c r="J462" s="17">
        <v>0</v>
      </c>
      <c r="K462" s="17">
        <v>0</v>
      </c>
      <c r="L462" s="17">
        <v>151.13999999999999</v>
      </c>
    </row>
    <row r="463" spans="2:12" x14ac:dyDescent="0.35">
      <c r="B463" s="37">
        <v>460</v>
      </c>
      <c r="C463" s="18">
        <v>3714</v>
      </c>
      <c r="D463" s="17">
        <v>151.63</v>
      </c>
      <c r="E463" s="17">
        <v>89.8</v>
      </c>
      <c r="F463" s="17">
        <v>133.9</v>
      </c>
      <c r="G463" s="17">
        <v>163</v>
      </c>
      <c r="H463" s="17">
        <v>139.244</v>
      </c>
      <c r="I463" s="17">
        <v>351.88</v>
      </c>
      <c r="J463" s="17">
        <v>29.952000000000002</v>
      </c>
      <c r="K463" s="17">
        <v>47.6</v>
      </c>
      <c r="L463" s="17">
        <v>1107.0060000000001</v>
      </c>
    </row>
    <row r="464" spans="2:12" x14ac:dyDescent="0.35">
      <c r="B464" s="37">
        <v>461</v>
      </c>
      <c r="C464" s="18">
        <v>3715</v>
      </c>
      <c r="D464" s="17">
        <v>25</v>
      </c>
      <c r="E464" s="17">
        <v>0</v>
      </c>
      <c r="F464" s="17">
        <v>0</v>
      </c>
      <c r="G464" s="17">
        <v>54.64</v>
      </c>
      <c r="H464" s="17">
        <v>0</v>
      </c>
      <c r="I464" s="17">
        <v>0</v>
      </c>
      <c r="J464" s="17">
        <v>0</v>
      </c>
      <c r="K464" s="17">
        <v>15.6</v>
      </c>
      <c r="L464" s="17">
        <v>95.24</v>
      </c>
    </row>
    <row r="465" spans="2:12" x14ac:dyDescent="0.35">
      <c r="B465" s="37">
        <v>462</v>
      </c>
      <c r="C465" s="18">
        <v>3717</v>
      </c>
      <c r="D465" s="17">
        <v>225.34</v>
      </c>
      <c r="E465" s="17">
        <v>91</v>
      </c>
      <c r="F465" s="17">
        <v>65.5</v>
      </c>
      <c r="G465" s="17">
        <v>412.56</v>
      </c>
      <c r="H465" s="17">
        <v>119.34</v>
      </c>
      <c r="I465" s="17">
        <v>48</v>
      </c>
      <c r="J465" s="17">
        <v>26.68</v>
      </c>
      <c r="K465" s="17">
        <v>64.14</v>
      </c>
      <c r="L465" s="17">
        <v>1052.56</v>
      </c>
    </row>
    <row r="466" spans="2:12" x14ac:dyDescent="0.35">
      <c r="B466" s="37">
        <v>463</v>
      </c>
      <c r="C466" s="18">
        <v>3718</v>
      </c>
      <c r="D466" s="17">
        <v>11.07</v>
      </c>
      <c r="E466" s="17">
        <v>0</v>
      </c>
      <c r="F466" s="17">
        <v>15</v>
      </c>
      <c r="G466" s="17">
        <v>0</v>
      </c>
      <c r="H466" s="17">
        <v>9.5730000000000004</v>
      </c>
      <c r="I466" s="17">
        <v>0</v>
      </c>
      <c r="J466" s="17">
        <v>0</v>
      </c>
      <c r="K466" s="17">
        <v>0</v>
      </c>
      <c r="L466" s="17">
        <v>35.643000000000001</v>
      </c>
    </row>
    <row r="467" spans="2:12" x14ac:dyDescent="0.35">
      <c r="B467" s="37">
        <v>464</v>
      </c>
      <c r="C467" s="18">
        <v>3719</v>
      </c>
      <c r="D467" s="17">
        <v>42.86</v>
      </c>
      <c r="E467" s="17">
        <v>15</v>
      </c>
      <c r="F467" s="17">
        <v>56.4</v>
      </c>
      <c r="G467" s="17">
        <v>9.4</v>
      </c>
      <c r="H467" s="17">
        <v>78</v>
      </c>
      <c r="I467" s="17">
        <v>40.96</v>
      </c>
      <c r="J467" s="17">
        <v>0</v>
      </c>
      <c r="K467" s="17">
        <v>46.8</v>
      </c>
      <c r="L467" s="17">
        <v>289.42</v>
      </c>
    </row>
    <row r="468" spans="2:12" x14ac:dyDescent="0.35">
      <c r="B468" s="37">
        <v>465</v>
      </c>
      <c r="C468" s="18">
        <v>3720</v>
      </c>
      <c r="D468" s="17">
        <v>97</v>
      </c>
      <c r="E468" s="17">
        <v>0</v>
      </c>
      <c r="F468" s="17">
        <v>118</v>
      </c>
      <c r="G468" s="17">
        <v>42.3</v>
      </c>
      <c r="H468" s="17">
        <v>85.86</v>
      </c>
      <c r="I468" s="17">
        <v>79.42</v>
      </c>
      <c r="J468" s="17">
        <v>0</v>
      </c>
      <c r="K468" s="17">
        <v>0</v>
      </c>
      <c r="L468" s="17">
        <v>422.58</v>
      </c>
    </row>
    <row r="469" spans="2:12" x14ac:dyDescent="0.35">
      <c r="B469" s="37">
        <v>466</v>
      </c>
      <c r="C469" s="18">
        <v>3722</v>
      </c>
      <c r="D469" s="17">
        <v>160.80000000000001</v>
      </c>
      <c r="E469" s="17">
        <v>86.88</v>
      </c>
      <c r="F469" s="17">
        <v>162.584</v>
      </c>
      <c r="G469" s="17">
        <v>285.43599999999998</v>
      </c>
      <c r="H469" s="17">
        <v>148.36000000000001</v>
      </c>
      <c r="I469" s="17">
        <v>551.78</v>
      </c>
      <c r="J469" s="17">
        <v>193.78</v>
      </c>
      <c r="K469" s="17">
        <v>216.51</v>
      </c>
      <c r="L469" s="17">
        <v>1806.13</v>
      </c>
    </row>
    <row r="470" spans="2:12" x14ac:dyDescent="0.35">
      <c r="B470" s="37">
        <v>467</v>
      </c>
      <c r="C470" s="18">
        <v>3723</v>
      </c>
      <c r="D470" s="17">
        <v>221.38</v>
      </c>
      <c r="E470" s="17">
        <v>214.27</v>
      </c>
      <c r="F470" s="17">
        <v>36.479999999999997</v>
      </c>
      <c r="G470" s="17">
        <v>104.52</v>
      </c>
      <c r="H470" s="17">
        <v>240.84</v>
      </c>
      <c r="I470" s="17">
        <v>160.52000000000001</v>
      </c>
      <c r="J470" s="17">
        <v>60.4</v>
      </c>
      <c r="K470" s="17">
        <v>0</v>
      </c>
      <c r="L470" s="17">
        <v>1038.4100000000001</v>
      </c>
    </row>
    <row r="471" spans="2:12" x14ac:dyDescent="0.35">
      <c r="B471" s="37">
        <v>468</v>
      </c>
      <c r="C471" s="18">
        <v>3725</v>
      </c>
      <c r="D471" s="17">
        <v>50.68</v>
      </c>
      <c r="E471" s="17">
        <v>13.5</v>
      </c>
      <c r="F471" s="17">
        <v>27.1</v>
      </c>
      <c r="G471" s="17">
        <v>13.6</v>
      </c>
      <c r="H471" s="17">
        <v>0</v>
      </c>
      <c r="I471" s="17">
        <v>79</v>
      </c>
      <c r="J471" s="17">
        <v>0</v>
      </c>
      <c r="K471" s="17">
        <v>0</v>
      </c>
      <c r="L471" s="17">
        <v>183.88</v>
      </c>
    </row>
    <row r="472" spans="2:12" x14ac:dyDescent="0.35">
      <c r="B472" s="37">
        <v>469</v>
      </c>
      <c r="C472" s="18">
        <v>3726</v>
      </c>
      <c r="D472" s="17">
        <v>93.6</v>
      </c>
      <c r="E472" s="17">
        <v>0</v>
      </c>
      <c r="F472" s="17">
        <v>6.399</v>
      </c>
      <c r="G472" s="17">
        <v>13.6</v>
      </c>
      <c r="H472" s="17">
        <v>0</v>
      </c>
      <c r="I472" s="17">
        <v>54.6</v>
      </c>
      <c r="J472" s="17">
        <v>0</v>
      </c>
      <c r="K472" s="17">
        <v>0</v>
      </c>
      <c r="L472" s="17">
        <v>168.19900000000001</v>
      </c>
    </row>
    <row r="473" spans="2:12" x14ac:dyDescent="0.35">
      <c r="B473" s="37">
        <v>470</v>
      </c>
      <c r="C473" s="18">
        <v>3727</v>
      </c>
      <c r="D473" s="17">
        <v>0</v>
      </c>
      <c r="E473" s="17">
        <v>0</v>
      </c>
      <c r="F473" s="17">
        <v>0</v>
      </c>
      <c r="G473" s="17">
        <v>0</v>
      </c>
      <c r="H473" s="17">
        <v>40</v>
      </c>
      <c r="I473" s="17">
        <v>0</v>
      </c>
      <c r="J473" s="17">
        <v>0</v>
      </c>
      <c r="K473" s="17">
        <v>0</v>
      </c>
      <c r="L473" s="17">
        <v>40</v>
      </c>
    </row>
    <row r="474" spans="2:12" x14ac:dyDescent="0.35">
      <c r="B474" s="37">
        <v>471</v>
      </c>
      <c r="C474" s="18">
        <v>3728</v>
      </c>
      <c r="D474" s="17">
        <v>0</v>
      </c>
      <c r="E474" s="17">
        <v>0</v>
      </c>
      <c r="F474" s="17">
        <v>0</v>
      </c>
      <c r="G474" s="17">
        <v>0</v>
      </c>
      <c r="H474" s="17">
        <v>0</v>
      </c>
      <c r="I474" s="17">
        <v>26.68</v>
      </c>
      <c r="J474" s="17">
        <v>0</v>
      </c>
      <c r="K474" s="17">
        <v>25</v>
      </c>
      <c r="L474" s="17">
        <v>51.68</v>
      </c>
    </row>
    <row r="475" spans="2:12" x14ac:dyDescent="0.35">
      <c r="B475" s="37">
        <v>472</v>
      </c>
      <c r="C475" s="18">
        <v>3730</v>
      </c>
      <c r="D475" s="17">
        <v>345.92599999999999</v>
      </c>
      <c r="E475" s="17">
        <v>97.9</v>
      </c>
      <c r="F475" s="17">
        <v>135.63900000000001</v>
      </c>
      <c r="G475" s="17">
        <v>143.34</v>
      </c>
      <c r="H475" s="17">
        <v>318.60199999999998</v>
      </c>
      <c r="I475" s="17">
        <v>347.84</v>
      </c>
      <c r="J475" s="17">
        <v>182.09</v>
      </c>
      <c r="K475" s="17">
        <v>98.775999999999996</v>
      </c>
      <c r="L475" s="17">
        <v>1670.1130000000001</v>
      </c>
    </row>
    <row r="476" spans="2:12" x14ac:dyDescent="0.35">
      <c r="B476" s="37">
        <v>473</v>
      </c>
      <c r="C476" s="18">
        <v>3732</v>
      </c>
      <c r="D476" s="17">
        <v>66.2</v>
      </c>
      <c r="E476" s="17">
        <v>14.25</v>
      </c>
      <c r="F476" s="17">
        <v>0</v>
      </c>
      <c r="G476" s="17">
        <v>0</v>
      </c>
      <c r="H476" s="17">
        <v>11.04</v>
      </c>
      <c r="I476" s="17">
        <v>23.4</v>
      </c>
      <c r="J476" s="17">
        <v>15.6</v>
      </c>
      <c r="K476" s="17">
        <v>0</v>
      </c>
      <c r="L476" s="17">
        <v>130.49</v>
      </c>
    </row>
    <row r="477" spans="2:12" x14ac:dyDescent="0.35">
      <c r="B477" s="37">
        <v>474</v>
      </c>
      <c r="C477" s="18">
        <v>3733</v>
      </c>
      <c r="D477" s="17">
        <v>0</v>
      </c>
      <c r="E477" s="17">
        <v>0</v>
      </c>
      <c r="F477" s="17">
        <v>0</v>
      </c>
      <c r="G477" s="17">
        <v>0</v>
      </c>
      <c r="H477" s="17">
        <v>0</v>
      </c>
      <c r="I477" s="17">
        <v>17.84</v>
      </c>
      <c r="J477" s="17">
        <v>46.8</v>
      </c>
      <c r="K477" s="17">
        <v>0</v>
      </c>
      <c r="L477" s="17">
        <v>64.64</v>
      </c>
    </row>
    <row r="478" spans="2:12" x14ac:dyDescent="0.35">
      <c r="B478" s="37">
        <v>475</v>
      </c>
      <c r="C478" s="18">
        <v>3735</v>
      </c>
      <c r="D478" s="17">
        <v>0</v>
      </c>
      <c r="E478" s="17">
        <v>14.25</v>
      </c>
      <c r="F478" s="17">
        <v>31.74</v>
      </c>
      <c r="G478" s="17">
        <v>54</v>
      </c>
      <c r="H478" s="17">
        <v>0</v>
      </c>
      <c r="I478" s="17">
        <v>62.4</v>
      </c>
      <c r="J478" s="17">
        <v>0</v>
      </c>
      <c r="K478" s="17">
        <v>0</v>
      </c>
      <c r="L478" s="17">
        <v>162.38999999999999</v>
      </c>
    </row>
    <row r="479" spans="2:12" x14ac:dyDescent="0.35">
      <c r="B479" s="37">
        <v>476</v>
      </c>
      <c r="C479" s="18">
        <v>3737</v>
      </c>
      <c r="D479" s="17">
        <v>68.2</v>
      </c>
      <c r="E479" s="17">
        <v>74.337999999999994</v>
      </c>
      <c r="F479" s="17">
        <v>102.919</v>
      </c>
      <c r="G479" s="17">
        <v>373.6</v>
      </c>
      <c r="H479" s="17">
        <v>172.22</v>
      </c>
      <c r="I479" s="17">
        <v>276.08</v>
      </c>
      <c r="J479" s="17">
        <v>0</v>
      </c>
      <c r="K479" s="17">
        <v>27.2</v>
      </c>
      <c r="L479" s="17">
        <v>1094.557</v>
      </c>
    </row>
    <row r="480" spans="2:12" x14ac:dyDescent="0.35">
      <c r="B480" s="37">
        <v>477</v>
      </c>
      <c r="C480" s="18">
        <v>3738</v>
      </c>
      <c r="D480" s="17">
        <v>0</v>
      </c>
      <c r="E480" s="17">
        <v>0</v>
      </c>
      <c r="F480" s="17">
        <v>0</v>
      </c>
      <c r="G480" s="17">
        <v>0</v>
      </c>
      <c r="H480" s="17">
        <v>0</v>
      </c>
      <c r="I480" s="17">
        <v>19.2</v>
      </c>
      <c r="J480" s="17">
        <v>0</v>
      </c>
      <c r="K480" s="17">
        <v>0</v>
      </c>
      <c r="L480" s="17">
        <v>19.2</v>
      </c>
    </row>
    <row r="481" spans="2:12" x14ac:dyDescent="0.35">
      <c r="B481" s="37">
        <v>478</v>
      </c>
      <c r="C481" s="18">
        <v>3740</v>
      </c>
      <c r="D481" s="17">
        <v>76.599999999999994</v>
      </c>
      <c r="E481" s="17">
        <v>43.24</v>
      </c>
      <c r="F481" s="17">
        <v>67.599999999999994</v>
      </c>
      <c r="G481" s="17">
        <v>97.36</v>
      </c>
      <c r="H481" s="17">
        <v>9.6999999999999993</v>
      </c>
      <c r="I481" s="17">
        <v>118</v>
      </c>
      <c r="J481" s="17">
        <v>30</v>
      </c>
      <c r="K481" s="17">
        <v>0</v>
      </c>
      <c r="L481" s="17">
        <v>442.5</v>
      </c>
    </row>
    <row r="482" spans="2:12" x14ac:dyDescent="0.35">
      <c r="B482" s="37">
        <v>479</v>
      </c>
      <c r="C482" s="18">
        <v>3741</v>
      </c>
      <c r="D482" s="17">
        <v>28.5</v>
      </c>
      <c r="E482" s="17">
        <v>114.24</v>
      </c>
      <c r="F482" s="17">
        <v>220.68</v>
      </c>
      <c r="G482" s="17">
        <v>252.2</v>
      </c>
      <c r="H482" s="17">
        <v>164.2</v>
      </c>
      <c r="I482" s="17">
        <v>125.88</v>
      </c>
      <c r="J482" s="17">
        <v>15.6</v>
      </c>
      <c r="K482" s="17">
        <v>39.479999999999997</v>
      </c>
      <c r="L482" s="17">
        <v>960.78</v>
      </c>
    </row>
    <row r="483" spans="2:12" x14ac:dyDescent="0.35">
      <c r="B483" s="37">
        <v>480</v>
      </c>
      <c r="C483" s="18">
        <v>3744</v>
      </c>
      <c r="D483" s="17">
        <v>51.9</v>
      </c>
      <c r="E483" s="17">
        <v>0</v>
      </c>
      <c r="F483" s="17">
        <v>87.08</v>
      </c>
      <c r="G483" s="17">
        <v>15</v>
      </c>
      <c r="H483" s="17">
        <v>0</v>
      </c>
      <c r="I483" s="17">
        <v>13.34</v>
      </c>
      <c r="J483" s="17">
        <v>31.2</v>
      </c>
      <c r="K483" s="17">
        <v>10</v>
      </c>
      <c r="L483" s="17">
        <v>208.52</v>
      </c>
    </row>
    <row r="484" spans="2:12" x14ac:dyDescent="0.35">
      <c r="B484" s="37">
        <v>481</v>
      </c>
      <c r="C484" s="18">
        <v>3746</v>
      </c>
      <c r="D484" s="17">
        <v>15.6</v>
      </c>
      <c r="E484" s="17">
        <v>0</v>
      </c>
      <c r="F484" s="17">
        <v>0</v>
      </c>
      <c r="G484" s="17">
        <v>22.798999999999999</v>
      </c>
      <c r="H484" s="17">
        <v>0</v>
      </c>
      <c r="I484" s="17">
        <v>27.36</v>
      </c>
      <c r="J484" s="17">
        <v>0</v>
      </c>
      <c r="K484" s="17">
        <v>13.6</v>
      </c>
      <c r="L484" s="17">
        <v>79.358999999999995</v>
      </c>
    </row>
    <row r="485" spans="2:12" x14ac:dyDescent="0.35">
      <c r="B485" s="37">
        <v>482</v>
      </c>
      <c r="C485" s="18">
        <v>3747</v>
      </c>
      <c r="D485" s="17">
        <v>215.76</v>
      </c>
      <c r="E485" s="17">
        <v>241.72</v>
      </c>
      <c r="F485" s="17">
        <v>152.72</v>
      </c>
      <c r="G485" s="17">
        <v>364.52</v>
      </c>
      <c r="H485" s="17">
        <v>200.48</v>
      </c>
      <c r="I485" s="17">
        <v>241.3</v>
      </c>
      <c r="J485" s="17">
        <v>187.16</v>
      </c>
      <c r="K485" s="17">
        <v>93.2</v>
      </c>
      <c r="L485" s="17">
        <v>1696.86</v>
      </c>
    </row>
    <row r="486" spans="2:12" x14ac:dyDescent="0.35">
      <c r="B486" s="37">
        <v>483</v>
      </c>
      <c r="C486" s="18">
        <v>3749</v>
      </c>
      <c r="D486" s="17">
        <v>111</v>
      </c>
      <c r="E486" s="17">
        <v>56.8</v>
      </c>
      <c r="F486" s="17">
        <v>125.78</v>
      </c>
      <c r="G486" s="17">
        <v>183.64</v>
      </c>
      <c r="H486" s="17">
        <v>181.38</v>
      </c>
      <c r="I486" s="17">
        <v>128.54</v>
      </c>
      <c r="J486" s="17">
        <v>33.840000000000003</v>
      </c>
      <c r="K486" s="17">
        <v>19.32</v>
      </c>
      <c r="L486" s="17">
        <v>840.3</v>
      </c>
    </row>
    <row r="487" spans="2:12" x14ac:dyDescent="0.35">
      <c r="B487" s="37">
        <v>484</v>
      </c>
      <c r="C487" s="18">
        <v>3750</v>
      </c>
      <c r="D487" s="17">
        <v>472.15800000000002</v>
      </c>
      <c r="E487" s="17">
        <v>439.25599999999997</v>
      </c>
      <c r="F487" s="17">
        <v>948.80399999999997</v>
      </c>
      <c r="G487" s="17">
        <v>1468.7639999999999</v>
      </c>
      <c r="H487" s="17">
        <v>2145.7539999999999</v>
      </c>
      <c r="I487" s="17">
        <v>2153.8919999999998</v>
      </c>
      <c r="J487" s="17">
        <v>849.18799999999999</v>
      </c>
      <c r="K487" s="17">
        <v>660.78</v>
      </c>
      <c r="L487" s="17">
        <v>9138.5959999999995</v>
      </c>
    </row>
    <row r="488" spans="2:12" x14ac:dyDescent="0.35">
      <c r="B488" s="37">
        <v>485</v>
      </c>
      <c r="C488" s="18">
        <v>3751</v>
      </c>
      <c r="D488" s="17">
        <v>0</v>
      </c>
      <c r="E488" s="17">
        <v>26.4</v>
      </c>
      <c r="F488" s="17">
        <v>0</v>
      </c>
      <c r="G488" s="17">
        <v>0</v>
      </c>
      <c r="H488" s="17">
        <v>67.584000000000003</v>
      </c>
      <c r="I488" s="17">
        <v>0</v>
      </c>
      <c r="J488" s="17">
        <v>41.93</v>
      </c>
      <c r="K488" s="17">
        <v>0</v>
      </c>
      <c r="L488" s="17">
        <v>135.91399999999999</v>
      </c>
    </row>
    <row r="489" spans="2:12" x14ac:dyDescent="0.35">
      <c r="B489" s="37">
        <v>486</v>
      </c>
      <c r="C489" s="18">
        <v>3752</v>
      </c>
      <c r="D489" s="17">
        <v>280.35599999999999</v>
      </c>
      <c r="E489" s="17">
        <v>289.55</v>
      </c>
      <c r="F489" s="17">
        <v>419.19099999999997</v>
      </c>
      <c r="G489" s="17">
        <v>671.35400000000004</v>
      </c>
      <c r="H489" s="17">
        <v>853.71799999999996</v>
      </c>
      <c r="I489" s="17">
        <v>1623.674</v>
      </c>
      <c r="J489" s="17">
        <v>632.44399999999996</v>
      </c>
      <c r="K489" s="17">
        <v>201.86</v>
      </c>
      <c r="L489" s="17">
        <v>4972.1469999999999</v>
      </c>
    </row>
    <row r="490" spans="2:12" x14ac:dyDescent="0.35">
      <c r="B490" s="37">
        <v>487</v>
      </c>
      <c r="C490" s="18">
        <v>3753</v>
      </c>
      <c r="D490" s="17">
        <v>312.41800000000001</v>
      </c>
      <c r="E490" s="17">
        <v>131.61199999999999</v>
      </c>
      <c r="F490" s="17">
        <v>162.33000000000001</v>
      </c>
      <c r="G490" s="17">
        <v>302.02</v>
      </c>
      <c r="H490" s="17">
        <v>771.75</v>
      </c>
      <c r="I490" s="17">
        <v>641.24</v>
      </c>
      <c r="J490" s="17">
        <v>258.69799999999998</v>
      </c>
      <c r="K490" s="17">
        <v>51.53</v>
      </c>
      <c r="L490" s="17">
        <v>2631.598</v>
      </c>
    </row>
    <row r="491" spans="2:12" x14ac:dyDescent="0.35">
      <c r="B491" s="37">
        <v>488</v>
      </c>
      <c r="C491" s="18">
        <v>3754</v>
      </c>
      <c r="D491" s="17">
        <v>572.798</v>
      </c>
      <c r="E491" s="17">
        <v>870.81600000000003</v>
      </c>
      <c r="F491" s="17">
        <v>1454.9159999999999</v>
      </c>
      <c r="G491" s="17">
        <v>1804.028</v>
      </c>
      <c r="H491" s="17">
        <v>2054.2159999999999</v>
      </c>
      <c r="I491" s="17">
        <v>3106.8440000000001</v>
      </c>
      <c r="J491" s="17">
        <v>761.39800000000002</v>
      </c>
      <c r="K491" s="17">
        <v>548.17600000000004</v>
      </c>
      <c r="L491" s="17">
        <v>11173.191999999999</v>
      </c>
    </row>
    <row r="492" spans="2:12" x14ac:dyDescent="0.35">
      <c r="B492" s="37">
        <v>489</v>
      </c>
      <c r="C492" s="18">
        <v>3755</v>
      </c>
      <c r="D492" s="17">
        <v>0</v>
      </c>
      <c r="E492" s="17">
        <v>0</v>
      </c>
      <c r="F492" s="17">
        <v>0</v>
      </c>
      <c r="G492" s="17">
        <v>0</v>
      </c>
      <c r="H492" s="17">
        <v>0</v>
      </c>
      <c r="I492" s="17">
        <v>125.79</v>
      </c>
      <c r="J492" s="17">
        <v>41.93</v>
      </c>
      <c r="K492" s="17">
        <v>0</v>
      </c>
      <c r="L492" s="17">
        <v>167.72</v>
      </c>
    </row>
    <row r="493" spans="2:12" x14ac:dyDescent="0.35">
      <c r="B493" s="37">
        <v>490</v>
      </c>
      <c r="C493" s="18">
        <v>3756</v>
      </c>
      <c r="D493" s="17">
        <v>235.75200000000001</v>
      </c>
      <c r="E493" s="17">
        <v>322.38</v>
      </c>
      <c r="F493" s="17">
        <v>313.11799999999999</v>
      </c>
      <c r="G493" s="17">
        <v>288.92</v>
      </c>
      <c r="H493" s="17">
        <v>630.47400000000005</v>
      </c>
      <c r="I493" s="17">
        <v>708.51400000000001</v>
      </c>
      <c r="J493" s="17">
        <v>130.72999999999999</v>
      </c>
      <c r="K493" s="17">
        <v>95.155000000000001</v>
      </c>
      <c r="L493" s="17">
        <v>2725.0430000000001</v>
      </c>
    </row>
    <row r="494" spans="2:12" x14ac:dyDescent="0.35">
      <c r="B494" s="37">
        <v>491</v>
      </c>
      <c r="C494" s="18">
        <v>3757</v>
      </c>
      <c r="D494" s="17">
        <v>209.684</v>
      </c>
      <c r="E494" s="17">
        <v>179.126</v>
      </c>
      <c r="F494" s="17">
        <v>241.07900000000001</v>
      </c>
      <c r="G494" s="17">
        <v>351.09</v>
      </c>
      <c r="H494" s="17">
        <v>344.6</v>
      </c>
      <c r="I494" s="17">
        <v>331.36</v>
      </c>
      <c r="J494" s="17">
        <v>194.08</v>
      </c>
      <c r="K494" s="17">
        <v>32</v>
      </c>
      <c r="L494" s="17">
        <v>1883.019</v>
      </c>
    </row>
    <row r="495" spans="2:12" x14ac:dyDescent="0.35">
      <c r="B495" s="37">
        <v>492</v>
      </c>
      <c r="C495" s="18">
        <v>3758</v>
      </c>
      <c r="D495" s="17">
        <v>57.2</v>
      </c>
      <c r="E495" s="17">
        <v>18.68</v>
      </c>
      <c r="F495" s="17">
        <v>10</v>
      </c>
      <c r="G495" s="17">
        <v>81.349999999999994</v>
      </c>
      <c r="H495" s="17">
        <v>80.400000000000006</v>
      </c>
      <c r="I495" s="17">
        <v>97.73</v>
      </c>
      <c r="J495" s="17">
        <v>0</v>
      </c>
      <c r="K495" s="17">
        <v>41.93</v>
      </c>
      <c r="L495" s="17">
        <v>387.29</v>
      </c>
    </row>
    <row r="496" spans="2:12" x14ac:dyDescent="0.35">
      <c r="B496" s="37">
        <v>493</v>
      </c>
      <c r="C496" s="18">
        <v>3759</v>
      </c>
      <c r="D496" s="17">
        <v>13.5</v>
      </c>
      <c r="E496" s="17">
        <v>35.9</v>
      </c>
      <c r="F496" s="17">
        <v>0</v>
      </c>
      <c r="G496" s="17">
        <v>70.599999999999994</v>
      </c>
      <c r="H496" s="17">
        <v>44.1</v>
      </c>
      <c r="I496" s="17">
        <v>15.6</v>
      </c>
      <c r="J496" s="17">
        <v>84.4</v>
      </c>
      <c r="K496" s="17">
        <v>0</v>
      </c>
      <c r="L496" s="17">
        <v>264.10000000000002</v>
      </c>
    </row>
    <row r="497" spans="2:12" x14ac:dyDescent="0.35">
      <c r="B497" s="37">
        <v>494</v>
      </c>
      <c r="C497" s="18">
        <v>3761</v>
      </c>
      <c r="D497" s="17">
        <v>102.3</v>
      </c>
      <c r="E497" s="17">
        <v>0</v>
      </c>
      <c r="F497" s="17">
        <v>0</v>
      </c>
      <c r="G497" s="17">
        <v>31.2</v>
      </c>
      <c r="H497" s="17">
        <v>0</v>
      </c>
      <c r="I497" s="17">
        <v>129.50399999999999</v>
      </c>
      <c r="J497" s="17">
        <v>0</v>
      </c>
      <c r="K497" s="17">
        <v>23.4</v>
      </c>
      <c r="L497" s="17">
        <v>286.404</v>
      </c>
    </row>
    <row r="498" spans="2:12" x14ac:dyDescent="0.35">
      <c r="B498" s="37">
        <v>495</v>
      </c>
      <c r="C498" s="18">
        <v>3762</v>
      </c>
      <c r="D498" s="17">
        <v>0</v>
      </c>
      <c r="E498" s="17">
        <v>0</v>
      </c>
      <c r="F498" s="17">
        <v>25.6</v>
      </c>
      <c r="G498" s="17">
        <v>46.68</v>
      </c>
      <c r="H498" s="17">
        <v>0</v>
      </c>
      <c r="I498" s="17">
        <v>40.020000000000003</v>
      </c>
      <c r="J498" s="17">
        <v>0</v>
      </c>
      <c r="K498" s="17">
        <v>0</v>
      </c>
      <c r="L498" s="17">
        <v>112.3</v>
      </c>
    </row>
    <row r="499" spans="2:12" x14ac:dyDescent="0.35">
      <c r="B499" s="37">
        <v>496</v>
      </c>
      <c r="C499" s="18">
        <v>3763</v>
      </c>
      <c r="D499" s="17">
        <v>77.099999999999994</v>
      </c>
      <c r="E499" s="17">
        <v>40</v>
      </c>
      <c r="F499" s="17">
        <v>226.51900000000001</v>
      </c>
      <c r="G499" s="17">
        <v>62.5</v>
      </c>
      <c r="H499" s="17">
        <v>59.8</v>
      </c>
      <c r="I499" s="17">
        <v>61.13</v>
      </c>
      <c r="J499" s="17">
        <v>105.398</v>
      </c>
      <c r="K499" s="17">
        <v>0</v>
      </c>
      <c r="L499" s="17">
        <v>632.447</v>
      </c>
    </row>
    <row r="500" spans="2:12" x14ac:dyDescent="0.35">
      <c r="B500" s="37">
        <v>497</v>
      </c>
      <c r="C500" s="18">
        <v>3764</v>
      </c>
      <c r="D500" s="17">
        <v>217.024</v>
      </c>
      <c r="E500" s="17">
        <v>19.2</v>
      </c>
      <c r="F500" s="17">
        <v>193.09</v>
      </c>
      <c r="G500" s="17">
        <v>274.14999999999998</v>
      </c>
      <c r="H500" s="17">
        <v>278.58</v>
      </c>
      <c r="I500" s="17">
        <v>458.87</v>
      </c>
      <c r="J500" s="17">
        <v>32.36</v>
      </c>
      <c r="K500" s="17">
        <v>16</v>
      </c>
      <c r="L500" s="17">
        <v>1489.2739999999999</v>
      </c>
    </row>
    <row r="501" spans="2:12" x14ac:dyDescent="0.35">
      <c r="B501" s="37">
        <v>498</v>
      </c>
      <c r="C501" s="18">
        <v>3765</v>
      </c>
      <c r="D501" s="17">
        <v>121.94</v>
      </c>
      <c r="E501" s="17">
        <v>33.1</v>
      </c>
      <c r="F501" s="17">
        <v>47.42</v>
      </c>
      <c r="G501" s="17">
        <v>88.73</v>
      </c>
      <c r="H501" s="17">
        <v>225.2</v>
      </c>
      <c r="I501" s="17">
        <v>78.38</v>
      </c>
      <c r="J501" s="17">
        <v>19.3</v>
      </c>
      <c r="K501" s="17">
        <v>0</v>
      </c>
      <c r="L501" s="17">
        <v>614.07000000000005</v>
      </c>
    </row>
    <row r="502" spans="2:12" x14ac:dyDescent="0.35">
      <c r="B502" s="37">
        <v>499</v>
      </c>
      <c r="C502" s="18">
        <v>3766</v>
      </c>
      <c r="D502" s="17">
        <v>27</v>
      </c>
      <c r="E502" s="17">
        <v>69.72</v>
      </c>
      <c r="F502" s="17">
        <v>69</v>
      </c>
      <c r="G502" s="17">
        <v>0</v>
      </c>
      <c r="H502" s="17">
        <v>30.72</v>
      </c>
      <c r="I502" s="17">
        <v>154.52000000000001</v>
      </c>
      <c r="J502" s="17">
        <v>69.36</v>
      </c>
      <c r="K502" s="17">
        <v>0</v>
      </c>
      <c r="L502" s="17">
        <v>420.32</v>
      </c>
    </row>
    <row r="503" spans="2:12" x14ac:dyDescent="0.35">
      <c r="B503" s="37">
        <v>500</v>
      </c>
      <c r="C503" s="18">
        <v>3767</v>
      </c>
      <c r="D503" s="17">
        <v>0</v>
      </c>
      <c r="E503" s="17">
        <v>40</v>
      </c>
      <c r="F503" s="17">
        <v>46.8</v>
      </c>
      <c r="G503" s="17">
        <v>0</v>
      </c>
      <c r="H503" s="17">
        <v>39</v>
      </c>
      <c r="I503" s="17">
        <v>30</v>
      </c>
      <c r="J503" s="17">
        <v>77.88</v>
      </c>
      <c r="K503" s="17">
        <v>0</v>
      </c>
      <c r="L503" s="17">
        <v>233.68</v>
      </c>
    </row>
    <row r="504" spans="2:12" x14ac:dyDescent="0.35">
      <c r="B504" s="37">
        <v>501</v>
      </c>
      <c r="C504" s="18">
        <v>3770</v>
      </c>
      <c r="D504" s="17">
        <v>48.14</v>
      </c>
      <c r="E504" s="17">
        <v>123.1</v>
      </c>
      <c r="F504" s="17">
        <v>15.6</v>
      </c>
      <c r="G504" s="17">
        <v>54.4</v>
      </c>
      <c r="H504" s="17">
        <v>106.01</v>
      </c>
      <c r="I504" s="17">
        <v>294.51</v>
      </c>
      <c r="J504" s="17">
        <v>69.72</v>
      </c>
      <c r="K504" s="17">
        <v>42.34</v>
      </c>
      <c r="L504" s="17">
        <v>753.82</v>
      </c>
    </row>
    <row r="505" spans="2:12" x14ac:dyDescent="0.35">
      <c r="B505" s="37">
        <v>502</v>
      </c>
      <c r="C505" s="18">
        <v>3775</v>
      </c>
      <c r="D505" s="17">
        <v>111.566</v>
      </c>
      <c r="E505" s="17">
        <v>74.540000000000006</v>
      </c>
      <c r="F505" s="17">
        <v>61</v>
      </c>
      <c r="G505" s="17">
        <v>49.2</v>
      </c>
      <c r="H505" s="17">
        <v>134.11600000000001</v>
      </c>
      <c r="I505" s="17">
        <v>101.02</v>
      </c>
      <c r="J505" s="17">
        <v>46.968000000000004</v>
      </c>
      <c r="K505" s="17">
        <v>41.93</v>
      </c>
      <c r="L505" s="17">
        <v>620.34</v>
      </c>
    </row>
    <row r="506" spans="2:12" x14ac:dyDescent="0.35">
      <c r="B506" s="37">
        <v>503</v>
      </c>
      <c r="C506" s="18">
        <v>3777</v>
      </c>
      <c r="D506" s="17">
        <v>377.17</v>
      </c>
      <c r="E506" s="17">
        <v>170.04599999999999</v>
      </c>
      <c r="F506" s="17">
        <v>137.69999999999999</v>
      </c>
      <c r="G506" s="17">
        <v>177.886</v>
      </c>
      <c r="H506" s="17">
        <v>198.18</v>
      </c>
      <c r="I506" s="17">
        <v>427.94</v>
      </c>
      <c r="J506" s="17">
        <v>191.93600000000001</v>
      </c>
      <c r="K506" s="17">
        <v>78</v>
      </c>
      <c r="L506" s="17">
        <v>1758.8579999999999</v>
      </c>
    </row>
    <row r="507" spans="2:12" x14ac:dyDescent="0.35">
      <c r="B507" s="37">
        <v>504</v>
      </c>
      <c r="C507" s="18">
        <v>3778</v>
      </c>
      <c r="D507" s="17">
        <v>0</v>
      </c>
      <c r="E507" s="17">
        <v>19.8</v>
      </c>
      <c r="F507" s="17">
        <v>0</v>
      </c>
      <c r="G507" s="17">
        <v>0</v>
      </c>
      <c r="H507" s="17">
        <v>0</v>
      </c>
      <c r="I507" s="17">
        <v>0</v>
      </c>
      <c r="J507" s="17">
        <v>0</v>
      </c>
      <c r="K507" s="17">
        <v>0</v>
      </c>
      <c r="L507" s="17">
        <v>19.8</v>
      </c>
    </row>
    <row r="508" spans="2:12" x14ac:dyDescent="0.35">
      <c r="B508" s="37">
        <v>505</v>
      </c>
      <c r="C508" s="18">
        <v>3779</v>
      </c>
      <c r="D508" s="17">
        <v>0</v>
      </c>
      <c r="E508" s="17">
        <v>45.6</v>
      </c>
      <c r="F508" s="17">
        <v>0</v>
      </c>
      <c r="G508" s="17">
        <v>13.34</v>
      </c>
      <c r="H508" s="17">
        <v>0</v>
      </c>
      <c r="I508" s="17">
        <v>0</v>
      </c>
      <c r="J508" s="17">
        <v>0</v>
      </c>
      <c r="K508" s="17">
        <v>0</v>
      </c>
      <c r="L508" s="17">
        <v>58.94</v>
      </c>
    </row>
    <row r="509" spans="2:12" x14ac:dyDescent="0.35">
      <c r="B509" s="37">
        <v>506</v>
      </c>
      <c r="C509" s="18">
        <v>3781</v>
      </c>
      <c r="D509" s="17">
        <v>75</v>
      </c>
      <c r="E509" s="17">
        <v>0</v>
      </c>
      <c r="F509" s="17">
        <v>72.02</v>
      </c>
      <c r="G509" s="17">
        <v>145.01</v>
      </c>
      <c r="H509" s="17">
        <v>93.83</v>
      </c>
      <c r="I509" s="17">
        <v>40.700000000000003</v>
      </c>
      <c r="J509" s="17">
        <v>0</v>
      </c>
      <c r="K509" s="17">
        <v>18.431999999999999</v>
      </c>
      <c r="L509" s="17">
        <v>444.99200000000002</v>
      </c>
    </row>
    <row r="510" spans="2:12" x14ac:dyDescent="0.35">
      <c r="B510" s="37">
        <v>507</v>
      </c>
      <c r="C510" s="18">
        <v>3782</v>
      </c>
      <c r="D510" s="17">
        <v>185.54900000000001</v>
      </c>
      <c r="E510" s="17">
        <v>82.8</v>
      </c>
      <c r="F510" s="17">
        <v>224.94</v>
      </c>
      <c r="G510" s="17">
        <v>183.41</v>
      </c>
      <c r="H510" s="17">
        <v>278.28899999999999</v>
      </c>
      <c r="I510" s="17">
        <v>332.2</v>
      </c>
      <c r="J510" s="17">
        <v>87.867999999999995</v>
      </c>
      <c r="K510" s="17">
        <v>0</v>
      </c>
      <c r="L510" s="17">
        <v>1375.056</v>
      </c>
    </row>
    <row r="511" spans="2:12" x14ac:dyDescent="0.35">
      <c r="B511" s="37">
        <v>508</v>
      </c>
      <c r="C511" s="18">
        <v>3783</v>
      </c>
      <c r="D511" s="17">
        <v>44.8</v>
      </c>
      <c r="E511" s="17">
        <v>78.7</v>
      </c>
      <c r="F511" s="17">
        <v>63.58</v>
      </c>
      <c r="G511" s="17">
        <v>108.3</v>
      </c>
      <c r="H511" s="17">
        <v>69.58</v>
      </c>
      <c r="I511" s="17">
        <v>141.32</v>
      </c>
      <c r="J511" s="17">
        <v>0</v>
      </c>
      <c r="K511" s="17">
        <v>0</v>
      </c>
      <c r="L511" s="17">
        <v>506.28</v>
      </c>
    </row>
    <row r="512" spans="2:12" x14ac:dyDescent="0.35">
      <c r="B512" s="37">
        <v>509</v>
      </c>
      <c r="C512" s="18">
        <v>3786</v>
      </c>
      <c r="D512" s="17">
        <v>84.11</v>
      </c>
      <c r="E512" s="17">
        <v>44.97</v>
      </c>
      <c r="F512" s="17">
        <v>58.5</v>
      </c>
      <c r="G512" s="17">
        <v>54</v>
      </c>
      <c r="H512" s="17">
        <v>74.5</v>
      </c>
      <c r="I512" s="17">
        <v>102.5</v>
      </c>
      <c r="J512" s="17">
        <v>36.9</v>
      </c>
      <c r="K512" s="17">
        <v>0</v>
      </c>
      <c r="L512" s="17">
        <v>455.48</v>
      </c>
    </row>
    <row r="513" spans="2:12" x14ac:dyDescent="0.35">
      <c r="B513" s="37">
        <v>510</v>
      </c>
      <c r="C513" s="18">
        <v>3787</v>
      </c>
      <c r="D513" s="17">
        <v>0</v>
      </c>
      <c r="E513" s="17">
        <v>15.6</v>
      </c>
      <c r="F513" s="17">
        <v>23.2</v>
      </c>
      <c r="G513" s="17">
        <v>75.2</v>
      </c>
      <c r="H513" s="17">
        <v>0</v>
      </c>
      <c r="I513" s="17">
        <v>0</v>
      </c>
      <c r="J513" s="17">
        <v>0</v>
      </c>
      <c r="K513" s="17">
        <v>0</v>
      </c>
      <c r="L513" s="17">
        <v>114</v>
      </c>
    </row>
    <row r="514" spans="2:12" x14ac:dyDescent="0.35">
      <c r="B514" s="37">
        <v>511</v>
      </c>
      <c r="C514" s="18">
        <v>3788</v>
      </c>
      <c r="D514" s="17">
        <v>37.22</v>
      </c>
      <c r="E514" s="17">
        <v>0</v>
      </c>
      <c r="F514" s="17">
        <v>0</v>
      </c>
      <c r="G514" s="17">
        <v>57.292000000000002</v>
      </c>
      <c r="H514" s="17">
        <v>9.6999999999999993</v>
      </c>
      <c r="I514" s="17">
        <v>30.6</v>
      </c>
      <c r="J514" s="17">
        <v>13.5</v>
      </c>
      <c r="K514" s="17">
        <v>0</v>
      </c>
      <c r="L514" s="17">
        <v>148.31200000000001</v>
      </c>
    </row>
    <row r="515" spans="2:12" x14ac:dyDescent="0.35">
      <c r="B515" s="37">
        <v>512</v>
      </c>
      <c r="C515" s="18">
        <v>3789</v>
      </c>
      <c r="D515" s="17">
        <v>0</v>
      </c>
      <c r="E515" s="17">
        <v>0</v>
      </c>
      <c r="F515" s="17">
        <v>19.2</v>
      </c>
      <c r="G515" s="17">
        <v>0</v>
      </c>
      <c r="H515" s="17">
        <v>0</v>
      </c>
      <c r="I515" s="17">
        <v>0</v>
      </c>
      <c r="J515" s="17">
        <v>0</v>
      </c>
      <c r="K515" s="17">
        <v>0</v>
      </c>
      <c r="L515" s="17">
        <v>19.2</v>
      </c>
    </row>
    <row r="516" spans="2:12" x14ac:dyDescent="0.35">
      <c r="B516" s="37">
        <v>513</v>
      </c>
      <c r="C516" s="18">
        <v>3791</v>
      </c>
      <c r="D516" s="17">
        <v>44.7</v>
      </c>
      <c r="E516" s="17">
        <v>27</v>
      </c>
      <c r="F516" s="17">
        <v>19.2</v>
      </c>
      <c r="G516" s="17">
        <v>46.8</v>
      </c>
      <c r="H516" s="17">
        <v>40.018999999999998</v>
      </c>
      <c r="I516" s="17">
        <v>127.88</v>
      </c>
      <c r="J516" s="17">
        <v>23.4</v>
      </c>
      <c r="K516" s="17">
        <v>9.9</v>
      </c>
      <c r="L516" s="17">
        <v>338.899</v>
      </c>
    </row>
    <row r="517" spans="2:12" x14ac:dyDescent="0.35">
      <c r="B517" s="37">
        <v>514</v>
      </c>
      <c r="C517" s="18">
        <v>3792</v>
      </c>
      <c r="D517" s="17">
        <v>15.6</v>
      </c>
      <c r="E517" s="17">
        <v>22.54</v>
      </c>
      <c r="F517" s="17">
        <v>0</v>
      </c>
      <c r="G517" s="17">
        <v>37.1</v>
      </c>
      <c r="H517" s="17">
        <v>0</v>
      </c>
      <c r="I517" s="17">
        <v>42.04</v>
      </c>
      <c r="J517" s="17">
        <v>0</v>
      </c>
      <c r="K517" s="17">
        <v>0</v>
      </c>
      <c r="L517" s="17">
        <v>117.28</v>
      </c>
    </row>
    <row r="518" spans="2:12" x14ac:dyDescent="0.35">
      <c r="B518" s="37">
        <v>515</v>
      </c>
      <c r="C518" s="18">
        <v>3793</v>
      </c>
      <c r="D518" s="17">
        <v>144.38999999999999</v>
      </c>
      <c r="E518" s="17">
        <v>68.099999999999994</v>
      </c>
      <c r="F518" s="17">
        <v>36.6</v>
      </c>
      <c r="G518" s="17">
        <v>128.83000000000001</v>
      </c>
      <c r="H518" s="17">
        <v>131.12</v>
      </c>
      <c r="I518" s="17">
        <v>160.714</v>
      </c>
      <c r="J518" s="17">
        <v>80</v>
      </c>
      <c r="K518" s="17">
        <v>15</v>
      </c>
      <c r="L518" s="17">
        <v>764.75400000000002</v>
      </c>
    </row>
    <row r="519" spans="2:12" x14ac:dyDescent="0.35">
      <c r="B519" s="37">
        <v>516</v>
      </c>
      <c r="C519" s="18">
        <v>3795</v>
      </c>
      <c r="D519" s="17">
        <v>59.9</v>
      </c>
      <c r="E519" s="17">
        <v>0</v>
      </c>
      <c r="F519" s="17">
        <v>78</v>
      </c>
      <c r="G519" s="17">
        <v>0</v>
      </c>
      <c r="H519" s="17">
        <v>106.5</v>
      </c>
      <c r="I519" s="17">
        <v>41.4</v>
      </c>
      <c r="J519" s="17">
        <v>0</v>
      </c>
      <c r="K519" s="17">
        <v>0</v>
      </c>
      <c r="L519" s="17">
        <v>285.8</v>
      </c>
    </row>
    <row r="520" spans="2:12" x14ac:dyDescent="0.35">
      <c r="B520" s="37">
        <v>517</v>
      </c>
      <c r="C520" s="18">
        <v>3796</v>
      </c>
      <c r="D520" s="17">
        <v>23.5</v>
      </c>
      <c r="E520" s="17">
        <v>174.178</v>
      </c>
      <c r="F520" s="17">
        <v>96.6</v>
      </c>
      <c r="G520" s="17">
        <v>208.18</v>
      </c>
      <c r="H520" s="17">
        <v>184.11</v>
      </c>
      <c r="I520" s="17">
        <v>267.58600000000001</v>
      </c>
      <c r="J520" s="17">
        <v>220.602</v>
      </c>
      <c r="K520" s="17">
        <v>0</v>
      </c>
      <c r="L520" s="17">
        <v>1174.7560000000001</v>
      </c>
    </row>
    <row r="521" spans="2:12" x14ac:dyDescent="0.35">
      <c r="B521" s="37">
        <v>518</v>
      </c>
      <c r="C521" s="18">
        <v>3797</v>
      </c>
      <c r="D521" s="17">
        <v>75.256</v>
      </c>
      <c r="E521" s="17">
        <v>40.340000000000003</v>
      </c>
      <c r="F521" s="17">
        <v>31.2</v>
      </c>
      <c r="G521" s="17">
        <v>90.6</v>
      </c>
      <c r="H521" s="17">
        <v>27.86</v>
      </c>
      <c r="I521" s="17">
        <v>28.2</v>
      </c>
      <c r="J521" s="17">
        <v>19.968</v>
      </c>
      <c r="K521" s="17">
        <v>0</v>
      </c>
      <c r="L521" s="17">
        <v>313.42399999999998</v>
      </c>
    </row>
    <row r="522" spans="2:12" x14ac:dyDescent="0.35">
      <c r="B522" s="37">
        <v>519</v>
      </c>
      <c r="C522" s="18">
        <v>3799</v>
      </c>
      <c r="D522" s="17">
        <v>95.6</v>
      </c>
      <c r="E522" s="17">
        <v>82.99</v>
      </c>
      <c r="F522" s="17">
        <v>69.08</v>
      </c>
      <c r="G522" s="17">
        <v>128.38</v>
      </c>
      <c r="H522" s="17">
        <v>41.04</v>
      </c>
      <c r="I522" s="17">
        <v>45.1</v>
      </c>
      <c r="J522" s="17">
        <v>109.93</v>
      </c>
      <c r="K522" s="17">
        <v>0</v>
      </c>
      <c r="L522" s="17">
        <v>572.12</v>
      </c>
    </row>
    <row r="523" spans="2:12" x14ac:dyDescent="0.35">
      <c r="B523" s="37">
        <v>520</v>
      </c>
      <c r="C523" s="18">
        <v>3802</v>
      </c>
      <c r="D523" s="17">
        <v>437.42399999999998</v>
      </c>
      <c r="E523" s="17">
        <v>328.03899999999999</v>
      </c>
      <c r="F523" s="17">
        <v>612.23400000000004</v>
      </c>
      <c r="G523" s="17">
        <v>628.85400000000004</v>
      </c>
      <c r="H523" s="17">
        <v>897.43399999999997</v>
      </c>
      <c r="I523" s="17">
        <v>1392.18</v>
      </c>
      <c r="J523" s="17">
        <v>769.57</v>
      </c>
      <c r="K523" s="17">
        <v>332.12</v>
      </c>
      <c r="L523" s="17">
        <v>5397.8549999999996</v>
      </c>
    </row>
    <row r="524" spans="2:12" x14ac:dyDescent="0.35">
      <c r="B524" s="37">
        <v>521</v>
      </c>
      <c r="C524" s="18">
        <v>3803</v>
      </c>
      <c r="D524" s="17">
        <v>66.677999999999997</v>
      </c>
      <c r="E524" s="17">
        <v>201.87</v>
      </c>
      <c r="F524" s="17">
        <v>312.09199999999998</v>
      </c>
      <c r="G524" s="17">
        <v>431.35</v>
      </c>
      <c r="H524" s="17">
        <v>253.17400000000001</v>
      </c>
      <c r="I524" s="17">
        <v>502.33800000000002</v>
      </c>
      <c r="J524" s="17">
        <v>190.06299999999999</v>
      </c>
      <c r="K524" s="17">
        <v>167.95</v>
      </c>
      <c r="L524" s="17">
        <v>2125.5149999999999</v>
      </c>
    </row>
    <row r="525" spans="2:12" x14ac:dyDescent="0.35">
      <c r="B525" s="37">
        <v>522</v>
      </c>
      <c r="C525" s="18">
        <v>3804</v>
      </c>
      <c r="D525" s="17">
        <v>260.83699999999999</v>
      </c>
      <c r="E525" s="17">
        <v>257.18</v>
      </c>
      <c r="F525" s="17">
        <v>357.56</v>
      </c>
      <c r="G525" s="17">
        <v>615.62</v>
      </c>
      <c r="H525" s="17">
        <v>457.27600000000001</v>
      </c>
      <c r="I525" s="17">
        <v>742.82</v>
      </c>
      <c r="J525" s="17">
        <v>362.85</v>
      </c>
      <c r="K525" s="17">
        <v>47.92</v>
      </c>
      <c r="L525" s="17">
        <v>3102.0630000000001</v>
      </c>
    </row>
    <row r="526" spans="2:12" x14ac:dyDescent="0.35">
      <c r="B526" s="37">
        <v>523</v>
      </c>
      <c r="C526" s="18">
        <v>3805</v>
      </c>
      <c r="D526" s="17">
        <v>914.58699999999999</v>
      </c>
      <c r="E526" s="17">
        <v>1294.2660000000001</v>
      </c>
      <c r="F526" s="17">
        <v>1441.37</v>
      </c>
      <c r="G526" s="17">
        <v>2055.8040000000001</v>
      </c>
      <c r="H526" s="17">
        <v>2718.95</v>
      </c>
      <c r="I526" s="17">
        <v>3093.2060000000001</v>
      </c>
      <c r="J526" s="17">
        <v>1104.9179999999999</v>
      </c>
      <c r="K526" s="17">
        <v>743.62</v>
      </c>
      <c r="L526" s="17">
        <v>13366.721</v>
      </c>
    </row>
    <row r="527" spans="2:12" x14ac:dyDescent="0.35">
      <c r="B527" s="37">
        <v>524</v>
      </c>
      <c r="C527" s="18">
        <v>3806</v>
      </c>
      <c r="D527" s="17">
        <v>1019.515</v>
      </c>
      <c r="E527" s="17">
        <v>1488.586</v>
      </c>
      <c r="F527" s="17">
        <v>2200.7869999999998</v>
      </c>
      <c r="G527" s="17">
        <v>2776.9540000000002</v>
      </c>
      <c r="H527" s="17">
        <v>3503.4780000000001</v>
      </c>
      <c r="I527" s="17">
        <v>4414.78</v>
      </c>
      <c r="J527" s="17">
        <v>1530.616</v>
      </c>
      <c r="K527" s="17">
        <v>688.05100000000004</v>
      </c>
      <c r="L527" s="17">
        <v>17622.767</v>
      </c>
    </row>
    <row r="528" spans="2:12" x14ac:dyDescent="0.35">
      <c r="B528" s="37">
        <v>525</v>
      </c>
      <c r="C528" s="18">
        <v>3807</v>
      </c>
      <c r="D528" s="17">
        <v>131.86799999999999</v>
      </c>
      <c r="E528" s="17">
        <v>145.87700000000001</v>
      </c>
      <c r="F528" s="17">
        <v>410.76799999999997</v>
      </c>
      <c r="G528" s="17">
        <v>132.63999999999999</v>
      </c>
      <c r="H528" s="17">
        <v>412.34399999999999</v>
      </c>
      <c r="I528" s="17">
        <v>462</v>
      </c>
      <c r="J528" s="17">
        <v>152.28</v>
      </c>
      <c r="K528" s="17">
        <v>54.3</v>
      </c>
      <c r="L528" s="17">
        <v>1902.077</v>
      </c>
    </row>
    <row r="529" spans="2:12" x14ac:dyDescent="0.35">
      <c r="B529" s="37">
        <v>526</v>
      </c>
      <c r="C529" s="18">
        <v>3808</v>
      </c>
      <c r="D529" s="17">
        <v>73.587999999999994</v>
      </c>
      <c r="E529" s="17">
        <v>73.47</v>
      </c>
      <c r="F529" s="17">
        <v>38.4</v>
      </c>
      <c r="G529" s="17">
        <v>89</v>
      </c>
      <c r="H529" s="17">
        <v>209.8</v>
      </c>
      <c r="I529" s="17">
        <v>289.08</v>
      </c>
      <c r="J529" s="17">
        <v>68.61</v>
      </c>
      <c r="K529" s="17">
        <v>0</v>
      </c>
      <c r="L529" s="17">
        <v>841.94799999999998</v>
      </c>
    </row>
    <row r="530" spans="2:12" x14ac:dyDescent="0.35">
      <c r="B530" s="37">
        <v>527</v>
      </c>
      <c r="C530" s="18">
        <v>3809</v>
      </c>
      <c r="D530" s="17">
        <v>377.63400000000001</v>
      </c>
      <c r="E530" s="17">
        <v>454.21</v>
      </c>
      <c r="F530" s="17">
        <v>707.68899999999996</v>
      </c>
      <c r="G530" s="17">
        <v>1153.9739999999999</v>
      </c>
      <c r="H530" s="17">
        <v>1022.184</v>
      </c>
      <c r="I530" s="17">
        <v>2220.3440000000001</v>
      </c>
      <c r="J530" s="17">
        <v>929.48</v>
      </c>
      <c r="K530" s="17">
        <v>455.11799999999999</v>
      </c>
      <c r="L530" s="17">
        <v>7320.6329999999998</v>
      </c>
    </row>
    <row r="531" spans="2:12" x14ac:dyDescent="0.35">
      <c r="B531" s="37">
        <v>528</v>
      </c>
      <c r="C531" s="18">
        <v>3810</v>
      </c>
      <c r="D531" s="17">
        <v>597.00199999999995</v>
      </c>
      <c r="E531" s="17">
        <v>888.21600000000001</v>
      </c>
      <c r="F531" s="17">
        <v>989.55200000000002</v>
      </c>
      <c r="G531" s="17">
        <v>2104.4459999999999</v>
      </c>
      <c r="H531" s="17">
        <v>2087.5439999999999</v>
      </c>
      <c r="I531" s="17">
        <v>2288.8180000000002</v>
      </c>
      <c r="J531" s="17">
        <v>974.30600000000004</v>
      </c>
      <c r="K531" s="17">
        <v>284.61799999999999</v>
      </c>
      <c r="L531" s="17">
        <v>10214.502</v>
      </c>
    </row>
    <row r="532" spans="2:12" x14ac:dyDescent="0.35">
      <c r="B532" s="37">
        <v>529</v>
      </c>
      <c r="C532" s="18">
        <v>3812</v>
      </c>
      <c r="D532" s="17">
        <v>85.64</v>
      </c>
      <c r="E532" s="17">
        <v>23.4</v>
      </c>
      <c r="F532" s="17">
        <v>0</v>
      </c>
      <c r="G532" s="17">
        <v>101.14</v>
      </c>
      <c r="H532" s="17">
        <v>64.599999999999994</v>
      </c>
      <c r="I532" s="17">
        <v>138.31</v>
      </c>
      <c r="J532" s="17">
        <v>37.659999999999997</v>
      </c>
      <c r="K532" s="17">
        <v>39</v>
      </c>
      <c r="L532" s="17">
        <v>489.75</v>
      </c>
    </row>
    <row r="533" spans="2:12" x14ac:dyDescent="0.35">
      <c r="B533" s="37">
        <v>530</v>
      </c>
      <c r="C533" s="18">
        <v>3813</v>
      </c>
      <c r="D533" s="17">
        <v>23.988</v>
      </c>
      <c r="E533" s="17">
        <v>22.8</v>
      </c>
      <c r="F533" s="17">
        <v>76.709999999999994</v>
      </c>
      <c r="G533" s="17">
        <v>0</v>
      </c>
      <c r="H533" s="17">
        <v>0</v>
      </c>
      <c r="I533" s="17">
        <v>0</v>
      </c>
      <c r="J533" s="17">
        <v>0</v>
      </c>
      <c r="K533" s="17">
        <v>0</v>
      </c>
      <c r="L533" s="17">
        <v>123.498</v>
      </c>
    </row>
    <row r="534" spans="2:12" x14ac:dyDescent="0.35">
      <c r="B534" s="37">
        <v>531</v>
      </c>
      <c r="C534" s="18">
        <v>3814</v>
      </c>
      <c r="D534" s="17">
        <v>52.177999999999997</v>
      </c>
      <c r="E534" s="17">
        <v>32</v>
      </c>
      <c r="F534" s="17">
        <v>42.9</v>
      </c>
      <c r="G534" s="17">
        <v>15.6</v>
      </c>
      <c r="H534" s="17">
        <v>96.799000000000007</v>
      </c>
      <c r="I534" s="17">
        <v>19.2</v>
      </c>
      <c r="J534" s="17">
        <v>88.73</v>
      </c>
      <c r="K534" s="17">
        <v>40.5</v>
      </c>
      <c r="L534" s="17">
        <v>387.90699999999998</v>
      </c>
    </row>
    <row r="535" spans="2:12" x14ac:dyDescent="0.35">
      <c r="B535" s="37">
        <v>532</v>
      </c>
      <c r="C535" s="18">
        <v>3815</v>
      </c>
      <c r="D535" s="17">
        <v>93</v>
      </c>
      <c r="E535" s="17">
        <v>76.188000000000002</v>
      </c>
      <c r="F535" s="17">
        <v>96.16</v>
      </c>
      <c r="G535" s="17">
        <v>70.180000000000007</v>
      </c>
      <c r="H535" s="17">
        <v>100.74</v>
      </c>
      <c r="I535" s="17">
        <v>129.4</v>
      </c>
      <c r="J535" s="17">
        <v>77.400000000000006</v>
      </c>
      <c r="K535" s="17">
        <v>80.61</v>
      </c>
      <c r="L535" s="17">
        <v>723.678</v>
      </c>
    </row>
    <row r="536" spans="2:12" x14ac:dyDescent="0.35">
      <c r="B536" s="37">
        <v>533</v>
      </c>
      <c r="C536" s="18">
        <v>3816</v>
      </c>
      <c r="D536" s="17">
        <v>89.5</v>
      </c>
      <c r="E536" s="17">
        <v>78.599999999999994</v>
      </c>
      <c r="F536" s="17">
        <v>36.6</v>
      </c>
      <c r="G536" s="17">
        <v>93.78</v>
      </c>
      <c r="H536" s="17">
        <v>48.432000000000002</v>
      </c>
      <c r="I536" s="17">
        <v>75</v>
      </c>
      <c r="J536" s="17">
        <v>23.4</v>
      </c>
      <c r="K536" s="17">
        <v>27</v>
      </c>
      <c r="L536" s="17">
        <v>472.31200000000001</v>
      </c>
    </row>
    <row r="537" spans="2:12" x14ac:dyDescent="0.35">
      <c r="B537" s="37">
        <v>534</v>
      </c>
      <c r="C537" s="18">
        <v>3818</v>
      </c>
      <c r="D537" s="17">
        <v>519.74199999999996</v>
      </c>
      <c r="E537" s="17">
        <v>430.666</v>
      </c>
      <c r="F537" s="17">
        <v>512.476</v>
      </c>
      <c r="G537" s="17">
        <v>801.49</v>
      </c>
      <c r="H537" s="17">
        <v>643.85</v>
      </c>
      <c r="I537" s="17">
        <v>624.64</v>
      </c>
      <c r="J537" s="17">
        <v>296.17</v>
      </c>
      <c r="K537" s="17">
        <v>235.25</v>
      </c>
      <c r="L537" s="17">
        <v>4064.2840000000001</v>
      </c>
    </row>
    <row r="538" spans="2:12" x14ac:dyDescent="0.35">
      <c r="B538" s="37">
        <v>535</v>
      </c>
      <c r="C538" s="18">
        <v>3820</v>
      </c>
      <c r="D538" s="17">
        <v>368.92599999999999</v>
      </c>
      <c r="E538" s="17">
        <v>341.37099999999998</v>
      </c>
      <c r="F538" s="17">
        <v>307.57</v>
      </c>
      <c r="G538" s="17">
        <v>768.76</v>
      </c>
      <c r="H538" s="17">
        <v>910.2</v>
      </c>
      <c r="I538" s="17">
        <v>626.52599999999995</v>
      </c>
      <c r="J538" s="17">
        <v>278.38</v>
      </c>
      <c r="K538" s="17">
        <v>197.49</v>
      </c>
      <c r="L538" s="17">
        <v>3799.223</v>
      </c>
    </row>
    <row r="539" spans="2:12" x14ac:dyDescent="0.35">
      <c r="B539" s="37">
        <v>536</v>
      </c>
      <c r="C539" s="18">
        <v>3821</v>
      </c>
      <c r="D539" s="17">
        <v>152.54</v>
      </c>
      <c r="E539" s="17">
        <v>86.7</v>
      </c>
      <c r="F539" s="17">
        <v>121.58</v>
      </c>
      <c r="G539" s="17">
        <v>151.13999999999999</v>
      </c>
      <c r="H539" s="17">
        <v>109.78</v>
      </c>
      <c r="I539" s="17">
        <v>188.96</v>
      </c>
      <c r="J539" s="17">
        <v>0</v>
      </c>
      <c r="K539" s="17">
        <v>46.8</v>
      </c>
      <c r="L539" s="17">
        <v>857.5</v>
      </c>
    </row>
    <row r="540" spans="2:12" x14ac:dyDescent="0.35">
      <c r="B540" s="37">
        <v>537</v>
      </c>
      <c r="C540" s="18">
        <v>3822</v>
      </c>
      <c r="D540" s="17">
        <v>64.400000000000006</v>
      </c>
      <c r="E540" s="17">
        <v>46.8</v>
      </c>
      <c r="F540" s="17">
        <v>0</v>
      </c>
      <c r="G540" s="17">
        <v>13.5</v>
      </c>
      <c r="H540" s="17">
        <v>46.8</v>
      </c>
      <c r="I540" s="17">
        <v>46.8</v>
      </c>
      <c r="J540" s="17">
        <v>51</v>
      </c>
      <c r="K540" s="17">
        <v>0</v>
      </c>
      <c r="L540" s="17">
        <v>269.3</v>
      </c>
    </row>
    <row r="541" spans="2:12" x14ac:dyDescent="0.35">
      <c r="B541" s="37">
        <v>538</v>
      </c>
      <c r="C541" s="18">
        <v>3823</v>
      </c>
      <c r="D541" s="17">
        <v>74.400000000000006</v>
      </c>
      <c r="E541" s="17">
        <v>152.91</v>
      </c>
      <c r="F541" s="17">
        <v>23.4</v>
      </c>
      <c r="G541" s="17">
        <v>99.53</v>
      </c>
      <c r="H541" s="17">
        <v>41.44</v>
      </c>
      <c r="I541" s="17">
        <v>41.08</v>
      </c>
      <c r="J541" s="17">
        <v>0</v>
      </c>
      <c r="K541" s="17">
        <v>13.5</v>
      </c>
      <c r="L541" s="17">
        <v>446.26</v>
      </c>
    </row>
    <row r="542" spans="2:12" x14ac:dyDescent="0.35">
      <c r="B542" s="37">
        <v>539</v>
      </c>
      <c r="C542" s="18">
        <v>3824</v>
      </c>
      <c r="D542" s="17">
        <v>135.34</v>
      </c>
      <c r="E542" s="17">
        <v>190.25200000000001</v>
      </c>
      <c r="F542" s="17">
        <v>231.32</v>
      </c>
      <c r="G542" s="17">
        <v>190.2</v>
      </c>
      <c r="H542" s="17">
        <v>184.34</v>
      </c>
      <c r="I542" s="17">
        <v>389.34</v>
      </c>
      <c r="J542" s="17">
        <v>24.6</v>
      </c>
      <c r="K542" s="17">
        <v>53.36</v>
      </c>
      <c r="L542" s="17">
        <v>1398.752</v>
      </c>
    </row>
    <row r="543" spans="2:12" x14ac:dyDescent="0.35">
      <c r="B543" s="37">
        <v>540</v>
      </c>
      <c r="C543" s="18">
        <v>3825</v>
      </c>
      <c r="D543" s="17">
        <v>250.09</v>
      </c>
      <c r="E543" s="17">
        <v>403.26799999999997</v>
      </c>
      <c r="F543" s="17">
        <v>448.57</v>
      </c>
      <c r="G543" s="17">
        <v>627.76800000000003</v>
      </c>
      <c r="H543" s="17">
        <v>433.51</v>
      </c>
      <c r="I543" s="17">
        <v>570.38</v>
      </c>
      <c r="J543" s="17">
        <v>308.14999999999998</v>
      </c>
      <c r="K543" s="17">
        <v>70.52</v>
      </c>
      <c r="L543" s="17">
        <v>3112.2559999999999</v>
      </c>
    </row>
    <row r="544" spans="2:12" x14ac:dyDescent="0.35">
      <c r="B544" s="37">
        <v>541</v>
      </c>
      <c r="C544" s="18">
        <v>3831</v>
      </c>
      <c r="D544" s="17">
        <v>13.5</v>
      </c>
      <c r="E544" s="17">
        <v>38.08</v>
      </c>
      <c r="F544" s="17">
        <v>148.30000000000001</v>
      </c>
      <c r="G544" s="17">
        <v>116.98</v>
      </c>
      <c r="H544" s="17">
        <v>47</v>
      </c>
      <c r="I544" s="17">
        <v>72.400000000000006</v>
      </c>
      <c r="J544" s="17">
        <v>36.799999999999997</v>
      </c>
      <c r="K544" s="17">
        <v>41.93</v>
      </c>
      <c r="L544" s="17">
        <v>514.99</v>
      </c>
    </row>
    <row r="545" spans="2:12" x14ac:dyDescent="0.35">
      <c r="B545" s="37">
        <v>542</v>
      </c>
      <c r="C545" s="18">
        <v>3832</v>
      </c>
      <c r="D545" s="17">
        <v>0</v>
      </c>
      <c r="E545" s="17">
        <v>0</v>
      </c>
      <c r="F545" s="17">
        <v>27</v>
      </c>
      <c r="G545" s="17">
        <v>23.4</v>
      </c>
      <c r="H545" s="17">
        <v>0</v>
      </c>
      <c r="I545" s="17">
        <v>51</v>
      </c>
      <c r="J545" s="17">
        <v>0</v>
      </c>
      <c r="K545" s="17">
        <v>0</v>
      </c>
      <c r="L545" s="17">
        <v>101.4</v>
      </c>
    </row>
    <row r="546" spans="2:12" x14ac:dyDescent="0.35">
      <c r="B546" s="37">
        <v>543</v>
      </c>
      <c r="C546" s="18">
        <v>3833</v>
      </c>
      <c r="D546" s="17">
        <v>0</v>
      </c>
      <c r="E546" s="17">
        <v>0</v>
      </c>
      <c r="F546" s="17">
        <v>15.6</v>
      </c>
      <c r="G546" s="17">
        <v>26.68</v>
      </c>
      <c r="H546" s="17">
        <v>0</v>
      </c>
      <c r="I546" s="17">
        <v>0</v>
      </c>
      <c r="J546" s="17">
        <v>0</v>
      </c>
      <c r="K546" s="17">
        <v>0</v>
      </c>
      <c r="L546" s="17">
        <v>42.28</v>
      </c>
    </row>
    <row r="547" spans="2:12" x14ac:dyDescent="0.35">
      <c r="B547" s="37">
        <v>544</v>
      </c>
      <c r="C547" s="18">
        <v>3835</v>
      </c>
      <c r="D547" s="17">
        <v>14.36</v>
      </c>
      <c r="E547" s="17">
        <v>0</v>
      </c>
      <c r="F547" s="17">
        <v>0</v>
      </c>
      <c r="G547" s="17">
        <v>0</v>
      </c>
      <c r="H547" s="17">
        <v>28.4</v>
      </c>
      <c r="I547" s="17">
        <v>0</v>
      </c>
      <c r="J547" s="17">
        <v>0</v>
      </c>
      <c r="K547" s="17">
        <v>0</v>
      </c>
      <c r="L547" s="17">
        <v>42.76</v>
      </c>
    </row>
    <row r="548" spans="2:12" x14ac:dyDescent="0.35">
      <c r="B548" s="37">
        <v>545</v>
      </c>
      <c r="C548" s="18">
        <v>3840</v>
      </c>
      <c r="D548" s="17">
        <v>294.22000000000003</v>
      </c>
      <c r="E548" s="17">
        <v>209.744</v>
      </c>
      <c r="F548" s="17">
        <v>363.86</v>
      </c>
      <c r="G548" s="17">
        <v>550.63400000000001</v>
      </c>
      <c r="H548" s="17">
        <v>327.54000000000002</v>
      </c>
      <c r="I548" s="17">
        <v>232.52</v>
      </c>
      <c r="J548" s="17">
        <v>67.88</v>
      </c>
      <c r="K548" s="17">
        <v>38.520000000000003</v>
      </c>
      <c r="L548" s="17">
        <v>2084.9180000000001</v>
      </c>
    </row>
    <row r="549" spans="2:12" x14ac:dyDescent="0.35">
      <c r="B549" s="37">
        <v>546</v>
      </c>
      <c r="C549" s="18">
        <v>3842</v>
      </c>
      <c r="D549" s="17">
        <v>88.96</v>
      </c>
      <c r="E549" s="17">
        <v>165.02600000000001</v>
      </c>
      <c r="F549" s="17">
        <v>154.18</v>
      </c>
      <c r="G549" s="17">
        <v>177.52</v>
      </c>
      <c r="H549" s="17">
        <v>137.26400000000001</v>
      </c>
      <c r="I549" s="17">
        <v>104</v>
      </c>
      <c r="J549" s="17">
        <v>19.2</v>
      </c>
      <c r="K549" s="17">
        <v>0</v>
      </c>
      <c r="L549" s="17">
        <v>846.15</v>
      </c>
    </row>
    <row r="550" spans="2:12" x14ac:dyDescent="0.35">
      <c r="B550" s="37">
        <v>547</v>
      </c>
      <c r="C550" s="18">
        <v>3844</v>
      </c>
      <c r="D550" s="17">
        <v>499.37700000000001</v>
      </c>
      <c r="E550" s="17">
        <v>634.32799999999997</v>
      </c>
      <c r="F550" s="17">
        <v>701.81299999999999</v>
      </c>
      <c r="G550" s="17">
        <v>969.76</v>
      </c>
      <c r="H550" s="17">
        <v>725.15599999999995</v>
      </c>
      <c r="I550" s="17">
        <v>709.2</v>
      </c>
      <c r="J550" s="17">
        <v>251.81</v>
      </c>
      <c r="K550" s="17">
        <v>71.78</v>
      </c>
      <c r="L550" s="17">
        <v>4563.2240000000002</v>
      </c>
    </row>
    <row r="551" spans="2:12" x14ac:dyDescent="0.35">
      <c r="B551" s="37">
        <v>548</v>
      </c>
      <c r="C551" s="18">
        <v>3847</v>
      </c>
      <c r="D551" s="17">
        <v>57.29</v>
      </c>
      <c r="E551" s="17">
        <v>168.4</v>
      </c>
      <c r="F551" s="17">
        <v>59.316000000000003</v>
      </c>
      <c r="G551" s="17">
        <v>66.2</v>
      </c>
      <c r="H551" s="17">
        <v>101.38</v>
      </c>
      <c r="I551" s="17">
        <v>36.9</v>
      </c>
      <c r="J551" s="17">
        <v>0</v>
      </c>
      <c r="K551" s="17">
        <v>15.6</v>
      </c>
      <c r="L551" s="17">
        <v>505.08600000000001</v>
      </c>
    </row>
    <row r="552" spans="2:12" x14ac:dyDescent="0.35">
      <c r="B552" s="37">
        <v>549</v>
      </c>
      <c r="C552" s="18">
        <v>3850</v>
      </c>
      <c r="D552" s="17">
        <v>173.28</v>
      </c>
      <c r="E552" s="17">
        <v>164.28</v>
      </c>
      <c r="F552" s="17">
        <v>218.14</v>
      </c>
      <c r="G552" s="17">
        <v>559.16999999999996</v>
      </c>
      <c r="H552" s="17">
        <v>346.93200000000002</v>
      </c>
      <c r="I552" s="17">
        <v>412.57400000000001</v>
      </c>
      <c r="J552" s="17">
        <v>97.55</v>
      </c>
      <c r="K552" s="17">
        <v>51.93</v>
      </c>
      <c r="L552" s="17">
        <v>2023.856</v>
      </c>
    </row>
    <row r="553" spans="2:12" x14ac:dyDescent="0.35">
      <c r="B553" s="37">
        <v>550</v>
      </c>
      <c r="C553" s="18">
        <v>3851</v>
      </c>
      <c r="D553" s="17">
        <v>237.392</v>
      </c>
      <c r="E553" s="17">
        <v>135.34800000000001</v>
      </c>
      <c r="F553" s="17">
        <v>182.2</v>
      </c>
      <c r="G553" s="17">
        <v>318.75900000000001</v>
      </c>
      <c r="H553" s="17">
        <v>34.56</v>
      </c>
      <c r="I553" s="17">
        <v>243.24600000000001</v>
      </c>
      <c r="J553" s="17">
        <v>74.400000000000006</v>
      </c>
      <c r="K553" s="17">
        <v>66.599999999999994</v>
      </c>
      <c r="L553" s="17">
        <v>1292.5050000000001</v>
      </c>
    </row>
    <row r="554" spans="2:12" x14ac:dyDescent="0.35">
      <c r="B554" s="37">
        <v>551</v>
      </c>
      <c r="C554" s="18">
        <v>3854</v>
      </c>
      <c r="D554" s="17">
        <v>42</v>
      </c>
      <c r="E554" s="17">
        <v>103.7</v>
      </c>
      <c r="F554" s="17">
        <v>97.864000000000004</v>
      </c>
      <c r="G554" s="17">
        <v>46</v>
      </c>
      <c r="H554" s="17">
        <v>68.61</v>
      </c>
      <c r="I554" s="17">
        <v>48</v>
      </c>
      <c r="J554" s="17">
        <v>0</v>
      </c>
      <c r="K554" s="17">
        <v>0</v>
      </c>
      <c r="L554" s="17">
        <v>406.17399999999998</v>
      </c>
    </row>
    <row r="555" spans="2:12" x14ac:dyDescent="0.35">
      <c r="B555" s="37">
        <v>552</v>
      </c>
      <c r="C555" s="18">
        <v>3856</v>
      </c>
      <c r="D555" s="17">
        <v>9.2200000000000006</v>
      </c>
      <c r="E555" s="17">
        <v>28.5</v>
      </c>
      <c r="F555" s="17">
        <v>0</v>
      </c>
      <c r="G555" s="17">
        <v>15.6</v>
      </c>
      <c r="H555" s="17">
        <v>161.57</v>
      </c>
      <c r="I555" s="17">
        <v>0</v>
      </c>
      <c r="J555" s="17">
        <v>0</v>
      </c>
      <c r="K555" s="17">
        <v>0</v>
      </c>
      <c r="L555" s="17">
        <v>214.89</v>
      </c>
    </row>
    <row r="556" spans="2:12" x14ac:dyDescent="0.35">
      <c r="B556" s="37">
        <v>553</v>
      </c>
      <c r="C556" s="18">
        <v>3857</v>
      </c>
      <c r="D556" s="17">
        <v>0</v>
      </c>
      <c r="E556" s="17">
        <v>0</v>
      </c>
      <c r="F556" s="17">
        <v>37</v>
      </c>
      <c r="G556" s="17">
        <v>0</v>
      </c>
      <c r="H556" s="17">
        <v>107.3</v>
      </c>
      <c r="I556" s="17">
        <v>0</v>
      </c>
      <c r="J556" s="17">
        <v>19.2</v>
      </c>
      <c r="K556" s="17">
        <v>0</v>
      </c>
      <c r="L556" s="17">
        <v>163.5</v>
      </c>
    </row>
    <row r="557" spans="2:12" x14ac:dyDescent="0.35">
      <c r="B557" s="37">
        <v>554</v>
      </c>
      <c r="C557" s="18">
        <v>3858</v>
      </c>
      <c r="D557" s="17">
        <v>59.387999999999998</v>
      </c>
      <c r="E557" s="17">
        <v>59.6</v>
      </c>
      <c r="F557" s="17">
        <v>121.62</v>
      </c>
      <c r="G557" s="17">
        <v>94.77</v>
      </c>
      <c r="H557" s="17">
        <v>103.74</v>
      </c>
      <c r="I557" s="17">
        <v>265</v>
      </c>
      <c r="J557" s="17">
        <v>0</v>
      </c>
      <c r="K557" s="17">
        <v>0</v>
      </c>
      <c r="L557" s="17">
        <v>704.11800000000005</v>
      </c>
    </row>
    <row r="558" spans="2:12" x14ac:dyDescent="0.35">
      <c r="B558" s="37">
        <v>555</v>
      </c>
      <c r="C558" s="18">
        <v>3859</v>
      </c>
      <c r="D558" s="17">
        <v>46.8</v>
      </c>
      <c r="E558" s="17">
        <v>0</v>
      </c>
      <c r="F558" s="17">
        <v>46.8</v>
      </c>
      <c r="G558" s="17">
        <v>0</v>
      </c>
      <c r="H558" s="17">
        <v>0</v>
      </c>
      <c r="I558" s="17">
        <v>47</v>
      </c>
      <c r="J558" s="17">
        <v>0</v>
      </c>
      <c r="K558" s="17">
        <v>0</v>
      </c>
      <c r="L558" s="17">
        <v>140.6</v>
      </c>
    </row>
    <row r="559" spans="2:12" x14ac:dyDescent="0.35">
      <c r="B559" s="37">
        <v>556</v>
      </c>
      <c r="C559" s="18">
        <v>3860</v>
      </c>
      <c r="D559" s="17">
        <v>83.2</v>
      </c>
      <c r="E559" s="17">
        <v>14.4</v>
      </c>
      <c r="F559" s="17">
        <v>81.239999999999995</v>
      </c>
      <c r="G559" s="17">
        <v>172.22</v>
      </c>
      <c r="H559" s="17">
        <v>89.7</v>
      </c>
      <c r="I559" s="17">
        <v>286.26900000000001</v>
      </c>
      <c r="J559" s="17">
        <v>76.73</v>
      </c>
      <c r="K559" s="17">
        <v>15.36</v>
      </c>
      <c r="L559" s="17">
        <v>819.11900000000003</v>
      </c>
    </row>
    <row r="560" spans="2:12" x14ac:dyDescent="0.35">
      <c r="B560" s="37">
        <v>557</v>
      </c>
      <c r="C560" s="18">
        <v>3862</v>
      </c>
      <c r="D560" s="17">
        <v>91.94</v>
      </c>
      <c r="E560" s="17">
        <v>23.4</v>
      </c>
      <c r="F560" s="17">
        <v>37.25</v>
      </c>
      <c r="G560" s="17">
        <v>183.68</v>
      </c>
      <c r="H560" s="17">
        <v>159.52000000000001</v>
      </c>
      <c r="I560" s="17">
        <v>126.35</v>
      </c>
      <c r="J560" s="17">
        <v>15.6</v>
      </c>
      <c r="K560" s="17">
        <v>30.08</v>
      </c>
      <c r="L560" s="17">
        <v>667.82</v>
      </c>
    </row>
    <row r="561" spans="2:12" x14ac:dyDescent="0.35">
      <c r="B561" s="37">
        <v>558</v>
      </c>
      <c r="C561" s="18">
        <v>3864</v>
      </c>
      <c r="D561" s="17">
        <v>0</v>
      </c>
      <c r="E561" s="17">
        <v>28.2</v>
      </c>
      <c r="F561" s="17">
        <v>0</v>
      </c>
      <c r="G561" s="17">
        <v>33.799999999999997</v>
      </c>
      <c r="H561" s="17">
        <v>20</v>
      </c>
      <c r="I561" s="17">
        <v>27.2</v>
      </c>
      <c r="J561" s="17">
        <v>0</v>
      </c>
      <c r="K561" s="17">
        <v>0</v>
      </c>
      <c r="L561" s="17">
        <v>109.2</v>
      </c>
    </row>
    <row r="562" spans="2:12" x14ac:dyDescent="0.35">
      <c r="B562" s="37">
        <v>559</v>
      </c>
      <c r="C562" s="18">
        <v>3865</v>
      </c>
      <c r="D562" s="17">
        <v>0</v>
      </c>
      <c r="E562" s="17">
        <v>0</v>
      </c>
      <c r="F562" s="17">
        <v>13.37</v>
      </c>
      <c r="G562" s="17">
        <v>46.8</v>
      </c>
      <c r="H562" s="17">
        <v>0</v>
      </c>
      <c r="I562" s="17">
        <v>0</v>
      </c>
      <c r="J562" s="17">
        <v>0</v>
      </c>
      <c r="K562" s="17">
        <v>0</v>
      </c>
      <c r="L562" s="17">
        <v>60.17</v>
      </c>
    </row>
    <row r="563" spans="2:12" x14ac:dyDescent="0.35">
      <c r="B563" s="37">
        <v>560</v>
      </c>
      <c r="C563" s="18">
        <v>3869</v>
      </c>
      <c r="D563" s="17">
        <v>41.378</v>
      </c>
      <c r="E563" s="17">
        <v>70.290000000000006</v>
      </c>
      <c r="F563" s="17">
        <v>105.34</v>
      </c>
      <c r="G563" s="17">
        <v>16.559999999999999</v>
      </c>
      <c r="H563" s="17">
        <v>135.75</v>
      </c>
      <c r="I563" s="17">
        <v>99.284000000000006</v>
      </c>
      <c r="J563" s="17">
        <v>0</v>
      </c>
      <c r="K563" s="17">
        <v>0</v>
      </c>
      <c r="L563" s="17">
        <v>468.60199999999998</v>
      </c>
    </row>
    <row r="564" spans="2:12" x14ac:dyDescent="0.35">
      <c r="B564" s="37">
        <v>561</v>
      </c>
      <c r="C564" s="18">
        <v>3870</v>
      </c>
      <c r="D564" s="17">
        <v>39.46</v>
      </c>
      <c r="E564" s="17">
        <v>23.585999999999999</v>
      </c>
      <c r="F564" s="17">
        <v>0</v>
      </c>
      <c r="G564" s="17">
        <v>9.5</v>
      </c>
      <c r="H564" s="17">
        <v>0</v>
      </c>
      <c r="I564" s="17">
        <v>12.8</v>
      </c>
      <c r="J564" s="17">
        <v>0</v>
      </c>
      <c r="K564" s="17">
        <v>0</v>
      </c>
      <c r="L564" s="17">
        <v>85.346000000000004</v>
      </c>
    </row>
    <row r="565" spans="2:12" x14ac:dyDescent="0.35">
      <c r="B565" s="37">
        <v>562</v>
      </c>
      <c r="C565" s="18">
        <v>3871</v>
      </c>
      <c r="D565" s="17">
        <v>88.28</v>
      </c>
      <c r="E565" s="17">
        <v>76.53</v>
      </c>
      <c r="F565" s="17">
        <v>166.44</v>
      </c>
      <c r="G565" s="17">
        <v>171.81200000000001</v>
      </c>
      <c r="H565" s="17">
        <v>186.43</v>
      </c>
      <c r="I565" s="17">
        <v>146.1</v>
      </c>
      <c r="J565" s="17">
        <v>46.16</v>
      </c>
      <c r="K565" s="17">
        <v>0</v>
      </c>
      <c r="L565" s="17">
        <v>881.75199999999995</v>
      </c>
    </row>
    <row r="566" spans="2:12" x14ac:dyDescent="0.35">
      <c r="B566" s="37">
        <v>563</v>
      </c>
      <c r="C566" s="18">
        <v>3873</v>
      </c>
      <c r="D566" s="17">
        <v>0</v>
      </c>
      <c r="E566" s="17">
        <v>0</v>
      </c>
      <c r="F566" s="17">
        <v>16.559999999999999</v>
      </c>
      <c r="G566" s="17">
        <v>0</v>
      </c>
      <c r="H566" s="17">
        <v>46.6</v>
      </c>
      <c r="I566" s="17">
        <v>0</v>
      </c>
      <c r="J566" s="17">
        <v>0</v>
      </c>
      <c r="K566" s="17">
        <v>0</v>
      </c>
      <c r="L566" s="17">
        <v>63.16</v>
      </c>
    </row>
    <row r="567" spans="2:12" x14ac:dyDescent="0.35">
      <c r="B567" s="37">
        <v>564</v>
      </c>
      <c r="C567" s="18">
        <v>3874</v>
      </c>
      <c r="D567" s="17">
        <v>13.8</v>
      </c>
      <c r="E567" s="17">
        <v>0</v>
      </c>
      <c r="F567" s="17">
        <v>80.819999999999993</v>
      </c>
      <c r="G567" s="17">
        <v>0</v>
      </c>
      <c r="H567" s="17">
        <v>0</v>
      </c>
      <c r="I567" s="17">
        <v>70.62</v>
      </c>
      <c r="J567" s="17">
        <v>0</v>
      </c>
      <c r="K567" s="17">
        <v>0</v>
      </c>
      <c r="L567" s="17">
        <v>165.24</v>
      </c>
    </row>
    <row r="568" spans="2:12" x14ac:dyDescent="0.35">
      <c r="B568" s="37">
        <v>565</v>
      </c>
      <c r="C568" s="18">
        <v>3875</v>
      </c>
      <c r="D568" s="17">
        <v>384.56</v>
      </c>
      <c r="E568" s="17">
        <v>433.786</v>
      </c>
      <c r="F568" s="17">
        <v>299.81</v>
      </c>
      <c r="G568" s="17">
        <v>584.38</v>
      </c>
      <c r="H568" s="17">
        <v>531.92999999999995</v>
      </c>
      <c r="I568" s="17">
        <v>537.64</v>
      </c>
      <c r="J568" s="17">
        <v>130.38399999999999</v>
      </c>
      <c r="K568" s="17">
        <v>23.07</v>
      </c>
      <c r="L568" s="17">
        <v>2925.56</v>
      </c>
    </row>
    <row r="569" spans="2:12" x14ac:dyDescent="0.35">
      <c r="B569" s="37">
        <v>566</v>
      </c>
      <c r="C569" s="18">
        <v>3878</v>
      </c>
      <c r="D569" s="17">
        <v>28.34</v>
      </c>
      <c r="E569" s="17">
        <v>15</v>
      </c>
      <c r="F569" s="17">
        <v>51.74</v>
      </c>
      <c r="G569" s="17">
        <v>42.24</v>
      </c>
      <c r="H569" s="17">
        <v>81.569999999999993</v>
      </c>
      <c r="I569" s="17">
        <v>59.88</v>
      </c>
      <c r="J569" s="17">
        <v>19.399999999999999</v>
      </c>
      <c r="K569" s="17">
        <v>32</v>
      </c>
      <c r="L569" s="17">
        <v>330.17</v>
      </c>
    </row>
    <row r="570" spans="2:12" x14ac:dyDescent="0.35">
      <c r="B570" s="37">
        <v>567</v>
      </c>
      <c r="C570" s="18">
        <v>3880</v>
      </c>
      <c r="D570" s="17">
        <v>74.260000000000005</v>
      </c>
      <c r="E570" s="17">
        <v>85.04</v>
      </c>
      <c r="F570" s="17">
        <v>61.88</v>
      </c>
      <c r="G570" s="17">
        <v>190.39</v>
      </c>
      <c r="H570" s="17">
        <v>131.61000000000001</v>
      </c>
      <c r="I570" s="17">
        <v>181.35</v>
      </c>
      <c r="J570" s="17">
        <v>63.54</v>
      </c>
      <c r="K570" s="17">
        <v>16.559999999999999</v>
      </c>
      <c r="L570" s="17">
        <v>804.63</v>
      </c>
    </row>
    <row r="571" spans="2:12" x14ac:dyDescent="0.35">
      <c r="B571" s="37">
        <v>568</v>
      </c>
      <c r="C571" s="18">
        <v>3882</v>
      </c>
      <c r="D571" s="17">
        <v>18.239999999999998</v>
      </c>
      <c r="E571" s="17">
        <v>52.32</v>
      </c>
      <c r="F571" s="17">
        <v>32.04</v>
      </c>
      <c r="G571" s="17">
        <v>112.92</v>
      </c>
      <c r="H571" s="17">
        <v>113.94</v>
      </c>
      <c r="I571" s="17">
        <v>56.8</v>
      </c>
      <c r="J571" s="17">
        <v>16</v>
      </c>
      <c r="K571" s="17">
        <v>0</v>
      </c>
      <c r="L571" s="17">
        <v>402.26</v>
      </c>
    </row>
    <row r="572" spans="2:12" x14ac:dyDescent="0.35">
      <c r="B572" s="37">
        <v>569</v>
      </c>
      <c r="C572" s="18">
        <v>3885</v>
      </c>
      <c r="D572" s="17">
        <v>39.96</v>
      </c>
      <c r="E572" s="17">
        <v>69.34</v>
      </c>
      <c r="F572" s="17">
        <v>112.72</v>
      </c>
      <c r="G572" s="17">
        <v>31.2</v>
      </c>
      <c r="H572" s="17">
        <v>32.49</v>
      </c>
      <c r="I572" s="17">
        <v>13.6</v>
      </c>
      <c r="J572" s="17">
        <v>10</v>
      </c>
      <c r="K572" s="17">
        <v>41.93</v>
      </c>
      <c r="L572" s="17">
        <v>351.24</v>
      </c>
    </row>
    <row r="573" spans="2:12" x14ac:dyDescent="0.35">
      <c r="B573" s="37">
        <v>570</v>
      </c>
      <c r="C573" s="18">
        <v>3886</v>
      </c>
      <c r="D573" s="17">
        <v>0</v>
      </c>
      <c r="E573" s="17">
        <v>47</v>
      </c>
      <c r="F573" s="17">
        <v>0</v>
      </c>
      <c r="G573" s="17">
        <v>0</v>
      </c>
      <c r="H573" s="17">
        <v>0</v>
      </c>
      <c r="I573" s="17">
        <v>28.5</v>
      </c>
      <c r="J573" s="17">
        <v>0</v>
      </c>
      <c r="K573" s="17">
        <v>0</v>
      </c>
      <c r="L573" s="17">
        <v>75.5</v>
      </c>
    </row>
    <row r="574" spans="2:12" x14ac:dyDescent="0.35">
      <c r="B574" s="37">
        <v>571</v>
      </c>
      <c r="C574" s="18">
        <v>3887</v>
      </c>
      <c r="D574" s="17">
        <v>0</v>
      </c>
      <c r="E574" s="17">
        <v>9.6</v>
      </c>
      <c r="F574" s="17">
        <v>0</v>
      </c>
      <c r="G574" s="17">
        <v>0</v>
      </c>
      <c r="H574" s="17">
        <v>0</v>
      </c>
      <c r="I574" s="17">
        <v>0</v>
      </c>
      <c r="J574" s="17">
        <v>0</v>
      </c>
      <c r="K574" s="17">
        <v>0</v>
      </c>
      <c r="L574" s="17">
        <v>9.6</v>
      </c>
    </row>
    <row r="575" spans="2:12" x14ac:dyDescent="0.35">
      <c r="B575" s="37">
        <v>572</v>
      </c>
      <c r="C575" s="18">
        <v>3888</v>
      </c>
      <c r="D575" s="17">
        <v>88.54</v>
      </c>
      <c r="E575" s="17">
        <v>5</v>
      </c>
      <c r="F575" s="17">
        <v>27.3</v>
      </c>
      <c r="G575" s="17">
        <v>128.6</v>
      </c>
      <c r="H575" s="17">
        <v>158.13999999999999</v>
      </c>
      <c r="I575" s="17">
        <v>32</v>
      </c>
      <c r="J575" s="17">
        <v>13.5</v>
      </c>
      <c r="K575" s="17">
        <v>0</v>
      </c>
      <c r="L575" s="17">
        <v>453.08</v>
      </c>
    </row>
    <row r="576" spans="2:12" x14ac:dyDescent="0.35">
      <c r="B576" s="37">
        <v>573</v>
      </c>
      <c r="C576" s="18">
        <v>3889</v>
      </c>
      <c r="D576" s="17">
        <v>0</v>
      </c>
      <c r="E576" s="17">
        <v>0</v>
      </c>
      <c r="F576" s="17">
        <v>0</v>
      </c>
      <c r="G576" s="17">
        <v>16.559999999999999</v>
      </c>
      <c r="H576" s="17">
        <v>30</v>
      </c>
      <c r="I576" s="17">
        <v>0</v>
      </c>
      <c r="J576" s="17">
        <v>0</v>
      </c>
      <c r="K576" s="17">
        <v>0</v>
      </c>
      <c r="L576" s="17">
        <v>46.56</v>
      </c>
    </row>
    <row r="577" spans="2:12" x14ac:dyDescent="0.35">
      <c r="B577" s="37">
        <v>574</v>
      </c>
      <c r="C577" s="18">
        <v>3890</v>
      </c>
      <c r="D577" s="17">
        <v>0</v>
      </c>
      <c r="E577" s="17">
        <v>0</v>
      </c>
      <c r="F577" s="17">
        <v>33.1</v>
      </c>
      <c r="G577" s="17">
        <v>0</v>
      </c>
      <c r="H577" s="17">
        <v>0</v>
      </c>
      <c r="I577" s="17">
        <v>0</v>
      </c>
      <c r="J577" s="17">
        <v>0</v>
      </c>
      <c r="K577" s="17">
        <v>26.68</v>
      </c>
      <c r="L577" s="17">
        <v>59.78</v>
      </c>
    </row>
    <row r="578" spans="2:12" x14ac:dyDescent="0.35">
      <c r="B578" s="37">
        <v>575</v>
      </c>
      <c r="C578" s="18">
        <v>3891</v>
      </c>
      <c r="D578" s="17">
        <v>0</v>
      </c>
      <c r="E578" s="17">
        <v>0</v>
      </c>
      <c r="F578" s="17">
        <v>0</v>
      </c>
      <c r="G578" s="17">
        <v>0</v>
      </c>
      <c r="H578" s="17">
        <v>31.2</v>
      </c>
      <c r="I578" s="17">
        <v>0</v>
      </c>
      <c r="J578" s="17">
        <v>0</v>
      </c>
      <c r="K578" s="17">
        <v>0</v>
      </c>
      <c r="L578" s="17">
        <v>31.2</v>
      </c>
    </row>
    <row r="579" spans="2:12" x14ac:dyDescent="0.35">
      <c r="B579" s="37">
        <v>576</v>
      </c>
      <c r="C579" s="18">
        <v>3892</v>
      </c>
      <c r="D579" s="17">
        <v>0</v>
      </c>
      <c r="E579" s="17">
        <v>46.8</v>
      </c>
      <c r="F579" s="17">
        <v>58.32</v>
      </c>
      <c r="G579" s="17">
        <v>40.14</v>
      </c>
      <c r="H579" s="17">
        <v>46.67</v>
      </c>
      <c r="I579" s="17">
        <v>32</v>
      </c>
      <c r="J579" s="17">
        <v>0</v>
      </c>
      <c r="K579" s="17">
        <v>0</v>
      </c>
      <c r="L579" s="17">
        <v>223.93</v>
      </c>
    </row>
    <row r="580" spans="2:12" x14ac:dyDescent="0.35">
      <c r="B580" s="37">
        <v>577</v>
      </c>
      <c r="C580" s="18">
        <v>3895</v>
      </c>
      <c r="D580" s="17">
        <v>0</v>
      </c>
      <c r="E580" s="17">
        <v>0</v>
      </c>
      <c r="F580" s="17">
        <v>0</v>
      </c>
      <c r="G580" s="17">
        <v>0</v>
      </c>
      <c r="H580" s="17">
        <v>47</v>
      </c>
      <c r="I580" s="17">
        <v>0</v>
      </c>
      <c r="J580" s="17">
        <v>13.6</v>
      </c>
      <c r="K580" s="17">
        <v>0</v>
      </c>
      <c r="L580" s="17">
        <v>60.6</v>
      </c>
    </row>
    <row r="581" spans="2:12" x14ac:dyDescent="0.35">
      <c r="B581" s="37">
        <v>578</v>
      </c>
      <c r="C581" s="18">
        <v>3896</v>
      </c>
      <c r="D581" s="17">
        <v>19.32</v>
      </c>
      <c r="E581" s="17">
        <v>0</v>
      </c>
      <c r="F581" s="17">
        <v>14.25</v>
      </c>
      <c r="G581" s="17">
        <v>0</v>
      </c>
      <c r="H581" s="17">
        <v>0</v>
      </c>
      <c r="I581" s="17">
        <v>0</v>
      </c>
      <c r="J581" s="17">
        <v>0</v>
      </c>
      <c r="K581" s="17">
        <v>0</v>
      </c>
      <c r="L581" s="17">
        <v>33.57</v>
      </c>
    </row>
    <row r="582" spans="2:12" x14ac:dyDescent="0.35">
      <c r="B582" s="37">
        <v>579</v>
      </c>
      <c r="C582" s="18">
        <v>3898</v>
      </c>
      <c r="D582" s="17">
        <v>0</v>
      </c>
      <c r="E582" s="17">
        <v>9.1199999999999992</v>
      </c>
      <c r="F582" s="17">
        <v>0</v>
      </c>
      <c r="G582" s="17">
        <v>0</v>
      </c>
      <c r="H582" s="17">
        <v>0</v>
      </c>
      <c r="I582" s="17">
        <v>0</v>
      </c>
      <c r="J582" s="17">
        <v>0</v>
      </c>
      <c r="K582" s="17">
        <v>0</v>
      </c>
      <c r="L582" s="17">
        <v>9.1199999999999992</v>
      </c>
    </row>
    <row r="583" spans="2:12" x14ac:dyDescent="0.35">
      <c r="B583" s="37">
        <v>580</v>
      </c>
      <c r="C583" s="18">
        <v>3900</v>
      </c>
      <c r="D583" s="17">
        <v>0</v>
      </c>
      <c r="E583" s="17">
        <v>9.1</v>
      </c>
      <c r="F583" s="17">
        <v>0</v>
      </c>
      <c r="G583" s="17">
        <v>0</v>
      </c>
      <c r="H583" s="17">
        <v>0</v>
      </c>
      <c r="I583" s="17">
        <v>0</v>
      </c>
      <c r="J583" s="17">
        <v>68.319999999999993</v>
      </c>
      <c r="K583" s="17">
        <v>0</v>
      </c>
      <c r="L583" s="17">
        <v>77.42</v>
      </c>
    </row>
    <row r="584" spans="2:12" x14ac:dyDescent="0.35">
      <c r="B584" s="37">
        <v>581</v>
      </c>
      <c r="C584" s="18">
        <v>3902</v>
      </c>
      <c r="D584" s="17">
        <v>6.4</v>
      </c>
      <c r="E584" s="17">
        <v>0</v>
      </c>
      <c r="F584" s="17">
        <v>0</v>
      </c>
      <c r="G584" s="17">
        <v>0</v>
      </c>
      <c r="H584" s="17">
        <v>13.37</v>
      </c>
      <c r="I584" s="17">
        <v>82.278999999999996</v>
      </c>
      <c r="J584" s="17">
        <v>0</v>
      </c>
      <c r="K584" s="17">
        <v>0</v>
      </c>
      <c r="L584" s="17">
        <v>102.04900000000001</v>
      </c>
    </row>
    <row r="585" spans="2:12" x14ac:dyDescent="0.35">
      <c r="B585" s="37">
        <v>582</v>
      </c>
      <c r="C585" s="18">
        <v>3903</v>
      </c>
      <c r="D585" s="17">
        <v>7.68</v>
      </c>
      <c r="E585" s="17">
        <v>46.5</v>
      </c>
      <c r="F585" s="17">
        <v>20</v>
      </c>
      <c r="G585" s="17">
        <v>53</v>
      </c>
      <c r="H585" s="17">
        <v>13.37</v>
      </c>
      <c r="I585" s="17">
        <v>27.1</v>
      </c>
      <c r="J585" s="17">
        <v>0</v>
      </c>
      <c r="K585" s="17">
        <v>0</v>
      </c>
      <c r="L585" s="17">
        <v>167.65</v>
      </c>
    </row>
    <row r="586" spans="2:12" x14ac:dyDescent="0.35">
      <c r="B586" s="37">
        <v>583</v>
      </c>
      <c r="C586" s="18">
        <v>3904</v>
      </c>
      <c r="D586" s="17">
        <v>39.659999999999997</v>
      </c>
      <c r="E586" s="17">
        <v>73.36</v>
      </c>
      <c r="F586" s="17">
        <v>26.84</v>
      </c>
      <c r="G586" s="17">
        <v>123.98</v>
      </c>
      <c r="H586" s="17">
        <v>97.2</v>
      </c>
      <c r="I586" s="17">
        <v>15</v>
      </c>
      <c r="J586" s="17">
        <v>15.6</v>
      </c>
      <c r="K586" s="17">
        <v>33.94</v>
      </c>
      <c r="L586" s="17">
        <v>425.58</v>
      </c>
    </row>
    <row r="587" spans="2:12" x14ac:dyDescent="0.35">
      <c r="B587" s="37">
        <v>584</v>
      </c>
      <c r="C587" s="18">
        <v>3909</v>
      </c>
      <c r="D587" s="17">
        <v>219.60400000000001</v>
      </c>
      <c r="E587" s="17">
        <v>84.57</v>
      </c>
      <c r="F587" s="17">
        <v>147.26</v>
      </c>
      <c r="G587" s="17">
        <v>169.21</v>
      </c>
      <c r="H587" s="17">
        <v>105.4</v>
      </c>
      <c r="I587" s="17">
        <v>213.988</v>
      </c>
      <c r="J587" s="17">
        <v>43.6</v>
      </c>
      <c r="K587" s="17">
        <v>32.44</v>
      </c>
      <c r="L587" s="17">
        <v>1016.072</v>
      </c>
    </row>
    <row r="588" spans="2:12" x14ac:dyDescent="0.35">
      <c r="B588" s="37">
        <v>585</v>
      </c>
      <c r="C588" s="18">
        <v>3910</v>
      </c>
      <c r="D588" s="17">
        <v>336.62599999999998</v>
      </c>
      <c r="E588" s="17">
        <v>348.51600000000002</v>
      </c>
      <c r="F588" s="17">
        <v>522.19600000000003</v>
      </c>
      <c r="G588" s="17">
        <v>733.26</v>
      </c>
      <c r="H588" s="17">
        <v>369.00599999999997</v>
      </c>
      <c r="I588" s="17">
        <v>568.53200000000004</v>
      </c>
      <c r="J588" s="17">
        <v>398.09199999999998</v>
      </c>
      <c r="K588" s="17">
        <v>204.61199999999999</v>
      </c>
      <c r="L588" s="17">
        <v>3480.84</v>
      </c>
    </row>
    <row r="589" spans="2:12" x14ac:dyDescent="0.35">
      <c r="B589" s="37">
        <v>586</v>
      </c>
      <c r="C589" s="18">
        <v>3911</v>
      </c>
      <c r="D589" s="17">
        <v>9.5779999999999994</v>
      </c>
      <c r="E589" s="17">
        <v>35.609000000000002</v>
      </c>
      <c r="F589" s="17">
        <v>41.16</v>
      </c>
      <c r="G589" s="17">
        <v>184.36199999999999</v>
      </c>
      <c r="H589" s="17">
        <v>222.2</v>
      </c>
      <c r="I589" s="17">
        <v>194.93</v>
      </c>
      <c r="J589" s="17">
        <v>140.68199999999999</v>
      </c>
      <c r="K589" s="17">
        <v>31.2</v>
      </c>
      <c r="L589" s="17">
        <v>859.721</v>
      </c>
    </row>
    <row r="590" spans="2:12" x14ac:dyDescent="0.35">
      <c r="B590" s="37">
        <v>587</v>
      </c>
      <c r="C590" s="18">
        <v>3912</v>
      </c>
      <c r="D590" s="17">
        <v>287.58</v>
      </c>
      <c r="E590" s="17">
        <v>254.92400000000001</v>
      </c>
      <c r="F590" s="17">
        <v>219.315</v>
      </c>
      <c r="G590" s="17">
        <v>667.47</v>
      </c>
      <c r="H590" s="17">
        <v>493.77</v>
      </c>
      <c r="I590" s="17">
        <v>630.25400000000002</v>
      </c>
      <c r="J590" s="17">
        <v>413.93599999999998</v>
      </c>
      <c r="K590" s="17">
        <v>146.29</v>
      </c>
      <c r="L590" s="17">
        <v>3113.5390000000002</v>
      </c>
    </row>
    <row r="591" spans="2:12" x14ac:dyDescent="0.35">
      <c r="B591" s="37">
        <v>588</v>
      </c>
      <c r="C591" s="18">
        <v>3913</v>
      </c>
      <c r="D591" s="17">
        <v>80.38</v>
      </c>
      <c r="E591" s="17">
        <v>80.44</v>
      </c>
      <c r="F591" s="17">
        <v>175.17599999999999</v>
      </c>
      <c r="G591" s="17">
        <v>186.13</v>
      </c>
      <c r="H591" s="17">
        <v>118.81</v>
      </c>
      <c r="I591" s="17">
        <v>260.86200000000002</v>
      </c>
      <c r="J591" s="17">
        <v>0</v>
      </c>
      <c r="K591" s="17">
        <v>38.5</v>
      </c>
      <c r="L591" s="17">
        <v>940.298</v>
      </c>
    </row>
    <row r="592" spans="2:12" x14ac:dyDescent="0.35">
      <c r="B592" s="37">
        <v>589</v>
      </c>
      <c r="C592" s="18">
        <v>3915</v>
      </c>
      <c r="D592" s="17">
        <v>189.76</v>
      </c>
      <c r="E592" s="17">
        <v>103.896</v>
      </c>
      <c r="F592" s="17">
        <v>227.37</v>
      </c>
      <c r="G592" s="17">
        <v>211.51</v>
      </c>
      <c r="H592" s="17">
        <v>92.47</v>
      </c>
      <c r="I592" s="17">
        <v>241.4</v>
      </c>
      <c r="J592" s="17">
        <v>176.96799999999999</v>
      </c>
      <c r="K592" s="17">
        <v>112.41</v>
      </c>
      <c r="L592" s="17">
        <v>1355.7840000000001</v>
      </c>
    </row>
    <row r="593" spans="2:12" x14ac:dyDescent="0.35">
      <c r="B593" s="37">
        <v>590</v>
      </c>
      <c r="C593" s="18">
        <v>3916</v>
      </c>
      <c r="D593" s="17">
        <v>107.6</v>
      </c>
      <c r="E593" s="17">
        <v>56.8</v>
      </c>
      <c r="F593" s="17">
        <v>155.24</v>
      </c>
      <c r="G593" s="17">
        <v>57</v>
      </c>
      <c r="H593" s="17">
        <v>102.98399999999999</v>
      </c>
      <c r="I593" s="17">
        <v>89.94</v>
      </c>
      <c r="J593" s="17">
        <v>46.4</v>
      </c>
      <c r="K593" s="17">
        <v>52</v>
      </c>
      <c r="L593" s="17">
        <v>667.96400000000006</v>
      </c>
    </row>
    <row r="594" spans="2:12" x14ac:dyDescent="0.35">
      <c r="B594" s="37">
        <v>591</v>
      </c>
      <c r="C594" s="18">
        <v>3918</v>
      </c>
      <c r="D594" s="17">
        <v>121.69799999999999</v>
      </c>
      <c r="E594" s="17">
        <v>60.28</v>
      </c>
      <c r="F594" s="17">
        <v>271.29000000000002</v>
      </c>
      <c r="G594" s="17">
        <v>189.56</v>
      </c>
      <c r="H594" s="17">
        <v>104.06</v>
      </c>
      <c r="I594" s="17">
        <v>84.47</v>
      </c>
      <c r="J594" s="17">
        <v>72.14</v>
      </c>
      <c r="K594" s="17">
        <v>92.4</v>
      </c>
      <c r="L594" s="17">
        <v>995.89800000000002</v>
      </c>
    </row>
    <row r="595" spans="2:12" x14ac:dyDescent="0.35">
      <c r="B595" s="37">
        <v>592</v>
      </c>
      <c r="C595" s="18">
        <v>3919</v>
      </c>
      <c r="D595" s="17">
        <v>13.34</v>
      </c>
      <c r="E595" s="17">
        <v>42.4</v>
      </c>
      <c r="F595" s="17">
        <v>53.08</v>
      </c>
      <c r="G595" s="17">
        <v>56.2</v>
      </c>
      <c r="H595" s="17">
        <v>195.51</v>
      </c>
      <c r="I595" s="17">
        <v>57.88</v>
      </c>
      <c r="J595" s="17">
        <v>41.93</v>
      </c>
      <c r="K595" s="17">
        <v>10.24</v>
      </c>
      <c r="L595" s="17">
        <v>470.58</v>
      </c>
    </row>
    <row r="596" spans="2:12" x14ac:dyDescent="0.35">
      <c r="B596" s="37">
        <v>593</v>
      </c>
      <c r="C596" s="18">
        <v>3921</v>
      </c>
      <c r="D596" s="17">
        <v>73.599999999999994</v>
      </c>
      <c r="E596" s="17">
        <v>0</v>
      </c>
      <c r="F596" s="17">
        <v>56.4</v>
      </c>
      <c r="G596" s="17">
        <v>0</v>
      </c>
      <c r="H596" s="17">
        <v>0</v>
      </c>
      <c r="I596" s="17">
        <v>0</v>
      </c>
      <c r="J596" s="17">
        <v>0</v>
      </c>
      <c r="K596" s="17">
        <v>0</v>
      </c>
      <c r="L596" s="17">
        <v>130</v>
      </c>
    </row>
    <row r="597" spans="2:12" x14ac:dyDescent="0.35">
      <c r="B597" s="37">
        <v>594</v>
      </c>
      <c r="C597" s="18">
        <v>3922</v>
      </c>
      <c r="D597" s="17">
        <v>230.298</v>
      </c>
      <c r="E597" s="17">
        <v>244.85</v>
      </c>
      <c r="F597" s="17">
        <v>286.5</v>
      </c>
      <c r="G597" s="17">
        <v>393.55599999999998</v>
      </c>
      <c r="H597" s="17">
        <v>494.03</v>
      </c>
      <c r="I597" s="17">
        <v>482.40199999999999</v>
      </c>
      <c r="J597" s="17">
        <v>145.86000000000001</v>
      </c>
      <c r="K597" s="17">
        <v>47.36</v>
      </c>
      <c r="L597" s="17">
        <v>2324.8560000000002</v>
      </c>
    </row>
    <row r="598" spans="2:12" x14ac:dyDescent="0.35">
      <c r="B598" s="37">
        <v>595</v>
      </c>
      <c r="C598" s="18">
        <v>3923</v>
      </c>
      <c r="D598" s="17">
        <v>7.8</v>
      </c>
      <c r="E598" s="17">
        <v>28.5</v>
      </c>
      <c r="F598" s="17">
        <v>45.4</v>
      </c>
      <c r="G598" s="17">
        <v>13.5</v>
      </c>
      <c r="H598" s="17">
        <v>76.88</v>
      </c>
      <c r="I598" s="17">
        <v>9.6</v>
      </c>
      <c r="J598" s="17">
        <v>0</v>
      </c>
      <c r="K598" s="17">
        <v>0</v>
      </c>
      <c r="L598" s="17">
        <v>181.68</v>
      </c>
    </row>
    <row r="599" spans="2:12" x14ac:dyDescent="0.35">
      <c r="B599" s="37">
        <v>596</v>
      </c>
      <c r="C599" s="18">
        <v>3925</v>
      </c>
      <c r="D599" s="17">
        <v>104.14</v>
      </c>
      <c r="E599" s="17">
        <v>49.6</v>
      </c>
      <c r="F599" s="17">
        <v>91.62</v>
      </c>
      <c r="G599" s="17">
        <v>158.9</v>
      </c>
      <c r="H599" s="17">
        <v>273.029</v>
      </c>
      <c r="I599" s="17">
        <v>256.92</v>
      </c>
      <c r="J599" s="17">
        <v>139.5</v>
      </c>
      <c r="K599" s="17">
        <v>0</v>
      </c>
      <c r="L599" s="17">
        <v>1073.7090000000001</v>
      </c>
    </row>
    <row r="600" spans="2:12" x14ac:dyDescent="0.35">
      <c r="B600" s="37">
        <v>597</v>
      </c>
      <c r="C600" s="18">
        <v>3926</v>
      </c>
      <c r="D600" s="17">
        <v>93.518000000000001</v>
      </c>
      <c r="E600" s="17">
        <v>42.32</v>
      </c>
      <c r="F600" s="17">
        <v>63.74</v>
      </c>
      <c r="G600" s="17">
        <v>183.9</v>
      </c>
      <c r="H600" s="17">
        <v>158.86000000000001</v>
      </c>
      <c r="I600" s="17">
        <v>141.74</v>
      </c>
      <c r="J600" s="17">
        <v>168.96</v>
      </c>
      <c r="K600" s="17">
        <v>24</v>
      </c>
      <c r="L600" s="17">
        <v>877.03800000000001</v>
      </c>
    </row>
    <row r="601" spans="2:12" x14ac:dyDescent="0.35">
      <c r="B601" s="37">
        <v>598</v>
      </c>
      <c r="C601" s="18">
        <v>3927</v>
      </c>
      <c r="D601" s="17">
        <v>81.599999999999994</v>
      </c>
      <c r="E601" s="17">
        <v>80.7</v>
      </c>
      <c r="F601" s="17">
        <v>74.56</v>
      </c>
      <c r="G601" s="17">
        <v>44.24</v>
      </c>
      <c r="H601" s="17">
        <v>42.8</v>
      </c>
      <c r="I601" s="17">
        <v>127.86</v>
      </c>
      <c r="J601" s="17">
        <v>42.6</v>
      </c>
      <c r="K601" s="17">
        <v>0</v>
      </c>
      <c r="L601" s="17">
        <v>494.36</v>
      </c>
    </row>
    <row r="602" spans="2:12" x14ac:dyDescent="0.35">
      <c r="B602" s="37">
        <v>599</v>
      </c>
      <c r="C602" s="18">
        <v>3928</v>
      </c>
      <c r="D602" s="17">
        <v>23.2</v>
      </c>
      <c r="E602" s="17">
        <v>9</v>
      </c>
      <c r="F602" s="17">
        <v>32.700000000000003</v>
      </c>
      <c r="G602" s="17">
        <v>58.2</v>
      </c>
      <c r="H602" s="17">
        <v>55</v>
      </c>
      <c r="I602" s="17">
        <v>0</v>
      </c>
      <c r="J602" s="17">
        <v>19.2</v>
      </c>
      <c r="K602" s="17">
        <v>46.8</v>
      </c>
      <c r="L602" s="17">
        <v>244.1</v>
      </c>
    </row>
    <row r="603" spans="2:12" x14ac:dyDescent="0.35">
      <c r="B603" s="37">
        <v>600</v>
      </c>
      <c r="C603" s="18">
        <v>3929</v>
      </c>
      <c r="D603" s="17">
        <v>80.84</v>
      </c>
      <c r="E603" s="17">
        <v>27</v>
      </c>
      <c r="F603" s="17">
        <v>84.96</v>
      </c>
      <c r="G603" s="17">
        <v>72.88</v>
      </c>
      <c r="H603" s="17">
        <v>147.91999999999999</v>
      </c>
      <c r="I603" s="17">
        <v>87.3</v>
      </c>
      <c r="J603" s="17">
        <v>123.48</v>
      </c>
      <c r="K603" s="17">
        <v>0</v>
      </c>
      <c r="L603" s="17">
        <v>624.38</v>
      </c>
    </row>
    <row r="604" spans="2:12" x14ac:dyDescent="0.35">
      <c r="B604" s="37">
        <v>601</v>
      </c>
      <c r="C604" s="18">
        <v>3930</v>
      </c>
      <c r="D604" s="17">
        <v>656.61800000000005</v>
      </c>
      <c r="E604" s="17">
        <v>318.18</v>
      </c>
      <c r="F604" s="17">
        <v>238.54</v>
      </c>
      <c r="G604" s="17">
        <v>724.27</v>
      </c>
      <c r="H604" s="17">
        <v>611.57000000000005</v>
      </c>
      <c r="I604" s="17">
        <v>632.16999999999996</v>
      </c>
      <c r="J604" s="17">
        <v>221.072</v>
      </c>
      <c r="K604" s="17">
        <v>175.53</v>
      </c>
      <c r="L604" s="17">
        <v>3577.95</v>
      </c>
    </row>
    <row r="605" spans="2:12" x14ac:dyDescent="0.35">
      <c r="B605" s="37">
        <v>602</v>
      </c>
      <c r="C605" s="18">
        <v>3931</v>
      </c>
      <c r="D605" s="17">
        <v>306.90600000000001</v>
      </c>
      <c r="E605" s="17">
        <v>476.99400000000003</v>
      </c>
      <c r="F605" s="17">
        <v>269.88799999999998</v>
      </c>
      <c r="G605" s="17">
        <v>636.78599999999994</v>
      </c>
      <c r="H605" s="17">
        <v>550.202</v>
      </c>
      <c r="I605" s="17">
        <v>926.4</v>
      </c>
      <c r="J605" s="17">
        <v>551.048</v>
      </c>
      <c r="K605" s="17">
        <v>139.39599999999999</v>
      </c>
      <c r="L605" s="17">
        <v>3857.62</v>
      </c>
    </row>
    <row r="606" spans="2:12" x14ac:dyDescent="0.35">
      <c r="B606" s="37">
        <v>603</v>
      </c>
      <c r="C606" s="18">
        <v>3933</v>
      </c>
      <c r="D606" s="17">
        <v>36.799999999999997</v>
      </c>
      <c r="E606" s="17">
        <v>50.58</v>
      </c>
      <c r="F606" s="17">
        <v>59.24</v>
      </c>
      <c r="G606" s="17">
        <v>53.4</v>
      </c>
      <c r="H606" s="17">
        <v>0</v>
      </c>
      <c r="I606" s="17">
        <v>41.93</v>
      </c>
      <c r="J606" s="17">
        <v>23.4</v>
      </c>
      <c r="K606" s="17">
        <v>13.6</v>
      </c>
      <c r="L606" s="17">
        <v>278.95</v>
      </c>
    </row>
    <row r="607" spans="2:12" x14ac:dyDescent="0.35">
      <c r="B607" s="37">
        <v>604</v>
      </c>
      <c r="C607" s="18">
        <v>3934</v>
      </c>
      <c r="D607" s="17">
        <v>422.95400000000001</v>
      </c>
      <c r="E607" s="17">
        <v>389.16</v>
      </c>
      <c r="F607" s="17">
        <v>383.69</v>
      </c>
      <c r="G607" s="17">
        <v>641.96</v>
      </c>
      <c r="H607" s="17">
        <v>668.69799999999998</v>
      </c>
      <c r="I607" s="17">
        <v>584.67999999999995</v>
      </c>
      <c r="J607" s="17">
        <v>384.05</v>
      </c>
      <c r="K607" s="17">
        <v>124.88</v>
      </c>
      <c r="L607" s="17">
        <v>3600.0720000000001</v>
      </c>
    </row>
    <row r="608" spans="2:12" x14ac:dyDescent="0.35">
      <c r="B608" s="37">
        <v>605</v>
      </c>
      <c r="C608" s="18">
        <v>3936</v>
      </c>
      <c r="D608" s="17">
        <v>189.97</v>
      </c>
      <c r="E608" s="17">
        <v>160.678</v>
      </c>
      <c r="F608" s="17">
        <v>268.7</v>
      </c>
      <c r="G608" s="17">
        <v>328.17</v>
      </c>
      <c r="H608" s="17">
        <v>347.21</v>
      </c>
      <c r="I608" s="17">
        <v>689.154</v>
      </c>
      <c r="J608" s="17">
        <v>173.34</v>
      </c>
      <c r="K608" s="17">
        <v>134.41999999999999</v>
      </c>
      <c r="L608" s="17">
        <v>2291.6419999999998</v>
      </c>
    </row>
    <row r="609" spans="2:12" x14ac:dyDescent="0.35">
      <c r="B609" s="37">
        <v>606</v>
      </c>
      <c r="C609" s="18">
        <v>3937</v>
      </c>
      <c r="D609" s="17">
        <v>182.58</v>
      </c>
      <c r="E609" s="17">
        <v>9.6</v>
      </c>
      <c r="F609" s="17">
        <v>68.84</v>
      </c>
      <c r="G609" s="17">
        <v>98.3</v>
      </c>
      <c r="H609" s="17">
        <v>71.48</v>
      </c>
      <c r="I609" s="17">
        <v>39</v>
      </c>
      <c r="J609" s="17">
        <v>0</v>
      </c>
      <c r="K609" s="17">
        <v>46.8</v>
      </c>
      <c r="L609" s="17">
        <v>516.6</v>
      </c>
    </row>
    <row r="610" spans="2:12" x14ac:dyDescent="0.35">
      <c r="B610" s="37">
        <v>607</v>
      </c>
      <c r="C610" s="18">
        <v>3938</v>
      </c>
      <c r="D610" s="17">
        <v>66.099999999999994</v>
      </c>
      <c r="E610" s="17">
        <v>150.876</v>
      </c>
      <c r="F610" s="17">
        <v>39.299999999999997</v>
      </c>
      <c r="G610" s="17">
        <v>197.50399999999999</v>
      </c>
      <c r="H610" s="17">
        <v>153.72999999999999</v>
      </c>
      <c r="I610" s="17">
        <v>144.69999999999999</v>
      </c>
      <c r="J610" s="17">
        <v>67.61</v>
      </c>
      <c r="K610" s="17">
        <v>0</v>
      </c>
      <c r="L610" s="17">
        <v>819.82</v>
      </c>
    </row>
    <row r="611" spans="2:12" x14ac:dyDescent="0.35">
      <c r="B611" s="37">
        <v>608</v>
      </c>
      <c r="C611" s="18">
        <v>3939</v>
      </c>
      <c r="D611" s="17">
        <v>169.86</v>
      </c>
      <c r="E611" s="17">
        <v>273.99599999999998</v>
      </c>
      <c r="F611" s="17">
        <v>389.68</v>
      </c>
      <c r="G611" s="17">
        <v>519.29999999999995</v>
      </c>
      <c r="H611" s="17">
        <v>475.87</v>
      </c>
      <c r="I611" s="17">
        <v>445.03</v>
      </c>
      <c r="J611" s="17">
        <v>175.536</v>
      </c>
      <c r="K611" s="17">
        <v>221.16</v>
      </c>
      <c r="L611" s="17">
        <v>2670.4319999999998</v>
      </c>
    </row>
    <row r="612" spans="2:12" x14ac:dyDescent="0.35">
      <c r="B612" s="37">
        <v>609</v>
      </c>
      <c r="C612" s="18">
        <v>3940</v>
      </c>
      <c r="D612" s="17">
        <v>103.318</v>
      </c>
      <c r="E612" s="17">
        <v>31.088000000000001</v>
      </c>
      <c r="F612" s="17">
        <v>46.74</v>
      </c>
      <c r="G612" s="17">
        <v>32.979999999999997</v>
      </c>
      <c r="H612" s="17">
        <v>26.231999999999999</v>
      </c>
      <c r="I612" s="17">
        <v>81.33</v>
      </c>
      <c r="J612" s="17">
        <v>87.384</v>
      </c>
      <c r="K612" s="17">
        <v>0</v>
      </c>
      <c r="L612" s="17">
        <v>409.072</v>
      </c>
    </row>
    <row r="613" spans="2:12" x14ac:dyDescent="0.35">
      <c r="B613" s="37">
        <v>610</v>
      </c>
      <c r="C613" s="18">
        <v>3941</v>
      </c>
      <c r="D613" s="17">
        <v>433.464</v>
      </c>
      <c r="E613" s="17">
        <v>229.172</v>
      </c>
      <c r="F613" s="17">
        <v>247.86</v>
      </c>
      <c r="G613" s="17">
        <v>405.26</v>
      </c>
      <c r="H613" s="17">
        <v>379.49</v>
      </c>
      <c r="I613" s="17">
        <v>762.01400000000001</v>
      </c>
      <c r="J613" s="17">
        <v>121.648</v>
      </c>
      <c r="K613" s="17">
        <v>127.82</v>
      </c>
      <c r="L613" s="17">
        <v>2706.7280000000001</v>
      </c>
    </row>
    <row r="614" spans="2:12" x14ac:dyDescent="0.35">
      <c r="B614" s="37">
        <v>611</v>
      </c>
      <c r="C614" s="18">
        <v>3942</v>
      </c>
      <c r="D614" s="17">
        <v>120.946</v>
      </c>
      <c r="E614" s="17">
        <v>51.34</v>
      </c>
      <c r="F614" s="17">
        <v>31.2</v>
      </c>
      <c r="G614" s="17">
        <v>223.04</v>
      </c>
      <c r="H614" s="17">
        <v>205.6</v>
      </c>
      <c r="I614" s="17">
        <v>156.16999999999999</v>
      </c>
      <c r="J614" s="17">
        <v>110.22</v>
      </c>
      <c r="K614" s="17">
        <v>0</v>
      </c>
      <c r="L614" s="17">
        <v>898.51599999999996</v>
      </c>
    </row>
    <row r="615" spans="2:12" x14ac:dyDescent="0.35">
      <c r="B615" s="37">
        <v>612</v>
      </c>
      <c r="C615" s="18">
        <v>3943</v>
      </c>
      <c r="D615" s="17">
        <v>27</v>
      </c>
      <c r="E615" s="17">
        <v>85.9</v>
      </c>
      <c r="F615" s="17">
        <v>76.16</v>
      </c>
      <c r="G615" s="17">
        <v>156.82</v>
      </c>
      <c r="H615" s="17">
        <v>202.69</v>
      </c>
      <c r="I615" s="17">
        <v>84.4</v>
      </c>
      <c r="J615" s="17">
        <v>13.5</v>
      </c>
      <c r="K615" s="17">
        <v>0</v>
      </c>
      <c r="L615" s="17">
        <v>646.47</v>
      </c>
    </row>
    <row r="616" spans="2:12" x14ac:dyDescent="0.35">
      <c r="B616" s="37">
        <v>613</v>
      </c>
      <c r="C616" s="18">
        <v>3944</v>
      </c>
      <c r="D616" s="17">
        <v>63.9</v>
      </c>
      <c r="E616" s="17">
        <v>30</v>
      </c>
      <c r="F616" s="17">
        <v>81.540000000000006</v>
      </c>
      <c r="G616" s="17">
        <v>184.86</v>
      </c>
      <c r="H616" s="17">
        <v>94.8</v>
      </c>
      <c r="I616" s="17">
        <v>23.4</v>
      </c>
      <c r="J616" s="17">
        <v>0</v>
      </c>
      <c r="K616" s="17">
        <v>0</v>
      </c>
      <c r="L616" s="17">
        <v>478.5</v>
      </c>
    </row>
    <row r="617" spans="2:12" x14ac:dyDescent="0.35">
      <c r="B617" s="37">
        <v>614</v>
      </c>
      <c r="C617" s="18">
        <v>3945</v>
      </c>
      <c r="D617" s="17">
        <v>67.94</v>
      </c>
      <c r="E617" s="17">
        <v>42</v>
      </c>
      <c r="F617" s="17">
        <v>40.700000000000003</v>
      </c>
      <c r="G617" s="17">
        <v>15</v>
      </c>
      <c r="H617" s="17">
        <v>59.7</v>
      </c>
      <c r="I617" s="17">
        <v>36.9</v>
      </c>
      <c r="J617" s="17">
        <v>0</v>
      </c>
      <c r="K617" s="17">
        <v>0</v>
      </c>
      <c r="L617" s="17">
        <v>262.24</v>
      </c>
    </row>
    <row r="618" spans="2:12" x14ac:dyDescent="0.35">
      <c r="B618" s="37">
        <v>615</v>
      </c>
      <c r="C618" s="18">
        <v>3946</v>
      </c>
      <c r="D618" s="17">
        <v>0</v>
      </c>
      <c r="E618" s="17">
        <v>0</v>
      </c>
      <c r="F618" s="17">
        <v>15</v>
      </c>
      <c r="G618" s="17">
        <v>18.2</v>
      </c>
      <c r="H618" s="17">
        <v>27</v>
      </c>
      <c r="I618" s="17">
        <v>22.08</v>
      </c>
      <c r="J618" s="17">
        <v>0</v>
      </c>
      <c r="K618" s="17">
        <v>0</v>
      </c>
      <c r="L618" s="17">
        <v>82.28</v>
      </c>
    </row>
    <row r="619" spans="2:12" x14ac:dyDescent="0.35">
      <c r="B619" s="37">
        <v>616</v>
      </c>
      <c r="C619" s="18">
        <v>3950</v>
      </c>
      <c r="D619" s="17">
        <v>93.64</v>
      </c>
      <c r="E619" s="17">
        <v>113.04</v>
      </c>
      <c r="F619" s="17">
        <v>78.650000000000006</v>
      </c>
      <c r="G619" s="17">
        <v>165.14</v>
      </c>
      <c r="H619" s="17">
        <v>96.62</v>
      </c>
      <c r="I619" s="17">
        <v>130.05000000000001</v>
      </c>
      <c r="J619" s="17">
        <v>0</v>
      </c>
      <c r="K619" s="17">
        <v>41.93</v>
      </c>
      <c r="L619" s="17">
        <v>719.07</v>
      </c>
    </row>
    <row r="620" spans="2:12" x14ac:dyDescent="0.35">
      <c r="B620" s="37">
        <v>617</v>
      </c>
      <c r="C620" s="18">
        <v>3951</v>
      </c>
      <c r="D620" s="17">
        <v>46.8</v>
      </c>
      <c r="E620" s="17">
        <v>0</v>
      </c>
      <c r="F620" s="17">
        <v>29.8</v>
      </c>
      <c r="G620" s="17">
        <v>59.69</v>
      </c>
      <c r="H620" s="17">
        <v>0</v>
      </c>
      <c r="I620" s="17">
        <v>61.44</v>
      </c>
      <c r="J620" s="17">
        <v>19.2</v>
      </c>
      <c r="K620" s="17">
        <v>0</v>
      </c>
      <c r="L620" s="17">
        <v>216.93</v>
      </c>
    </row>
    <row r="621" spans="2:12" x14ac:dyDescent="0.35">
      <c r="B621" s="37">
        <v>618</v>
      </c>
      <c r="C621" s="18">
        <v>3953</v>
      </c>
      <c r="D621" s="17">
        <v>275.89999999999998</v>
      </c>
      <c r="E621" s="17">
        <v>203.9</v>
      </c>
      <c r="F621" s="17">
        <v>319.92</v>
      </c>
      <c r="G621" s="17">
        <v>216.62</v>
      </c>
      <c r="H621" s="17">
        <v>473.04</v>
      </c>
      <c r="I621" s="17">
        <v>244.13</v>
      </c>
      <c r="J621" s="17">
        <v>172.49</v>
      </c>
      <c r="K621" s="17">
        <v>40.020000000000003</v>
      </c>
      <c r="L621" s="17">
        <v>1946.02</v>
      </c>
    </row>
    <row r="622" spans="2:12" x14ac:dyDescent="0.35">
      <c r="B622" s="37">
        <v>619</v>
      </c>
      <c r="C622" s="18">
        <v>3954</v>
      </c>
      <c r="D622" s="17">
        <v>13.5</v>
      </c>
      <c r="E622" s="17">
        <v>0</v>
      </c>
      <c r="F622" s="17">
        <v>0</v>
      </c>
      <c r="G622" s="17">
        <v>0</v>
      </c>
      <c r="H622" s="17">
        <v>0</v>
      </c>
      <c r="I622" s="17">
        <v>22.4</v>
      </c>
      <c r="J622" s="17">
        <v>0</v>
      </c>
      <c r="K622" s="17">
        <v>0</v>
      </c>
      <c r="L622" s="17">
        <v>35.9</v>
      </c>
    </row>
    <row r="623" spans="2:12" x14ac:dyDescent="0.35">
      <c r="B623" s="37">
        <v>620</v>
      </c>
      <c r="C623" s="18">
        <v>3956</v>
      </c>
      <c r="D623" s="17">
        <v>86.56</v>
      </c>
      <c r="E623" s="17">
        <v>118.959</v>
      </c>
      <c r="F623" s="17">
        <v>163.9</v>
      </c>
      <c r="G623" s="17">
        <v>162.256</v>
      </c>
      <c r="H623" s="17">
        <v>84.988</v>
      </c>
      <c r="I623" s="17">
        <v>186.28</v>
      </c>
      <c r="J623" s="17">
        <v>83.38</v>
      </c>
      <c r="K623" s="17">
        <v>26.6</v>
      </c>
      <c r="L623" s="17">
        <v>912.923</v>
      </c>
    </row>
    <row r="624" spans="2:12" x14ac:dyDescent="0.35">
      <c r="B624" s="37">
        <v>621</v>
      </c>
      <c r="C624" s="18">
        <v>3957</v>
      </c>
      <c r="D624" s="17">
        <v>0</v>
      </c>
      <c r="E624" s="17">
        <v>0</v>
      </c>
      <c r="F624" s="17">
        <v>0</v>
      </c>
      <c r="G624" s="17">
        <v>19.32</v>
      </c>
      <c r="H624" s="17">
        <v>0</v>
      </c>
      <c r="I624" s="17">
        <v>0</v>
      </c>
      <c r="J624" s="17">
        <v>0</v>
      </c>
      <c r="K624" s="17">
        <v>0</v>
      </c>
      <c r="L624" s="17">
        <v>19.32</v>
      </c>
    </row>
    <row r="625" spans="2:12" x14ac:dyDescent="0.35">
      <c r="B625" s="37">
        <v>622</v>
      </c>
      <c r="C625" s="18">
        <v>3958</v>
      </c>
      <c r="D625" s="17">
        <v>51.2</v>
      </c>
      <c r="E625" s="17">
        <v>0</v>
      </c>
      <c r="F625" s="17">
        <v>64</v>
      </c>
      <c r="G625" s="17">
        <v>0</v>
      </c>
      <c r="H625" s="17">
        <v>0</v>
      </c>
      <c r="I625" s="17">
        <v>0</v>
      </c>
      <c r="J625" s="17">
        <v>0</v>
      </c>
      <c r="K625" s="17">
        <v>0</v>
      </c>
      <c r="L625" s="17">
        <v>115.2</v>
      </c>
    </row>
    <row r="626" spans="2:12" x14ac:dyDescent="0.35">
      <c r="B626" s="37">
        <v>623</v>
      </c>
      <c r="C626" s="18">
        <v>3959</v>
      </c>
      <c r="D626" s="17">
        <v>31.36</v>
      </c>
      <c r="E626" s="17">
        <v>38.880000000000003</v>
      </c>
      <c r="F626" s="17">
        <v>27.2</v>
      </c>
      <c r="G626" s="17">
        <v>83.84</v>
      </c>
      <c r="H626" s="17">
        <v>62.6</v>
      </c>
      <c r="I626" s="17">
        <v>164.35</v>
      </c>
      <c r="J626" s="17">
        <v>0</v>
      </c>
      <c r="K626" s="17">
        <v>0</v>
      </c>
      <c r="L626" s="17">
        <v>408.23</v>
      </c>
    </row>
    <row r="627" spans="2:12" x14ac:dyDescent="0.35">
      <c r="B627" s="37">
        <v>624</v>
      </c>
      <c r="C627" s="18">
        <v>3960</v>
      </c>
      <c r="D627" s="17">
        <v>14.25</v>
      </c>
      <c r="E627" s="17">
        <v>105.8</v>
      </c>
      <c r="F627" s="17">
        <v>116.28</v>
      </c>
      <c r="G627" s="17">
        <v>43.2</v>
      </c>
      <c r="H627" s="17">
        <v>120.4</v>
      </c>
      <c r="I627" s="17">
        <v>26.43</v>
      </c>
      <c r="J627" s="17">
        <v>105.33</v>
      </c>
      <c r="K627" s="17">
        <v>74.599999999999994</v>
      </c>
      <c r="L627" s="17">
        <v>606.29</v>
      </c>
    </row>
    <row r="628" spans="2:12" x14ac:dyDescent="0.35">
      <c r="B628" s="37">
        <v>625</v>
      </c>
      <c r="C628" s="18">
        <v>3962</v>
      </c>
      <c r="D628" s="17">
        <v>26.84</v>
      </c>
      <c r="E628" s="17">
        <v>27</v>
      </c>
      <c r="F628" s="17">
        <v>15.6</v>
      </c>
      <c r="G628" s="17">
        <v>0</v>
      </c>
      <c r="H628" s="17">
        <v>0</v>
      </c>
      <c r="I628" s="17">
        <v>41.93</v>
      </c>
      <c r="J628" s="17">
        <v>0</v>
      </c>
      <c r="K628" s="17">
        <v>0</v>
      </c>
      <c r="L628" s="17">
        <v>111.37</v>
      </c>
    </row>
    <row r="629" spans="2:12" x14ac:dyDescent="0.35">
      <c r="B629" s="37">
        <v>626</v>
      </c>
      <c r="C629" s="18">
        <v>3964</v>
      </c>
      <c r="D629" s="17">
        <v>0</v>
      </c>
      <c r="E629" s="17">
        <v>0</v>
      </c>
      <c r="F629" s="17">
        <v>0</v>
      </c>
      <c r="G629" s="17">
        <v>13.8</v>
      </c>
      <c r="H629" s="17">
        <v>73.13</v>
      </c>
      <c r="I629" s="17">
        <v>0</v>
      </c>
      <c r="J629" s="17">
        <v>0</v>
      </c>
      <c r="K629" s="17">
        <v>47</v>
      </c>
      <c r="L629" s="17">
        <v>133.93</v>
      </c>
    </row>
    <row r="630" spans="2:12" x14ac:dyDescent="0.35">
      <c r="B630" s="37">
        <v>627</v>
      </c>
      <c r="C630" s="18">
        <v>3965</v>
      </c>
      <c r="D630" s="17">
        <v>13.5</v>
      </c>
      <c r="E630" s="17">
        <v>13.5</v>
      </c>
      <c r="F630" s="17">
        <v>13.8</v>
      </c>
      <c r="G630" s="17">
        <v>46.4</v>
      </c>
      <c r="H630" s="17">
        <v>0</v>
      </c>
      <c r="I630" s="17">
        <v>48.64</v>
      </c>
      <c r="J630" s="17">
        <v>0</v>
      </c>
      <c r="K630" s="17">
        <v>0</v>
      </c>
      <c r="L630" s="17">
        <v>135.84</v>
      </c>
    </row>
    <row r="631" spans="2:12" x14ac:dyDescent="0.35">
      <c r="B631" s="37">
        <v>628</v>
      </c>
      <c r="C631" s="18">
        <v>3966</v>
      </c>
      <c r="D631" s="17">
        <v>31.94</v>
      </c>
      <c r="E631" s="17">
        <v>0</v>
      </c>
      <c r="F631" s="17">
        <v>0</v>
      </c>
      <c r="G631" s="17">
        <v>0</v>
      </c>
      <c r="H631" s="17">
        <v>0</v>
      </c>
      <c r="I631" s="17">
        <v>27</v>
      </c>
      <c r="J631" s="17">
        <v>0</v>
      </c>
      <c r="K631" s="17">
        <v>0</v>
      </c>
      <c r="L631" s="17">
        <v>58.94</v>
      </c>
    </row>
    <row r="632" spans="2:12" x14ac:dyDescent="0.35">
      <c r="B632" s="37">
        <v>629</v>
      </c>
      <c r="C632" s="18">
        <v>3971</v>
      </c>
      <c r="D632" s="17">
        <v>114.71</v>
      </c>
      <c r="E632" s="17">
        <v>13.5</v>
      </c>
      <c r="F632" s="17">
        <v>137.72</v>
      </c>
      <c r="G632" s="17">
        <v>110.34</v>
      </c>
      <c r="H632" s="17">
        <v>108.62</v>
      </c>
      <c r="I632" s="17">
        <v>93.04</v>
      </c>
      <c r="J632" s="17">
        <v>0</v>
      </c>
      <c r="K632" s="17">
        <v>41.93</v>
      </c>
      <c r="L632" s="17">
        <v>619.86</v>
      </c>
    </row>
    <row r="633" spans="2:12" x14ac:dyDescent="0.35">
      <c r="B633" s="37">
        <v>630</v>
      </c>
      <c r="C633" s="18">
        <v>3975</v>
      </c>
      <c r="D633" s="17">
        <v>390.01600000000002</v>
      </c>
      <c r="E633" s="17">
        <v>350.40600000000001</v>
      </c>
      <c r="F633" s="17">
        <v>841.80200000000002</v>
      </c>
      <c r="G633" s="17">
        <v>930.94</v>
      </c>
      <c r="H633" s="17">
        <v>1180.9739999999999</v>
      </c>
      <c r="I633" s="17">
        <v>2194.6819999999998</v>
      </c>
      <c r="J633" s="17">
        <v>269.37599999999998</v>
      </c>
      <c r="K633" s="17">
        <v>284.94</v>
      </c>
      <c r="L633" s="17">
        <v>6443.1360000000004</v>
      </c>
    </row>
    <row r="634" spans="2:12" x14ac:dyDescent="0.35">
      <c r="B634" s="37">
        <v>631</v>
      </c>
      <c r="C634" s="18">
        <v>3976</v>
      </c>
      <c r="D634" s="17">
        <v>202.64599999999999</v>
      </c>
      <c r="E634" s="17">
        <v>406.274</v>
      </c>
      <c r="F634" s="17">
        <v>610.71900000000005</v>
      </c>
      <c r="G634" s="17">
        <v>587.44000000000005</v>
      </c>
      <c r="H634" s="17">
        <v>787.46</v>
      </c>
      <c r="I634" s="17">
        <v>1180.58</v>
      </c>
      <c r="J634" s="17">
        <v>599.9</v>
      </c>
      <c r="K634" s="17">
        <v>218.93</v>
      </c>
      <c r="L634" s="17">
        <v>4593.9489999999996</v>
      </c>
    </row>
    <row r="635" spans="2:12" x14ac:dyDescent="0.35">
      <c r="B635" s="37">
        <v>632</v>
      </c>
      <c r="C635" s="18">
        <v>3977</v>
      </c>
      <c r="D635" s="17">
        <v>1506.7339999999999</v>
      </c>
      <c r="E635" s="17">
        <v>1833.8989999999999</v>
      </c>
      <c r="F635" s="17">
        <v>2965.076</v>
      </c>
      <c r="G635" s="17">
        <v>5066.4660000000003</v>
      </c>
      <c r="H635" s="17">
        <v>4647.3760000000002</v>
      </c>
      <c r="I635" s="17">
        <v>6799.4719999999998</v>
      </c>
      <c r="J635" s="17">
        <v>2621.36</v>
      </c>
      <c r="K635" s="17">
        <v>938.52200000000005</v>
      </c>
      <c r="L635" s="17">
        <v>26378.904999999999</v>
      </c>
    </row>
    <row r="636" spans="2:12" x14ac:dyDescent="0.35">
      <c r="B636" s="37">
        <v>633</v>
      </c>
      <c r="C636" s="18">
        <v>3978</v>
      </c>
      <c r="D636" s="17">
        <v>1298.6089999999999</v>
      </c>
      <c r="E636" s="17">
        <v>1484.1579999999999</v>
      </c>
      <c r="F636" s="17">
        <v>2590.2399999999998</v>
      </c>
      <c r="G636" s="17">
        <v>2972.6309999999999</v>
      </c>
      <c r="H636" s="17">
        <v>4398.4780000000001</v>
      </c>
      <c r="I636" s="17">
        <v>5341.5039999999999</v>
      </c>
      <c r="J636" s="17">
        <v>2198.3539999999998</v>
      </c>
      <c r="K636" s="17">
        <v>811.55399999999997</v>
      </c>
      <c r="L636" s="17">
        <v>21095.527999999998</v>
      </c>
    </row>
    <row r="637" spans="2:12" x14ac:dyDescent="0.35">
      <c r="B637" s="37">
        <v>634</v>
      </c>
      <c r="C637" s="18">
        <v>3979</v>
      </c>
      <c r="D637" s="17">
        <v>25</v>
      </c>
      <c r="E637" s="17">
        <v>44.7</v>
      </c>
      <c r="F637" s="17">
        <v>0</v>
      </c>
      <c r="G637" s="17">
        <v>0</v>
      </c>
      <c r="H637" s="17">
        <v>0</v>
      </c>
      <c r="I637" s="17">
        <v>93.6</v>
      </c>
      <c r="J637" s="17">
        <v>15.6</v>
      </c>
      <c r="K637" s="17">
        <v>0</v>
      </c>
      <c r="L637" s="17">
        <v>178.9</v>
      </c>
    </row>
    <row r="638" spans="2:12" x14ac:dyDescent="0.35">
      <c r="B638" s="37">
        <v>635</v>
      </c>
      <c r="C638" s="18">
        <v>3980</v>
      </c>
      <c r="D638" s="17">
        <v>47.2</v>
      </c>
      <c r="E638" s="17">
        <v>107.706</v>
      </c>
      <c r="F638" s="17">
        <v>26.68</v>
      </c>
      <c r="G638" s="17">
        <v>92.4</v>
      </c>
      <c r="H638" s="17">
        <v>124.14</v>
      </c>
      <c r="I638" s="17">
        <v>93.5</v>
      </c>
      <c r="J638" s="17">
        <v>68.400000000000006</v>
      </c>
      <c r="K638" s="17">
        <v>10</v>
      </c>
      <c r="L638" s="17">
        <v>570.02599999999995</v>
      </c>
    </row>
    <row r="639" spans="2:12" x14ac:dyDescent="0.35">
      <c r="B639" s="37">
        <v>636</v>
      </c>
      <c r="C639" s="18">
        <v>3981</v>
      </c>
      <c r="D639" s="17">
        <v>61.866</v>
      </c>
      <c r="E639" s="17">
        <v>99.382000000000005</v>
      </c>
      <c r="F639" s="17">
        <v>220.78</v>
      </c>
      <c r="G639" s="17">
        <v>144.16</v>
      </c>
      <c r="H639" s="17">
        <v>47.06</v>
      </c>
      <c r="I639" s="17">
        <v>332.19</v>
      </c>
      <c r="J639" s="17">
        <v>151.06</v>
      </c>
      <c r="K639" s="17">
        <v>95.18</v>
      </c>
      <c r="L639" s="17">
        <v>1151.6780000000001</v>
      </c>
    </row>
    <row r="640" spans="2:12" x14ac:dyDescent="0.35">
      <c r="B640" s="37">
        <v>637</v>
      </c>
      <c r="C640" s="18">
        <v>3984</v>
      </c>
      <c r="D640" s="17">
        <v>113.506</v>
      </c>
      <c r="E640" s="17">
        <v>236.57</v>
      </c>
      <c r="F640" s="17">
        <v>180.3</v>
      </c>
      <c r="G640" s="17">
        <v>407.72</v>
      </c>
      <c r="H640" s="17">
        <v>219.07</v>
      </c>
      <c r="I640" s="17">
        <v>742.55600000000004</v>
      </c>
      <c r="J640" s="17">
        <v>314.43</v>
      </c>
      <c r="K640" s="17">
        <v>36.799999999999997</v>
      </c>
      <c r="L640" s="17">
        <v>2250.9520000000002</v>
      </c>
    </row>
    <row r="641" spans="2:12" x14ac:dyDescent="0.35">
      <c r="B641" s="37">
        <v>638</v>
      </c>
      <c r="C641" s="18">
        <v>3987</v>
      </c>
      <c r="D641" s="17">
        <v>104.4</v>
      </c>
      <c r="E641" s="17">
        <v>66.8</v>
      </c>
      <c r="F641" s="17">
        <v>0</v>
      </c>
      <c r="G641" s="17">
        <v>61.02</v>
      </c>
      <c r="H641" s="17">
        <v>0</v>
      </c>
      <c r="I641" s="17">
        <v>97.225999999999999</v>
      </c>
      <c r="J641" s="17">
        <v>41.93</v>
      </c>
      <c r="K641" s="17">
        <v>0</v>
      </c>
      <c r="L641" s="17">
        <v>371.37599999999998</v>
      </c>
    </row>
    <row r="642" spans="2:12" x14ac:dyDescent="0.35">
      <c r="B642" s="37">
        <v>639</v>
      </c>
      <c r="C642" s="18">
        <v>3988</v>
      </c>
      <c r="D642" s="17">
        <v>22.5</v>
      </c>
      <c r="E642" s="17">
        <v>39</v>
      </c>
      <c r="F642" s="17">
        <v>13.5</v>
      </c>
      <c r="G642" s="17">
        <v>0</v>
      </c>
      <c r="H642" s="17">
        <v>26.68</v>
      </c>
      <c r="I642" s="17">
        <v>0</v>
      </c>
      <c r="J642" s="17">
        <v>0</v>
      </c>
      <c r="K642" s="17">
        <v>0</v>
      </c>
      <c r="L642" s="17">
        <v>101.68</v>
      </c>
    </row>
    <row r="643" spans="2:12" x14ac:dyDescent="0.35">
      <c r="B643" s="37">
        <v>640</v>
      </c>
      <c r="C643" s="18">
        <v>3990</v>
      </c>
      <c r="D643" s="17">
        <v>27</v>
      </c>
      <c r="E643" s="17">
        <v>0</v>
      </c>
      <c r="F643" s="17">
        <v>0</v>
      </c>
      <c r="G643" s="17">
        <v>23.4</v>
      </c>
      <c r="H643" s="17">
        <v>26.68</v>
      </c>
      <c r="I643" s="17">
        <v>0</v>
      </c>
      <c r="J643" s="17">
        <v>0</v>
      </c>
      <c r="K643" s="17">
        <v>0</v>
      </c>
      <c r="L643" s="17">
        <v>77.08</v>
      </c>
    </row>
    <row r="644" spans="2:12" x14ac:dyDescent="0.35">
      <c r="B644" s="37">
        <v>641</v>
      </c>
      <c r="C644" s="18">
        <v>3991</v>
      </c>
      <c r="D644" s="17">
        <v>0</v>
      </c>
      <c r="E644" s="17">
        <v>0</v>
      </c>
      <c r="F644" s="17">
        <v>0</v>
      </c>
      <c r="G644" s="17">
        <v>0</v>
      </c>
      <c r="H644" s="17">
        <v>19</v>
      </c>
      <c r="I644" s="17">
        <v>0</v>
      </c>
      <c r="J644" s="17">
        <v>0</v>
      </c>
      <c r="K644" s="17">
        <v>0</v>
      </c>
      <c r="L644" s="17">
        <v>19</v>
      </c>
    </row>
    <row r="645" spans="2:12" x14ac:dyDescent="0.35">
      <c r="B645" s="37">
        <v>642</v>
      </c>
      <c r="C645" s="18">
        <v>3992</v>
      </c>
      <c r="D645" s="17">
        <v>60.96</v>
      </c>
      <c r="E645" s="17">
        <v>20.39</v>
      </c>
      <c r="F645" s="17">
        <v>0</v>
      </c>
      <c r="G645" s="17">
        <v>94.8</v>
      </c>
      <c r="H645" s="17">
        <v>28.94</v>
      </c>
      <c r="I645" s="17">
        <v>73.42</v>
      </c>
      <c r="J645" s="17">
        <v>85.92</v>
      </c>
      <c r="K645" s="17">
        <v>0</v>
      </c>
      <c r="L645" s="17">
        <v>364.43</v>
      </c>
    </row>
    <row r="646" spans="2:12" x14ac:dyDescent="0.35">
      <c r="B646" s="37">
        <v>643</v>
      </c>
      <c r="C646" s="18">
        <v>3995</v>
      </c>
      <c r="D646" s="17">
        <v>337.44</v>
      </c>
      <c r="E646" s="17">
        <v>321.49599999999998</v>
      </c>
      <c r="F646" s="17">
        <v>397.92</v>
      </c>
      <c r="G646" s="17">
        <v>762.76</v>
      </c>
      <c r="H646" s="17">
        <v>224.04</v>
      </c>
      <c r="I646" s="17">
        <v>477.42</v>
      </c>
      <c r="J646" s="17">
        <v>267.73</v>
      </c>
      <c r="K646" s="17">
        <v>203.49</v>
      </c>
      <c r="L646" s="17">
        <v>2992.2959999999998</v>
      </c>
    </row>
    <row r="647" spans="2:12" x14ac:dyDescent="0.35">
      <c r="B647" s="37">
        <v>644</v>
      </c>
      <c r="C647" s="18">
        <v>3996</v>
      </c>
      <c r="D647" s="17">
        <v>165.98</v>
      </c>
      <c r="E647" s="17">
        <v>190.32</v>
      </c>
      <c r="F647" s="17">
        <v>158.22999999999999</v>
      </c>
      <c r="G647" s="17">
        <v>215.18</v>
      </c>
      <c r="H647" s="17">
        <v>251.75</v>
      </c>
      <c r="I647" s="17">
        <v>325.07</v>
      </c>
      <c r="J647" s="17">
        <v>106.94</v>
      </c>
      <c r="K647" s="17">
        <v>88</v>
      </c>
      <c r="L647" s="17">
        <v>1501.47</v>
      </c>
    </row>
    <row r="648" spans="2:12" x14ac:dyDescent="0.35">
      <c r="B648" s="37">
        <v>645</v>
      </c>
      <c r="C648" s="18" t="s">
        <v>189</v>
      </c>
      <c r="D648" s="17">
        <f>SUM(D4:D647)</f>
        <v>97667.953000000009</v>
      </c>
      <c r="E648" s="17">
        <f t="shared" ref="E648:L648" si="0">SUM(E4:E647)</f>
        <v>95884.756000000023</v>
      </c>
      <c r="F648" s="17">
        <f t="shared" si="0"/>
        <v>132564.728</v>
      </c>
      <c r="G648" s="17">
        <f t="shared" si="0"/>
        <v>178048.28299999991</v>
      </c>
      <c r="H648" s="17">
        <f t="shared" si="0"/>
        <v>193704.21799999991</v>
      </c>
      <c r="I648" s="17">
        <f t="shared" si="0"/>
        <v>257025.55700000006</v>
      </c>
      <c r="J648" s="17">
        <f t="shared" si="0"/>
        <v>101189.42899999996</v>
      </c>
      <c r="K648" s="17">
        <f t="shared" si="0"/>
        <v>46911.88299999998</v>
      </c>
      <c r="L648" s="17">
        <f t="shared" si="0"/>
        <v>1102996.8070000012</v>
      </c>
    </row>
    <row r="649" spans="2:12" x14ac:dyDescent="0.35">
      <c r="C649"/>
      <c r="D649"/>
      <c r="E649"/>
      <c r="F649"/>
      <c r="G649"/>
      <c r="H649"/>
      <c r="I649"/>
      <c r="J649"/>
      <c r="K649"/>
      <c r="L649"/>
    </row>
    <row r="650" spans="2:12" x14ac:dyDescent="0.35">
      <c r="C650"/>
      <c r="D650"/>
      <c r="E650"/>
      <c r="F650"/>
      <c r="G650"/>
      <c r="H650"/>
      <c r="I650"/>
      <c r="J650"/>
      <c r="K650"/>
      <c r="L650"/>
    </row>
    <row r="651" spans="2:12" x14ac:dyDescent="0.35">
      <c r="C651"/>
      <c r="D651"/>
      <c r="E651"/>
      <c r="F651"/>
      <c r="G651"/>
      <c r="H651"/>
      <c r="I651"/>
      <c r="J651"/>
      <c r="K651"/>
      <c r="L651"/>
    </row>
    <row r="652" spans="2:12" x14ac:dyDescent="0.35">
      <c r="C652"/>
      <c r="D652"/>
      <c r="E652"/>
      <c r="F652"/>
      <c r="G652"/>
      <c r="H652"/>
      <c r="I652"/>
      <c r="J652"/>
      <c r="K652"/>
      <c r="L652"/>
    </row>
    <row r="653" spans="2:12" x14ac:dyDescent="0.35">
      <c r="C653"/>
      <c r="D653"/>
      <c r="E653"/>
      <c r="F653"/>
      <c r="G653"/>
      <c r="H653"/>
      <c r="I653"/>
      <c r="J653"/>
      <c r="K653"/>
      <c r="L653"/>
    </row>
    <row r="654" spans="2:12" x14ac:dyDescent="0.35">
      <c r="C654"/>
      <c r="D654"/>
      <c r="E654"/>
      <c r="F654"/>
      <c r="G654"/>
      <c r="H654"/>
      <c r="I654"/>
      <c r="J654"/>
      <c r="K654"/>
      <c r="L654"/>
    </row>
    <row r="655" spans="2:12" x14ac:dyDescent="0.35">
      <c r="C655"/>
      <c r="D655"/>
      <c r="E655"/>
      <c r="F655"/>
      <c r="G655"/>
      <c r="H655"/>
      <c r="I655"/>
      <c r="J655"/>
      <c r="K655"/>
      <c r="L655"/>
    </row>
    <row r="656" spans="2:12" x14ac:dyDescent="0.35">
      <c r="C656"/>
      <c r="D656"/>
      <c r="E656"/>
      <c r="F656"/>
      <c r="G656"/>
      <c r="H656"/>
      <c r="I656"/>
      <c r="J656"/>
      <c r="K656"/>
      <c r="L656"/>
    </row>
    <row r="657" customFormat="1" x14ac:dyDescent="0.35"/>
    <row r="658" customFormat="1" x14ac:dyDescent="0.35"/>
    <row r="659" customFormat="1" x14ac:dyDescent="0.35"/>
    <row r="660" customFormat="1" x14ac:dyDescent="0.35"/>
    <row r="661" customFormat="1" x14ac:dyDescent="0.35"/>
    <row r="662" customFormat="1" x14ac:dyDescent="0.35"/>
    <row r="663" customFormat="1" x14ac:dyDescent="0.35"/>
    <row r="664" customFormat="1" x14ac:dyDescent="0.35"/>
    <row r="665" customFormat="1" x14ac:dyDescent="0.35"/>
    <row r="666" customFormat="1" x14ac:dyDescent="0.35"/>
    <row r="667" customFormat="1" x14ac:dyDescent="0.35"/>
    <row r="668" customFormat="1" x14ac:dyDescent="0.35"/>
    <row r="669" customFormat="1" x14ac:dyDescent="0.35"/>
    <row r="670" customFormat="1" x14ac:dyDescent="0.35"/>
    <row r="671" customFormat="1" x14ac:dyDescent="0.35"/>
    <row r="672" customFormat="1" x14ac:dyDescent="0.35"/>
    <row r="673" customFormat="1" x14ac:dyDescent="0.35"/>
    <row r="674" customFormat="1" x14ac:dyDescent="0.35"/>
    <row r="675" customFormat="1" x14ac:dyDescent="0.35"/>
    <row r="676" customFormat="1" x14ac:dyDescent="0.35"/>
    <row r="677" customFormat="1" x14ac:dyDescent="0.35"/>
    <row r="678" customFormat="1" x14ac:dyDescent="0.35"/>
    <row r="679" customFormat="1" x14ac:dyDescent="0.35"/>
    <row r="680" customFormat="1" x14ac:dyDescent="0.35"/>
    <row r="681" customFormat="1" x14ac:dyDescent="0.35"/>
    <row r="682" customFormat="1" x14ac:dyDescent="0.35"/>
    <row r="683" customFormat="1" x14ac:dyDescent="0.35"/>
    <row r="684" customFormat="1" x14ac:dyDescent="0.35"/>
    <row r="685" customFormat="1" x14ac:dyDescent="0.35"/>
    <row r="686" customFormat="1" x14ac:dyDescent="0.35"/>
    <row r="687" customFormat="1" x14ac:dyDescent="0.35"/>
    <row r="688" customFormat="1" x14ac:dyDescent="0.35"/>
    <row r="689" customFormat="1" x14ac:dyDescent="0.35"/>
    <row r="690" customFormat="1" x14ac:dyDescent="0.35"/>
    <row r="691" customFormat="1" x14ac:dyDescent="0.35"/>
    <row r="692" customFormat="1" x14ac:dyDescent="0.35"/>
    <row r="693" customFormat="1" x14ac:dyDescent="0.35"/>
    <row r="694" customFormat="1" x14ac:dyDescent="0.35"/>
    <row r="695" customFormat="1" x14ac:dyDescent="0.35"/>
    <row r="696" customFormat="1" x14ac:dyDescent="0.35"/>
    <row r="697" customFormat="1" x14ac:dyDescent="0.35"/>
    <row r="698" customFormat="1" x14ac:dyDescent="0.35"/>
    <row r="699" customFormat="1" x14ac:dyDescent="0.35"/>
    <row r="700" customFormat="1" x14ac:dyDescent="0.35"/>
    <row r="701" customFormat="1" x14ac:dyDescent="0.35"/>
    <row r="702" customFormat="1" x14ac:dyDescent="0.35"/>
    <row r="703" customFormat="1" x14ac:dyDescent="0.35"/>
    <row r="704" customFormat="1" x14ac:dyDescent="0.35"/>
    <row r="705" spans="3:12" x14ac:dyDescent="0.35">
      <c r="C705"/>
      <c r="D705"/>
      <c r="E705"/>
      <c r="F705"/>
      <c r="G705"/>
      <c r="H705"/>
      <c r="I705"/>
      <c r="J705"/>
      <c r="K705"/>
      <c r="L705"/>
    </row>
    <row r="706" spans="3:12" x14ac:dyDescent="0.35">
      <c r="C706"/>
      <c r="D706"/>
      <c r="E706"/>
      <c r="F706"/>
      <c r="G706"/>
      <c r="H706"/>
      <c r="I706"/>
      <c r="J706"/>
      <c r="K706"/>
      <c r="L706"/>
    </row>
    <row r="707" spans="3:12" x14ac:dyDescent="0.35">
      <c r="C707"/>
      <c r="D707"/>
      <c r="E707"/>
      <c r="F707"/>
      <c r="G707"/>
      <c r="H707"/>
      <c r="I707"/>
      <c r="J707"/>
      <c r="K707"/>
      <c r="L707"/>
    </row>
    <row r="708" spans="3:12" x14ac:dyDescent="0.35">
      <c r="C708"/>
      <c r="D708"/>
      <c r="E708"/>
      <c r="F708"/>
      <c r="G708"/>
      <c r="H708"/>
      <c r="I708"/>
      <c r="J708"/>
      <c r="K708"/>
      <c r="L708"/>
    </row>
    <row r="709" spans="3:12" x14ac:dyDescent="0.35">
      <c r="C709"/>
      <c r="D709"/>
      <c r="E709"/>
      <c r="F709"/>
      <c r="G709"/>
      <c r="H709"/>
      <c r="I709"/>
      <c r="J709"/>
      <c r="K709"/>
      <c r="L709"/>
    </row>
    <row r="710" spans="3:12" x14ac:dyDescent="0.35">
      <c r="C710"/>
      <c r="D710"/>
      <c r="E710"/>
      <c r="F710"/>
      <c r="G710"/>
      <c r="H710"/>
      <c r="I710"/>
      <c r="J710"/>
      <c r="K710"/>
      <c r="L710"/>
    </row>
    <row r="711" spans="3:12" x14ac:dyDescent="0.35">
      <c r="C711"/>
      <c r="D711"/>
      <c r="E711"/>
      <c r="F711"/>
      <c r="G711"/>
      <c r="H711"/>
      <c r="I711"/>
      <c r="J711"/>
      <c r="K711"/>
      <c r="L711"/>
    </row>
    <row r="712" spans="3:12" x14ac:dyDescent="0.35">
      <c r="C712"/>
      <c r="D712"/>
      <c r="E712"/>
      <c r="F712"/>
      <c r="G712"/>
      <c r="H712"/>
      <c r="I712"/>
      <c r="J712"/>
      <c r="K712"/>
      <c r="L712"/>
    </row>
    <row r="713" spans="3:12" x14ac:dyDescent="0.35">
      <c r="C713"/>
      <c r="D713"/>
      <c r="E713"/>
      <c r="F713"/>
      <c r="G713"/>
      <c r="H713"/>
      <c r="I713"/>
      <c r="J713"/>
      <c r="K713"/>
      <c r="L713"/>
    </row>
    <row r="714" spans="3:12" x14ac:dyDescent="0.35">
      <c r="C714"/>
      <c r="D714"/>
      <c r="E714"/>
      <c r="F714"/>
      <c r="G714"/>
      <c r="H714"/>
      <c r="I714"/>
      <c r="J714"/>
      <c r="K714"/>
      <c r="L714"/>
    </row>
    <row r="715" spans="3:12" x14ac:dyDescent="0.35">
      <c r="C715"/>
      <c r="D715"/>
      <c r="E715"/>
      <c r="F715"/>
      <c r="G715"/>
      <c r="H715"/>
      <c r="I715"/>
      <c r="J715"/>
      <c r="K715"/>
      <c r="L715"/>
    </row>
    <row r="716" spans="3:12" x14ac:dyDescent="0.35">
      <c r="C716" s="2"/>
      <c r="D716"/>
      <c r="E716"/>
      <c r="F716"/>
      <c r="G716"/>
      <c r="H716"/>
      <c r="I716"/>
      <c r="J716"/>
      <c r="K716"/>
      <c r="L716"/>
    </row>
    <row r="717" spans="3:12" x14ac:dyDescent="0.35">
      <c r="C717" s="2"/>
      <c r="D717"/>
      <c r="E717"/>
      <c r="F717"/>
      <c r="G717"/>
      <c r="H717"/>
      <c r="I717"/>
      <c r="J717"/>
      <c r="K717"/>
      <c r="L717"/>
    </row>
    <row r="718" spans="3:12" x14ac:dyDescent="0.35">
      <c r="C718" s="2"/>
      <c r="D718"/>
      <c r="E718"/>
      <c r="F718"/>
      <c r="G718"/>
      <c r="H718"/>
      <c r="I718"/>
      <c r="J718"/>
      <c r="K718"/>
      <c r="L718"/>
    </row>
    <row r="719" spans="3:12" x14ac:dyDescent="0.35">
      <c r="C719" s="2"/>
      <c r="D719"/>
      <c r="E719"/>
      <c r="F719"/>
      <c r="G719"/>
      <c r="H719"/>
      <c r="I719"/>
      <c r="J719"/>
      <c r="K719"/>
      <c r="L719"/>
    </row>
    <row r="720" spans="3:12" x14ac:dyDescent="0.35">
      <c r="C720" s="2"/>
      <c r="D720"/>
      <c r="E720"/>
      <c r="F720"/>
      <c r="G720"/>
      <c r="H720"/>
      <c r="I720"/>
      <c r="J720"/>
      <c r="K720"/>
      <c r="L720"/>
    </row>
    <row r="721" spans="3:12" x14ac:dyDescent="0.35">
      <c r="C721" s="2"/>
      <c r="D721"/>
      <c r="E721"/>
      <c r="F721"/>
      <c r="G721"/>
      <c r="H721"/>
      <c r="I721"/>
      <c r="J721"/>
      <c r="K721"/>
      <c r="L721"/>
    </row>
    <row r="722" spans="3:12" x14ac:dyDescent="0.35">
      <c r="C722" s="2"/>
      <c r="D722"/>
      <c r="E722"/>
      <c r="F722"/>
      <c r="G722"/>
      <c r="H722"/>
      <c r="I722"/>
      <c r="J722"/>
      <c r="K722"/>
      <c r="L722"/>
    </row>
    <row r="723" spans="3:12" x14ac:dyDescent="0.35">
      <c r="C723" s="2"/>
      <c r="D723"/>
      <c r="E723"/>
      <c r="F723"/>
      <c r="G723"/>
      <c r="H723"/>
      <c r="I723"/>
      <c r="J723"/>
      <c r="K723"/>
      <c r="L723"/>
    </row>
    <row r="724" spans="3:12" x14ac:dyDescent="0.35">
      <c r="C724" s="2"/>
      <c r="D724"/>
      <c r="E724"/>
      <c r="F724"/>
      <c r="G724"/>
      <c r="H724"/>
      <c r="I724"/>
      <c r="J724"/>
      <c r="K724"/>
      <c r="L724"/>
    </row>
    <row r="725" spans="3:12" x14ac:dyDescent="0.35">
      <c r="C725" s="2"/>
      <c r="D725"/>
      <c r="E725"/>
      <c r="F725"/>
      <c r="G725"/>
      <c r="H725"/>
      <c r="I725"/>
      <c r="J725"/>
      <c r="K725"/>
      <c r="L725"/>
    </row>
    <row r="726" spans="3:12" x14ac:dyDescent="0.35">
      <c r="C726" s="2"/>
      <c r="D726"/>
      <c r="E726"/>
      <c r="F726"/>
      <c r="G726"/>
      <c r="H726"/>
      <c r="I726"/>
      <c r="J726"/>
      <c r="K726"/>
      <c r="L726"/>
    </row>
    <row r="727" spans="3:12" x14ac:dyDescent="0.35">
      <c r="C727" s="2"/>
      <c r="D727"/>
      <c r="E727"/>
      <c r="F727"/>
      <c r="G727"/>
      <c r="H727"/>
      <c r="I727"/>
      <c r="J727"/>
      <c r="K727"/>
      <c r="L727"/>
    </row>
    <row r="728" spans="3:12" x14ac:dyDescent="0.35">
      <c r="C728" s="2"/>
      <c r="D728"/>
      <c r="E728"/>
      <c r="F728"/>
      <c r="G728"/>
      <c r="H728"/>
      <c r="I728"/>
      <c r="J728"/>
      <c r="K728"/>
      <c r="L728"/>
    </row>
    <row r="729" spans="3:12" x14ac:dyDescent="0.35">
      <c r="C729" s="2"/>
      <c r="D729"/>
      <c r="E729"/>
      <c r="F729"/>
      <c r="G729"/>
      <c r="H729"/>
      <c r="I729"/>
      <c r="J729"/>
      <c r="K729"/>
      <c r="L729"/>
    </row>
    <row r="730" spans="3:12" x14ac:dyDescent="0.35">
      <c r="C730" s="2"/>
      <c r="D730"/>
      <c r="E730"/>
      <c r="F730"/>
      <c r="G730"/>
      <c r="H730"/>
      <c r="I730"/>
      <c r="J730"/>
      <c r="K730"/>
      <c r="L730"/>
    </row>
    <row r="731" spans="3:12" x14ac:dyDescent="0.35">
      <c r="C731" s="2"/>
      <c r="D731"/>
      <c r="E731"/>
      <c r="F731"/>
      <c r="G731"/>
      <c r="H731"/>
      <c r="I731"/>
      <c r="J731"/>
      <c r="K731"/>
      <c r="L731"/>
    </row>
    <row r="732" spans="3:12" x14ac:dyDescent="0.35">
      <c r="C732" s="2"/>
      <c r="D732"/>
      <c r="E732"/>
      <c r="F732"/>
      <c r="G732"/>
      <c r="H732"/>
      <c r="I732"/>
      <c r="J732"/>
      <c r="K732"/>
      <c r="L732"/>
    </row>
    <row r="733" spans="3:12" x14ac:dyDescent="0.35">
      <c r="C733" s="2"/>
      <c r="D733"/>
      <c r="E733"/>
      <c r="F733"/>
      <c r="G733"/>
      <c r="H733"/>
      <c r="I733"/>
      <c r="J733"/>
      <c r="K733"/>
      <c r="L733"/>
    </row>
    <row r="734" spans="3:12" x14ac:dyDescent="0.35">
      <c r="C734" s="2"/>
      <c r="D734"/>
      <c r="E734"/>
      <c r="F734"/>
      <c r="G734"/>
      <c r="H734"/>
      <c r="I734"/>
      <c r="J734"/>
      <c r="K734"/>
      <c r="L734"/>
    </row>
    <row r="735" spans="3:12" x14ac:dyDescent="0.35">
      <c r="C735" s="2"/>
      <c r="D735"/>
      <c r="E735"/>
      <c r="F735"/>
      <c r="G735"/>
      <c r="H735"/>
      <c r="I735"/>
      <c r="J735"/>
      <c r="K735"/>
      <c r="L735"/>
    </row>
    <row r="736" spans="3:12" x14ac:dyDescent="0.35">
      <c r="C736" s="2"/>
      <c r="D736"/>
      <c r="E736"/>
      <c r="F736"/>
      <c r="G736"/>
      <c r="H736"/>
      <c r="I736"/>
      <c r="J736"/>
      <c r="K736"/>
      <c r="L736"/>
    </row>
    <row r="737" spans="3:12" x14ac:dyDescent="0.35">
      <c r="C737" s="2"/>
      <c r="D737"/>
      <c r="E737"/>
      <c r="F737"/>
      <c r="G737"/>
      <c r="H737"/>
      <c r="I737"/>
      <c r="J737"/>
      <c r="K737"/>
      <c r="L737"/>
    </row>
    <row r="738" spans="3:12" x14ac:dyDescent="0.35">
      <c r="C738" s="2"/>
      <c r="D738"/>
      <c r="E738"/>
      <c r="F738"/>
      <c r="G738"/>
      <c r="H738"/>
      <c r="I738"/>
      <c r="J738"/>
      <c r="K738"/>
      <c r="L738"/>
    </row>
    <row r="739" spans="3:12" x14ac:dyDescent="0.35">
      <c r="C739" s="2"/>
      <c r="D739"/>
      <c r="E739"/>
      <c r="F739"/>
      <c r="G739"/>
      <c r="H739"/>
      <c r="I739"/>
      <c r="J739"/>
      <c r="K739"/>
      <c r="L739"/>
    </row>
    <row r="740" spans="3:12" x14ac:dyDescent="0.35">
      <c r="C740" s="2"/>
      <c r="D740"/>
      <c r="E740"/>
      <c r="F740"/>
      <c r="G740"/>
      <c r="H740"/>
      <c r="I740"/>
      <c r="J740"/>
      <c r="K740"/>
      <c r="L740"/>
    </row>
    <row r="741" spans="3:12" x14ac:dyDescent="0.35">
      <c r="C741" s="2"/>
      <c r="D741"/>
      <c r="E741"/>
      <c r="F741"/>
      <c r="G741"/>
      <c r="H741"/>
      <c r="I741"/>
      <c r="J741"/>
      <c r="K741"/>
      <c r="L741"/>
    </row>
    <row r="742" spans="3:12" x14ac:dyDescent="0.35">
      <c r="C742" s="2"/>
      <c r="D742"/>
      <c r="E742"/>
      <c r="F742"/>
      <c r="G742"/>
      <c r="H742"/>
      <c r="I742"/>
      <c r="J742"/>
      <c r="K742"/>
      <c r="L742"/>
    </row>
    <row r="743" spans="3:12" x14ac:dyDescent="0.35">
      <c r="C743" s="2"/>
      <c r="D743"/>
      <c r="E743"/>
      <c r="F743"/>
      <c r="G743"/>
      <c r="H743"/>
      <c r="I743"/>
      <c r="J743"/>
      <c r="K743"/>
      <c r="L743"/>
    </row>
    <row r="744" spans="3:12" x14ac:dyDescent="0.35">
      <c r="C744" s="2"/>
      <c r="D744"/>
      <c r="E744"/>
      <c r="F744"/>
      <c r="G744"/>
      <c r="H744"/>
      <c r="I744"/>
      <c r="J744"/>
      <c r="K744"/>
      <c r="L744"/>
    </row>
    <row r="745" spans="3:12" x14ac:dyDescent="0.35">
      <c r="C745" s="2"/>
      <c r="D745"/>
      <c r="E745"/>
      <c r="F745"/>
      <c r="G745"/>
      <c r="H745"/>
      <c r="I745"/>
      <c r="J745"/>
      <c r="K745"/>
      <c r="L745"/>
    </row>
    <row r="746" spans="3:12" x14ac:dyDescent="0.35">
      <c r="C746" s="2"/>
      <c r="D746"/>
      <c r="E746"/>
      <c r="F746"/>
      <c r="G746"/>
      <c r="H746"/>
      <c r="I746"/>
      <c r="J746"/>
      <c r="K746"/>
      <c r="L746"/>
    </row>
    <row r="747" spans="3:12" x14ac:dyDescent="0.35">
      <c r="C747" s="2"/>
      <c r="D747"/>
      <c r="E747"/>
      <c r="F747"/>
      <c r="G747"/>
      <c r="H747"/>
      <c r="I747"/>
      <c r="J747"/>
      <c r="K747"/>
      <c r="L747"/>
    </row>
    <row r="748" spans="3:12" x14ac:dyDescent="0.35">
      <c r="C748" s="2"/>
      <c r="D748"/>
      <c r="E748"/>
      <c r="F748"/>
      <c r="G748"/>
      <c r="H748"/>
      <c r="I748"/>
      <c r="J748"/>
      <c r="K748"/>
      <c r="L748"/>
    </row>
    <row r="749" spans="3:12" x14ac:dyDescent="0.35">
      <c r="C749" s="2"/>
      <c r="D749"/>
      <c r="E749"/>
      <c r="F749"/>
      <c r="G749"/>
      <c r="H749"/>
      <c r="I749"/>
      <c r="J749"/>
      <c r="K749"/>
      <c r="L749"/>
    </row>
    <row r="750" spans="3:12" x14ac:dyDescent="0.35">
      <c r="C750" s="2"/>
      <c r="D750"/>
      <c r="E750"/>
      <c r="F750"/>
      <c r="G750"/>
      <c r="H750"/>
      <c r="I750"/>
      <c r="J750"/>
      <c r="K750"/>
      <c r="L750"/>
    </row>
    <row r="751" spans="3:12" x14ac:dyDescent="0.35">
      <c r="C751" s="2"/>
      <c r="D751"/>
      <c r="E751"/>
      <c r="F751"/>
      <c r="G751"/>
      <c r="H751"/>
      <c r="I751"/>
      <c r="J751"/>
      <c r="K751"/>
      <c r="L751"/>
    </row>
    <row r="752" spans="3:12" x14ac:dyDescent="0.35">
      <c r="C752" s="2"/>
      <c r="D752"/>
      <c r="E752"/>
      <c r="F752"/>
      <c r="G752"/>
      <c r="H752"/>
      <c r="I752"/>
      <c r="J752"/>
      <c r="K752"/>
      <c r="L752"/>
    </row>
    <row r="753" spans="3:12" x14ac:dyDescent="0.35">
      <c r="C753" s="2"/>
      <c r="D753"/>
      <c r="E753"/>
      <c r="F753"/>
      <c r="G753"/>
      <c r="H753"/>
      <c r="I753"/>
      <c r="J753"/>
      <c r="K753"/>
      <c r="L753"/>
    </row>
    <row r="754" spans="3:12" x14ac:dyDescent="0.35">
      <c r="C754" s="2"/>
      <c r="D754"/>
      <c r="E754"/>
      <c r="F754"/>
      <c r="G754"/>
      <c r="H754"/>
      <c r="I754"/>
      <c r="J754"/>
      <c r="K754"/>
      <c r="L754"/>
    </row>
    <row r="755" spans="3:12" x14ac:dyDescent="0.35">
      <c r="C755" s="2"/>
      <c r="D755"/>
      <c r="E755"/>
      <c r="F755"/>
      <c r="G755"/>
      <c r="H755"/>
      <c r="I755"/>
      <c r="J755"/>
      <c r="K755"/>
      <c r="L755"/>
    </row>
    <row r="756" spans="3:12" x14ac:dyDescent="0.35">
      <c r="C756" s="2"/>
      <c r="D756"/>
      <c r="E756"/>
      <c r="F756"/>
      <c r="G756"/>
      <c r="H756"/>
      <c r="I756"/>
      <c r="J756"/>
      <c r="K756"/>
      <c r="L756"/>
    </row>
    <row r="757" spans="3:12" x14ac:dyDescent="0.35">
      <c r="C757" s="2"/>
      <c r="D757"/>
      <c r="E757"/>
      <c r="F757"/>
      <c r="G757"/>
      <c r="H757"/>
      <c r="I757"/>
      <c r="J757"/>
      <c r="K757"/>
      <c r="L757"/>
    </row>
    <row r="758" spans="3:12" x14ac:dyDescent="0.35">
      <c r="C758" s="2"/>
      <c r="D758"/>
      <c r="E758"/>
      <c r="F758"/>
      <c r="G758"/>
      <c r="H758"/>
      <c r="I758"/>
      <c r="J758"/>
      <c r="K758"/>
      <c r="L758"/>
    </row>
    <row r="759" spans="3:12" x14ac:dyDescent="0.35">
      <c r="C759" s="2"/>
      <c r="D759"/>
      <c r="E759"/>
      <c r="F759"/>
      <c r="G759"/>
      <c r="H759"/>
      <c r="I759"/>
      <c r="J759"/>
      <c r="K759"/>
      <c r="L759"/>
    </row>
    <row r="760" spans="3:12" x14ac:dyDescent="0.35">
      <c r="C760" s="2"/>
      <c r="D760"/>
      <c r="E760"/>
      <c r="F760"/>
      <c r="G760"/>
      <c r="H760"/>
      <c r="I760"/>
      <c r="J760"/>
      <c r="K760"/>
      <c r="L760"/>
    </row>
    <row r="761" spans="3:12" x14ac:dyDescent="0.35">
      <c r="C761" s="2"/>
      <c r="D761"/>
      <c r="E761"/>
      <c r="F761"/>
      <c r="G761"/>
      <c r="H761"/>
      <c r="I761"/>
      <c r="J761"/>
      <c r="K761"/>
      <c r="L761"/>
    </row>
    <row r="762" spans="3:12" x14ac:dyDescent="0.35">
      <c r="C762" s="2"/>
      <c r="D762"/>
      <c r="E762"/>
      <c r="F762"/>
      <c r="G762"/>
      <c r="H762"/>
      <c r="I762"/>
      <c r="J762"/>
      <c r="K762"/>
      <c r="L762"/>
    </row>
    <row r="763" spans="3:12" x14ac:dyDescent="0.35">
      <c r="C763" s="2"/>
      <c r="D763"/>
      <c r="E763"/>
      <c r="F763"/>
      <c r="G763"/>
      <c r="H763"/>
      <c r="I763"/>
      <c r="J763"/>
      <c r="K763"/>
      <c r="L763"/>
    </row>
    <row r="764" spans="3:12" x14ac:dyDescent="0.35">
      <c r="C764" s="2"/>
      <c r="D764"/>
      <c r="E764"/>
      <c r="F764"/>
      <c r="G764"/>
      <c r="H764"/>
      <c r="I764"/>
      <c r="J764"/>
      <c r="K764"/>
      <c r="L764"/>
    </row>
    <row r="765" spans="3:12" x14ac:dyDescent="0.35">
      <c r="C765" s="2"/>
      <c r="D765"/>
      <c r="E765"/>
      <c r="F765"/>
      <c r="G765"/>
      <c r="H765"/>
      <c r="I765"/>
      <c r="J765"/>
      <c r="K765"/>
      <c r="L765"/>
    </row>
    <row r="766" spans="3:12" x14ac:dyDescent="0.35">
      <c r="C766" s="2"/>
      <c r="D766"/>
      <c r="E766"/>
      <c r="F766"/>
      <c r="G766"/>
      <c r="H766"/>
      <c r="I766"/>
      <c r="J766"/>
      <c r="K766"/>
      <c r="L766"/>
    </row>
    <row r="767" spans="3:12" x14ac:dyDescent="0.35">
      <c r="C767" s="2"/>
      <c r="D767"/>
      <c r="E767"/>
      <c r="F767"/>
      <c r="G767"/>
      <c r="H767"/>
      <c r="I767"/>
      <c r="J767"/>
      <c r="K767"/>
      <c r="L767"/>
    </row>
    <row r="768" spans="3:12" x14ac:dyDescent="0.35">
      <c r="C768" s="2"/>
      <c r="D768"/>
      <c r="E768"/>
      <c r="F768"/>
      <c r="G768"/>
      <c r="H768"/>
      <c r="I768"/>
      <c r="J768"/>
      <c r="K768"/>
      <c r="L768"/>
    </row>
    <row r="769" spans="3:12" x14ac:dyDescent="0.35">
      <c r="C769" s="2"/>
      <c r="D769"/>
      <c r="E769"/>
      <c r="F769"/>
      <c r="G769"/>
      <c r="H769"/>
      <c r="I769"/>
      <c r="J769"/>
      <c r="K769"/>
      <c r="L769"/>
    </row>
    <row r="770" spans="3:12" x14ac:dyDescent="0.35">
      <c r="C770" s="2"/>
      <c r="D770"/>
      <c r="E770"/>
      <c r="F770"/>
      <c r="G770"/>
      <c r="H770"/>
      <c r="I770"/>
      <c r="J770"/>
      <c r="K770"/>
      <c r="L770"/>
    </row>
    <row r="771" spans="3:12" x14ac:dyDescent="0.35">
      <c r="C771" s="2"/>
      <c r="D771"/>
      <c r="E771"/>
      <c r="F771"/>
      <c r="G771"/>
      <c r="H771"/>
      <c r="I771"/>
      <c r="J771"/>
      <c r="K771"/>
      <c r="L771"/>
    </row>
    <row r="772" spans="3:12" x14ac:dyDescent="0.35">
      <c r="C772" s="2"/>
      <c r="D772"/>
      <c r="E772"/>
      <c r="F772"/>
      <c r="G772"/>
      <c r="H772"/>
      <c r="I772"/>
      <c r="J772"/>
      <c r="K772"/>
      <c r="L772"/>
    </row>
    <row r="773" spans="3:12" x14ac:dyDescent="0.35">
      <c r="C773" s="2"/>
      <c r="D773"/>
      <c r="E773"/>
      <c r="F773"/>
      <c r="G773"/>
      <c r="H773"/>
      <c r="I773"/>
      <c r="J773"/>
      <c r="K773"/>
      <c r="L773"/>
    </row>
    <row r="774" spans="3:12" x14ac:dyDescent="0.35">
      <c r="C774" s="2"/>
      <c r="D774"/>
      <c r="E774"/>
      <c r="F774"/>
      <c r="G774"/>
      <c r="H774"/>
      <c r="I774"/>
      <c r="J774"/>
      <c r="K774"/>
      <c r="L774"/>
    </row>
    <row r="775" spans="3:12" x14ac:dyDescent="0.35">
      <c r="C775" s="2"/>
      <c r="D775"/>
      <c r="E775"/>
      <c r="F775"/>
      <c r="G775"/>
      <c r="H775"/>
      <c r="I775"/>
      <c r="J775"/>
      <c r="K775"/>
      <c r="L775"/>
    </row>
    <row r="776" spans="3:12" x14ac:dyDescent="0.35">
      <c r="C776" s="2"/>
      <c r="D776"/>
      <c r="E776"/>
      <c r="F776"/>
      <c r="G776"/>
      <c r="H776"/>
      <c r="I776"/>
      <c r="J776"/>
      <c r="K776"/>
      <c r="L776"/>
    </row>
    <row r="777" spans="3:12" x14ac:dyDescent="0.35">
      <c r="C777" s="2"/>
      <c r="D777"/>
      <c r="E777"/>
      <c r="F777"/>
      <c r="G777"/>
      <c r="H777"/>
      <c r="I777"/>
      <c r="J777"/>
      <c r="K777"/>
      <c r="L777"/>
    </row>
    <row r="778" spans="3:12" x14ac:dyDescent="0.35">
      <c r="C778" s="2"/>
      <c r="D778"/>
      <c r="E778"/>
      <c r="F778"/>
      <c r="G778"/>
      <c r="H778"/>
      <c r="I778"/>
      <c r="J778"/>
      <c r="K778"/>
      <c r="L778"/>
    </row>
    <row r="779" spans="3:12" x14ac:dyDescent="0.35">
      <c r="C779" s="2"/>
      <c r="D779"/>
      <c r="E779"/>
      <c r="F779"/>
      <c r="G779"/>
      <c r="H779"/>
      <c r="I779"/>
      <c r="J779"/>
      <c r="K779"/>
      <c r="L779"/>
    </row>
    <row r="780" spans="3:12" x14ac:dyDescent="0.35">
      <c r="C780" s="2"/>
      <c r="D780"/>
      <c r="E780"/>
      <c r="F780"/>
      <c r="G780"/>
      <c r="H780"/>
      <c r="I780"/>
      <c r="J780"/>
      <c r="K780"/>
      <c r="L780"/>
    </row>
    <row r="781" spans="3:12" x14ac:dyDescent="0.35">
      <c r="C781" s="2"/>
      <c r="D781"/>
      <c r="E781"/>
      <c r="F781"/>
      <c r="G781"/>
      <c r="H781"/>
      <c r="I781"/>
      <c r="J781"/>
      <c r="K781"/>
      <c r="L781"/>
    </row>
    <row r="782" spans="3:12" x14ac:dyDescent="0.35">
      <c r="C782" s="2"/>
      <c r="D782"/>
      <c r="E782"/>
      <c r="F782"/>
      <c r="G782"/>
      <c r="H782"/>
      <c r="I782"/>
      <c r="J782"/>
      <c r="K782"/>
      <c r="L782"/>
    </row>
    <row r="783" spans="3:12" x14ac:dyDescent="0.35">
      <c r="C783" s="2"/>
      <c r="D783"/>
      <c r="E783"/>
      <c r="F783"/>
      <c r="G783"/>
      <c r="H783"/>
      <c r="I783"/>
      <c r="J783"/>
      <c r="K783"/>
      <c r="L783"/>
    </row>
    <row r="784" spans="3:12" x14ac:dyDescent="0.35">
      <c r="C784" s="2"/>
      <c r="D784"/>
      <c r="E784"/>
      <c r="F784"/>
      <c r="G784"/>
      <c r="H784"/>
      <c r="I784"/>
      <c r="J784"/>
      <c r="K784"/>
      <c r="L784"/>
    </row>
    <row r="785" spans="3:12" x14ac:dyDescent="0.35">
      <c r="C785" s="2"/>
      <c r="D785"/>
      <c r="E785"/>
      <c r="F785"/>
      <c r="G785"/>
      <c r="H785"/>
      <c r="I785"/>
      <c r="J785"/>
      <c r="K785"/>
      <c r="L785"/>
    </row>
    <row r="786" spans="3:12" x14ac:dyDescent="0.35">
      <c r="C786" s="2"/>
      <c r="D786"/>
      <c r="E786"/>
      <c r="F786"/>
      <c r="G786"/>
      <c r="H786"/>
      <c r="I786"/>
      <c r="J786"/>
      <c r="K786"/>
      <c r="L786"/>
    </row>
    <row r="787" spans="3:12" x14ac:dyDescent="0.35">
      <c r="C787" s="2"/>
      <c r="D787"/>
      <c r="E787"/>
      <c r="F787"/>
      <c r="G787"/>
      <c r="H787"/>
      <c r="I787"/>
      <c r="J787"/>
      <c r="K787"/>
      <c r="L787"/>
    </row>
    <row r="788" spans="3:12" x14ac:dyDescent="0.35">
      <c r="C788" s="2"/>
      <c r="D788"/>
      <c r="E788"/>
      <c r="F788"/>
      <c r="G788"/>
      <c r="H788"/>
      <c r="I788"/>
      <c r="J788"/>
      <c r="K788"/>
      <c r="L788"/>
    </row>
    <row r="789" spans="3:12" x14ac:dyDescent="0.35">
      <c r="C789" s="2"/>
      <c r="D789"/>
      <c r="E789"/>
      <c r="F789"/>
      <c r="G789"/>
      <c r="H789"/>
      <c r="I789"/>
      <c r="J789"/>
      <c r="K789"/>
      <c r="L789"/>
    </row>
    <row r="790" spans="3:12" x14ac:dyDescent="0.35">
      <c r="C790" s="2"/>
      <c r="D790"/>
      <c r="E790"/>
      <c r="F790"/>
      <c r="G790"/>
      <c r="H790"/>
      <c r="I790"/>
      <c r="J790"/>
      <c r="K790"/>
      <c r="L790"/>
    </row>
    <row r="791" spans="3:12" x14ac:dyDescent="0.35">
      <c r="C791" s="2"/>
      <c r="D791"/>
      <c r="E791"/>
      <c r="F791"/>
      <c r="G791"/>
      <c r="H791"/>
      <c r="I791"/>
      <c r="J791"/>
      <c r="K791"/>
      <c r="L791"/>
    </row>
    <row r="792" spans="3:12" x14ac:dyDescent="0.35">
      <c r="C792" s="2"/>
      <c r="D792"/>
      <c r="E792"/>
      <c r="F792"/>
      <c r="G792"/>
      <c r="H792"/>
      <c r="I792"/>
      <c r="J792"/>
      <c r="K792"/>
      <c r="L792"/>
    </row>
    <row r="793" spans="3:12" x14ac:dyDescent="0.35">
      <c r="C793" s="2"/>
      <c r="D793"/>
      <c r="E793"/>
      <c r="F793"/>
      <c r="G793"/>
      <c r="H793"/>
      <c r="I793"/>
      <c r="J793"/>
      <c r="K793"/>
      <c r="L793"/>
    </row>
    <row r="794" spans="3:12" x14ac:dyDescent="0.35">
      <c r="C794" s="2"/>
      <c r="D794"/>
      <c r="E794"/>
      <c r="F794"/>
      <c r="G794"/>
      <c r="H794"/>
      <c r="I794"/>
      <c r="J794"/>
      <c r="K794"/>
      <c r="L794"/>
    </row>
    <row r="795" spans="3:12" x14ac:dyDescent="0.35">
      <c r="C795" s="2"/>
      <c r="D795"/>
      <c r="E795"/>
      <c r="F795"/>
      <c r="G795"/>
      <c r="H795"/>
      <c r="I795"/>
      <c r="J795"/>
      <c r="K795"/>
      <c r="L795"/>
    </row>
    <row r="796" spans="3:12" x14ac:dyDescent="0.35">
      <c r="C796" s="2"/>
      <c r="D796"/>
      <c r="E796"/>
      <c r="F796"/>
      <c r="G796"/>
      <c r="H796"/>
      <c r="I796"/>
      <c r="J796"/>
      <c r="K796"/>
      <c r="L796"/>
    </row>
    <row r="797" spans="3:12" x14ac:dyDescent="0.35">
      <c r="C797" s="2"/>
      <c r="D797"/>
      <c r="E797"/>
      <c r="F797"/>
      <c r="G797"/>
      <c r="H797"/>
      <c r="I797"/>
      <c r="J797"/>
      <c r="K797"/>
      <c r="L797"/>
    </row>
    <row r="798" spans="3:12" x14ac:dyDescent="0.35">
      <c r="C798" s="2"/>
      <c r="D798"/>
      <c r="E798"/>
      <c r="F798"/>
      <c r="G798"/>
      <c r="H798"/>
      <c r="I798"/>
      <c r="J798"/>
      <c r="K798"/>
      <c r="L798"/>
    </row>
    <row r="799" spans="3:12" x14ac:dyDescent="0.35">
      <c r="C799" s="2"/>
      <c r="D799"/>
      <c r="E799"/>
      <c r="F799"/>
      <c r="G799"/>
      <c r="H799"/>
      <c r="I799"/>
      <c r="J799"/>
      <c r="K799"/>
      <c r="L799"/>
    </row>
    <row r="800" spans="3:12" x14ac:dyDescent="0.35">
      <c r="C800" s="2"/>
      <c r="D800"/>
      <c r="E800"/>
      <c r="F800"/>
      <c r="G800"/>
      <c r="H800"/>
      <c r="I800"/>
      <c r="J800"/>
      <c r="K800"/>
      <c r="L800"/>
    </row>
    <row r="801" spans="3:12" x14ac:dyDescent="0.35">
      <c r="C801" s="2"/>
      <c r="D801"/>
      <c r="E801"/>
      <c r="F801"/>
      <c r="G801"/>
      <c r="H801"/>
      <c r="I801"/>
      <c r="J801"/>
      <c r="K801"/>
      <c r="L801"/>
    </row>
    <row r="802" spans="3:12" x14ac:dyDescent="0.35">
      <c r="C802" s="2"/>
      <c r="D802"/>
      <c r="E802"/>
      <c r="F802"/>
      <c r="G802"/>
      <c r="H802"/>
      <c r="I802"/>
      <c r="J802"/>
      <c r="K802"/>
      <c r="L802"/>
    </row>
    <row r="803" spans="3:12" x14ac:dyDescent="0.35">
      <c r="C803" s="2"/>
      <c r="D803"/>
      <c r="E803"/>
      <c r="F803"/>
      <c r="G803"/>
      <c r="H803"/>
      <c r="I803"/>
      <c r="J803"/>
      <c r="K803"/>
      <c r="L803"/>
    </row>
    <row r="804" spans="3:12" x14ac:dyDescent="0.35">
      <c r="C804" s="2"/>
      <c r="D804"/>
      <c r="E804"/>
      <c r="F804"/>
      <c r="G804"/>
      <c r="H804"/>
      <c r="I804"/>
      <c r="J804"/>
      <c r="K804"/>
      <c r="L804"/>
    </row>
    <row r="805" spans="3:12" x14ac:dyDescent="0.35">
      <c r="C805" s="2"/>
      <c r="D805"/>
      <c r="E805"/>
      <c r="F805"/>
      <c r="G805"/>
      <c r="H805"/>
      <c r="I805"/>
      <c r="J805"/>
      <c r="K805"/>
      <c r="L805"/>
    </row>
    <row r="806" spans="3:12" x14ac:dyDescent="0.35">
      <c r="C806" s="2"/>
      <c r="D806"/>
      <c r="E806"/>
      <c r="F806"/>
      <c r="G806"/>
      <c r="H806"/>
      <c r="I806"/>
      <c r="J806"/>
      <c r="K806"/>
      <c r="L806"/>
    </row>
    <row r="807" spans="3:12" x14ac:dyDescent="0.35">
      <c r="C807" s="2"/>
      <c r="D807"/>
      <c r="E807"/>
      <c r="F807"/>
      <c r="G807"/>
      <c r="H807"/>
      <c r="I807"/>
      <c r="J807"/>
      <c r="K807"/>
      <c r="L807"/>
    </row>
    <row r="808" spans="3:12" x14ac:dyDescent="0.35">
      <c r="C808" s="2"/>
      <c r="D808"/>
      <c r="E808"/>
      <c r="F808"/>
      <c r="G808"/>
      <c r="H808"/>
      <c r="I808"/>
      <c r="J808"/>
      <c r="K808"/>
      <c r="L808"/>
    </row>
    <row r="809" spans="3:12" x14ac:dyDescent="0.35">
      <c r="C809" s="2"/>
      <c r="D809"/>
      <c r="E809"/>
      <c r="F809"/>
      <c r="G809"/>
      <c r="H809"/>
      <c r="I809"/>
      <c r="J809"/>
      <c r="K809"/>
      <c r="L809"/>
    </row>
    <row r="810" spans="3:12" x14ac:dyDescent="0.35">
      <c r="C810" s="2"/>
      <c r="D810"/>
      <c r="E810"/>
      <c r="F810"/>
      <c r="G810"/>
      <c r="H810"/>
      <c r="I810"/>
      <c r="J810"/>
      <c r="K810"/>
      <c r="L810"/>
    </row>
    <row r="811" spans="3:12" x14ac:dyDescent="0.35">
      <c r="C811" s="2"/>
      <c r="D811"/>
      <c r="E811"/>
      <c r="F811"/>
      <c r="G811"/>
      <c r="H811"/>
      <c r="I811"/>
      <c r="J811"/>
      <c r="K811"/>
      <c r="L811"/>
    </row>
    <row r="812" spans="3:12" x14ac:dyDescent="0.35">
      <c r="C812" s="2"/>
      <c r="D812"/>
      <c r="E812"/>
      <c r="F812"/>
      <c r="G812"/>
      <c r="H812"/>
      <c r="I812"/>
      <c r="J812"/>
      <c r="K812"/>
      <c r="L812"/>
    </row>
    <row r="813" spans="3:12" x14ac:dyDescent="0.35">
      <c r="C813" s="2"/>
      <c r="D813"/>
      <c r="E813"/>
      <c r="F813"/>
      <c r="G813"/>
      <c r="H813"/>
      <c r="I813"/>
      <c r="J813"/>
      <c r="K813"/>
      <c r="L813"/>
    </row>
    <row r="814" spans="3:12" x14ac:dyDescent="0.35">
      <c r="C814" s="2"/>
      <c r="D814"/>
      <c r="E814"/>
      <c r="F814"/>
      <c r="G814"/>
      <c r="H814"/>
      <c r="I814"/>
      <c r="J814"/>
      <c r="K814"/>
      <c r="L814"/>
    </row>
    <row r="815" spans="3:12" x14ac:dyDescent="0.35">
      <c r="C815" s="2"/>
      <c r="D815"/>
      <c r="E815"/>
      <c r="F815"/>
      <c r="G815"/>
      <c r="H815"/>
      <c r="I815"/>
      <c r="J815"/>
      <c r="K815"/>
      <c r="L815"/>
    </row>
    <row r="816" spans="3:12" x14ac:dyDescent="0.35">
      <c r="C816" s="2"/>
      <c r="D816"/>
      <c r="E816"/>
      <c r="F816"/>
      <c r="G816"/>
      <c r="H816"/>
      <c r="I816"/>
      <c r="J816"/>
      <c r="K816"/>
      <c r="L816"/>
    </row>
    <row r="817" spans="3:12" x14ac:dyDescent="0.35">
      <c r="C817" s="2"/>
      <c r="D817"/>
      <c r="E817"/>
      <c r="F817"/>
      <c r="G817"/>
      <c r="H817"/>
      <c r="I817"/>
      <c r="J817"/>
      <c r="K817"/>
      <c r="L817"/>
    </row>
    <row r="818" spans="3:12" x14ac:dyDescent="0.35">
      <c r="C818" s="2"/>
      <c r="D818"/>
      <c r="E818"/>
      <c r="F818"/>
      <c r="G818"/>
      <c r="H818"/>
      <c r="I818"/>
      <c r="J818"/>
      <c r="K818"/>
      <c r="L818"/>
    </row>
    <row r="819" spans="3:12" x14ac:dyDescent="0.35">
      <c r="C819" s="2"/>
      <c r="D819"/>
      <c r="E819"/>
      <c r="F819"/>
      <c r="G819"/>
      <c r="H819"/>
      <c r="I819"/>
      <c r="J819"/>
      <c r="K819"/>
      <c r="L819"/>
    </row>
    <row r="820" spans="3:12" x14ac:dyDescent="0.35">
      <c r="C820" s="2"/>
      <c r="D820"/>
      <c r="E820"/>
      <c r="F820"/>
      <c r="G820"/>
      <c r="H820"/>
      <c r="I820"/>
      <c r="J820"/>
      <c r="K820"/>
      <c r="L820"/>
    </row>
    <row r="821" spans="3:12" x14ac:dyDescent="0.35">
      <c r="C821" s="2"/>
      <c r="D821"/>
      <c r="E821"/>
      <c r="F821"/>
      <c r="G821"/>
      <c r="H821"/>
      <c r="I821"/>
      <c r="J821"/>
      <c r="K821"/>
      <c r="L821"/>
    </row>
    <row r="822" spans="3:12" x14ac:dyDescent="0.35">
      <c r="C822" s="2"/>
      <c r="D822"/>
      <c r="E822"/>
      <c r="F822"/>
      <c r="G822"/>
      <c r="H822"/>
      <c r="I822"/>
      <c r="J822"/>
      <c r="K822"/>
      <c r="L822"/>
    </row>
    <row r="823" spans="3:12" x14ac:dyDescent="0.35">
      <c r="C823" s="2"/>
      <c r="D823"/>
      <c r="E823"/>
      <c r="F823"/>
      <c r="G823"/>
      <c r="H823"/>
      <c r="I823"/>
      <c r="J823"/>
      <c r="K823"/>
      <c r="L823"/>
    </row>
    <row r="824" spans="3:12" x14ac:dyDescent="0.35">
      <c r="C824" s="2"/>
      <c r="D824"/>
      <c r="E824"/>
      <c r="F824"/>
      <c r="G824"/>
      <c r="H824"/>
      <c r="I824"/>
      <c r="J824"/>
      <c r="K824"/>
      <c r="L824"/>
    </row>
    <row r="825" spans="3:12" x14ac:dyDescent="0.35">
      <c r="C825" s="2"/>
      <c r="D825"/>
      <c r="E825"/>
      <c r="F825"/>
      <c r="G825"/>
      <c r="H825"/>
      <c r="I825"/>
      <c r="J825"/>
      <c r="K825"/>
      <c r="L825"/>
    </row>
    <row r="826" spans="3:12" x14ac:dyDescent="0.35">
      <c r="C826" s="2"/>
      <c r="D826"/>
      <c r="E826"/>
      <c r="F826"/>
      <c r="G826"/>
      <c r="H826"/>
      <c r="I826"/>
      <c r="J826"/>
      <c r="K826"/>
      <c r="L826"/>
    </row>
    <row r="827" spans="3:12" x14ac:dyDescent="0.35">
      <c r="C827" s="2"/>
      <c r="D827"/>
      <c r="E827"/>
      <c r="F827"/>
      <c r="G827"/>
      <c r="H827"/>
      <c r="I827"/>
      <c r="J827"/>
      <c r="K827"/>
      <c r="L827"/>
    </row>
    <row r="828" spans="3:12" x14ac:dyDescent="0.35">
      <c r="C828" s="2"/>
      <c r="D828"/>
      <c r="E828"/>
      <c r="F828"/>
      <c r="G828"/>
      <c r="H828"/>
      <c r="I828"/>
      <c r="J828"/>
      <c r="K828"/>
      <c r="L828"/>
    </row>
    <row r="829" spans="3:12" x14ac:dyDescent="0.35">
      <c r="C829" s="2"/>
      <c r="D829"/>
      <c r="E829"/>
      <c r="F829"/>
      <c r="G829"/>
      <c r="H829"/>
      <c r="I829"/>
      <c r="J829"/>
      <c r="K829"/>
      <c r="L829"/>
    </row>
    <row r="830" spans="3:12" x14ac:dyDescent="0.35">
      <c r="C830" s="2"/>
      <c r="D830"/>
      <c r="E830"/>
      <c r="F830"/>
      <c r="G830"/>
      <c r="H830"/>
      <c r="I830"/>
      <c r="J830"/>
      <c r="K830"/>
      <c r="L830"/>
    </row>
    <row r="831" spans="3:12" x14ac:dyDescent="0.35">
      <c r="C831" s="2"/>
      <c r="D831"/>
      <c r="E831"/>
      <c r="F831"/>
      <c r="G831"/>
      <c r="H831"/>
      <c r="I831"/>
      <c r="J831"/>
      <c r="K831"/>
      <c r="L831"/>
    </row>
    <row r="832" spans="3:12" x14ac:dyDescent="0.35">
      <c r="C832" s="2"/>
      <c r="D832"/>
      <c r="E832"/>
      <c r="F832"/>
      <c r="G832"/>
      <c r="H832"/>
      <c r="I832"/>
      <c r="J832"/>
      <c r="K832"/>
      <c r="L832"/>
    </row>
    <row r="833" spans="3:12" x14ac:dyDescent="0.35">
      <c r="C833" s="2"/>
      <c r="D833"/>
      <c r="E833"/>
      <c r="F833"/>
      <c r="G833"/>
      <c r="H833"/>
      <c r="I833"/>
      <c r="J833"/>
      <c r="K833"/>
      <c r="L833"/>
    </row>
    <row r="834" spans="3:12" x14ac:dyDescent="0.35">
      <c r="C834" s="2"/>
      <c r="D834"/>
      <c r="E834"/>
      <c r="F834"/>
      <c r="G834"/>
      <c r="H834"/>
      <c r="I834"/>
      <c r="J834"/>
      <c r="K834"/>
      <c r="L834"/>
    </row>
    <row r="835" spans="3:12" x14ac:dyDescent="0.35">
      <c r="C835" s="2"/>
      <c r="D835"/>
      <c r="E835"/>
      <c r="F835"/>
      <c r="G835"/>
      <c r="H835"/>
      <c r="I835"/>
      <c r="J835"/>
      <c r="K835"/>
      <c r="L835"/>
    </row>
    <row r="836" spans="3:12" x14ac:dyDescent="0.35">
      <c r="C836" s="2"/>
      <c r="D836"/>
      <c r="E836"/>
      <c r="F836"/>
      <c r="G836"/>
      <c r="H836"/>
      <c r="I836"/>
      <c r="J836"/>
      <c r="K836"/>
      <c r="L836"/>
    </row>
    <row r="837" spans="3:12" x14ac:dyDescent="0.35">
      <c r="C837" s="2"/>
      <c r="D837"/>
      <c r="E837"/>
      <c r="F837"/>
      <c r="G837"/>
      <c r="H837"/>
      <c r="I837"/>
      <c r="J837"/>
      <c r="K837"/>
      <c r="L837"/>
    </row>
    <row r="838" spans="3:12" x14ac:dyDescent="0.35">
      <c r="C838" s="2"/>
      <c r="D838"/>
      <c r="E838"/>
      <c r="F838"/>
      <c r="G838"/>
      <c r="H838"/>
      <c r="I838"/>
      <c r="J838"/>
      <c r="K838"/>
      <c r="L838"/>
    </row>
    <row r="839" spans="3:12" x14ac:dyDescent="0.35">
      <c r="C839" s="2"/>
      <c r="D839"/>
      <c r="E839"/>
      <c r="F839"/>
      <c r="G839"/>
      <c r="H839"/>
      <c r="I839"/>
      <c r="J839"/>
      <c r="K839"/>
      <c r="L839"/>
    </row>
    <row r="840" spans="3:12" x14ac:dyDescent="0.35">
      <c r="C840" s="2"/>
      <c r="D840"/>
      <c r="E840"/>
      <c r="F840"/>
      <c r="G840"/>
      <c r="H840"/>
      <c r="I840"/>
      <c r="J840"/>
      <c r="K840"/>
      <c r="L840"/>
    </row>
    <row r="841" spans="3:12" x14ac:dyDescent="0.35">
      <c r="C841" s="2"/>
      <c r="D841"/>
      <c r="E841"/>
      <c r="F841"/>
      <c r="G841"/>
      <c r="H841"/>
      <c r="I841"/>
      <c r="J841"/>
      <c r="K841"/>
      <c r="L841"/>
    </row>
    <row r="842" spans="3:12" x14ac:dyDescent="0.35">
      <c r="C842" s="2"/>
      <c r="D842"/>
      <c r="E842"/>
      <c r="F842"/>
      <c r="G842"/>
      <c r="H842"/>
      <c r="I842"/>
      <c r="J842"/>
      <c r="K842"/>
      <c r="L842"/>
    </row>
    <row r="843" spans="3:12" x14ac:dyDescent="0.35">
      <c r="C843" s="2"/>
      <c r="D843"/>
      <c r="E843"/>
      <c r="F843"/>
      <c r="G843"/>
      <c r="H843"/>
      <c r="I843"/>
      <c r="J843"/>
      <c r="K843"/>
      <c r="L843"/>
    </row>
    <row r="844" spans="3:12" x14ac:dyDescent="0.35">
      <c r="C844" s="2"/>
      <c r="D844"/>
      <c r="E844"/>
      <c r="F844"/>
      <c r="G844"/>
      <c r="H844"/>
      <c r="I844"/>
      <c r="J844"/>
      <c r="K844"/>
      <c r="L844"/>
    </row>
    <row r="845" spans="3:12" x14ac:dyDescent="0.35">
      <c r="C845" s="2"/>
      <c r="D845"/>
      <c r="E845"/>
      <c r="F845"/>
      <c r="G845"/>
      <c r="H845"/>
      <c r="I845"/>
      <c r="J845"/>
      <c r="K845"/>
      <c r="L845"/>
    </row>
    <row r="846" spans="3:12" x14ac:dyDescent="0.35">
      <c r="C846" s="2"/>
      <c r="D846"/>
      <c r="E846"/>
      <c r="F846"/>
      <c r="G846"/>
      <c r="H846"/>
      <c r="I846"/>
      <c r="J846"/>
      <c r="K846"/>
      <c r="L846"/>
    </row>
    <row r="847" spans="3:12" x14ac:dyDescent="0.35">
      <c r="C847" s="2"/>
      <c r="D847"/>
      <c r="E847"/>
      <c r="F847"/>
      <c r="G847"/>
      <c r="H847"/>
      <c r="I847"/>
      <c r="J847"/>
      <c r="K847"/>
      <c r="L847"/>
    </row>
    <row r="848" spans="3:12" x14ac:dyDescent="0.35">
      <c r="C848" s="2"/>
      <c r="D848"/>
      <c r="E848"/>
      <c r="F848"/>
      <c r="G848"/>
      <c r="H848"/>
      <c r="I848"/>
      <c r="J848"/>
      <c r="K848"/>
      <c r="L848"/>
    </row>
    <row r="849" spans="3:12" x14ac:dyDescent="0.35">
      <c r="C849" s="2"/>
      <c r="D849"/>
      <c r="E849"/>
      <c r="F849"/>
      <c r="G849"/>
      <c r="H849"/>
      <c r="I849"/>
      <c r="J849"/>
      <c r="K849"/>
      <c r="L849"/>
    </row>
    <row r="850" spans="3:12" x14ac:dyDescent="0.35">
      <c r="C850" s="2"/>
      <c r="D850"/>
      <c r="E850"/>
      <c r="F850"/>
      <c r="G850"/>
      <c r="H850"/>
      <c r="I850"/>
      <c r="J850"/>
      <c r="K850"/>
      <c r="L850"/>
    </row>
    <row r="851" spans="3:12" x14ac:dyDescent="0.35">
      <c r="C851" s="2"/>
      <c r="D851"/>
      <c r="E851"/>
      <c r="F851"/>
      <c r="G851"/>
      <c r="H851"/>
      <c r="I851"/>
      <c r="J851"/>
      <c r="K851"/>
      <c r="L851"/>
    </row>
    <row r="852" spans="3:12" x14ac:dyDescent="0.35">
      <c r="C852" s="2"/>
      <c r="D852"/>
      <c r="E852"/>
      <c r="F852"/>
      <c r="G852"/>
      <c r="H852"/>
      <c r="I852"/>
      <c r="J852"/>
      <c r="K852"/>
      <c r="L852"/>
    </row>
    <row r="853" spans="3:12" x14ac:dyDescent="0.35">
      <c r="C853" s="2"/>
      <c r="D853"/>
      <c r="E853"/>
      <c r="F853"/>
      <c r="G853"/>
      <c r="H853"/>
      <c r="I853"/>
      <c r="J853"/>
      <c r="K853"/>
      <c r="L853"/>
    </row>
    <row r="854" spans="3:12" x14ac:dyDescent="0.35">
      <c r="C854" s="2"/>
      <c r="D854"/>
      <c r="E854"/>
      <c r="F854"/>
      <c r="G854"/>
      <c r="H854"/>
      <c r="I854"/>
      <c r="J854"/>
      <c r="K854"/>
      <c r="L854"/>
    </row>
    <row r="855" spans="3:12" x14ac:dyDescent="0.35">
      <c r="C855" s="2"/>
      <c r="D855"/>
      <c r="E855"/>
      <c r="F855"/>
      <c r="G855"/>
      <c r="H855"/>
      <c r="I855"/>
      <c r="J855"/>
      <c r="K855"/>
      <c r="L855"/>
    </row>
    <row r="856" spans="3:12" x14ac:dyDescent="0.35">
      <c r="C856" s="2"/>
      <c r="D856"/>
      <c r="E856"/>
      <c r="F856"/>
      <c r="G856"/>
      <c r="H856"/>
      <c r="I856"/>
      <c r="J856"/>
      <c r="K856"/>
      <c r="L856"/>
    </row>
    <row r="857" spans="3:12" x14ac:dyDescent="0.35">
      <c r="C857" s="2"/>
      <c r="D857"/>
      <c r="E857"/>
      <c r="F857"/>
      <c r="G857"/>
      <c r="H857"/>
      <c r="I857"/>
      <c r="J857"/>
      <c r="K857"/>
      <c r="L857"/>
    </row>
    <row r="858" spans="3:12" x14ac:dyDescent="0.35">
      <c r="C858" s="2"/>
      <c r="D858"/>
      <c r="E858"/>
      <c r="F858"/>
      <c r="G858"/>
      <c r="H858"/>
      <c r="I858"/>
      <c r="J858"/>
      <c r="K858"/>
      <c r="L858"/>
    </row>
    <row r="859" spans="3:12" x14ac:dyDescent="0.35">
      <c r="C859" s="2"/>
      <c r="D859"/>
      <c r="E859"/>
      <c r="F859"/>
      <c r="G859"/>
      <c r="H859"/>
      <c r="I859"/>
      <c r="J859"/>
      <c r="K859"/>
      <c r="L859"/>
    </row>
    <row r="860" spans="3:12" x14ac:dyDescent="0.35">
      <c r="C860" s="2"/>
      <c r="D860"/>
      <c r="E860"/>
      <c r="F860"/>
      <c r="G860"/>
      <c r="H860"/>
      <c r="I860"/>
      <c r="J860"/>
      <c r="K860"/>
      <c r="L860"/>
    </row>
    <row r="861" spans="3:12" x14ac:dyDescent="0.35">
      <c r="C861" s="2"/>
      <c r="D861"/>
      <c r="E861"/>
      <c r="F861"/>
      <c r="G861"/>
      <c r="H861"/>
      <c r="I861"/>
      <c r="J861"/>
      <c r="K861"/>
      <c r="L861"/>
    </row>
    <row r="862" spans="3:12" x14ac:dyDescent="0.35">
      <c r="C862" s="2"/>
      <c r="D862"/>
      <c r="E862"/>
      <c r="F862"/>
      <c r="G862"/>
      <c r="H862"/>
      <c r="I862"/>
      <c r="J862"/>
      <c r="K862"/>
      <c r="L862"/>
    </row>
    <row r="863" spans="3:12" x14ac:dyDescent="0.35">
      <c r="C863" s="2"/>
      <c r="D863"/>
      <c r="E863"/>
      <c r="F863"/>
      <c r="G863"/>
      <c r="H863"/>
      <c r="I863"/>
      <c r="J863"/>
      <c r="K863"/>
      <c r="L863"/>
    </row>
    <row r="864" spans="3:12" x14ac:dyDescent="0.35">
      <c r="C864" s="2"/>
      <c r="D864"/>
      <c r="E864"/>
      <c r="F864"/>
      <c r="G864"/>
      <c r="H864"/>
      <c r="I864"/>
      <c r="J864"/>
      <c r="K864"/>
      <c r="L864"/>
    </row>
    <row r="865" spans="3:12" x14ac:dyDescent="0.35">
      <c r="C865" s="2"/>
      <c r="D865"/>
      <c r="E865"/>
      <c r="F865"/>
      <c r="G865"/>
      <c r="H865"/>
      <c r="I865"/>
      <c r="J865"/>
      <c r="K865"/>
      <c r="L865"/>
    </row>
    <row r="866" spans="3:12" x14ac:dyDescent="0.35">
      <c r="C866" s="2"/>
      <c r="D866"/>
      <c r="E866"/>
      <c r="F866"/>
      <c r="G866"/>
      <c r="H866"/>
      <c r="I866"/>
      <c r="J866"/>
      <c r="K866"/>
      <c r="L866"/>
    </row>
    <row r="867" spans="3:12" x14ac:dyDescent="0.35">
      <c r="C867" s="2"/>
      <c r="D867"/>
      <c r="E867"/>
      <c r="F867"/>
      <c r="G867"/>
      <c r="H867"/>
      <c r="I867"/>
      <c r="J867"/>
      <c r="K867"/>
      <c r="L867"/>
    </row>
    <row r="868" spans="3:12" x14ac:dyDescent="0.35">
      <c r="C868" s="2"/>
      <c r="D868"/>
      <c r="E868"/>
      <c r="F868"/>
      <c r="G868"/>
      <c r="H868"/>
      <c r="I868"/>
      <c r="J868"/>
      <c r="K868"/>
      <c r="L868"/>
    </row>
    <row r="869" spans="3:12" x14ac:dyDescent="0.35">
      <c r="C869" s="2"/>
      <c r="D869"/>
      <c r="E869"/>
      <c r="F869"/>
      <c r="G869"/>
      <c r="H869"/>
      <c r="I869"/>
      <c r="J869"/>
      <c r="K869"/>
      <c r="L869"/>
    </row>
    <row r="870" spans="3:12" x14ac:dyDescent="0.35">
      <c r="C870" s="2"/>
      <c r="D870"/>
      <c r="E870"/>
      <c r="F870"/>
      <c r="G870"/>
      <c r="H870"/>
      <c r="I870"/>
      <c r="J870"/>
      <c r="K870"/>
      <c r="L870"/>
    </row>
    <row r="871" spans="3:12" x14ac:dyDescent="0.35">
      <c r="C871" s="2"/>
      <c r="D871"/>
      <c r="E871"/>
      <c r="F871"/>
      <c r="G871"/>
      <c r="H871"/>
      <c r="I871"/>
      <c r="J871"/>
      <c r="K871"/>
      <c r="L871"/>
    </row>
    <row r="872" spans="3:12" x14ac:dyDescent="0.35">
      <c r="C872" s="2"/>
      <c r="D872"/>
      <c r="E872"/>
      <c r="F872"/>
      <c r="G872"/>
      <c r="H872"/>
      <c r="I872"/>
      <c r="J872"/>
      <c r="K872"/>
      <c r="L872"/>
    </row>
    <row r="873" spans="3:12" x14ac:dyDescent="0.35">
      <c r="C873" s="2"/>
      <c r="D873"/>
      <c r="E873"/>
      <c r="F873"/>
      <c r="G873"/>
      <c r="H873"/>
      <c r="I873"/>
      <c r="J873"/>
      <c r="K873"/>
      <c r="L873"/>
    </row>
    <row r="874" spans="3:12" x14ac:dyDescent="0.35">
      <c r="C874" s="2"/>
      <c r="D874"/>
      <c r="E874"/>
      <c r="F874"/>
      <c r="G874"/>
      <c r="H874"/>
      <c r="I874"/>
      <c r="J874"/>
      <c r="K874"/>
      <c r="L874"/>
    </row>
    <row r="875" spans="3:12" x14ac:dyDescent="0.35">
      <c r="C875" s="2"/>
      <c r="D875"/>
      <c r="E875"/>
      <c r="F875"/>
      <c r="G875"/>
      <c r="H875"/>
      <c r="I875"/>
      <c r="J875"/>
      <c r="K875"/>
      <c r="L875"/>
    </row>
    <row r="876" spans="3:12" x14ac:dyDescent="0.35">
      <c r="C876" s="2"/>
      <c r="D876"/>
      <c r="E876"/>
      <c r="F876"/>
      <c r="G876"/>
      <c r="H876"/>
      <c r="I876"/>
      <c r="J876"/>
      <c r="K876"/>
      <c r="L876"/>
    </row>
    <row r="877" spans="3:12" x14ac:dyDescent="0.35">
      <c r="C877" s="2"/>
      <c r="D877"/>
      <c r="E877"/>
      <c r="F877"/>
      <c r="G877"/>
      <c r="H877"/>
      <c r="I877"/>
      <c r="J877"/>
      <c r="K877"/>
      <c r="L877"/>
    </row>
    <row r="878" spans="3:12" x14ac:dyDescent="0.35">
      <c r="C878" s="2"/>
      <c r="D878"/>
      <c r="E878"/>
      <c r="F878"/>
      <c r="G878"/>
      <c r="H878"/>
      <c r="I878"/>
      <c r="J878"/>
      <c r="K878"/>
      <c r="L878"/>
    </row>
    <row r="879" spans="3:12" x14ac:dyDescent="0.35">
      <c r="C879" s="2"/>
      <c r="D879"/>
      <c r="E879"/>
      <c r="F879"/>
      <c r="G879"/>
      <c r="H879"/>
      <c r="I879"/>
      <c r="J879"/>
      <c r="K879"/>
      <c r="L879"/>
    </row>
    <row r="880" spans="3:12" x14ac:dyDescent="0.35">
      <c r="C880" s="2"/>
      <c r="D880"/>
      <c r="E880"/>
      <c r="F880"/>
      <c r="G880"/>
      <c r="H880"/>
      <c r="I880"/>
      <c r="J880"/>
      <c r="K880"/>
      <c r="L880"/>
    </row>
    <row r="881" spans="3:12" x14ac:dyDescent="0.35">
      <c r="C881" s="2"/>
      <c r="D881"/>
      <c r="E881"/>
      <c r="F881"/>
      <c r="G881"/>
      <c r="H881"/>
      <c r="I881"/>
      <c r="J881"/>
      <c r="K881"/>
      <c r="L881"/>
    </row>
    <row r="882" spans="3:12" x14ac:dyDescent="0.35">
      <c r="C882" s="2"/>
      <c r="D882"/>
      <c r="E882"/>
      <c r="F882"/>
      <c r="G882"/>
      <c r="H882"/>
      <c r="I882"/>
      <c r="J882"/>
      <c r="K882"/>
      <c r="L882"/>
    </row>
    <row r="883" spans="3:12" x14ac:dyDescent="0.35">
      <c r="C883" s="2"/>
      <c r="D883"/>
      <c r="E883"/>
      <c r="F883"/>
      <c r="G883"/>
      <c r="H883"/>
      <c r="I883"/>
      <c r="J883"/>
      <c r="K883"/>
      <c r="L883"/>
    </row>
    <row r="884" spans="3:12" x14ac:dyDescent="0.35">
      <c r="C884" s="2"/>
      <c r="D884"/>
      <c r="E884"/>
      <c r="F884"/>
      <c r="G884"/>
      <c r="H884"/>
      <c r="I884"/>
      <c r="J884"/>
      <c r="K884"/>
      <c r="L884"/>
    </row>
    <row r="885" spans="3:12" x14ac:dyDescent="0.35">
      <c r="C885" s="2"/>
      <c r="D885"/>
      <c r="E885"/>
      <c r="F885"/>
      <c r="G885"/>
      <c r="H885"/>
      <c r="I885"/>
      <c r="J885"/>
      <c r="K885"/>
      <c r="L885"/>
    </row>
    <row r="886" spans="3:12" x14ac:dyDescent="0.35">
      <c r="C886" s="2"/>
      <c r="D886"/>
      <c r="E886"/>
      <c r="F886"/>
      <c r="G886"/>
      <c r="H886"/>
      <c r="I886"/>
      <c r="J886"/>
      <c r="K886"/>
      <c r="L886"/>
    </row>
    <row r="887" spans="3:12" x14ac:dyDescent="0.35">
      <c r="C887" s="2"/>
      <c r="D887"/>
      <c r="E887"/>
      <c r="F887"/>
      <c r="G887"/>
      <c r="H887"/>
      <c r="I887"/>
      <c r="J887"/>
      <c r="K887"/>
      <c r="L887"/>
    </row>
    <row r="888" spans="3:12" x14ac:dyDescent="0.35">
      <c r="C888" s="2"/>
      <c r="D888"/>
      <c r="E888"/>
      <c r="F888"/>
      <c r="G888"/>
      <c r="H888"/>
      <c r="I888"/>
      <c r="J888"/>
      <c r="K888"/>
      <c r="L888"/>
    </row>
    <row r="889" spans="3:12" x14ac:dyDescent="0.35">
      <c r="C889" s="2"/>
      <c r="D889"/>
      <c r="E889"/>
      <c r="F889"/>
      <c r="G889"/>
      <c r="H889"/>
      <c r="I889"/>
      <c r="J889"/>
      <c r="K889"/>
      <c r="L889"/>
    </row>
    <row r="890" spans="3:12" x14ac:dyDescent="0.35">
      <c r="C890" s="2"/>
      <c r="D890"/>
      <c r="E890"/>
      <c r="F890"/>
      <c r="G890"/>
      <c r="H890"/>
      <c r="I890"/>
      <c r="J890"/>
      <c r="K890"/>
      <c r="L890"/>
    </row>
    <row r="891" spans="3:12" x14ac:dyDescent="0.35">
      <c r="C891" s="2"/>
      <c r="D891"/>
      <c r="E891"/>
      <c r="F891"/>
      <c r="G891"/>
      <c r="H891"/>
      <c r="I891"/>
      <c r="J891"/>
      <c r="K891"/>
      <c r="L891"/>
    </row>
    <row r="892" spans="3:12" x14ac:dyDescent="0.35">
      <c r="C892" s="2"/>
      <c r="D892"/>
      <c r="E892"/>
      <c r="F892"/>
      <c r="G892"/>
      <c r="H892"/>
      <c r="I892"/>
      <c r="J892"/>
      <c r="K892"/>
      <c r="L892"/>
    </row>
    <row r="893" spans="3:12" x14ac:dyDescent="0.35">
      <c r="C893" s="2"/>
      <c r="D893"/>
      <c r="E893"/>
      <c r="F893"/>
      <c r="G893"/>
      <c r="H893"/>
      <c r="I893"/>
      <c r="J893"/>
      <c r="K893"/>
      <c r="L893"/>
    </row>
    <row r="894" spans="3:12" x14ac:dyDescent="0.35">
      <c r="C894" s="2"/>
      <c r="D894"/>
      <c r="E894"/>
      <c r="F894"/>
      <c r="G894"/>
      <c r="H894"/>
      <c r="I894"/>
      <c r="J894"/>
      <c r="K894"/>
      <c r="L894"/>
    </row>
    <row r="895" spans="3:12" x14ac:dyDescent="0.35">
      <c r="C895" s="2"/>
      <c r="D895"/>
      <c r="E895"/>
      <c r="F895"/>
      <c r="G895"/>
      <c r="H895"/>
      <c r="I895"/>
      <c r="J895"/>
      <c r="K895"/>
      <c r="L895"/>
    </row>
    <row r="896" spans="3:12" x14ac:dyDescent="0.35">
      <c r="C896" s="2"/>
      <c r="D896"/>
      <c r="E896"/>
      <c r="F896"/>
      <c r="G896"/>
      <c r="H896"/>
      <c r="I896"/>
      <c r="J896"/>
      <c r="K896"/>
      <c r="L896"/>
    </row>
    <row r="897" spans="3:12" x14ac:dyDescent="0.35">
      <c r="C897" s="2"/>
      <c r="D897"/>
      <c r="E897"/>
      <c r="F897"/>
      <c r="G897"/>
      <c r="H897"/>
      <c r="I897"/>
      <c r="J897"/>
      <c r="K897"/>
      <c r="L897"/>
    </row>
    <row r="898" spans="3:12" x14ac:dyDescent="0.35">
      <c r="C898" s="2"/>
      <c r="D898"/>
      <c r="E898"/>
      <c r="F898"/>
      <c r="G898"/>
      <c r="H898"/>
      <c r="I898"/>
      <c r="J898"/>
      <c r="K898"/>
      <c r="L898"/>
    </row>
    <row r="899" spans="3:12" x14ac:dyDescent="0.35">
      <c r="C899" s="2"/>
      <c r="D899"/>
      <c r="E899"/>
      <c r="F899"/>
      <c r="G899"/>
      <c r="H899"/>
      <c r="I899"/>
      <c r="J899"/>
      <c r="K899"/>
      <c r="L899"/>
    </row>
    <row r="900" spans="3:12" x14ac:dyDescent="0.35">
      <c r="C900" s="2"/>
      <c r="D900"/>
      <c r="E900"/>
      <c r="F900"/>
      <c r="G900"/>
      <c r="H900"/>
      <c r="I900"/>
      <c r="J900"/>
      <c r="K900"/>
      <c r="L900"/>
    </row>
    <row r="901" spans="3:12" x14ac:dyDescent="0.35">
      <c r="C901" s="2"/>
      <c r="D901"/>
      <c r="E901"/>
      <c r="F901"/>
      <c r="G901"/>
      <c r="H901"/>
      <c r="I901"/>
      <c r="J901"/>
      <c r="K901"/>
      <c r="L901"/>
    </row>
    <row r="902" spans="3:12" x14ac:dyDescent="0.35">
      <c r="C902" s="2"/>
      <c r="D902"/>
      <c r="E902"/>
      <c r="F902"/>
      <c r="G902"/>
      <c r="H902"/>
      <c r="I902"/>
      <c r="J902"/>
      <c r="K902"/>
      <c r="L902"/>
    </row>
    <row r="903" spans="3:12" x14ac:dyDescent="0.35">
      <c r="C903" s="2"/>
      <c r="D903"/>
      <c r="E903"/>
      <c r="F903"/>
      <c r="G903"/>
      <c r="H903"/>
      <c r="I903"/>
      <c r="J903"/>
      <c r="K903"/>
      <c r="L903"/>
    </row>
    <row r="904" spans="3:12" x14ac:dyDescent="0.35">
      <c r="C904" s="2"/>
      <c r="D904"/>
      <c r="E904"/>
      <c r="F904"/>
      <c r="G904"/>
      <c r="H904"/>
      <c r="I904"/>
      <c r="J904"/>
      <c r="K904"/>
      <c r="L904"/>
    </row>
    <row r="905" spans="3:12" x14ac:dyDescent="0.35">
      <c r="C905" s="2"/>
      <c r="D905"/>
      <c r="E905"/>
      <c r="F905"/>
      <c r="G905"/>
      <c r="H905"/>
      <c r="I905"/>
      <c r="J905"/>
      <c r="K905"/>
      <c r="L905"/>
    </row>
    <row r="906" spans="3:12" x14ac:dyDescent="0.35">
      <c r="C906" s="2"/>
      <c r="D906"/>
      <c r="E906"/>
      <c r="F906"/>
      <c r="G906"/>
      <c r="H906"/>
      <c r="I906"/>
      <c r="J906"/>
      <c r="K906"/>
      <c r="L906"/>
    </row>
    <row r="907" spans="3:12" x14ac:dyDescent="0.35">
      <c r="C907" s="2"/>
      <c r="D907"/>
      <c r="E907"/>
      <c r="F907"/>
      <c r="G907"/>
      <c r="H907"/>
      <c r="I907"/>
      <c r="J907"/>
      <c r="K907"/>
      <c r="L907"/>
    </row>
    <row r="908" spans="3:12" x14ac:dyDescent="0.35">
      <c r="C908" s="2"/>
      <c r="D908"/>
      <c r="E908"/>
      <c r="F908"/>
      <c r="G908"/>
      <c r="H908"/>
      <c r="I908"/>
      <c r="J908"/>
      <c r="K908"/>
      <c r="L908"/>
    </row>
    <row r="909" spans="3:12" x14ac:dyDescent="0.35">
      <c r="C909" s="2"/>
      <c r="D909"/>
      <c r="E909"/>
      <c r="F909"/>
      <c r="G909"/>
      <c r="H909"/>
      <c r="I909"/>
      <c r="J909"/>
      <c r="K909"/>
      <c r="L909"/>
    </row>
    <row r="910" spans="3:12" x14ac:dyDescent="0.35">
      <c r="C910" s="2"/>
      <c r="D910"/>
      <c r="E910"/>
      <c r="F910"/>
      <c r="G910"/>
      <c r="H910"/>
      <c r="I910"/>
      <c r="J910"/>
      <c r="K910"/>
      <c r="L910"/>
    </row>
    <row r="911" spans="3:12" x14ac:dyDescent="0.35">
      <c r="C911" s="2"/>
      <c r="D911"/>
      <c r="E911"/>
      <c r="F911"/>
      <c r="G911"/>
      <c r="H911"/>
      <c r="I911"/>
      <c r="J911"/>
      <c r="K911"/>
      <c r="L911"/>
    </row>
    <row r="912" spans="3:12" x14ac:dyDescent="0.35">
      <c r="C912" s="2"/>
      <c r="D912"/>
      <c r="E912"/>
      <c r="F912"/>
      <c r="G912"/>
      <c r="H912"/>
      <c r="I912"/>
      <c r="J912"/>
      <c r="K912"/>
      <c r="L912"/>
    </row>
    <row r="913" spans="3:12" x14ac:dyDescent="0.35">
      <c r="C913" s="2"/>
      <c r="D913"/>
      <c r="E913"/>
      <c r="F913"/>
      <c r="G913"/>
      <c r="H913"/>
      <c r="I913"/>
      <c r="J913"/>
      <c r="K913"/>
      <c r="L913"/>
    </row>
    <row r="914" spans="3:12" x14ac:dyDescent="0.35">
      <c r="C914" s="2"/>
      <c r="D914"/>
      <c r="E914"/>
      <c r="F914"/>
      <c r="G914"/>
      <c r="H914"/>
      <c r="I914"/>
      <c r="J914"/>
      <c r="K914"/>
      <c r="L914"/>
    </row>
    <row r="915" spans="3:12" x14ac:dyDescent="0.35">
      <c r="C915" s="2"/>
      <c r="D915"/>
      <c r="E915"/>
      <c r="F915"/>
      <c r="G915"/>
      <c r="H915"/>
      <c r="I915"/>
      <c r="J915"/>
      <c r="K915"/>
      <c r="L915"/>
    </row>
    <row r="916" spans="3:12" x14ac:dyDescent="0.35">
      <c r="C916" s="2"/>
      <c r="D916"/>
      <c r="E916"/>
      <c r="F916"/>
      <c r="G916"/>
      <c r="H916"/>
      <c r="I916"/>
      <c r="J916"/>
      <c r="K916"/>
      <c r="L916"/>
    </row>
    <row r="917" spans="3:12" x14ac:dyDescent="0.35">
      <c r="C917" s="2"/>
      <c r="D917"/>
      <c r="E917"/>
      <c r="F917"/>
      <c r="G917"/>
      <c r="H917"/>
      <c r="I917"/>
      <c r="J917"/>
      <c r="K917"/>
      <c r="L917"/>
    </row>
    <row r="918" spans="3:12" x14ac:dyDescent="0.35">
      <c r="C918" s="2"/>
      <c r="D918"/>
      <c r="E918"/>
      <c r="F918"/>
      <c r="G918"/>
      <c r="H918"/>
      <c r="I918"/>
      <c r="J918"/>
      <c r="K918"/>
      <c r="L918"/>
    </row>
    <row r="919" spans="3:12" x14ac:dyDescent="0.35">
      <c r="C919" s="2"/>
      <c r="D919"/>
      <c r="E919"/>
      <c r="F919"/>
      <c r="G919"/>
      <c r="H919"/>
      <c r="I919"/>
      <c r="J919"/>
      <c r="K919"/>
      <c r="L919"/>
    </row>
    <row r="920" spans="3:12" x14ac:dyDescent="0.35">
      <c r="C920" s="2"/>
      <c r="D920"/>
      <c r="E920"/>
      <c r="F920"/>
      <c r="G920"/>
      <c r="H920"/>
      <c r="I920"/>
      <c r="J920"/>
      <c r="K920"/>
      <c r="L920"/>
    </row>
    <row r="921" spans="3:12" x14ac:dyDescent="0.35">
      <c r="C921" s="2"/>
      <c r="D921"/>
      <c r="E921"/>
      <c r="F921"/>
      <c r="G921"/>
      <c r="H921"/>
      <c r="I921"/>
      <c r="J921"/>
      <c r="K921"/>
      <c r="L921"/>
    </row>
    <row r="922" spans="3:12" x14ac:dyDescent="0.35">
      <c r="C922" s="2"/>
      <c r="D922"/>
      <c r="E922"/>
      <c r="F922"/>
      <c r="G922"/>
      <c r="H922"/>
      <c r="I922"/>
      <c r="J922"/>
      <c r="K922"/>
      <c r="L922"/>
    </row>
    <row r="923" spans="3:12" x14ac:dyDescent="0.35">
      <c r="C923" s="2"/>
      <c r="D923"/>
      <c r="E923"/>
      <c r="F923"/>
      <c r="G923"/>
      <c r="H923"/>
      <c r="I923"/>
      <c r="J923"/>
      <c r="K923"/>
      <c r="L923"/>
    </row>
    <row r="924" spans="3:12" x14ac:dyDescent="0.35">
      <c r="C924" s="2"/>
      <c r="D924"/>
      <c r="E924"/>
      <c r="F924"/>
      <c r="G924"/>
      <c r="H924"/>
      <c r="I924"/>
      <c r="J924"/>
      <c r="K924"/>
      <c r="L924"/>
    </row>
    <row r="925" spans="3:12" x14ac:dyDescent="0.35">
      <c r="C925" s="2"/>
      <c r="D925"/>
      <c r="E925"/>
      <c r="F925"/>
      <c r="G925"/>
      <c r="H925"/>
      <c r="I925"/>
      <c r="J925"/>
      <c r="K925"/>
      <c r="L925"/>
    </row>
    <row r="926" spans="3:12" x14ac:dyDescent="0.35">
      <c r="C926" s="2"/>
      <c r="D926"/>
      <c r="E926"/>
      <c r="F926"/>
      <c r="G926"/>
      <c r="H926"/>
      <c r="I926"/>
      <c r="J926"/>
      <c r="K926"/>
      <c r="L926"/>
    </row>
    <row r="927" spans="3:12" x14ac:dyDescent="0.35">
      <c r="C927" s="2"/>
      <c r="D927"/>
      <c r="E927"/>
      <c r="F927"/>
      <c r="G927"/>
      <c r="H927"/>
      <c r="I927"/>
      <c r="J927"/>
      <c r="K927"/>
      <c r="L927"/>
    </row>
    <row r="928" spans="3:12" x14ac:dyDescent="0.35">
      <c r="C928" s="2"/>
      <c r="D928"/>
      <c r="E928"/>
      <c r="F928"/>
      <c r="G928"/>
      <c r="H928"/>
      <c r="I928"/>
      <c r="J928"/>
      <c r="K928"/>
      <c r="L928"/>
    </row>
    <row r="929" spans="3:12" x14ac:dyDescent="0.35">
      <c r="C929" s="2"/>
      <c r="D929"/>
      <c r="E929"/>
      <c r="F929"/>
      <c r="G929"/>
      <c r="H929"/>
      <c r="I929"/>
      <c r="J929"/>
      <c r="K929"/>
      <c r="L929"/>
    </row>
    <row r="930" spans="3:12" x14ac:dyDescent="0.35">
      <c r="C930" s="2"/>
      <c r="D930"/>
      <c r="E930"/>
      <c r="F930"/>
      <c r="G930"/>
      <c r="H930"/>
      <c r="I930"/>
      <c r="J930"/>
      <c r="K930"/>
      <c r="L930"/>
    </row>
    <row r="931" spans="3:12" x14ac:dyDescent="0.35">
      <c r="C931" s="2"/>
      <c r="D931"/>
      <c r="E931"/>
      <c r="F931"/>
      <c r="G931"/>
      <c r="H931"/>
      <c r="I931"/>
      <c r="J931"/>
      <c r="K931"/>
      <c r="L931"/>
    </row>
    <row r="932" spans="3:12" x14ac:dyDescent="0.35">
      <c r="C932" s="2"/>
      <c r="D932"/>
      <c r="E932"/>
      <c r="F932"/>
      <c r="G932"/>
      <c r="H932"/>
      <c r="I932"/>
      <c r="J932"/>
      <c r="K932"/>
      <c r="L932"/>
    </row>
    <row r="933" spans="3:12" x14ac:dyDescent="0.35">
      <c r="C933" s="2"/>
      <c r="D933"/>
      <c r="E933"/>
      <c r="F933"/>
      <c r="G933"/>
      <c r="H933"/>
      <c r="I933"/>
      <c r="J933"/>
      <c r="K933"/>
      <c r="L933"/>
    </row>
    <row r="934" spans="3:12" x14ac:dyDescent="0.35">
      <c r="C934" s="2"/>
      <c r="D934"/>
      <c r="E934"/>
      <c r="F934"/>
      <c r="G934"/>
      <c r="H934"/>
      <c r="I934"/>
      <c r="J934"/>
      <c r="K934"/>
      <c r="L934"/>
    </row>
    <row r="935" spans="3:12" x14ac:dyDescent="0.35">
      <c r="C935" s="2"/>
      <c r="D935"/>
      <c r="E935"/>
      <c r="F935"/>
      <c r="G935"/>
      <c r="H935"/>
      <c r="I935"/>
      <c r="J935"/>
      <c r="K935"/>
      <c r="L935"/>
    </row>
    <row r="936" spans="3:12" x14ac:dyDescent="0.35">
      <c r="C936" s="2"/>
      <c r="D936"/>
      <c r="E936"/>
      <c r="F936"/>
      <c r="G936"/>
      <c r="H936"/>
      <c r="I936"/>
      <c r="J936"/>
      <c r="K936"/>
      <c r="L936"/>
    </row>
    <row r="937" spans="3:12" x14ac:dyDescent="0.35">
      <c r="C937" s="2"/>
      <c r="D937"/>
      <c r="E937"/>
      <c r="F937"/>
      <c r="G937"/>
      <c r="H937"/>
      <c r="I937"/>
      <c r="J937"/>
      <c r="K937"/>
      <c r="L937"/>
    </row>
    <row r="938" spans="3:12" x14ac:dyDescent="0.35">
      <c r="C938" s="2"/>
      <c r="D938"/>
      <c r="E938"/>
      <c r="F938"/>
      <c r="G938"/>
      <c r="H938"/>
      <c r="I938"/>
      <c r="J938"/>
      <c r="K938"/>
      <c r="L938"/>
    </row>
    <row r="939" spans="3:12" x14ac:dyDescent="0.35">
      <c r="C939" s="2"/>
      <c r="D939"/>
      <c r="E939"/>
      <c r="F939"/>
      <c r="G939"/>
      <c r="H939"/>
      <c r="I939"/>
      <c r="J939"/>
      <c r="K939"/>
      <c r="L939"/>
    </row>
    <row r="940" spans="3:12" x14ac:dyDescent="0.35">
      <c r="C940" s="2"/>
      <c r="D940"/>
      <c r="E940"/>
      <c r="F940"/>
      <c r="G940"/>
      <c r="H940"/>
      <c r="I940"/>
      <c r="J940"/>
      <c r="K940"/>
      <c r="L940"/>
    </row>
    <row r="941" spans="3:12" x14ac:dyDescent="0.35">
      <c r="C941" s="2"/>
      <c r="D941"/>
      <c r="E941"/>
      <c r="F941"/>
      <c r="G941"/>
      <c r="H941"/>
      <c r="I941"/>
      <c r="J941"/>
      <c r="K941"/>
      <c r="L941"/>
    </row>
    <row r="942" spans="3:12" x14ac:dyDescent="0.35">
      <c r="C942" s="2"/>
      <c r="D942"/>
      <c r="E942"/>
      <c r="F942"/>
      <c r="G942"/>
      <c r="H942"/>
      <c r="I942"/>
      <c r="J942"/>
      <c r="K942"/>
      <c r="L942"/>
    </row>
    <row r="943" spans="3:12" x14ac:dyDescent="0.35">
      <c r="C943" s="2"/>
      <c r="D943"/>
      <c r="E943"/>
      <c r="F943"/>
      <c r="G943"/>
      <c r="H943"/>
      <c r="I943"/>
      <c r="J943"/>
      <c r="K943"/>
      <c r="L943"/>
    </row>
    <row r="944" spans="3:12" x14ac:dyDescent="0.35">
      <c r="C944" s="2"/>
      <c r="D944"/>
      <c r="E944"/>
      <c r="F944"/>
      <c r="G944"/>
      <c r="H944"/>
      <c r="I944"/>
      <c r="J944"/>
      <c r="K944"/>
      <c r="L944"/>
    </row>
    <row r="945" spans="3:12" x14ac:dyDescent="0.35">
      <c r="C945" s="2"/>
      <c r="D945"/>
      <c r="E945"/>
      <c r="F945"/>
      <c r="G945"/>
      <c r="H945"/>
      <c r="I945"/>
      <c r="J945"/>
      <c r="K945"/>
      <c r="L945"/>
    </row>
    <row r="946" spans="3:12" x14ac:dyDescent="0.35">
      <c r="C946" s="2"/>
      <c r="D946"/>
      <c r="E946"/>
      <c r="F946"/>
      <c r="G946"/>
      <c r="H946"/>
      <c r="I946"/>
      <c r="J946"/>
      <c r="K946"/>
      <c r="L946"/>
    </row>
    <row r="947" spans="3:12" x14ac:dyDescent="0.35">
      <c r="C947" s="2"/>
      <c r="D947"/>
      <c r="E947"/>
      <c r="F947"/>
      <c r="G947"/>
      <c r="H947"/>
      <c r="I947"/>
      <c r="J947"/>
      <c r="K947"/>
      <c r="L947"/>
    </row>
    <row r="948" spans="3:12" x14ac:dyDescent="0.35">
      <c r="C948" s="2"/>
      <c r="D948"/>
      <c r="E948"/>
      <c r="F948"/>
      <c r="G948"/>
      <c r="H948"/>
      <c r="I948"/>
      <c r="J948"/>
      <c r="K948"/>
      <c r="L948"/>
    </row>
    <row r="949" spans="3:12" x14ac:dyDescent="0.35">
      <c r="C949" s="2"/>
      <c r="D949"/>
      <c r="E949"/>
      <c r="F949"/>
      <c r="G949"/>
      <c r="H949"/>
      <c r="I949"/>
      <c r="J949"/>
      <c r="K949"/>
      <c r="L949"/>
    </row>
    <row r="950" spans="3:12" x14ac:dyDescent="0.35">
      <c r="C950" s="2"/>
      <c r="D950"/>
      <c r="E950"/>
      <c r="F950"/>
      <c r="G950"/>
      <c r="H950"/>
      <c r="I950"/>
      <c r="J950"/>
      <c r="K950"/>
      <c r="L950"/>
    </row>
    <row r="951" spans="3:12" x14ac:dyDescent="0.35">
      <c r="C951" s="2"/>
      <c r="D951"/>
      <c r="E951"/>
      <c r="F951"/>
      <c r="G951"/>
      <c r="H951"/>
      <c r="I951"/>
      <c r="J951"/>
      <c r="K951"/>
      <c r="L951"/>
    </row>
    <row r="952" spans="3:12" x14ac:dyDescent="0.35">
      <c r="C952" s="2"/>
      <c r="D952"/>
      <c r="E952"/>
      <c r="F952"/>
      <c r="G952"/>
      <c r="H952"/>
      <c r="I952"/>
      <c r="J952"/>
      <c r="K952"/>
      <c r="L952"/>
    </row>
    <row r="953" spans="3:12" x14ac:dyDescent="0.35">
      <c r="C953" s="2"/>
      <c r="D953"/>
      <c r="E953"/>
      <c r="F953"/>
      <c r="G953"/>
      <c r="H953"/>
      <c r="I953"/>
      <c r="J953"/>
      <c r="K953"/>
      <c r="L953"/>
    </row>
    <row r="954" spans="3:12" x14ac:dyDescent="0.35">
      <c r="C954" s="2"/>
      <c r="D954"/>
      <c r="E954"/>
      <c r="F954"/>
      <c r="G954"/>
      <c r="H954"/>
      <c r="I954"/>
      <c r="J954"/>
      <c r="K954"/>
      <c r="L954"/>
    </row>
    <row r="955" spans="3:12" x14ac:dyDescent="0.35">
      <c r="C955" s="2"/>
      <c r="D955"/>
      <c r="E955"/>
      <c r="F955"/>
      <c r="G955"/>
      <c r="H955"/>
      <c r="I955"/>
      <c r="J955"/>
      <c r="K955"/>
      <c r="L955"/>
    </row>
    <row r="956" spans="3:12" x14ac:dyDescent="0.35">
      <c r="C956" s="2"/>
      <c r="D956"/>
      <c r="E956"/>
      <c r="F956"/>
      <c r="G956"/>
      <c r="H956"/>
      <c r="I956"/>
      <c r="J956"/>
      <c r="K956"/>
      <c r="L956"/>
    </row>
    <row r="957" spans="3:12" x14ac:dyDescent="0.35">
      <c r="C957" s="2"/>
      <c r="D957"/>
      <c r="E957"/>
      <c r="F957"/>
      <c r="G957"/>
      <c r="H957"/>
      <c r="I957"/>
      <c r="J957"/>
      <c r="K957"/>
      <c r="L957"/>
    </row>
    <row r="958" spans="3:12" x14ac:dyDescent="0.35">
      <c r="C958" s="2"/>
      <c r="D958"/>
      <c r="E958"/>
      <c r="F958"/>
      <c r="G958"/>
      <c r="H958"/>
      <c r="I958"/>
      <c r="J958"/>
      <c r="K958"/>
      <c r="L958"/>
    </row>
    <row r="959" spans="3:12" x14ac:dyDescent="0.35">
      <c r="C959" s="2"/>
      <c r="D959"/>
      <c r="E959"/>
      <c r="F959"/>
      <c r="G959"/>
      <c r="H959"/>
      <c r="I959"/>
      <c r="J959"/>
      <c r="K959"/>
      <c r="L959"/>
    </row>
    <row r="960" spans="3:12" x14ac:dyDescent="0.35">
      <c r="C960" s="2"/>
      <c r="D960"/>
      <c r="E960"/>
      <c r="F960"/>
      <c r="G960"/>
      <c r="H960"/>
      <c r="I960"/>
      <c r="J960"/>
      <c r="K960"/>
      <c r="L960"/>
    </row>
    <row r="961" spans="3:12" x14ac:dyDescent="0.35">
      <c r="C961" s="2"/>
      <c r="D961"/>
      <c r="E961"/>
      <c r="F961"/>
      <c r="G961"/>
      <c r="H961"/>
      <c r="I961"/>
      <c r="J961"/>
      <c r="K961"/>
      <c r="L961"/>
    </row>
    <row r="962" spans="3:12" x14ac:dyDescent="0.35">
      <c r="C962" s="2"/>
      <c r="D962"/>
      <c r="E962"/>
      <c r="F962"/>
      <c r="G962"/>
      <c r="H962"/>
      <c r="I962"/>
      <c r="J962"/>
      <c r="K962"/>
      <c r="L962"/>
    </row>
    <row r="963" spans="3:12" x14ac:dyDescent="0.35">
      <c r="C963" s="2"/>
      <c r="D963"/>
      <c r="E963"/>
      <c r="F963"/>
      <c r="G963"/>
      <c r="H963"/>
      <c r="I963"/>
      <c r="J963"/>
      <c r="K963"/>
      <c r="L963"/>
    </row>
    <row r="964" spans="3:12" x14ac:dyDescent="0.35">
      <c r="C964" s="2"/>
      <c r="D964"/>
      <c r="E964"/>
      <c r="F964"/>
      <c r="G964"/>
      <c r="H964"/>
      <c r="I964"/>
      <c r="J964"/>
      <c r="K964"/>
      <c r="L964"/>
    </row>
    <row r="965" spans="3:12" x14ac:dyDescent="0.35">
      <c r="C965" s="2"/>
      <c r="D965"/>
      <c r="E965"/>
      <c r="F965"/>
      <c r="G965"/>
      <c r="H965"/>
      <c r="I965"/>
      <c r="J965"/>
      <c r="K965"/>
      <c r="L965"/>
    </row>
    <row r="966" spans="3:12" x14ac:dyDescent="0.35">
      <c r="C966" s="2"/>
      <c r="D966"/>
      <c r="E966"/>
      <c r="F966"/>
      <c r="G966"/>
      <c r="H966"/>
      <c r="I966"/>
      <c r="J966"/>
      <c r="K966"/>
      <c r="L966"/>
    </row>
    <row r="967" spans="3:12" x14ac:dyDescent="0.35">
      <c r="C967" s="2"/>
      <c r="D967"/>
      <c r="E967"/>
      <c r="F967"/>
      <c r="G967"/>
      <c r="H967"/>
      <c r="I967"/>
      <c r="J967"/>
      <c r="K967"/>
      <c r="L967"/>
    </row>
    <row r="968" spans="3:12" x14ac:dyDescent="0.35">
      <c r="C968" s="2"/>
      <c r="D968"/>
      <c r="E968"/>
      <c r="F968"/>
      <c r="G968"/>
      <c r="H968"/>
      <c r="I968"/>
      <c r="J968"/>
      <c r="K968"/>
      <c r="L968"/>
    </row>
    <row r="969" spans="3:12" x14ac:dyDescent="0.35">
      <c r="C969" s="2"/>
      <c r="D969"/>
      <c r="E969"/>
      <c r="F969"/>
      <c r="G969"/>
      <c r="H969"/>
      <c r="I969"/>
      <c r="J969"/>
      <c r="K969"/>
      <c r="L969"/>
    </row>
    <row r="970" spans="3:12" x14ac:dyDescent="0.35">
      <c r="C970" s="2"/>
      <c r="D970"/>
      <c r="E970"/>
      <c r="F970"/>
      <c r="G970"/>
      <c r="H970"/>
      <c r="I970"/>
      <c r="J970"/>
      <c r="K970"/>
      <c r="L970"/>
    </row>
    <row r="971" spans="3:12" x14ac:dyDescent="0.35">
      <c r="C971" s="2"/>
      <c r="D971"/>
      <c r="E971"/>
      <c r="F971"/>
      <c r="G971"/>
      <c r="H971"/>
      <c r="I971"/>
      <c r="J971"/>
      <c r="K971"/>
      <c r="L971"/>
    </row>
    <row r="972" spans="3:12" x14ac:dyDescent="0.35">
      <c r="C972" s="2"/>
      <c r="D972"/>
      <c r="E972"/>
      <c r="F972"/>
      <c r="G972"/>
      <c r="H972"/>
      <c r="I972"/>
      <c r="J972"/>
      <c r="K972"/>
      <c r="L972"/>
    </row>
    <row r="973" spans="3:12" x14ac:dyDescent="0.35">
      <c r="C973" s="2"/>
      <c r="D973"/>
      <c r="E973"/>
      <c r="F973"/>
      <c r="G973"/>
      <c r="H973"/>
      <c r="I973"/>
      <c r="J973"/>
      <c r="K973"/>
      <c r="L973"/>
    </row>
    <row r="974" spans="3:12" x14ac:dyDescent="0.35">
      <c r="C974" s="2"/>
      <c r="D974"/>
      <c r="E974"/>
      <c r="F974"/>
      <c r="G974"/>
      <c r="H974"/>
      <c r="I974"/>
      <c r="J974"/>
      <c r="K974"/>
      <c r="L974"/>
    </row>
    <row r="975" spans="3:12" x14ac:dyDescent="0.35">
      <c r="C975" s="2"/>
      <c r="D975"/>
      <c r="E975"/>
      <c r="F975"/>
      <c r="G975"/>
      <c r="H975"/>
      <c r="I975"/>
      <c r="J975"/>
      <c r="K975"/>
      <c r="L975"/>
    </row>
    <row r="976" spans="3:12" x14ac:dyDescent="0.35">
      <c r="C976" s="2"/>
      <c r="D976"/>
      <c r="E976"/>
      <c r="F976"/>
      <c r="G976"/>
      <c r="H976"/>
      <c r="I976"/>
      <c r="J976"/>
      <c r="K976"/>
      <c r="L976"/>
    </row>
    <row r="977" spans="3:12" x14ac:dyDescent="0.35">
      <c r="C977" s="2"/>
      <c r="D977"/>
      <c r="E977"/>
      <c r="F977"/>
      <c r="G977"/>
      <c r="H977"/>
      <c r="I977"/>
      <c r="J977"/>
      <c r="K977"/>
      <c r="L977"/>
    </row>
    <row r="978" spans="3:12" x14ac:dyDescent="0.35">
      <c r="C978" s="2"/>
      <c r="D978"/>
      <c r="E978"/>
      <c r="F978"/>
      <c r="G978"/>
      <c r="H978"/>
      <c r="I978"/>
      <c r="J978"/>
      <c r="K978"/>
      <c r="L978"/>
    </row>
    <row r="979" spans="3:12" x14ac:dyDescent="0.35">
      <c r="C979" s="2"/>
      <c r="D979"/>
      <c r="E979"/>
      <c r="F979"/>
      <c r="G979"/>
      <c r="H979"/>
      <c r="I979"/>
      <c r="J979"/>
      <c r="K979"/>
      <c r="L979"/>
    </row>
    <row r="980" spans="3:12" x14ac:dyDescent="0.35">
      <c r="C980" s="2"/>
      <c r="D980"/>
      <c r="E980"/>
      <c r="F980"/>
      <c r="G980"/>
      <c r="H980"/>
      <c r="I980"/>
      <c r="J980"/>
      <c r="K980"/>
      <c r="L980"/>
    </row>
    <row r="981" spans="3:12" x14ac:dyDescent="0.35">
      <c r="C981" s="2"/>
      <c r="D981"/>
      <c r="E981"/>
      <c r="F981"/>
      <c r="G981"/>
      <c r="H981"/>
      <c r="I981"/>
      <c r="J981"/>
      <c r="K981"/>
      <c r="L981"/>
    </row>
    <row r="982" spans="3:12" x14ac:dyDescent="0.35">
      <c r="C982" s="2"/>
      <c r="D982"/>
      <c r="E982"/>
      <c r="F982"/>
      <c r="G982"/>
      <c r="H982"/>
      <c r="I982"/>
      <c r="J982"/>
      <c r="K982"/>
      <c r="L982"/>
    </row>
    <row r="983" spans="3:12" x14ac:dyDescent="0.35">
      <c r="C983" s="2"/>
      <c r="D983"/>
      <c r="E983"/>
      <c r="F983"/>
      <c r="G983"/>
      <c r="H983"/>
      <c r="I983"/>
      <c r="J983"/>
      <c r="K983"/>
      <c r="L983"/>
    </row>
    <row r="984" spans="3:12" x14ac:dyDescent="0.35">
      <c r="C984" s="2"/>
      <c r="D984"/>
      <c r="E984"/>
      <c r="F984"/>
      <c r="G984"/>
      <c r="H984"/>
      <c r="I984"/>
      <c r="J984"/>
      <c r="K984"/>
      <c r="L984"/>
    </row>
    <row r="985" spans="3:12" x14ac:dyDescent="0.35">
      <c r="C985" s="2"/>
      <c r="D985"/>
      <c r="E985"/>
      <c r="F985"/>
      <c r="G985"/>
      <c r="H985"/>
      <c r="I985"/>
      <c r="J985"/>
      <c r="K985"/>
      <c r="L985"/>
    </row>
    <row r="986" spans="3:12" x14ac:dyDescent="0.35">
      <c r="C986" s="2"/>
      <c r="D986"/>
      <c r="E986"/>
      <c r="F986"/>
      <c r="G986"/>
      <c r="H986"/>
      <c r="I986"/>
      <c r="J986"/>
      <c r="K986"/>
      <c r="L986"/>
    </row>
    <row r="987" spans="3:12" x14ac:dyDescent="0.35">
      <c r="C987" s="2"/>
      <c r="D987"/>
      <c r="E987"/>
      <c r="F987"/>
      <c r="G987"/>
      <c r="H987"/>
      <c r="I987"/>
      <c r="J987"/>
      <c r="K987"/>
      <c r="L987"/>
    </row>
    <row r="988" spans="3:12" x14ac:dyDescent="0.35">
      <c r="C988" s="2"/>
      <c r="D988"/>
      <c r="E988"/>
      <c r="F988"/>
      <c r="G988"/>
      <c r="H988"/>
      <c r="I988"/>
      <c r="J988"/>
      <c r="K988"/>
      <c r="L988"/>
    </row>
    <row r="989" spans="3:12" x14ac:dyDescent="0.35">
      <c r="C989" s="2"/>
      <c r="D989"/>
      <c r="E989"/>
      <c r="F989"/>
      <c r="G989"/>
      <c r="H989"/>
      <c r="I989"/>
      <c r="J989"/>
      <c r="K989"/>
      <c r="L989"/>
    </row>
    <row r="990" spans="3:12" x14ac:dyDescent="0.35">
      <c r="C990" s="2"/>
      <c r="D990"/>
      <c r="E990"/>
      <c r="F990"/>
      <c r="G990"/>
      <c r="H990"/>
      <c r="I990"/>
      <c r="J990"/>
      <c r="K990"/>
      <c r="L990"/>
    </row>
    <row r="991" spans="3:12" x14ac:dyDescent="0.35">
      <c r="C991" s="2"/>
      <c r="D991"/>
      <c r="E991"/>
      <c r="F991"/>
      <c r="G991"/>
      <c r="H991"/>
      <c r="I991"/>
      <c r="J991"/>
      <c r="K991"/>
      <c r="L991"/>
    </row>
    <row r="992" spans="3:12" x14ac:dyDescent="0.35">
      <c r="C992" s="2"/>
      <c r="D992"/>
      <c r="E992"/>
      <c r="F992"/>
      <c r="G992"/>
      <c r="H992"/>
      <c r="I992"/>
      <c r="J992"/>
      <c r="K992"/>
      <c r="L992"/>
    </row>
    <row r="993" spans="3:12" x14ac:dyDescent="0.35">
      <c r="C993" s="2"/>
      <c r="D993"/>
      <c r="E993"/>
      <c r="F993"/>
      <c r="G993"/>
      <c r="H993"/>
      <c r="I993"/>
      <c r="J993"/>
      <c r="K993"/>
      <c r="L993"/>
    </row>
    <row r="994" spans="3:12" x14ac:dyDescent="0.35">
      <c r="C994" s="2"/>
      <c r="D994"/>
      <c r="E994"/>
      <c r="F994"/>
      <c r="G994"/>
      <c r="H994"/>
      <c r="I994"/>
      <c r="J994"/>
      <c r="K994"/>
      <c r="L994"/>
    </row>
    <row r="995" spans="3:12" x14ac:dyDescent="0.35">
      <c r="C995" s="2"/>
      <c r="D995"/>
      <c r="E995"/>
      <c r="F995"/>
      <c r="G995"/>
      <c r="H995"/>
      <c r="I995"/>
      <c r="J995"/>
      <c r="K995"/>
      <c r="L995"/>
    </row>
    <row r="996" spans="3:12" x14ac:dyDescent="0.35">
      <c r="C996" s="2"/>
      <c r="D996"/>
      <c r="E996"/>
      <c r="F996"/>
      <c r="G996"/>
      <c r="H996"/>
      <c r="I996"/>
      <c r="J996"/>
      <c r="K996"/>
      <c r="L996"/>
    </row>
    <row r="997" spans="3:12" x14ac:dyDescent="0.35">
      <c r="C997" s="2"/>
      <c r="D997"/>
      <c r="E997"/>
      <c r="F997"/>
      <c r="G997"/>
      <c r="H997"/>
      <c r="I997"/>
      <c r="J997"/>
      <c r="K997"/>
      <c r="L997"/>
    </row>
    <row r="998" spans="3:12" x14ac:dyDescent="0.35">
      <c r="C998" s="2"/>
      <c r="D998"/>
      <c r="E998"/>
      <c r="F998"/>
      <c r="G998"/>
      <c r="H998"/>
      <c r="I998"/>
      <c r="J998"/>
      <c r="K998"/>
      <c r="L998"/>
    </row>
    <row r="999" spans="3:12" x14ac:dyDescent="0.35">
      <c r="C999" s="2"/>
      <c r="D999"/>
      <c r="E999"/>
      <c r="F999"/>
      <c r="G999"/>
      <c r="H999"/>
      <c r="I999"/>
      <c r="J999"/>
      <c r="K999"/>
      <c r="L999"/>
    </row>
    <row r="1000" spans="3:12" x14ac:dyDescent="0.35">
      <c r="C1000" s="2"/>
      <c r="D1000"/>
      <c r="E1000"/>
      <c r="F1000"/>
      <c r="G1000"/>
      <c r="H1000"/>
      <c r="I1000"/>
      <c r="J1000"/>
      <c r="K1000"/>
      <c r="L1000"/>
    </row>
    <row r="1001" spans="3:12" x14ac:dyDescent="0.35">
      <c r="C1001" s="2"/>
      <c r="D1001"/>
      <c r="E1001"/>
      <c r="F1001"/>
      <c r="G1001"/>
      <c r="H1001"/>
      <c r="I1001"/>
      <c r="J1001"/>
      <c r="K1001"/>
      <c r="L1001"/>
    </row>
    <row r="1002" spans="3:12" x14ac:dyDescent="0.35">
      <c r="C1002" s="2"/>
      <c r="D1002"/>
      <c r="E1002"/>
      <c r="F1002"/>
      <c r="G1002"/>
      <c r="H1002"/>
      <c r="I1002"/>
      <c r="J1002"/>
      <c r="K1002"/>
      <c r="L1002"/>
    </row>
    <row r="1003" spans="3:12" x14ac:dyDescent="0.35">
      <c r="C1003" s="2"/>
      <c r="D1003"/>
      <c r="E1003"/>
      <c r="F1003"/>
      <c r="G1003"/>
      <c r="H1003"/>
      <c r="I1003"/>
      <c r="J1003"/>
      <c r="K1003"/>
      <c r="L1003"/>
    </row>
    <row r="1004" spans="3:12" x14ac:dyDescent="0.35">
      <c r="C1004" s="2"/>
      <c r="D1004"/>
      <c r="E1004"/>
      <c r="F1004"/>
      <c r="G1004"/>
      <c r="H1004"/>
      <c r="I1004"/>
      <c r="J1004"/>
      <c r="K1004"/>
      <c r="L1004"/>
    </row>
    <row r="1005" spans="3:12" x14ac:dyDescent="0.35">
      <c r="C1005" s="2"/>
      <c r="D1005"/>
      <c r="E1005"/>
      <c r="F1005"/>
      <c r="G1005"/>
      <c r="H1005"/>
      <c r="I1005"/>
      <c r="J1005"/>
      <c r="K1005"/>
      <c r="L1005"/>
    </row>
    <row r="1006" spans="3:12" x14ac:dyDescent="0.35">
      <c r="C1006" s="2"/>
      <c r="D1006"/>
      <c r="E1006"/>
      <c r="F1006"/>
      <c r="G1006"/>
      <c r="H1006"/>
      <c r="I1006"/>
      <c r="J1006"/>
      <c r="K1006"/>
      <c r="L1006"/>
    </row>
    <row r="1007" spans="3:12" x14ac:dyDescent="0.35">
      <c r="C1007" s="2"/>
      <c r="D1007"/>
      <c r="E1007"/>
      <c r="F1007"/>
      <c r="G1007"/>
      <c r="H1007"/>
      <c r="I1007"/>
      <c r="J1007"/>
      <c r="K1007"/>
      <c r="L1007"/>
    </row>
    <row r="1008" spans="3:12" x14ac:dyDescent="0.35">
      <c r="C1008" s="2"/>
      <c r="D1008"/>
      <c r="E1008"/>
      <c r="F1008"/>
      <c r="G1008"/>
      <c r="H1008"/>
      <c r="I1008"/>
      <c r="J1008"/>
      <c r="K1008"/>
      <c r="L1008"/>
    </row>
    <row r="1009" spans="3:12" x14ac:dyDescent="0.35">
      <c r="C1009" s="2"/>
      <c r="D1009"/>
      <c r="E1009"/>
      <c r="F1009"/>
      <c r="G1009"/>
      <c r="H1009"/>
      <c r="I1009"/>
      <c r="J1009"/>
      <c r="K1009"/>
      <c r="L1009"/>
    </row>
    <row r="1010" spans="3:12" x14ac:dyDescent="0.35">
      <c r="C1010" s="2"/>
      <c r="D1010"/>
      <c r="E1010"/>
      <c r="F1010"/>
      <c r="G1010"/>
      <c r="H1010"/>
      <c r="I1010"/>
      <c r="J1010"/>
      <c r="K1010"/>
      <c r="L1010"/>
    </row>
    <row r="1011" spans="3:12" x14ac:dyDescent="0.35">
      <c r="C1011" s="2"/>
      <c r="D1011"/>
      <c r="E1011"/>
      <c r="F1011"/>
      <c r="G1011"/>
      <c r="H1011"/>
      <c r="I1011"/>
      <c r="J1011"/>
      <c r="K1011"/>
      <c r="L1011"/>
    </row>
    <row r="1012" spans="3:12" x14ac:dyDescent="0.35">
      <c r="C1012" s="2"/>
      <c r="D1012"/>
      <c r="E1012"/>
      <c r="F1012"/>
      <c r="G1012"/>
      <c r="H1012"/>
      <c r="I1012"/>
      <c r="J1012"/>
      <c r="K1012"/>
      <c r="L1012"/>
    </row>
    <row r="1013" spans="3:12" x14ac:dyDescent="0.35">
      <c r="C1013" s="2"/>
      <c r="D1013"/>
      <c r="E1013"/>
      <c r="F1013"/>
      <c r="G1013"/>
      <c r="H1013"/>
      <c r="I1013"/>
      <c r="J1013"/>
      <c r="K1013"/>
      <c r="L1013"/>
    </row>
    <row r="1014" spans="3:12" x14ac:dyDescent="0.35">
      <c r="C1014" s="2"/>
      <c r="D1014"/>
      <c r="E1014"/>
      <c r="F1014"/>
      <c r="G1014"/>
      <c r="H1014"/>
      <c r="I1014"/>
      <c r="J1014"/>
      <c r="K1014"/>
      <c r="L1014"/>
    </row>
    <row r="1015" spans="3:12" x14ac:dyDescent="0.35">
      <c r="C1015" s="2"/>
      <c r="D1015"/>
      <c r="E1015"/>
      <c r="F1015"/>
      <c r="G1015"/>
      <c r="H1015"/>
      <c r="I1015"/>
      <c r="J1015"/>
      <c r="K1015"/>
      <c r="L1015"/>
    </row>
    <row r="1016" spans="3:12" x14ac:dyDescent="0.35">
      <c r="C1016" s="2"/>
      <c r="D1016"/>
      <c r="E1016"/>
      <c r="F1016"/>
      <c r="G1016"/>
      <c r="H1016"/>
      <c r="I1016"/>
      <c r="J1016"/>
      <c r="K1016"/>
      <c r="L1016"/>
    </row>
    <row r="1017" spans="3:12" x14ac:dyDescent="0.35">
      <c r="C1017" s="2"/>
      <c r="D1017"/>
      <c r="E1017"/>
      <c r="F1017"/>
      <c r="G1017"/>
      <c r="H1017"/>
      <c r="I1017"/>
      <c r="J1017"/>
      <c r="K1017"/>
      <c r="L1017"/>
    </row>
    <row r="1018" spans="3:12" x14ac:dyDescent="0.35">
      <c r="C1018" s="2"/>
      <c r="D1018"/>
      <c r="E1018"/>
      <c r="F1018"/>
      <c r="G1018"/>
      <c r="H1018"/>
      <c r="I1018"/>
      <c r="J1018"/>
      <c r="K1018"/>
      <c r="L1018"/>
    </row>
    <row r="1019" spans="3:12" x14ac:dyDescent="0.35">
      <c r="C1019" s="2"/>
      <c r="D1019"/>
      <c r="E1019"/>
      <c r="F1019"/>
      <c r="G1019"/>
      <c r="H1019"/>
      <c r="I1019"/>
      <c r="J1019"/>
      <c r="K1019"/>
      <c r="L1019"/>
    </row>
    <row r="1020" spans="3:12" x14ac:dyDescent="0.35">
      <c r="C1020" s="2"/>
      <c r="D1020"/>
      <c r="E1020"/>
      <c r="F1020"/>
      <c r="G1020"/>
      <c r="H1020"/>
      <c r="I1020"/>
      <c r="J1020"/>
      <c r="K1020"/>
      <c r="L1020"/>
    </row>
    <row r="1021" spans="3:12" x14ac:dyDescent="0.35">
      <c r="C1021" s="2"/>
      <c r="D1021"/>
      <c r="E1021"/>
      <c r="F1021"/>
      <c r="G1021"/>
      <c r="H1021"/>
      <c r="I1021"/>
      <c r="J1021"/>
      <c r="K1021"/>
      <c r="L1021"/>
    </row>
    <row r="1022" spans="3:12" x14ac:dyDescent="0.35">
      <c r="C1022" s="2"/>
      <c r="D1022"/>
      <c r="E1022"/>
      <c r="F1022"/>
      <c r="G1022"/>
      <c r="H1022"/>
      <c r="I1022"/>
      <c r="J1022"/>
      <c r="K1022"/>
      <c r="L1022"/>
    </row>
    <row r="1023" spans="3:12" x14ac:dyDescent="0.35">
      <c r="C1023" s="2"/>
      <c r="D1023"/>
      <c r="E1023"/>
      <c r="F1023"/>
      <c r="G1023"/>
      <c r="H1023"/>
      <c r="I1023"/>
      <c r="J1023"/>
      <c r="K1023"/>
      <c r="L1023"/>
    </row>
    <row r="1024" spans="3:12" x14ac:dyDescent="0.35">
      <c r="C1024" s="2"/>
      <c r="D1024"/>
      <c r="E1024"/>
      <c r="F1024"/>
      <c r="G1024"/>
      <c r="H1024"/>
      <c r="I1024"/>
      <c r="J1024"/>
      <c r="K1024"/>
      <c r="L1024"/>
    </row>
    <row r="1025" spans="3:12" x14ac:dyDescent="0.35">
      <c r="C1025" s="2"/>
      <c r="D1025"/>
      <c r="E1025"/>
      <c r="F1025"/>
      <c r="G1025"/>
      <c r="H1025"/>
      <c r="I1025"/>
      <c r="J1025"/>
      <c r="K1025"/>
      <c r="L1025"/>
    </row>
    <row r="1026" spans="3:12" x14ac:dyDescent="0.35">
      <c r="C1026" s="2"/>
      <c r="D1026"/>
      <c r="E1026"/>
      <c r="F1026"/>
      <c r="G1026"/>
      <c r="H1026"/>
      <c r="I1026"/>
      <c r="J1026"/>
      <c r="K1026"/>
      <c r="L1026"/>
    </row>
    <row r="1027" spans="3:12" x14ac:dyDescent="0.35">
      <c r="C1027" s="2"/>
      <c r="D1027"/>
      <c r="E1027"/>
      <c r="F1027"/>
      <c r="G1027"/>
      <c r="H1027"/>
      <c r="I1027"/>
      <c r="J1027"/>
      <c r="K1027"/>
      <c r="L1027"/>
    </row>
    <row r="1028" spans="3:12" x14ac:dyDescent="0.35">
      <c r="C1028" s="2"/>
      <c r="D1028"/>
      <c r="E1028"/>
      <c r="F1028"/>
      <c r="G1028"/>
      <c r="H1028"/>
      <c r="I1028"/>
      <c r="J1028"/>
      <c r="K1028"/>
      <c r="L1028"/>
    </row>
    <row r="1029" spans="3:12" x14ac:dyDescent="0.35">
      <c r="C1029" s="2"/>
      <c r="D1029"/>
      <c r="E1029"/>
      <c r="F1029"/>
      <c r="G1029"/>
      <c r="H1029"/>
      <c r="I1029"/>
      <c r="J1029"/>
      <c r="K1029"/>
      <c r="L1029"/>
    </row>
    <row r="1030" spans="3:12" x14ac:dyDescent="0.35">
      <c r="C1030" s="2"/>
      <c r="D1030"/>
      <c r="E1030"/>
      <c r="F1030"/>
      <c r="G1030"/>
      <c r="H1030"/>
      <c r="I1030"/>
      <c r="J1030"/>
      <c r="K1030"/>
      <c r="L1030"/>
    </row>
    <row r="1031" spans="3:12" x14ac:dyDescent="0.35">
      <c r="C1031" s="2"/>
      <c r="D1031"/>
      <c r="E1031"/>
      <c r="F1031"/>
      <c r="G1031"/>
      <c r="H1031"/>
      <c r="I1031"/>
      <c r="J1031"/>
      <c r="K1031"/>
      <c r="L1031"/>
    </row>
    <row r="1032" spans="3:12" x14ac:dyDescent="0.35">
      <c r="C1032" s="2"/>
      <c r="D1032"/>
      <c r="E1032"/>
      <c r="F1032"/>
      <c r="G1032"/>
      <c r="H1032"/>
      <c r="I1032"/>
      <c r="J1032"/>
      <c r="K1032"/>
      <c r="L1032"/>
    </row>
    <row r="1033" spans="3:12" x14ac:dyDescent="0.35">
      <c r="C1033" s="2"/>
      <c r="D1033"/>
      <c r="E1033"/>
      <c r="F1033"/>
      <c r="G1033"/>
      <c r="H1033"/>
      <c r="I1033"/>
      <c r="J1033"/>
      <c r="K1033"/>
      <c r="L1033"/>
    </row>
    <row r="1034" spans="3:12" x14ac:dyDescent="0.35">
      <c r="C1034" s="2"/>
      <c r="D1034"/>
      <c r="E1034"/>
      <c r="F1034"/>
      <c r="G1034"/>
      <c r="H1034"/>
      <c r="I1034"/>
      <c r="J1034"/>
      <c r="K1034"/>
      <c r="L1034"/>
    </row>
    <row r="1035" spans="3:12" x14ac:dyDescent="0.35">
      <c r="C1035" s="2"/>
      <c r="D1035"/>
      <c r="E1035"/>
      <c r="F1035"/>
      <c r="G1035"/>
      <c r="H1035"/>
      <c r="I1035"/>
      <c r="J1035"/>
      <c r="K1035"/>
      <c r="L1035"/>
    </row>
    <row r="1036" spans="3:12" x14ac:dyDescent="0.35">
      <c r="C1036" s="2"/>
      <c r="D1036"/>
      <c r="E1036"/>
      <c r="F1036"/>
      <c r="G1036"/>
      <c r="H1036"/>
      <c r="I1036"/>
      <c r="J1036"/>
      <c r="K1036"/>
      <c r="L1036"/>
    </row>
    <row r="1037" spans="3:12" x14ac:dyDescent="0.35">
      <c r="C1037" s="2"/>
      <c r="D1037"/>
      <c r="E1037"/>
      <c r="F1037"/>
      <c r="G1037"/>
      <c r="H1037"/>
      <c r="I1037"/>
      <c r="J1037"/>
      <c r="K1037"/>
      <c r="L1037"/>
    </row>
    <row r="1038" spans="3:12" x14ac:dyDescent="0.35">
      <c r="C1038" s="2"/>
      <c r="D1038"/>
      <c r="E1038"/>
      <c r="F1038"/>
      <c r="G1038"/>
      <c r="H1038"/>
      <c r="I1038"/>
      <c r="J1038"/>
      <c r="K1038"/>
      <c r="L1038"/>
    </row>
    <row r="1039" spans="3:12" x14ac:dyDescent="0.35">
      <c r="C1039" s="2"/>
      <c r="D1039"/>
      <c r="E1039"/>
      <c r="F1039"/>
      <c r="G1039"/>
      <c r="H1039"/>
      <c r="I1039"/>
      <c r="J1039"/>
      <c r="K1039"/>
      <c r="L1039"/>
    </row>
    <row r="1040" spans="3:12" x14ac:dyDescent="0.35">
      <c r="C1040" s="2"/>
      <c r="D1040"/>
      <c r="E1040"/>
      <c r="F1040"/>
      <c r="G1040"/>
      <c r="H1040"/>
      <c r="I1040"/>
      <c r="J1040"/>
      <c r="K1040"/>
      <c r="L1040"/>
    </row>
    <row r="1041" spans="3:12" x14ac:dyDescent="0.35">
      <c r="C1041" s="2"/>
      <c r="D1041"/>
      <c r="E1041"/>
      <c r="F1041"/>
      <c r="G1041"/>
      <c r="H1041"/>
      <c r="I1041"/>
      <c r="J1041"/>
      <c r="K1041"/>
      <c r="L1041"/>
    </row>
    <row r="1042" spans="3:12" x14ac:dyDescent="0.35">
      <c r="C1042" s="2"/>
      <c r="D1042"/>
      <c r="E1042"/>
      <c r="F1042"/>
      <c r="G1042"/>
      <c r="H1042"/>
      <c r="I1042"/>
      <c r="J1042"/>
      <c r="K1042"/>
      <c r="L1042"/>
    </row>
    <row r="1043" spans="3:12" x14ac:dyDescent="0.35">
      <c r="C1043" s="2"/>
      <c r="D1043"/>
      <c r="E1043"/>
      <c r="F1043"/>
      <c r="G1043"/>
      <c r="H1043"/>
      <c r="I1043"/>
      <c r="J1043"/>
      <c r="K1043"/>
      <c r="L1043"/>
    </row>
    <row r="1044" spans="3:12" x14ac:dyDescent="0.35">
      <c r="C1044" s="2"/>
      <c r="D1044"/>
      <c r="E1044"/>
      <c r="F1044"/>
      <c r="G1044"/>
      <c r="H1044"/>
      <c r="I1044"/>
      <c r="J1044"/>
      <c r="K1044"/>
      <c r="L1044"/>
    </row>
    <row r="1045" spans="3:12" x14ac:dyDescent="0.35">
      <c r="C1045" s="2"/>
      <c r="D1045"/>
      <c r="E1045"/>
      <c r="F1045"/>
      <c r="G1045"/>
      <c r="H1045"/>
      <c r="I1045"/>
      <c r="J1045"/>
      <c r="K1045"/>
      <c r="L1045"/>
    </row>
    <row r="1046" spans="3:12" x14ac:dyDescent="0.35">
      <c r="C1046" s="2"/>
      <c r="D1046"/>
      <c r="E1046"/>
      <c r="F1046"/>
      <c r="G1046"/>
      <c r="H1046"/>
      <c r="I1046"/>
      <c r="J1046"/>
      <c r="K1046"/>
      <c r="L1046"/>
    </row>
    <row r="1047" spans="3:12" x14ac:dyDescent="0.35">
      <c r="C1047" s="2"/>
      <c r="D1047"/>
      <c r="E1047"/>
      <c r="F1047"/>
      <c r="G1047"/>
      <c r="H1047"/>
      <c r="I1047"/>
      <c r="J1047"/>
      <c r="K1047"/>
      <c r="L1047"/>
    </row>
    <row r="1048" spans="3:12" x14ac:dyDescent="0.35">
      <c r="C1048" s="2"/>
      <c r="D1048"/>
      <c r="E1048"/>
      <c r="F1048"/>
      <c r="G1048"/>
      <c r="H1048"/>
      <c r="I1048"/>
      <c r="J1048"/>
      <c r="K1048"/>
      <c r="L1048"/>
    </row>
    <row r="1049" spans="3:12" x14ac:dyDescent="0.35">
      <c r="C1049" s="2"/>
      <c r="D1049"/>
      <c r="E1049"/>
      <c r="F1049"/>
      <c r="G1049"/>
      <c r="H1049"/>
      <c r="I1049"/>
      <c r="J1049"/>
      <c r="K1049"/>
      <c r="L1049"/>
    </row>
    <row r="1050" spans="3:12" x14ac:dyDescent="0.35">
      <c r="C1050" s="2"/>
      <c r="D1050"/>
      <c r="E1050"/>
      <c r="F1050"/>
      <c r="G1050"/>
      <c r="H1050"/>
      <c r="I1050"/>
      <c r="J1050"/>
      <c r="K1050"/>
      <c r="L1050"/>
    </row>
    <row r="1051" spans="3:12" x14ac:dyDescent="0.35">
      <c r="C1051" s="2"/>
      <c r="D1051"/>
      <c r="E1051"/>
      <c r="F1051"/>
      <c r="G1051"/>
      <c r="H1051"/>
      <c r="I1051"/>
      <c r="J1051"/>
      <c r="K1051"/>
      <c r="L1051"/>
    </row>
    <row r="1052" spans="3:12" x14ac:dyDescent="0.35">
      <c r="C1052" s="2"/>
      <c r="D1052"/>
      <c r="E1052"/>
      <c r="F1052"/>
      <c r="G1052"/>
      <c r="H1052"/>
      <c r="I1052"/>
      <c r="J1052"/>
      <c r="K1052"/>
      <c r="L1052"/>
    </row>
    <row r="1053" spans="3:12" x14ac:dyDescent="0.35">
      <c r="C1053" s="2"/>
      <c r="D1053"/>
      <c r="E1053"/>
      <c r="F1053"/>
      <c r="G1053"/>
      <c r="H1053"/>
      <c r="I1053"/>
      <c r="J1053"/>
      <c r="K1053"/>
      <c r="L1053"/>
    </row>
    <row r="1054" spans="3:12" x14ac:dyDescent="0.35">
      <c r="C1054" s="2"/>
      <c r="D1054"/>
      <c r="E1054"/>
      <c r="F1054"/>
      <c r="G1054"/>
      <c r="H1054"/>
      <c r="I1054"/>
      <c r="J1054"/>
      <c r="K1054"/>
      <c r="L1054"/>
    </row>
    <row r="1055" spans="3:12" x14ac:dyDescent="0.35">
      <c r="C1055" s="2"/>
      <c r="D1055"/>
      <c r="E1055"/>
      <c r="F1055"/>
      <c r="G1055"/>
      <c r="H1055"/>
      <c r="I1055"/>
      <c r="J1055"/>
      <c r="K1055"/>
      <c r="L1055"/>
    </row>
    <row r="1056" spans="3:12" x14ac:dyDescent="0.35">
      <c r="C1056" s="2"/>
      <c r="D1056"/>
      <c r="E1056"/>
      <c r="F1056"/>
      <c r="G1056"/>
      <c r="H1056"/>
      <c r="I1056"/>
      <c r="J1056"/>
      <c r="K1056"/>
      <c r="L1056"/>
    </row>
    <row r="1057" spans="3:12" x14ac:dyDescent="0.35">
      <c r="C1057" s="2"/>
      <c r="D1057"/>
      <c r="E1057"/>
      <c r="F1057"/>
      <c r="G1057"/>
      <c r="H1057"/>
      <c r="I1057"/>
      <c r="J1057"/>
      <c r="K1057"/>
      <c r="L1057"/>
    </row>
    <row r="1058" spans="3:12" x14ac:dyDescent="0.35">
      <c r="C1058" s="2"/>
      <c r="D1058"/>
      <c r="E1058"/>
      <c r="F1058"/>
      <c r="G1058"/>
      <c r="H1058"/>
      <c r="I1058"/>
      <c r="J1058"/>
      <c r="K1058"/>
      <c r="L1058"/>
    </row>
    <row r="1059" spans="3:12" x14ac:dyDescent="0.35">
      <c r="C1059" s="2"/>
      <c r="D1059"/>
      <c r="E1059"/>
      <c r="F1059"/>
      <c r="G1059"/>
      <c r="H1059"/>
      <c r="I1059"/>
      <c r="J1059"/>
      <c r="K1059"/>
      <c r="L1059"/>
    </row>
    <row r="1060" spans="3:12" x14ac:dyDescent="0.35">
      <c r="C1060" s="2"/>
      <c r="D1060"/>
      <c r="E1060"/>
      <c r="F1060"/>
      <c r="G1060"/>
      <c r="H1060"/>
      <c r="I1060"/>
      <c r="J1060"/>
      <c r="K1060"/>
      <c r="L1060"/>
    </row>
    <row r="1061" spans="3:12" x14ac:dyDescent="0.35">
      <c r="C1061" s="2"/>
      <c r="D1061"/>
      <c r="E1061"/>
      <c r="F1061"/>
      <c r="G1061"/>
      <c r="H1061"/>
      <c r="I1061"/>
      <c r="J1061"/>
      <c r="K1061"/>
      <c r="L1061"/>
    </row>
    <row r="1062" spans="3:12" x14ac:dyDescent="0.35">
      <c r="C1062" s="2"/>
      <c r="D1062"/>
      <c r="E1062"/>
      <c r="F1062"/>
      <c r="G1062"/>
      <c r="H1062"/>
      <c r="I1062"/>
      <c r="J1062"/>
      <c r="K1062"/>
      <c r="L1062"/>
    </row>
    <row r="1063" spans="3:12" x14ac:dyDescent="0.35">
      <c r="C1063" s="2"/>
      <c r="D1063"/>
      <c r="E1063"/>
      <c r="F1063"/>
      <c r="G1063"/>
      <c r="H1063"/>
      <c r="I1063"/>
      <c r="J1063"/>
      <c r="K1063"/>
      <c r="L1063"/>
    </row>
    <row r="1064" spans="3:12" x14ac:dyDescent="0.35">
      <c r="C1064" s="2"/>
      <c r="D1064"/>
      <c r="E1064"/>
      <c r="F1064"/>
      <c r="G1064"/>
      <c r="H1064"/>
      <c r="I1064"/>
      <c r="J1064"/>
      <c r="K1064"/>
      <c r="L1064"/>
    </row>
    <row r="1065" spans="3:12" x14ac:dyDescent="0.35">
      <c r="C1065" s="2"/>
      <c r="D1065"/>
      <c r="E1065"/>
      <c r="F1065"/>
      <c r="G1065"/>
      <c r="H1065"/>
      <c r="I1065"/>
      <c r="J1065"/>
      <c r="K1065"/>
      <c r="L1065"/>
    </row>
    <row r="1066" spans="3:12" x14ac:dyDescent="0.35">
      <c r="C1066" s="2"/>
      <c r="D1066"/>
      <c r="E1066"/>
      <c r="F1066"/>
      <c r="G1066"/>
      <c r="H1066"/>
      <c r="I1066"/>
      <c r="J1066"/>
      <c r="K1066"/>
      <c r="L1066"/>
    </row>
    <row r="1067" spans="3:12" x14ac:dyDescent="0.35">
      <c r="C1067" s="2"/>
      <c r="D1067"/>
      <c r="E1067"/>
      <c r="F1067"/>
      <c r="G1067"/>
      <c r="H1067"/>
      <c r="I1067"/>
      <c r="J1067"/>
      <c r="K1067"/>
      <c r="L1067"/>
    </row>
    <row r="1068" spans="3:12" x14ac:dyDescent="0.35">
      <c r="C1068" s="2"/>
      <c r="D1068"/>
      <c r="E1068"/>
      <c r="F1068"/>
      <c r="G1068"/>
      <c r="H1068"/>
      <c r="I1068"/>
      <c r="J1068"/>
      <c r="K1068"/>
      <c r="L1068"/>
    </row>
    <row r="1069" spans="3:12" x14ac:dyDescent="0.35">
      <c r="C1069" s="2"/>
      <c r="D1069"/>
      <c r="E1069"/>
      <c r="F1069"/>
      <c r="G1069"/>
      <c r="H1069"/>
      <c r="I1069"/>
      <c r="J1069"/>
      <c r="K1069"/>
      <c r="L1069"/>
    </row>
    <row r="1070" spans="3:12" x14ac:dyDescent="0.35">
      <c r="C1070" s="2"/>
      <c r="D1070"/>
      <c r="E1070"/>
      <c r="F1070"/>
      <c r="G1070"/>
      <c r="H1070"/>
      <c r="I1070"/>
      <c r="J1070"/>
      <c r="K1070"/>
      <c r="L1070"/>
    </row>
    <row r="1071" spans="3:12" x14ac:dyDescent="0.35">
      <c r="C1071" s="2"/>
      <c r="D1071"/>
      <c r="E1071"/>
      <c r="F1071"/>
      <c r="G1071"/>
      <c r="H1071"/>
      <c r="I1071"/>
      <c r="J1071"/>
      <c r="K1071"/>
      <c r="L1071"/>
    </row>
    <row r="1072" spans="3:12" x14ac:dyDescent="0.35">
      <c r="C1072" s="2"/>
      <c r="D1072"/>
      <c r="E1072"/>
      <c r="F1072"/>
      <c r="G1072"/>
      <c r="H1072"/>
      <c r="I1072"/>
      <c r="J1072"/>
      <c r="K1072"/>
      <c r="L1072"/>
    </row>
    <row r="1073" spans="3:12" x14ac:dyDescent="0.35">
      <c r="C1073" s="2"/>
      <c r="D1073"/>
      <c r="E1073"/>
      <c r="F1073"/>
      <c r="G1073"/>
      <c r="H1073"/>
      <c r="I1073"/>
      <c r="J1073"/>
      <c r="K1073"/>
      <c r="L1073"/>
    </row>
    <row r="1074" spans="3:12" x14ac:dyDescent="0.35">
      <c r="C1074" s="2"/>
      <c r="D1074"/>
      <c r="E1074"/>
      <c r="F1074"/>
      <c r="G1074"/>
      <c r="H1074"/>
      <c r="I1074"/>
      <c r="J1074"/>
      <c r="K1074"/>
      <c r="L1074"/>
    </row>
    <row r="1075" spans="3:12" x14ac:dyDescent="0.35">
      <c r="C1075" s="2"/>
      <c r="D1075"/>
      <c r="E1075"/>
      <c r="F1075"/>
      <c r="G1075"/>
      <c r="H1075"/>
      <c r="I1075"/>
      <c r="J1075"/>
      <c r="K1075"/>
      <c r="L1075"/>
    </row>
    <row r="1076" spans="3:12" x14ac:dyDescent="0.35">
      <c r="C1076" s="2"/>
      <c r="D1076"/>
      <c r="E1076"/>
      <c r="F1076"/>
      <c r="G1076"/>
      <c r="H1076"/>
      <c r="I1076"/>
      <c r="J1076"/>
      <c r="K1076"/>
      <c r="L1076"/>
    </row>
    <row r="1077" spans="3:12" x14ac:dyDescent="0.35">
      <c r="C1077" s="2"/>
      <c r="D1077"/>
      <c r="E1077"/>
      <c r="F1077"/>
      <c r="G1077"/>
      <c r="H1077"/>
      <c r="I1077"/>
      <c r="J1077"/>
      <c r="K1077"/>
      <c r="L1077"/>
    </row>
    <row r="1078" spans="3:12" x14ac:dyDescent="0.35">
      <c r="C1078" s="2"/>
      <c r="D1078"/>
      <c r="E1078"/>
      <c r="F1078"/>
      <c r="G1078"/>
      <c r="H1078"/>
      <c r="I1078"/>
      <c r="J1078"/>
      <c r="K1078"/>
      <c r="L1078"/>
    </row>
    <row r="1079" spans="3:12" x14ac:dyDescent="0.35">
      <c r="C1079" s="2"/>
      <c r="D1079"/>
      <c r="E1079"/>
      <c r="F1079"/>
      <c r="G1079"/>
      <c r="H1079"/>
      <c r="I1079"/>
      <c r="J1079"/>
      <c r="K1079"/>
      <c r="L1079"/>
    </row>
    <row r="1080" spans="3:12" x14ac:dyDescent="0.35">
      <c r="C1080" s="2"/>
      <c r="D1080"/>
      <c r="E1080"/>
      <c r="F1080"/>
      <c r="G1080"/>
      <c r="H1080"/>
      <c r="I1080"/>
      <c r="J1080"/>
      <c r="K1080"/>
      <c r="L1080"/>
    </row>
    <row r="1081" spans="3:12" x14ac:dyDescent="0.35">
      <c r="C1081" s="2"/>
      <c r="D1081"/>
      <c r="E1081"/>
      <c r="F1081"/>
      <c r="G1081"/>
      <c r="H1081"/>
      <c r="I1081"/>
      <c r="J1081"/>
      <c r="K1081"/>
      <c r="L1081"/>
    </row>
    <row r="1082" spans="3:12" x14ac:dyDescent="0.35">
      <c r="C1082" s="2"/>
      <c r="D1082"/>
      <c r="E1082"/>
      <c r="F1082"/>
      <c r="G1082"/>
      <c r="H1082"/>
      <c r="I1082"/>
      <c r="J1082"/>
      <c r="K1082"/>
      <c r="L1082"/>
    </row>
    <row r="1083" spans="3:12" x14ac:dyDescent="0.35">
      <c r="C1083" s="2"/>
      <c r="D1083"/>
      <c r="E1083"/>
      <c r="F1083"/>
      <c r="G1083"/>
      <c r="H1083"/>
      <c r="I1083"/>
      <c r="J1083"/>
      <c r="K1083"/>
      <c r="L1083"/>
    </row>
    <row r="1084" spans="3:12" x14ac:dyDescent="0.35">
      <c r="C1084" s="2"/>
      <c r="D1084"/>
      <c r="E1084"/>
      <c r="F1084"/>
      <c r="G1084"/>
      <c r="H1084"/>
      <c r="I1084"/>
      <c r="J1084"/>
      <c r="K1084"/>
      <c r="L1084"/>
    </row>
    <row r="1085" spans="3:12" x14ac:dyDescent="0.35">
      <c r="C1085" s="2"/>
      <c r="D1085"/>
      <c r="E1085"/>
      <c r="F1085"/>
      <c r="G1085"/>
      <c r="H1085"/>
      <c r="I1085"/>
      <c r="J1085"/>
      <c r="K1085"/>
      <c r="L1085"/>
    </row>
    <row r="1086" spans="3:12" x14ac:dyDescent="0.35">
      <c r="C1086" s="2"/>
      <c r="D1086"/>
      <c r="E1086"/>
      <c r="F1086"/>
      <c r="G1086"/>
      <c r="H1086"/>
      <c r="I1086"/>
      <c r="J1086"/>
      <c r="K1086"/>
      <c r="L1086"/>
    </row>
    <row r="1087" spans="3:12" x14ac:dyDescent="0.35">
      <c r="C1087" s="2"/>
      <c r="D1087"/>
      <c r="E1087"/>
      <c r="F1087"/>
      <c r="G1087"/>
      <c r="H1087"/>
      <c r="I1087"/>
      <c r="J1087"/>
      <c r="K1087"/>
      <c r="L1087"/>
    </row>
    <row r="1088" spans="3:12" x14ac:dyDescent="0.35">
      <c r="C1088" s="2"/>
      <c r="D1088"/>
      <c r="E1088"/>
      <c r="F1088"/>
      <c r="G1088"/>
      <c r="H1088"/>
      <c r="I1088"/>
      <c r="J1088"/>
      <c r="K1088"/>
      <c r="L1088"/>
    </row>
    <row r="1089" spans="3:12" x14ac:dyDescent="0.35">
      <c r="C1089" s="2"/>
      <c r="D1089"/>
      <c r="E1089"/>
      <c r="F1089"/>
      <c r="G1089"/>
      <c r="H1089"/>
      <c r="I1089"/>
      <c r="J1089"/>
      <c r="K1089"/>
      <c r="L1089"/>
    </row>
    <row r="1090" spans="3:12" x14ac:dyDescent="0.35">
      <c r="C1090" s="2"/>
      <c r="D1090"/>
      <c r="E1090"/>
      <c r="F1090"/>
      <c r="G1090"/>
      <c r="H1090"/>
      <c r="I1090"/>
      <c r="J1090"/>
      <c r="K1090"/>
      <c r="L1090"/>
    </row>
    <row r="1091" spans="3:12" x14ac:dyDescent="0.35">
      <c r="C1091" s="2"/>
      <c r="D1091"/>
      <c r="E1091"/>
      <c r="F1091"/>
      <c r="G1091"/>
      <c r="H1091"/>
      <c r="I1091"/>
      <c r="J1091"/>
      <c r="K1091"/>
      <c r="L1091"/>
    </row>
    <row r="1092" spans="3:12" x14ac:dyDescent="0.35">
      <c r="C1092" s="2"/>
      <c r="D1092"/>
      <c r="E1092"/>
      <c r="F1092"/>
      <c r="G1092"/>
      <c r="H1092"/>
      <c r="I1092"/>
      <c r="J1092"/>
      <c r="K1092"/>
      <c r="L1092"/>
    </row>
    <row r="1093" spans="3:12" x14ac:dyDescent="0.35">
      <c r="C1093" s="2"/>
      <c r="D1093"/>
      <c r="E1093"/>
      <c r="F1093"/>
      <c r="G1093"/>
      <c r="H1093"/>
      <c r="I1093"/>
      <c r="J1093"/>
      <c r="K1093"/>
      <c r="L1093"/>
    </row>
    <row r="1094" spans="3:12" x14ac:dyDescent="0.35">
      <c r="C1094" s="2"/>
      <c r="D1094"/>
      <c r="E1094"/>
      <c r="F1094"/>
      <c r="G1094"/>
      <c r="H1094"/>
      <c r="I1094"/>
      <c r="J1094"/>
      <c r="K1094"/>
      <c r="L1094"/>
    </row>
    <row r="1095" spans="3:12" x14ac:dyDescent="0.35">
      <c r="C1095" s="2"/>
      <c r="D1095"/>
      <c r="E1095"/>
      <c r="F1095"/>
      <c r="G1095"/>
      <c r="H1095"/>
      <c r="I1095"/>
      <c r="J1095"/>
      <c r="K1095"/>
      <c r="L1095"/>
    </row>
    <row r="1096" spans="3:12" x14ac:dyDescent="0.35">
      <c r="C1096" s="2"/>
      <c r="D1096"/>
      <c r="E1096"/>
      <c r="F1096"/>
      <c r="G1096"/>
      <c r="H1096"/>
      <c r="I1096"/>
      <c r="J1096"/>
      <c r="K1096"/>
      <c r="L1096"/>
    </row>
    <row r="1097" spans="3:12" x14ac:dyDescent="0.35">
      <c r="C1097" s="2"/>
      <c r="D1097"/>
      <c r="E1097"/>
      <c r="F1097"/>
      <c r="G1097"/>
      <c r="H1097"/>
      <c r="I1097"/>
      <c r="J1097"/>
      <c r="K1097"/>
      <c r="L1097"/>
    </row>
    <row r="1098" spans="3:12" x14ac:dyDescent="0.35">
      <c r="C1098" s="2"/>
      <c r="D1098"/>
      <c r="E1098"/>
      <c r="F1098"/>
      <c r="G1098"/>
      <c r="H1098"/>
      <c r="I1098"/>
      <c r="J1098"/>
      <c r="K1098"/>
      <c r="L1098"/>
    </row>
    <row r="1099" spans="3:12" x14ac:dyDescent="0.35">
      <c r="C1099" s="2"/>
      <c r="D1099"/>
      <c r="E1099"/>
      <c r="F1099"/>
      <c r="G1099"/>
      <c r="H1099"/>
      <c r="I1099"/>
      <c r="J1099"/>
      <c r="K1099"/>
      <c r="L1099"/>
    </row>
    <row r="1100" spans="3:12" x14ac:dyDescent="0.35">
      <c r="C1100" s="2"/>
      <c r="D1100"/>
      <c r="E1100"/>
      <c r="F1100"/>
      <c r="G1100"/>
      <c r="H1100"/>
      <c r="I1100"/>
      <c r="J1100"/>
      <c r="K1100"/>
      <c r="L1100"/>
    </row>
    <row r="1101" spans="3:12" x14ac:dyDescent="0.35">
      <c r="C1101" s="2"/>
      <c r="D1101"/>
      <c r="E1101"/>
      <c r="F1101"/>
      <c r="G1101"/>
      <c r="H1101"/>
      <c r="I1101"/>
      <c r="J1101"/>
      <c r="K1101"/>
      <c r="L1101"/>
    </row>
    <row r="1102" spans="3:12" x14ac:dyDescent="0.35">
      <c r="C1102" s="2"/>
      <c r="D1102"/>
      <c r="E1102"/>
      <c r="F1102"/>
      <c r="G1102"/>
      <c r="H1102"/>
      <c r="I1102"/>
      <c r="J1102"/>
      <c r="K1102"/>
      <c r="L1102"/>
    </row>
    <row r="1103" spans="3:12" x14ac:dyDescent="0.35">
      <c r="C1103" s="2"/>
      <c r="D1103"/>
      <c r="E1103"/>
      <c r="F1103"/>
      <c r="G1103"/>
      <c r="H1103"/>
      <c r="I1103"/>
      <c r="J1103"/>
      <c r="K1103"/>
      <c r="L1103"/>
    </row>
    <row r="1104" spans="3:12" x14ac:dyDescent="0.35">
      <c r="C1104" s="2"/>
      <c r="D1104"/>
      <c r="E1104"/>
      <c r="F1104"/>
      <c r="G1104"/>
      <c r="H1104"/>
      <c r="I1104"/>
      <c r="J1104"/>
      <c r="K1104"/>
      <c r="L1104"/>
    </row>
    <row r="1105" spans="3:12" x14ac:dyDescent="0.35">
      <c r="C1105" s="2"/>
      <c r="D1105"/>
      <c r="E1105"/>
      <c r="F1105"/>
      <c r="G1105"/>
      <c r="H1105"/>
      <c r="I1105"/>
      <c r="J1105"/>
      <c r="K1105"/>
      <c r="L1105"/>
    </row>
    <row r="1106" spans="3:12" x14ac:dyDescent="0.35">
      <c r="C1106" s="2"/>
      <c r="D1106"/>
      <c r="E1106"/>
      <c r="F1106"/>
      <c r="G1106"/>
      <c r="H1106"/>
      <c r="I1106"/>
      <c r="J1106"/>
      <c r="K1106"/>
      <c r="L1106"/>
    </row>
    <row r="1107" spans="3:12" x14ac:dyDescent="0.35">
      <c r="C1107" s="2"/>
      <c r="D1107"/>
      <c r="E1107"/>
      <c r="F1107"/>
      <c r="G1107"/>
      <c r="H1107"/>
      <c r="I1107"/>
      <c r="J1107"/>
      <c r="K1107"/>
      <c r="L1107"/>
    </row>
    <row r="1108" spans="3:12" x14ac:dyDescent="0.35">
      <c r="C1108" s="2"/>
      <c r="D1108"/>
      <c r="E1108"/>
      <c r="F1108"/>
      <c r="G1108"/>
      <c r="H1108"/>
      <c r="I1108"/>
      <c r="J1108"/>
      <c r="K1108"/>
      <c r="L1108"/>
    </row>
    <row r="1109" spans="3:12" x14ac:dyDescent="0.35">
      <c r="C1109" s="2"/>
      <c r="D1109"/>
      <c r="E1109"/>
      <c r="F1109"/>
      <c r="G1109"/>
      <c r="H1109"/>
      <c r="I1109"/>
      <c r="J1109"/>
      <c r="K1109"/>
      <c r="L1109"/>
    </row>
    <row r="1110" spans="3:12" x14ac:dyDescent="0.35">
      <c r="C1110" s="2"/>
      <c r="D1110"/>
      <c r="E1110"/>
      <c r="F1110"/>
      <c r="G1110"/>
      <c r="H1110"/>
      <c r="I1110"/>
      <c r="J1110"/>
      <c r="K1110"/>
      <c r="L1110"/>
    </row>
    <row r="1111" spans="3:12" x14ac:dyDescent="0.35">
      <c r="C1111" s="2"/>
      <c r="D1111"/>
      <c r="E1111"/>
      <c r="F1111"/>
      <c r="G1111"/>
      <c r="H1111"/>
      <c r="I1111"/>
      <c r="J1111"/>
      <c r="K1111"/>
      <c r="L1111"/>
    </row>
    <row r="1112" spans="3:12" x14ac:dyDescent="0.35">
      <c r="C1112" s="2"/>
      <c r="D1112"/>
      <c r="E1112"/>
      <c r="F1112"/>
      <c r="G1112"/>
      <c r="H1112"/>
      <c r="I1112"/>
      <c r="J1112"/>
      <c r="K1112"/>
      <c r="L1112"/>
    </row>
    <row r="1113" spans="3:12" x14ac:dyDescent="0.35">
      <c r="C1113" s="2"/>
      <c r="D1113"/>
      <c r="E1113"/>
      <c r="F1113"/>
      <c r="G1113"/>
      <c r="H1113"/>
      <c r="I1113"/>
      <c r="J1113"/>
      <c r="K1113"/>
      <c r="L1113"/>
    </row>
    <row r="1114" spans="3:12" x14ac:dyDescent="0.35">
      <c r="C1114" s="2"/>
      <c r="D1114"/>
      <c r="E1114"/>
      <c r="F1114"/>
      <c r="G1114"/>
      <c r="H1114"/>
      <c r="I1114"/>
      <c r="J1114"/>
      <c r="K1114"/>
      <c r="L1114"/>
    </row>
    <row r="1115" spans="3:12" x14ac:dyDescent="0.35">
      <c r="C1115" s="2"/>
      <c r="D1115"/>
      <c r="E1115"/>
      <c r="F1115"/>
      <c r="G1115"/>
      <c r="H1115"/>
      <c r="I1115"/>
      <c r="J1115"/>
      <c r="K1115"/>
      <c r="L1115"/>
    </row>
    <row r="1116" spans="3:12" x14ac:dyDescent="0.35">
      <c r="C1116" s="2"/>
      <c r="D1116"/>
      <c r="E1116"/>
      <c r="F1116"/>
      <c r="G1116"/>
      <c r="H1116"/>
      <c r="I1116"/>
      <c r="J1116"/>
      <c r="K1116"/>
      <c r="L1116"/>
    </row>
    <row r="1117" spans="3:12" x14ac:dyDescent="0.35">
      <c r="C1117" s="2"/>
      <c r="D1117"/>
      <c r="E1117"/>
      <c r="F1117"/>
      <c r="G1117"/>
      <c r="H1117"/>
      <c r="I1117"/>
      <c r="J1117"/>
      <c r="K1117"/>
      <c r="L1117"/>
    </row>
    <row r="1118" spans="3:12" x14ac:dyDescent="0.35">
      <c r="C1118" s="2"/>
      <c r="D1118"/>
      <c r="E1118"/>
      <c r="F1118"/>
      <c r="G1118"/>
      <c r="H1118"/>
      <c r="I1118"/>
      <c r="J1118"/>
      <c r="K1118"/>
      <c r="L1118"/>
    </row>
    <row r="1119" spans="3:12" x14ac:dyDescent="0.35">
      <c r="C1119" s="2"/>
      <c r="D1119"/>
      <c r="E1119"/>
      <c r="F1119"/>
      <c r="G1119"/>
      <c r="H1119"/>
      <c r="I1119"/>
      <c r="J1119"/>
      <c r="K1119"/>
      <c r="L1119"/>
    </row>
    <row r="1120" spans="3:12" x14ac:dyDescent="0.35">
      <c r="C1120" s="2"/>
      <c r="D1120"/>
      <c r="E1120"/>
      <c r="F1120"/>
      <c r="G1120"/>
      <c r="H1120"/>
      <c r="I1120"/>
      <c r="J1120"/>
      <c r="K1120"/>
      <c r="L1120"/>
    </row>
    <row r="1121" spans="3:12" x14ac:dyDescent="0.35">
      <c r="C1121" s="2"/>
      <c r="D1121"/>
      <c r="E1121"/>
      <c r="F1121"/>
      <c r="G1121"/>
      <c r="H1121"/>
      <c r="I1121"/>
      <c r="J1121"/>
      <c r="K1121"/>
      <c r="L1121"/>
    </row>
    <row r="1122" spans="3:12" x14ac:dyDescent="0.35">
      <c r="C1122" s="2"/>
      <c r="D1122"/>
      <c r="E1122"/>
      <c r="F1122"/>
      <c r="G1122"/>
      <c r="H1122"/>
      <c r="I1122"/>
      <c r="J1122"/>
      <c r="K1122"/>
      <c r="L1122"/>
    </row>
    <row r="1123" spans="3:12" x14ac:dyDescent="0.35">
      <c r="C1123" s="2"/>
      <c r="D1123"/>
      <c r="E1123"/>
      <c r="F1123"/>
      <c r="G1123"/>
      <c r="H1123"/>
      <c r="I1123"/>
      <c r="J1123"/>
      <c r="K1123"/>
      <c r="L1123"/>
    </row>
    <row r="1124" spans="3:12" x14ac:dyDescent="0.35">
      <c r="C1124" s="2"/>
      <c r="D1124"/>
      <c r="E1124"/>
      <c r="F1124"/>
      <c r="G1124"/>
      <c r="H1124"/>
      <c r="I1124"/>
      <c r="J1124"/>
      <c r="K1124"/>
      <c r="L1124"/>
    </row>
    <row r="1125" spans="3:12" x14ac:dyDescent="0.35">
      <c r="C1125" s="2"/>
      <c r="D1125"/>
      <c r="E1125"/>
      <c r="F1125"/>
      <c r="G1125"/>
      <c r="H1125"/>
      <c r="I1125"/>
      <c r="J1125"/>
      <c r="K1125"/>
      <c r="L1125"/>
    </row>
    <row r="1126" spans="3:12" x14ac:dyDescent="0.35">
      <c r="C1126" s="2"/>
      <c r="D1126"/>
      <c r="E1126"/>
      <c r="F1126"/>
      <c r="G1126"/>
      <c r="H1126"/>
      <c r="I1126"/>
      <c r="J1126"/>
      <c r="K1126"/>
      <c r="L1126"/>
    </row>
    <row r="1127" spans="3:12" x14ac:dyDescent="0.35">
      <c r="C1127" s="2"/>
      <c r="D1127"/>
      <c r="E1127"/>
      <c r="F1127"/>
      <c r="G1127"/>
      <c r="H1127"/>
      <c r="I1127"/>
      <c r="J1127"/>
      <c r="K1127"/>
      <c r="L1127"/>
    </row>
    <row r="1128" spans="3:12" x14ac:dyDescent="0.35">
      <c r="C1128" s="2"/>
      <c r="D1128"/>
      <c r="E1128"/>
      <c r="F1128"/>
      <c r="G1128"/>
      <c r="H1128"/>
      <c r="I1128"/>
      <c r="J1128"/>
      <c r="K1128"/>
      <c r="L1128"/>
    </row>
    <row r="1129" spans="3:12" x14ac:dyDescent="0.35">
      <c r="C1129" s="2"/>
      <c r="D1129"/>
      <c r="E1129"/>
      <c r="F1129"/>
      <c r="G1129"/>
      <c r="H1129"/>
      <c r="I1129"/>
      <c r="J1129"/>
      <c r="K1129"/>
      <c r="L1129"/>
    </row>
    <row r="1130" spans="3:12" x14ac:dyDescent="0.35">
      <c r="C1130" s="2"/>
      <c r="D1130"/>
      <c r="E1130"/>
      <c r="F1130"/>
      <c r="G1130"/>
      <c r="H1130"/>
      <c r="I1130"/>
      <c r="J1130"/>
      <c r="K1130"/>
      <c r="L1130"/>
    </row>
    <row r="1131" spans="3:12" x14ac:dyDescent="0.35">
      <c r="C1131" s="2"/>
      <c r="D1131"/>
      <c r="E1131"/>
      <c r="F1131"/>
      <c r="G1131"/>
      <c r="H1131"/>
      <c r="I1131"/>
      <c r="J1131"/>
      <c r="K1131"/>
      <c r="L1131"/>
    </row>
    <row r="1132" spans="3:12" x14ac:dyDescent="0.35">
      <c r="C1132" s="2"/>
      <c r="D1132"/>
      <c r="E1132"/>
      <c r="F1132"/>
      <c r="G1132"/>
      <c r="H1132"/>
      <c r="I1132"/>
      <c r="J1132"/>
      <c r="K1132"/>
      <c r="L1132"/>
    </row>
    <row r="1133" spans="3:12" x14ac:dyDescent="0.35">
      <c r="C1133" s="2"/>
      <c r="D1133"/>
      <c r="E1133"/>
      <c r="F1133"/>
      <c r="G1133"/>
      <c r="H1133"/>
      <c r="I1133"/>
      <c r="J1133"/>
      <c r="K1133"/>
      <c r="L1133"/>
    </row>
    <row r="1134" spans="3:12" x14ac:dyDescent="0.35">
      <c r="C1134" s="2"/>
      <c r="D1134"/>
      <c r="E1134"/>
      <c r="F1134"/>
      <c r="G1134"/>
      <c r="H1134"/>
      <c r="I1134"/>
      <c r="J1134"/>
      <c r="K1134"/>
      <c r="L1134"/>
    </row>
    <row r="1135" spans="3:12" x14ac:dyDescent="0.35">
      <c r="C1135" s="2"/>
      <c r="D1135"/>
      <c r="E1135"/>
      <c r="F1135"/>
      <c r="G1135"/>
      <c r="H1135"/>
      <c r="I1135"/>
      <c r="J1135"/>
      <c r="K1135"/>
      <c r="L1135"/>
    </row>
    <row r="1136" spans="3:12" x14ac:dyDescent="0.35">
      <c r="C1136" s="2"/>
      <c r="D1136"/>
      <c r="E1136"/>
      <c r="F1136"/>
      <c r="G1136"/>
      <c r="H1136"/>
      <c r="I1136"/>
      <c r="J1136"/>
      <c r="K1136"/>
      <c r="L1136"/>
    </row>
    <row r="1137" spans="3:12" x14ac:dyDescent="0.35">
      <c r="C1137" s="2"/>
      <c r="D1137"/>
      <c r="E1137"/>
      <c r="F1137"/>
      <c r="G1137"/>
      <c r="H1137"/>
      <c r="I1137"/>
      <c r="J1137"/>
      <c r="K1137"/>
      <c r="L1137"/>
    </row>
    <row r="1138" spans="3:12" x14ac:dyDescent="0.35">
      <c r="C1138" s="2"/>
      <c r="D1138"/>
      <c r="E1138"/>
      <c r="F1138"/>
      <c r="G1138"/>
      <c r="H1138"/>
      <c r="I1138"/>
      <c r="J1138"/>
      <c r="K1138"/>
      <c r="L1138"/>
    </row>
    <row r="1139" spans="3:12" x14ac:dyDescent="0.35">
      <c r="C1139" s="2"/>
      <c r="D1139"/>
      <c r="E1139"/>
      <c r="F1139"/>
      <c r="G1139"/>
      <c r="H1139"/>
      <c r="I1139"/>
      <c r="J1139"/>
      <c r="K1139"/>
      <c r="L1139"/>
    </row>
    <row r="1140" spans="3:12" x14ac:dyDescent="0.35">
      <c r="C1140" s="2"/>
      <c r="D1140"/>
      <c r="E1140"/>
      <c r="F1140"/>
      <c r="G1140"/>
      <c r="H1140"/>
      <c r="I1140"/>
      <c r="J1140"/>
      <c r="K1140"/>
      <c r="L1140"/>
    </row>
    <row r="1141" spans="3:12" x14ac:dyDescent="0.35">
      <c r="C1141" s="2"/>
      <c r="D1141"/>
      <c r="E1141"/>
      <c r="F1141"/>
      <c r="G1141"/>
      <c r="H1141"/>
      <c r="I1141"/>
      <c r="J1141"/>
      <c r="K1141"/>
      <c r="L1141"/>
    </row>
    <row r="1142" spans="3:12" x14ac:dyDescent="0.35">
      <c r="C1142" s="2"/>
      <c r="D1142"/>
      <c r="E1142"/>
      <c r="F1142"/>
      <c r="G1142"/>
      <c r="H1142"/>
      <c r="I1142"/>
      <c r="J1142"/>
      <c r="K1142"/>
      <c r="L1142"/>
    </row>
    <row r="1143" spans="3:12" x14ac:dyDescent="0.35">
      <c r="C1143" s="2"/>
      <c r="D1143"/>
      <c r="E1143"/>
      <c r="F1143"/>
      <c r="G1143"/>
      <c r="H1143"/>
      <c r="I1143"/>
      <c r="J1143"/>
      <c r="K1143"/>
      <c r="L1143"/>
    </row>
    <row r="1144" spans="3:12" x14ac:dyDescent="0.35">
      <c r="C1144" s="2"/>
      <c r="D1144"/>
      <c r="E1144"/>
      <c r="F1144"/>
      <c r="G1144"/>
      <c r="H1144"/>
      <c r="I1144"/>
      <c r="J1144"/>
      <c r="K1144"/>
      <c r="L1144"/>
    </row>
    <row r="1145" spans="3:12" x14ac:dyDescent="0.35">
      <c r="C1145" s="2"/>
      <c r="D1145"/>
      <c r="E1145"/>
      <c r="F1145"/>
      <c r="G1145"/>
      <c r="H1145"/>
      <c r="I1145"/>
      <c r="J1145"/>
      <c r="K1145"/>
      <c r="L1145"/>
    </row>
    <row r="1146" spans="3:12" x14ac:dyDescent="0.35">
      <c r="C1146" s="2"/>
      <c r="D1146"/>
      <c r="E1146"/>
      <c r="F1146"/>
      <c r="G1146"/>
      <c r="H1146"/>
      <c r="I1146"/>
      <c r="J1146"/>
      <c r="K1146"/>
      <c r="L1146"/>
    </row>
    <row r="1147" spans="3:12" x14ac:dyDescent="0.35">
      <c r="C1147" s="2"/>
      <c r="D1147"/>
      <c r="E1147"/>
      <c r="F1147"/>
      <c r="G1147"/>
      <c r="H1147"/>
      <c r="I1147"/>
      <c r="J1147"/>
      <c r="K1147"/>
      <c r="L1147"/>
    </row>
    <row r="1148" spans="3:12" x14ac:dyDescent="0.35">
      <c r="C1148" s="2"/>
      <c r="D1148"/>
      <c r="E1148"/>
      <c r="F1148"/>
      <c r="G1148"/>
      <c r="H1148"/>
      <c r="I1148"/>
      <c r="J1148"/>
      <c r="K1148"/>
      <c r="L1148"/>
    </row>
    <row r="1149" spans="3:12" x14ac:dyDescent="0.35">
      <c r="C1149" s="2"/>
      <c r="D1149"/>
      <c r="E1149"/>
      <c r="F1149"/>
      <c r="G1149"/>
      <c r="H1149"/>
      <c r="I1149"/>
      <c r="J1149"/>
      <c r="K1149"/>
      <c r="L1149"/>
    </row>
    <row r="1150" spans="3:12" x14ac:dyDescent="0.35">
      <c r="C1150" s="2"/>
      <c r="D1150"/>
      <c r="E1150"/>
      <c r="F1150"/>
      <c r="G1150"/>
      <c r="H1150"/>
      <c r="I1150"/>
      <c r="J1150"/>
      <c r="K1150"/>
      <c r="L1150"/>
    </row>
    <row r="1151" spans="3:12" x14ac:dyDescent="0.35">
      <c r="C1151" s="2"/>
      <c r="D1151"/>
      <c r="E1151"/>
      <c r="F1151"/>
      <c r="G1151"/>
      <c r="H1151"/>
      <c r="I1151"/>
      <c r="J1151"/>
      <c r="K1151"/>
      <c r="L1151"/>
    </row>
    <row r="1152" spans="3:12" x14ac:dyDescent="0.35">
      <c r="C1152" s="2"/>
      <c r="D1152"/>
      <c r="E1152"/>
      <c r="F1152"/>
      <c r="G1152"/>
      <c r="H1152"/>
      <c r="I1152"/>
      <c r="J1152"/>
      <c r="K1152"/>
      <c r="L1152"/>
    </row>
    <row r="1153" spans="3:12" x14ac:dyDescent="0.35">
      <c r="C1153" s="2"/>
      <c r="D1153"/>
      <c r="E1153"/>
      <c r="F1153"/>
      <c r="G1153"/>
      <c r="H1153"/>
      <c r="I1153"/>
      <c r="J1153"/>
      <c r="K1153"/>
      <c r="L1153"/>
    </row>
    <row r="1154" spans="3:12" x14ac:dyDescent="0.35">
      <c r="C1154" s="2"/>
      <c r="D1154"/>
      <c r="E1154"/>
      <c r="F1154"/>
      <c r="G1154"/>
      <c r="H1154"/>
      <c r="I1154"/>
      <c r="J1154"/>
      <c r="K1154"/>
      <c r="L1154"/>
    </row>
    <row r="1155" spans="3:12" x14ac:dyDescent="0.35">
      <c r="C1155" s="2"/>
      <c r="D1155"/>
      <c r="E1155"/>
      <c r="F1155"/>
      <c r="G1155"/>
      <c r="H1155"/>
      <c r="I1155"/>
      <c r="J1155"/>
      <c r="K1155"/>
      <c r="L1155"/>
    </row>
    <row r="1156" spans="3:12" x14ac:dyDescent="0.35">
      <c r="C1156" s="2"/>
      <c r="D1156"/>
      <c r="E1156"/>
      <c r="F1156"/>
      <c r="G1156"/>
      <c r="H1156"/>
      <c r="I1156"/>
      <c r="J1156"/>
      <c r="K1156"/>
      <c r="L1156"/>
    </row>
    <row r="1157" spans="3:12" x14ac:dyDescent="0.35">
      <c r="C1157" s="2"/>
      <c r="D1157"/>
      <c r="E1157"/>
      <c r="F1157"/>
      <c r="G1157"/>
      <c r="H1157"/>
      <c r="I1157"/>
      <c r="J1157"/>
      <c r="K1157"/>
      <c r="L1157"/>
    </row>
    <row r="1158" spans="3:12" x14ac:dyDescent="0.35">
      <c r="C1158" s="2"/>
      <c r="D1158"/>
      <c r="E1158"/>
      <c r="F1158"/>
      <c r="G1158"/>
      <c r="H1158"/>
      <c r="I1158"/>
      <c r="J1158"/>
      <c r="K1158"/>
      <c r="L1158"/>
    </row>
    <row r="1159" spans="3:12" x14ac:dyDescent="0.35">
      <c r="C1159" s="2"/>
      <c r="D1159"/>
      <c r="E1159"/>
      <c r="F1159"/>
      <c r="G1159"/>
      <c r="H1159"/>
      <c r="I1159"/>
      <c r="J1159"/>
      <c r="K1159"/>
      <c r="L1159"/>
    </row>
    <row r="1160" spans="3:12" x14ac:dyDescent="0.35">
      <c r="C1160" s="2"/>
      <c r="D1160"/>
      <c r="E1160"/>
      <c r="F1160"/>
      <c r="G1160"/>
      <c r="H1160"/>
      <c r="I1160"/>
      <c r="J1160"/>
      <c r="K1160"/>
      <c r="L1160"/>
    </row>
    <row r="1161" spans="3:12" x14ac:dyDescent="0.35">
      <c r="C1161" s="2"/>
      <c r="D1161"/>
      <c r="E1161"/>
      <c r="F1161"/>
      <c r="G1161"/>
      <c r="H1161"/>
      <c r="I1161"/>
      <c r="J1161"/>
      <c r="K1161"/>
      <c r="L1161"/>
    </row>
    <row r="1162" spans="3:12" x14ac:dyDescent="0.35">
      <c r="C1162" s="2"/>
      <c r="D1162"/>
      <c r="E1162"/>
      <c r="F1162"/>
      <c r="G1162"/>
      <c r="H1162"/>
      <c r="I1162"/>
      <c r="J1162"/>
      <c r="K1162"/>
      <c r="L1162"/>
    </row>
    <row r="1163" spans="3:12" x14ac:dyDescent="0.35">
      <c r="C1163" s="2"/>
      <c r="D1163"/>
      <c r="E1163"/>
      <c r="F1163"/>
      <c r="G1163"/>
      <c r="H1163"/>
      <c r="I1163"/>
      <c r="J1163"/>
      <c r="K1163"/>
      <c r="L1163"/>
    </row>
    <row r="1164" spans="3:12" x14ac:dyDescent="0.35">
      <c r="C1164" s="2"/>
      <c r="D1164"/>
      <c r="E1164"/>
      <c r="F1164"/>
      <c r="G1164"/>
      <c r="H1164"/>
      <c r="I1164"/>
      <c r="J1164"/>
      <c r="K1164"/>
      <c r="L1164"/>
    </row>
    <row r="1165" spans="3:12" x14ac:dyDescent="0.35">
      <c r="C1165" s="2"/>
      <c r="D1165"/>
      <c r="E1165"/>
      <c r="F1165"/>
      <c r="G1165"/>
      <c r="H1165"/>
      <c r="I1165"/>
      <c r="J1165"/>
      <c r="K1165"/>
      <c r="L1165"/>
    </row>
    <row r="1166" spans="3:12" x14ac:dyDescent="0.35">
      <c r="C1166" s="2"/>
      <c r="D1166"/>
      <c r="E1166"/>
      <c r="F1166"/>
      <c r="G1166"/>
      <c r="H1166"/>
      <c r="I1166"/>
      <c r="J1166"/>
      <c r="K1166"/>
      <c r="L1166"/>
    </row>
    <row r="1167" spans="3:12" x14ac:dyDescent="0.35">
      <c r="C1167" s="2"/>
      <c r="D1167"/>
      <c r="E1167"/>
      <c r="F1167"/>
      <c r="G1167"/>
      <c r="H1167"/>
      <c r="I1167"/>
      <c r="J1167"/>
      <c r="K1167"/>
      <c r="L1167"/>
    </row>
    <row r="1168" spans="3:12" x14ac:dyDescent="0.35">
      <c r="C1168" s="2"/>
      <c r="D1168"/>
      <c r="E1168"/>
      <c r="F1168"/>
      <c r="G1168"/>
      <c r="H1168"/>
      <c r="I1168"/>
      <c r="J1168"/>
      <c r="K1168"/>
      <c r="L1168"/>
    </row>
    <row r="1169" spans="3:12" x14ac:dyDescent="0.35">
      <c r="C1169" s="2"/>
      <c r="D1169"/>
      <c r="E1169"/>
      <c r="F1169"/>
      <c r="G1169"/>
      <c r="H1169"/>
      <c r="I1169"/>
      <c r="J1169"/>
      <c r="K1169"/>
      <c r="L1169"/>
    </row>
    <row r="1170" spans="3:12" x14ac:dyDescent="0.35">
      <c r="C1170" s="2"/>
      <c r="D1170"/>
      <c r="E1170"/>
      <c r="F1170"/>
      <c r="G1170"/>
      <c r="H1170"/>
      <c r="I1170"/>
      <c r="J1170"/>
      <c r="K1170"/>
      <c r="L1170"/>
    </row>
    <row r="1171" spans="3:12" x14ac:dyDescent="0.35">
      <c r="C1171" s="2"/>
      <c r="D1171"/>
      <c r="E1171"/>
      <c r="F1171"/>
      <c r="G1171"/>
      <c r="H1171"/>
      <c r="I1171"/>
      <c r="J1171"/>
      <c r="K1171"/>
      <c r="L1171"/>
    </row>
    <row r="1172" spans="3:12" x14ac:dyDescent="0.35">
      <c r="C1172" s="2"/>
      <c r="D1172"/>
      <c r="E1172"/>
      <c r="F1172"/>
      <c r="G1172"/>
      <c r="H1172"/>
      <c r="I1172"/>
      <c r="J1172"/>
      <c r="K1172"/>
      <c r="L1172"/>
    </row>
    <row r="1173" spans="3:12" x14ac:dyDescent="0.35">
      <c r="C1173" s="2"/>
      <c r="D1173"/>
      <c r="E1173"/>
      <c r="F1173"/>
      <c r="G1173"/>
      <c r="H1173"/>
      <c r="I1173"/>
      <c r="J1173"/>
      <c r="K1173"/>
      <c r="L1173"/>
    </row>
    <row r="1174" spans="3:12" x14ac:dyDescent="0.35">
      <c r="C1174" s="2"/>
      <c r="D1174"/>
      <c r="E1174"/>
      <c r="F1174"/>
      <c r="G1174"/>
      <c r="H1174"/>
      <c r="I1174"/>
      <c r="J1174"/>
      <c r="K1174"/>
      <c r="L1174"/>
    </row>
    <row r="1175" spans="3:12" x14ac:dyDescent="0.35">
      <c r="C1175" s="2"/>
      <c r="D1175"/>
      <c r="E1175"/>
      <c r="F1175"/>
      <c r="G1175"/>
      <c r="H1175"/>
      <c r="I1175"/>
      <c r="J1175"/>
      <c r="K1175"/>
      <c r="L1175"/>
    </row>
    <row r="1176" spans="3:12" x14ac:dyDescent="0.35">
      <c r="C1176" s="2"/>
      <c r="D1176"/>
      <c r="E1176"/>
      <c r="F1176"/>
      <c r="G1176"/>
      <c r="H1176"/>
      <c r="I1176"/>
      <c r="J1176"/>
      <c r="K1176"/>
      <c r="L1176"/>
    </row>
    <row r="1177" spans="3:12" x14ac:dyDescent="0.35">
      <c r="C1177" s="2"/>
      <c r="D1177"/>
      <c r="E1177"/>
      <c r="F1177"/>
      <c r="G1177"/>
      <c r="H1177"/>
      <c r="I1177"/>
      <c r="J1177"/>
      <c r="K1177"/>
      <c r="L1177"/>
    </row>
    <row r="1178" spans="3:12" x14ac:dyDescent="0.35">
      <c r="C1178" s="2"/>
      <c r="D1178"/>
      <c r="E1178"/>
      <c r="F1178"/>
      <c r="G1178"/>
      <c r="H1178"/>
      <c r="I1178"/>
      <c r="J1178"/>
      <c r="K1178"/>
      <c r="L1178"/>
    </row>
    <row r="1179" spans="3:12" x14ac:dyDescent="0.35">
      <c r="C1179" s="2"/>
      <c r="D1179"/>
      <c r="E1179"/>
      <c r="F1179"/>
      <c r="G1179"/>
      <c r="H1179"/>
      <c r="I1179"/>
      <c r="J1179"/>
      <c r="K1179"/>
      <c r="L1179"/>
    </row>
    <row r="1180" spans="3:12" x14ac:dyDescent="0.35">
      <c r="C1180" s="2"/>
      <c r="D1180"/>
      <c r="E1180"/>
      <c r="F1180"/>
      <c r="G1180"/>
      <c r="H1180"/>
      <c r="I1180"/>
      <c r="J1180"/>
      <c r="K1180"/>
      <c r="L1180"/>
    </row>
    <row r="1181" spans="3:12" x14ac:dyDescent="0.35">
      <c r="C1181" s="2"/>
      <c r="D1181"/>
      <c r="E1181"/>
      <c r="F1181"/>
      <c r="G1181"/>
      <c r="H1181"/>
      <c r="I1181"/>
      <c r="J1181"/>
      <c r="K1181"/>
      <c r="L1181"/>
    </row>
    <row r="1182" spans="3:12" x14ac:dyDescent="0.35">
      <c r="C1182" s="2"/>
      <c r="D1182"/>
      <c r="E1182"/>
      <c r="F1182"/>
      <c r="G1182"/>
      <c r="H1182"/>
      <c r="I1182"/>
      <c r="J1182"/>
      <c r="K1182"/>
      <c r="L1182"/>
    </row>
    <row r="1183" spans="3:12" x14ac:dyDescent="0.35">
      <c r="C1183" s="2"/>
      <c r="D1183"/>
      <c r="E1183"/>
      <c r="F1183"/>
      <c r="G1183"/>
      <c r="H1183"/>
      <c r="I1183"/>
      <c r="J1183"/>
      <c r="K1183"/>
      <c r="L1183"/>
    </row>
    <row r="1184" spans="3:12" x14ac:dyDescent="0.35">
      <c r="C1184" s="2"/>
      <c r="D1184"/>
      <c r="E1184"/>
      <c r="F1184"/>
      <c r="G1184"/>
      <c r="H1184"/>
      <c r="I1184"/>
      <c r="J1184"/>
      <c r="K1184"/>
      <c r="L1184"/>
    </row>
    <row r="1185" spans="3:12" x14ac:dyDescent="0.35">
      <c r="C1185" s="2"/>
      <c r="D1185"/>
      <c r="E1185"/>
      <c r="F1185"/>
      <c r="G1185"/>
      <c r="H1185"/>
      <c r="I1185"/>
      <c r="J1185"/>
      <c r="K1185"/>
      <c r="L1185"/>
    </row>
    <row r="1186" spans="3:12" x14ac:dyDescent="0.35">
      <c r="C1186" s="2"/>
      <c r="D1186"/>
      <c r="E1186"/>
      <c r="F1186"/>
      <c r="G1186"/>
      <c r="H1186"/>
      <c r="I1186"/>
      <c r="J1186"/>
      <c r="K1186"/>
      <c r="L1186"/>
    </row>
    <row r="1187" spans="3:12" x14ac:dyDescent="0.35">
      <c r="C1187" s="2"/>
      <c r="D1187"/>
      <c r="E1187"/>
      <c r="F1187"/>
      <c r="G1187"/>
      <c r="H1187"/>
      <c r="I1187"/>
      <c r="J1187"/>
      <c r="K1187"/>
      <c r="L1187"/>
    </row>
    <row r="1188" spans="3:12" x14ac:dyDescent="0.35">
      <c r="C1188" s="2"/>
      <c r="D1188"/>
      <c r="E1188"/>
      <c r="F1188"/>
      <c r="G1188"/>
      <c r="H1188"/>
      <c r="I1188"/>
      <c r="J1188"/>
      <c r="K1188"/>
      <c r="L1188"/>
    </row>
    <row r="1189" spans="3:12" x14ac:dyDescent="0.35">
      <c r="C1189" s="2"/>
      <c r="D1189"/>
      <c r="E1189"/>
      <c r="F1189"/>
      <c r="G1189"/>
      <c r="H1189"/>
      <c r="I1189"/>
      <c r="J1189"/>
      <c r="K1189"/>
      <c r="L1189"/>
    </row>
    <row r="1190" spans="3:12" x14ac:dyDescent="0.35">
      <c r="C1190" s="2"/>
      <c r="D1190"/>
      <c r="E1190"/>
      <c r="F1190"/>
      <c r="G1190"/>
      <c r="H1190"/>
      <c r="I1190"/>
      <c r="J1190"/>
      <c r="K1190"/>
      <c r="L1190"/>
    </row>
    <row r="1191" spans="3:12" x14ac:dyDescent="0.35">
      <c r="C1191" s="2"/>
      <c r="D1191"/>
      <c r="E1191"/>
      <c r="F1191"/>
      <c r="G1191"/>
      <c r="H1191"/>
      <c r="I1191"/>
      <c r="J1191"/>
      <c r="K1191"/>
      <c r="L1191"/>
    </row>
    <row r="1192" spans="3:12" x14ac:dyDescent="0.35">
      <c r="C1192" s="2"/>
      <c r="D1192"/>
      <c r="E1192"/>
      <c r="F1192"/>
      <c r="G1192"/>
      <c r="H1192"/>
      <c r="I1192"/>
      <c r="J1192"/>
      <c r="K1192"/>
      <c r="L1192"/>
    </row>
    <row r="1193" spans="3:12" x14ac:dyDescent="0.35">
      <c r="C1193" s="2"/>
      <c r="D1193"/>
      <c r="E1193"/>
      <c r="F1193"/>
      <c r="G1193"/>
      <c r="H1193"/>
      <c r="I1193"/>
      <c r="J1193"/>
      <c r="K1193"/>
      <c r="L1193"/>
    </row>
    <row r="1194" spans="3:12" x14ac:dyDescent="0.35">
      <c r="C1194" s="2"/>
      <c r="D1194"/>
      <c r="E1194"/>
      <c r="F1194"/>
      <c r="G1194"/>
      <c r="H1194"/>
      <c r="I1194"/>
      <c r="J1194"/>
      <c r="K1194"/>
      <c r="L1194"/>
    </row>
    <row r="1195" spans="3:12" x14ac:dyDescent="0.35">
      <c r="C1195" s="2"/>
      <c r="D1195"/>
      <c r="E1195"/>
      <c r="F1195"/>
      <c r="G1195"/>
      <c r="H1195"/>
      <c r="I1195"/>
      <c r="J1195"/>
      <c r="K1195"/>
      <c r="L1195"/>
    </row>
    <row r="1196" spans="3:12" x14ac:dyDescent="0.35">
      <c r="C1196" s="2"/>
      <c r="D1196"/>
      <c r="E1196"/>
      <c r="F1196"/>
      <c r="G1196"/>
      <c r="H1196"/>
      <c r="I1196"/>
      <c r="J1196"/>
      <c r="K1196"/>
      <c r="L1196"/>
    </row>
    <row r="1197" spans="3:12" x14ac:dyDescent="0.35">
      <c r="C1197" s="2"/>
      <c r="D1197"/>
      <c r="E1197"/>
      <c r="F1197"/>
      <c r="G1197"/>
      <c r="H1197"/>
      <c r="I1197"/>
      <c r="J1197"/>
      <c r="K1197"/>
      <c r="L1197"/>
    </row>
    <row r="1198" spans="3:12" x14ac:dyDescent="0.35">
      <c r="C1198" s="2"/>
      <c r="D1198"/>
      <c r="E1198"/>
      <c r="F1198"/>
      <c r="G1198"/>
      <c r="H1198"/>
      <c r="I1198"/>
      <c r="J1198"/>
      <c r="K1198"/>
      <c r="L1198"/>
    </row>
    <row r="1199" spans="3:12" x14ac:dyDescent="0.35">
      <c r="C1199" s="2"/>
      <c r="D1199"/>
      <c r="E1199"/>
      <c r="F1199"/>
      <c r="G1199"/>
      <c r="H1199"/>
      <c r="I1199"/>
      <c r="J1199"/>
      <c r="K1199"/>
      <c r="L1199"/>
    </row>
    <row r="1200" spans="3:12" x14ac:dyDescent="0.35">
      <c r="C1200" s="2"/>
      <c r="D1200"/>
      <c r="E1200"/>
      <c r="F1200"/>
      <c r="G1200"/>
      <c r="H1200"/>
      <c r="I1200"/>
      <c r="J1200"/>
      <c r="K1200"/>
      <c r="L1200"/>
    </row>
    <row r="1201" spans="3:12" x14ac:dyDescent="0.35">
      <c r="C1201" s="2"/>
      <c r="D1201"/>
      <c r="E1201"/>
      <c r="F1201"/>
      <c r="G1201"/>
      <c r="H1201"/>
      <c r="I1201"/>
      <c r="J1201"/>
      <c r="K1201"/>
      <c r="L1201"/>
    </row>
    <row r="1202" spans="3:12" x14ac:dyDescent="0.35">
      <c r="C1202" s="2"/>
      <c r="D1202"/>
      <c r="E1202"/>
      <c r="F1202"/>
      <c r="G1202"/>
      <c r="H1202"/>
      <c r="I1202"/>
      <c r="J1202"/>
      <c r="K1202"/>
      <c r="L1202"/>
    </row>
    <row r="1203" spans="3:12" x14ac:dyDescent="0.35">
      <c r="C1203" s="2"/>
      <c r="D1203"/>
      <c r="E1203"/>
      <c r="F1203"/>
      <c r="G1203"/>
      <c r="H1203"/>
      <c r="I1203"/>
      <c r="J1203"/>
      <c r="K1203"/>
      <c r="L1203"/>
    </row>
    <row r="1204" spans="3:12" x14ac:dyDescent="0.35">
      <c r="C1204" s="2"/>
      <c r="D1204"/>
      <c r="E1204"/>
      <c r="F1204"/>
      <c r="G1204"/>
      <c r="H1204"/>
      <c r="I1204"/>
      <c r="J1204"/>
      <c r="K1204"/>
      <c r="L1204"/>
    </row>
    <row r="1205" spans="3:12" x14ac:dyDescent="0.35">
      <c r="C1205" s="2"/>
      <c r="D1205"/>
      <c r="E1205"/>
      <c r="F1205"/>
      <c r="G1205"/>
      <c r="H1205"/>
      <c r="I1205"/>
      <c r="J1205"/>
      <c r="K1205"/>
      <c r="L1205"/>
    </row>
    <row r="1206" spans="3:12" x14ac:dyDescent="0.35">
      <c r="C1206" s="2"/>
      <c r="D1206"/>
      <c r="E1206"/>
      <c r="F1206"/>
      <c r="G1206"/>
      <c r="H1206"/>
      <c r="I1206"/>
      <c r="J1206"/>
      <c r="K1206"/>
      <c r="L1206"/>
    </row>
    <row r="1207" spans="3:12" x14ac:dyDescent="0.35">
      <c r="C1207" s="2"/>
      <c r="D1207"/>
      <c r="E1207"/>
      <c r="F1207"/>
      <c r="G1207"/>
      <c r="H1207"/>
      <c r="I1207"/>
      <c r="J1207"/>
      <c r="K1207"/>
      <c r="L1207"/>
    </row>
    <row r="1208" spans="3:12" x14ac:dyDescent="0.35">
      <c r="C1208" s="2"/>
      <c r="D1208"/>
      <c r="E1208"/>
      <c r="F1208"/>
      <c r="G1208"/>
      <c r="H1208"/>
      <c r="I1208"/>
      <c r="J1208"/>
      <c r="K1208"/>
      <c r="L1208"/>
    </row>
    <row r="1209" spans="3:12" x14ac:dyDescent="0.35">
      <c r="C1209" s="2"/>
      <c r="D1209"/>
      <c r="E1209"/>
      <c r="F1209"/>
      <c r="G1209"/>
      <c r="H1209"/>
      <c r="I1209"/>
      <c r="J1209"/>
      <c r="K1209"/>
      <c r="L1209"/>
    </row>
    <row r="1210" spans="3:12" x14ac:dyDescent="0.35">
      <c r="C1210" s="2"/>
      <c r="D1210"/>
      <c r="E1210"/>
      <c r="F1210"/>
      <c r="G1210"/>
      <c r="H1210"/>
      <c r="I1210"/>
      <c r="J1210"/>
      <c r="K1210"/>
      <c r="L1210"/>
    </row>
    <row r="1211" spans="3:12" x14ac:dyDescent="0.35">
      <c r="C1211" s="2"/>
      <c r="D1211"/>
      <c r="E1211"/>
      <c r="F1211"/>
      <c r="G1211"/>
      <c r="H1211"/>
      <c r="I1211"/>
      <c r="J1211"/>
      <c r="K1211"/>
      <c r="L1211"/>
    </row>
    <row r="1212" spans="3:12" x14ac:dyDescent="0.35">
      <c r="C1212" s="2"/>
      <c r="D1212"/>
      <c r="E1212"/>
      <c r="F1212"/>
      <c r="G1212"/>
      <c r="H1212"/>
      <c r="I1212"/>
      <c r="J1212"/>
      <c r="K1212"/>
      <c r="L1212"/>
    </row>
    <row r="1213" spans="3:12" x14ac:dyDescent="0.35">
      <c r="C1213" s="2"/>
      <c r="D1213"/>
      <c r="E1213"/>
      <c r="F1213"/>
      <c r="G1213"/>
      <c r="H1213"/>
      <c r="I1213"/>
      <c r="J1213"/>
      <c r="K1213"/>
      <c r="L1213"/>
    </row>
    <row r="1214" spans="3:12" x14ac:dyDescent="0.35">
      <c r="C1214" s="2"/>
      <c r="D1214"/>
      <c r="E1214"/>
      <c r="F1214"/>
      <c r="G1214"/>
      <c r="H1214"/>
      <c r="I1214"/>
      <c r="J1214"/>
      <c r="K1214"/>
      <c r="L1214"/>
    </row>
    <row r="1215" spans="3:12" x14ac:dyDescent="0.35">
      <c r="C1215" s="2"/>
      <c r="D1215"/>
      <c r="E1215"/>
      <c r="F1215"/>
      <c r="G1215"/>
      <c r="H1215"/>
      <c r="I1215"/>
      <c r="J1215"/>
      <c r="K1215"/>
      <c r="L1215"/>
    </row>
    <row r="1216" spans="3:12" x14ac:dyDescent="0.35">
      <c r="C1216" s="2"/>
      <c r="D1216"/>
      <c r="E1216"/>
      <c r="F1216"/>
      <c r="G1216"/>
      <c r="H1216"/>
      <c r="I1216"/>
      <c r="J1216"/>
      <c r="K1216"/>
      <c r="L1216"/>
    </row>
    <row r="1217" spans="3:12" x14ac:dyDescent="0.35">
      <c r="C1217" s="2"/>
      <c r="D1217"/>
      <c r="E1217"/>
      <c r="F1217"/>
      <c r="G1217"/>
      <c r="H1217"/>
      <c r="I1217"/>
      <c r="J1217"/>
      <c r="K1217"/>
      <c r="L1217"/>
    </row>
    <row r="1218" spans="3:12" x14ac:dyDescent="0.35">
      <c r="C1218" s="2"/>
      <c r="D1218"/>
      <c r="E1218"/>
      <c r="F1218"/>
      <c r="G1218"/>
      <c r="H1218"/>
      <c r="I1218"/>
      <c r="J1218"/>
      <c r="K1218"/>
      <c r="L1218"/>
    </row>
    <row r="1219" spans="3:12" x14ac:dyDescent="0.35">
      <c r="C1219" s="2"/>
      <c r="D1219"/>
      <c r="E1219"/>
      <c r="F1219"/>
      <c r="G1219"/>
      <c r="H1219"/>
      <c r="I1219"/>
      <c r="J1219"/>
      <c r="K1219"/>
      <c r="L1219"/>
    </row>
    <row r="1220" spans="3:12" x14ac:dyDescent="0.35">
      <c r="C1220" s="2"/>
      <c r="D1220"/>
      <c r="E1220"/>
      <c r="F1220"/>
      <c r="G1220"/>
      <c r="H1220"/>
      <c r="I1220"/>
      <c r="J1220"/>
      <c r="K1220"/>
      <c r="L1220"/>
    </row>
    <row r="1221" spans="3:12" x14ac:dyDescent="0.35">
      <c r="C1221" s="2"/>
      <c r="D1221"/>
      <c r="E1221"/>
      <c r="F1221"/>
      <c r="G1221"/>
      <c r="H1221"/>
      <c r="I1221"/>
      <c r="J1221"/>
      <c r="K1221"/>
      <c r="L1221"/>
    </row>
    <row r="1222" spans="3:12" x14ac:dyDescent="0.35">
      <c r="C1222" s="2"/>
      <c r="D1222"/>
      <c r="E1222"/>
      <c r="F1222"/>
      <c r="G1222"/>
      <c r="H1222"/>
      <c r="I1222"/>
      <c r="J1222"/>
      <c r="K1222"/>
      <c r="L1222"/>
    </row>
    <row r="1223" spans="3:12" x14ac:dyDescent="0.35">
      <c r="C1223" s="2"/>
      <c r="D1223"/>
      <c r="E1223"/>
      <c r="F1223"/>
      <c r="G1223"/>
      <c r="H1223"/>
      <c r="I1223"/>
      <c r="J1223"/>
      <c r="K1223"/>
      <c r="L1223"/>
    </row>
    <row r="1224" spans="3:12" x14ac:dyDescent="0.35">
      <c r="C1224" s="2"/>
      <c r="D1224"/>
      <c r="E1224"/>
      <c r="F1224"/>
      <c r="G1224"/>
      <c r="H1224"/>
      <c r="I1224"/>
      <c r="J1224"/>
      <c r="K1224"/>
      <c r="L1224"/>
    </row>
    <row r="1225" spans="3:12" x14ac:dyDescent="0.35">
      <c r="C1225" s="2"/>
      <c r="D1225"/>
      <c r="E1225"/>
      <c r="F1225"/>
      <c r="G1225"/>
      <c r="H1225"/>
      <c r="I1225"/>
      <c r="J1225"/>
      <c r="K1225"/>
      <c r="L1225"/>
    </row>
    <row r="1226" spans="3:12" x14ac:dyDescent="0.35">
      <c r="C1226" s="2"/>
      <c r="D1226"/>
      <c r="E1226"/>
      <c r="F1226"/>
      <c r="G1226"/>
      <c r="H1226"/>
      <c r="I1226"/>
      <c r="J1226"/>
      <c r="K1226"/>
      <c r="L1226"/>
    </row>
    <row r="1227" spans="3:12" x14ac:dyDescent="0.35">
      <c r="C1227" s="2"/>
      <c r="D1227"/>
      <c r="E1227"/>
      <c r="F1227"/>
      <c r="G1227"/>
      <c r="H1227"/>
      <c r="I1227"/>
      <c r="J1227"/>
      <c r="K1227"/>
      <c r="L1227"/>
    </row>
    <row r="1228" spans="3:12" x14ac:dyDescent="0.35">
      <c r="C1228" s="2"/>
      <c r="D1228"/>
      <c r="E1228"/>
      <c r="F1228"/>
      <c r="G1228"/>
      <c r="H1228"/>
      <c r="I1228"/>
      <c r="J1228"/>
      <c r="K1228"/>
      <c r="L1228"/>
    </row>
    <row r="1229" spans="3:12" x14ac:dyDescent="0.35">
      <c r="C1229" s="2"/>
      <c r="D1229"/>
      <c r="E1229"/>
      <c r="F1229"/>
      <c r="G1229"/>
      <c r="H1229"/>
      <c r="I1229"/>
      <c r="J1229"/>
      <c r="K1229"/>
      <c r="L1229"/>
    </row>
    <row r="1230" spans="3:12" x14ac:dyDescent="0.35">
      <c r="C1230" s="2"/>
      <c r="D1230"/>
      <c r="E1230"/>
      <c r="F1230"/>
      <c r="G1230"/>
      <c r="H1230"/>
      <c r="I1230"/>
      <c r="J1230"/>
      <c r="K1230"/>
      <c r="L1230"/>
    </row>
    <row r="1231" spans="3:12" x14ac:dyDescent="0.35">
      <c r="C1231" s="2"/>
      <c r="D1231"/>
      <c r="E1231"/>
      <c r="F1231"/>
      <c r="G1231"/>
      <c r="H1231"/>
      <c r="I1231"/>
      <c r="J1231"/>
      <c r="K1231"/>
      <c r="L1231"/>
    </row>
    <row r="1232" spans="3:12" x14ac:dyDescent="0.35">
      <c r="C1232" s="2"/>
      <c r="D1232"/>
      <c r="E1232"/>
      <c r="F1232"/>
      <c r="G1232"/>
      <c r="H1232"/>
      <c r="I1232"/>
      <c r="J1232"/>
      <c r="K1232"/>
      <c r="L1232"/>
    </row>
    <row r="1233" spans="3:12" x14ac:dyDescent="0.35">
      <c r="C1233" s="2"/>
      <c r="D1233"/>
      <c r="E1233"/>
      <c r="F1233"/>
      <c r="G1233"/>
      <c r="H1233"/>
      <c r="I1233"/>
      <c r="J1233"/>
      <c r="K1233"/>
      <c r="L1233"/>
    </row>
    <row r="1234" spans="3:12" x14ac:dyDescent="0.35">
      <c r="C1234" s="2"/>
      <c r="D1234"/>
      <c r="E1234"/>
      <c r="F1234"/>
      <c r="G1234"/>
      <c r="H1234"/>
      <c r="I1234"/>
      <c r="J1234"/>
      <c r="K1234"/>
      <c r="L1234"/>
    </row>
    <row r="1235" spans="3:12" x14ac:dyDescent="0.35">
      <c r="C1235" s="2"/>
      <c r="D1235"/>
      <c r="E1235"/>
      <c r="F1235"/>
      <c r="G1235"/>
      <c r="H1235"/>
      <c r="I1235"/>
      <c r="J1235"/>
      <c r="K1235"/>
      <c r="L1235"/>
    </row>
    <row r="1236" spans="3:12" x14ac:dyDescent="0.35">
      <c r="C1236" s="2"/>
      <c r="D1236"/>
      <c r="E1236"/>
      <c r="F1236"/>
      <c r="G1236"/>
      <c r="H1236"/>
      <c r="I1236"/>
      <c r="J1236"/>
      <c r="K1236"/>
      <c r="L1236"/>
    </row>
    <row r="1237" spans="3:12" x14ac:dyDescent="0.35">
      <c r="C1237" s="2"/>
      <c r="D1237"/>
      <c r="E1237"/>
      <c r="F1237"/>
      <c r="G1237"/>
      <c r="H1237"/>
      <c r="I1237"/>
      <c r="J1237"/>
      <c r="K1237"/>
      <c r="L1237"/>
    </row>
    <row r="1238" spans="3:12" x14ac:dyDescent="0.35">
      <c r="C1238" s="2"/>
      <c r="D1238"/>
      <c r="E1238"/>
      <c r="F1238"/>
      <c r="G1238"/>
      <c r="H1238"/>
      <c r="I1238"/>
      <c r="J1238"/>
      <c r="K1238"/>
      <c r="L1238"/>
    </row>
    <row r="1239" spans="3:12" x14ac:dyDescent="0.35">
      <c r="C1239" s="2"/>
      <c r="D1239"/>
      <c r="E1239"/>
      <c r="F1239"/>
      <c r="G1239"/>
      <c r="H1239"/>
      <c r="I1239"/>
      <c r="J1239"/>
      <c r="K1239"/>
      <c r="L1239"/>
    </row>
    <row r="1240" spans="3:12" x14ac:dyDescent="0.35">
      <c r="C1240" s="2"/>
      <c r="D1240"/>
      <c r="E1240"/>
      <c r="F1240"/>
      <c r="G1240"/>
      <c r="H1240"/>
      <c r="I1240"/>
      <c r="J1240"/>
      <c r="K1240"/>
      <c r="L1240"/>
    </row>
    <row r="1241" spans="3:12" x14ac:dyDescent="0.35">
      <c r="C1241" s="2"/>
      <c r="D1241"/>
      <c r="E1241"/>
      <c r="F1241"/>
      <c r="G1241"/>
      <c r="H1241"/>
      <c r="I1241"/>
      <c r="J1241"/>
      <c r="K1241"/>
      <c r="L1241"/>
    </row>
    <row r="1242" spans="3:12" x14ac:dyDescent="0.35">
      <c r="C1242" s="2"/>
      <c r="D1242"/>
      <c r="E1242"/>
      <c r="F1242"/>
      <c r="G1242"/>
      <c r="H1242"/>
      <c r="I1242"/>
      <c r="J1242"/>
      <c r="K1242"/>
      <c r="L1242"/>
    </row>
    <row r="1243" spans="3:12" x14ac:dyDescent="0.35">
      <c r="C1243" s="2"/>
      <c r="D1243"/>
      <c r="E1243"/>
      <c r="F1243"/>
      <c r="G1243"/>
      <c r="H1243"/>
      <c r="I1243"/>
      <c r="J1243"/>
      <c r="K1243"/>
      <c r="L1243"/>
    </row>
    <row r="1244" spans="3:12" x14ac:dyDescent="0.35">
      <c r="C1244" s="2"/>
      <c r="D1244"/>
      <c r="E1244"/>
      <c r="F1244"/>
      <c r="G1244"/>
      <c r="H1244"/>
      <c r="I1244"/>
      <c r="J1244"/>
      <c r="K1244"/>
      <c r="L1244"/>
    </row>
    <row r="1245" spans="3:12" x14ac:dyDescent="0.35">
      <c r="C1245" s="2"/>
      <c r="D1245"/>
      <c r="E1245"/>
      <c r="F1245"/>
      <c r="G1245"/>
      <c r="H1245"/>
      <c r="I1245"/>
      <c r="J1245"/>
      <c r="K1245"/>
      <c r="L1245"/>
    </row>
    <row r="1246" spans="3:12" x14ac:dyDescent="0.35">
      <c r="C1246" s="2"/>
      <c r="D1246"/>
      <c r="E1246"/>
      <c r="F1246"/>
      <c r="G1246"/>
      <c r="H1246"/>
      <c r="I1246"/>
      <c r="J1246"/>
      <c r="K1246"/>
      <c r="L1246"/>
    </row>
    <row r="1247" spans="3:12" x14ac:dyDescent="0.35">
      <c r="C1247" s="2"/>
      <c r="D1247"/>
      <c r="E1247"/>
      <c r="F1247"/>
      <c r="G1247"/>
      <c r="H1247"/>
      <c r="I1247"/>
      <c r="J1247"/>
      <c r="K1247"/>
      <c r="L1247"/>
    </row>
    <row r="1248" spans="3:12" x14ac:dyDescent="0.35">
      <c r="C1248" s="2"/>
      <c r="D1248"/>
      <c r="E1248"/>
      <c r="F1248"/>
      <c r="G1248"/>
      <c r="H1248"/>
      <c r="I1248"/>
      <c r="J1248"/>
      <c r="K1248"/>
      <c r="L1248"/>
    </row>
    <row r="1249" spans="3:12" x14ac:dyDescent="0.35">
      <c r="C1249" s="2"/>
      <c r="D1249"/>
      <c r="E1249"/>
      <c r="F1249"/>
      <c r="G1249"/>
      <c r="H1249"/>
      <c r="I1249"/>
      <c r="J1249"/>
      <c r="K1249"/>
      <c r="L1249"/>
    </row>
    <row r="1250" spans="3:12" x14ac:dyDescent="0.35">
      <c r="C1250" s="2"/>
      <c r="D1250"/>
      <c r="E1250"/>
      <c r="F1250"/>
      <c r="G1250"/>
      <c r="H1250"/>
      <c r="I1250"/>
      <c r="J1250"/>
      <c r="K1250"/>
      <c r="L1250"/>
    </row>
    <row r="1251" spans="3:12" x14ac:dyDescent="0.35">
      <c r="C1251" s="2"/>
      <c r="D1251"/>
      <c r="E1251"/>
      <c r="F1251"/>
      <c r="G1251"/>
      <c r="H1251"/>
      <c r="I1251"/>
      <c r="J1251"/>
      <c r="K1251"/>
      <c r="L1251"/>
    </row>
    <row r="1252" spans="3:12" x14ac:dyDescent="0.35">
      <c r="C1252" s="2"/>
      <c r="D1252"/>
      <c r="E1252"/>
      <c r="F1252"/>
      <c r="G1252"/>
      <c r="H1252"/>
      <c r="I1252"/>
      <c r="J1252"/>
      <c r="K1252"/>
      <c r="L1252"/>
    </row>
    <row r="1253" spans="3:12" x14ac:dyDescent="0.35">
      <c r="C1253" s="2"/>
      <c r="D1253"/>
      <c r="E1253"/>
      <c r="F1253"/>
      <c r="G1253"/>
      <c r="H1253"/>
      <c r="I1253"/>
      <c r="J1253"/>
      <c r="K1253"/>
      <c r="L1253"/>
    </row>
    <row r="1254" spans="3:12" x14ac:dyDescent="0.35">
      <c r="C1254" s="2"/>
      <c r="D1254"/>
      <c r="E1254"/>
      <c r="F1254"/>
      <c r="G1254"/>
      <c r="H1254"/>
      <c r="I1254"/>
      <c r="J1254"/>
      <c r="K1254"/>
      <c r="L1254"/>
    </row>
    <row r="1255" spans="3:12" x14ac:dyDescent="0.35">
      <c r="C1255" s="2"/>
      <c r="D1255"/>
      <c r="E1255"/>
      <c r="F1255"/>
      <c r="G1255"/>
      <c r="H1255"/>
      <c r="I1255"/>
      <c r="J1255"/>
      <c r="K1255"/>
      <c r="L1255"/>
    </row>
    <row r="1256" spans="3:12" x14ac:dyDescent="0.35">
      <c r="C1256" s="2"/>
      <c r="D1256"/>
      <c r="E1256"/>
      <c r="F1256"/>
      <c r="G1256"/>
      <c r="H1256"/>
      <c r="I1256"/>
      <c r="J1256"/>
      <c r="K1256"/>
      <c r="L1256"/>
    </row>
    <row r="1257" spans="3:12" x14ac:dyDescent="0.35">
      <c r="C1257" s="2"/>
      <c r="D1257"/>
      <c r="E1257"/>
      <c r="F1257"/>
      <c r="G1257"/>
      <c r="H1257"/>
      <c r="I1257"/>
      <c r="J1257"/>
      <c r="K1257"/>
      <c r="L1257"/>
    </row>
    <row r="1258" spans="3:12" x14ac:dyDescent="0.35">
      <c r="C1258" s="2"/>
      <c r="D1258"/>
      <c r="E1258"/>
      <c r="F1258"/>
      <c r="G1258"/>
      <c r="H1258"/>
      <c r="I1258"/>
      <c r="J1258"/>
      <c r="K1258"/>
      <c r="L1258"/>
    </row>
    <row r="1259" spans="3:12" x14ac:dyDescent="0.35">
      <c r="C1259" s="2"/>
      <c r="D1259"/>
      <c r="E1259"/>
      <c r="F1259"/>
      <c r="G1259"/>
      <c r="H1259"/>
      <c r="I1259"/>
      <c r="J1259"/>
      <c r="K1259"/>
      <c r="L1259"/>
    </row>
    <row r="1260" spans="3:12" x14ac:dyDescent="0.35">
      <c r="C1260" s="2"/>
      <c r="D1260"/>
      <c r="E1260"/>
      <c r="F1260"/>
      <c r="G1260"/>
      <c r="H1260"/>
      <c r="I1260"/>
      <c r="J1260"/>
      <c r="K1260"/>
      <c r="L1260"/>
    </row>
    <row r="1261" spans="3:12" x14ac:dyDescent="0.35">
      <c r="C1261" s="2"/>
      <c r="D1261"/>
      <c r="E1261"/>
      <c r="F1261"/>
      <c r="G1261"/>
      <c r="H1261"/>
      <c r="I1261"/>
      <c r="J1261"/>
      <c r="K1261"/>
      <c r="L1261"/>
    </row>
    <row r="1262" spans="3:12" x14ac:dyDescent="0.35">
      <c r="C1262" s="2"/>
      <c r="D1262"/>
      <c r="E1262"/>
      <c r="F1262"/>
      <c r="G1262"/>
      <c r="H1262"/>
      <c r="I1262"/>
      <c r="J1262"/>
      <c r="K1262"/>
      <c r="L1262"/>
    </row>
    <row r="1263" spans="3:12" x14ac:dyDescent="0.35">
      <c r="C1263" s="2"/>
      <c r="D1263"/>
      <c r="E1263"/>
      <c r="F1263"/>
      <c r="G1263"/>
      <c r="H1263"/>
      <c r="I1263"/>
      <c r="J1263"/>
      <c r="K1263"/>
      <c r="L1263"/>
    </row>
    <row r="1264" spans="3:12" x14ac:dyDescent="0.35">
      <c r="C1264" s="2"/>
      <c r="D1264"/>
      <c r="E1264"/>
      <c r="F1264"/>
      <c r="G1264"/>
      <c r="H1264"/>
      <c r="I1264"/>
      <c r="J1264"/>
      <c r="K1264"/>
      <c r="L1264"/>
    </row>
    <row r="1265" spans="3:12" x14ac:dyDescent="0.35">
      <c r="C1265" s="2"/>
      <c r="D1265"/>
      <c r="E1265"/>
      <c r="F1265"/>
      <c r="G1265"/>
      <c r="H1265"/>
      <c r="I1265"/>
      <c r="J1265"/>
      <c r="K1265"/>
      <c r="L1265"/>
    </row>
    <row r="1266" spans="3:12" x14ac:dyDescent="0.35">
      <c r="C1266" s="2"/>
      <c r="D1266"/>
      <c r="E1266"/>
      <c r="F1266"/>
      <c r="G1266"/>
      <c r="H1266"/>
      <c r="I1266"/>
      <c r="J1266"/>
      <c r="K1266"/>
      <c r="L1266"/>
    </row>
    <row r="1267" spans="3:12" x14ac:dyDescent="0.35">
      <c r="C1267" s="2"/>
      <c r="D1267"/>
      <c r="E1267"/>
      <c r="F1267"/>
      <c r="G1267"/>
      <c r="H1267"/>
      <c r="I1267"/>
      <c r="J1267"/>
      <c r="K1267"/>
      <c r="L1267"/>
    </row>
    <row r="1268" spans="3:12" x14ac:dyDescent="0.35">
      <c r="C1268" s="2"/>
      <c r="D1268"/>
      <c r="E1268"/>
      <c r="F1268"/>
      <c r="G1268"/>
      <c r="H1268"/>
      <c r="I1268"/>
      <c r="J1268"/>
      <c r="K1268"/>
      <c r="L1268"/>
    </row>
    <row r="1269" spans="3:12" x14ac:dyDescent="0.35">
      <c r="C1269" s="2"/>
      <c r="D1269"/>
      <c r="E1269"/>
      <c r="F1269"/>
      <c r="G1269"/>
      <c r="H1269"/>
      <c r="I1269"/>
      <c r="J1269"/>
      <c r="K1269"/>
      <c r="L1269"/>
    </row>
    <row r="1270" spans="3:12" x14ac:dyDescent="0.35">
      <c r="C1270" s="2"/>
      <c r="D1270"/>
      <c r="E1270"/>
      <c r="F1270"/>
      <c r="G1270"/>
      <c r="H1270"/>
      <c r="I1270"/>
      <c r="J1270"/>
      <c r="K1270"/>
      <c r="L1270"/>
    </row>
    <row r="1271" spans="3:12" x14ac:dyDescent="0.35">
      <c r="C1271" s="2"/>
      <c r="D1271"/>
      <c r="E1271"/>
      <c r="F1271"/>
      <c r="G1271"/>
      <c r="H1271"/>
      <c r="I1271"/>
      <c r="J1271"/>
      <c r="K1271"/>
      <c r="L1271"/>
    </row>
    <row r="1272" spans="3:12" x14ac:dyDescent="0.35">
      <c r="C1272" s="2"/>
      <c r="D1272"/>
      <c r="E1272"/>
      <c r="F1272"/>
      <c r="G1272"/>
      <c r="H1272"/>
      <c r="I1272"/>
      <c r="J1272"/>
      <c r="K1272"/>
      <c r="L1272"/>
    </row>
    <row r="1273" spans="3:12" x14ac:dyDescent="0.35">
      <c r="C1273" s="2"/>
      <c r="D1273"/>
      <c r="E1273"/>
      <c r="F1273"/>
      <c r="G1273"/>
      <c r="H1273"/>
      <c r="I1273"/>
      <c r="J1273"/>
      <c r="K1273"/>
      <c r="L1273"/>
    </row>
    <row r="1274" spans="3:12" x14ac:dyDescent="0.35">
      <c r="C1274" s="2"/>
      <c r="D1274"/>
      <c r="E1274"/>
      <c r="F1274"/>
      <c r="G1274"/>
      <c r="H1274"/>
      <c r="I1274"/>
      <c r="J1274"/>
      <c r="K1274"/>
      <c r="L1274"/>
    </row>
    <row r="1275" spans="3:12" x14ac:dyDescent="0.35">
      <c r="C1275" s="2"/>
      <c r="D1275"/>
      <c r="E1275"/>
      <c r="F1275"/>
      <c r="G1275"/>
      <c r="H1275"/>
      <c r="I1275"/>
      <c r="J1275"/>
      <c r="K1275"/>
      <c r="L1275"/>
    </row>
    <row r="1276" spans="3:12" x14ac:dyDescent="0.35">
      <c r="C1276" s="2"/>
      <c r="D1276"/>
      <c r="E1276"/>
      <c r="F1276"/>
      <c r="G1276"/>
      <c r="H1276"/>
      <c r="I1276"/>
      <c r="J1276"/>
      <c r="K1276"/>
      <c r="L1276"/>
    </row>
    <row r="1277" spans="3:12" x14ac:dyDescent="0.35">
      <c r="C1277" s="2"/>
      <c r="D1277"/>
      <c r="E1277"/>
      <c r="F1277"/>
      <c r="G1277"/>
      <c r="H1277"/>
      <c r="I1277"/>
      <c r="J1277"/>
      <c r="K1277"/>
      <c r="L1277"/>
    </row>
    <row r="1278" spans="3:12" x14ac:dyDescent="0.35">
      <c r="C1278" s="2"/>
      <c r="D1278"/>
      <c r="E1278"/>
      <c r="F1278"/>
      <c r="G1278"/>
      <c r="H1278"/>
      <c r="I1278"/>
      <c r="J1278"/>
      <c r="K1278"/>
      <c r="L1278"/>
    </row>
    <row r="1279" spans="3:12" x14ac:dyDescent="0.35">
      <c r="C1279" s="2"/>
      <c r="D1279"/>
      <c r="E1279"/>
      <c r="F1279"/>
      <c r="G1279"/>
      <c r="H1279"/>
      <c r="I1279"/>
      <c r="J1279"/>
      <c r="K1279"/>
      <c r="L1279"/>
    </row>
    <row r="1280" spans="3:12" x14ac:dyDescent="0.35">
      <c r="C1280" s="2"/>
      <c r="D1280"/>
      <c r="E1280"/>
      <c r="F1280"/>
      <c r="G1280"/>
      <c r="H1280"/>
      <c r="I1280"/>
      <c r="J1280"/>
      <c r="K1280"/>
      <c r="L1280"/>
    </row>
    <row r="1281" spans="3:12" x14ac:dyDescent="0.35">
      <c r="C1281" s="2"/>
      <c r="D1281"/>
      <c r="E1281"/>
      <c r="F1281"/>
      <c r="G1281"/>
      <c r="H1281"/>
      <c r="I1281"/>
      <c r="J1281"/>
      <c r="K1281"/>
      <c r="L1281"/>
    </row>
    <row r="1282" spans="3:12" x14ac:dyDescent="0.35">
      <c r="C1282" s="2"/>
      <c r="D1282"/>
      <c r="E1282"/>
      <c r="F1282"/>
      <c r="G1282"/>
      <c r="H1282"/>
      <c r="I1282"/>
      <c r="J1282"/>
      <c r="K1282"/>
      <c r="L1282"/>
    </row>
    <row r="1283" spans="3:12" x14ac:dyDescent="0.35">
      <c r="C1283" s="2"/>
      <c r="D1283"/>
      <c r="E1283"/>
      <c r="F1283"/>
      <c r="G1283"/>
      <c r="H1283"/>
      <c r="I1283"/>
      <c r="J1283"/>
      <c r="K1283"/>
      <c r="L1283"/>
    </row>
    <row r="1284" spans="3:12" x14ac:dyDescent="0.35">
      <c r="C1284" s="2"/>
      <c r="D1284"/>
      <c r="E1284"/>
      <c r="F1284"/>
      <c r="G1284"/>
      <c r="H1284"/>
      <c r="I1284"/>
      <c r="J1284"/>
      <c r="K1284"/>
      <c r="L1284"/>
    </row>
    <row r="1285" spans="3:12" x14ac:dyDescent="0.35">
      <c r="C1285" s="2"/>
      <c r="D1285"/>
      <c r="E1285"/>
      <c r="F1285"/>
      <c r="G1285"/>
      <c r="H1285"/>
      <c r="I1285"/>
      <c r="J1285"/>
      <c r="K1285"/>
      <c r="L1285"/>
    </row>
    <row r="1286" spans="3:12" x14ac:dyDescent="0.35">
      <c r="C1286" s="2"/>
      <c r="D1286"/>
      <c r="E1286"/>
      <c r="F1286"/>
      <c r="G1286"/>
      <c r="H1286"/>
      <c r="I1286"/>
      <c r="J1286"/>
      <c r="K1286"/>
      <c r="L1286"/>
    </row>
    <row r="1287" spans="3:12" x14ac:dyDescent="0.35">
      <c r="C1287" s="2"/>
      <c r="D1287"/>
      <c r="E1287"/>
      <c r="F1287"/>
      <c r="G1287"/>
      <c r="H1287"/>
      <c r="I1287"/>
      <c r="J1287"/>
      <c r="K1287"/>
      <c r="L1287"/>
    </row>
    <row r="1288" spans="3:12" x14ac:dyDescent="0.35">
      <c r="C1288" s="2"/>
      <c r="D1288"/>
      <c r="E1288"/>
      <c r="F1288"/>
      <c r="G1288"/>
      <c r="H1288"/>
      <c r="I1288"/>
      <c r="J1288"/>
      <c r="K1288"/>
      <c r="L1288"/>
    </row>
    <row r="1289" spans="3:12" x14ac:dyDescent="0.35">
      <c r="C1289" s="2"/>
      <c r="D1289"/>
      <c r="E1289"/>
      <c r="F1289"/>
      <c r="G1289"/>
      <c r="H1289"/>
      <c r="I1289"/>
      <c r="J1289"/>
      <c r="K1289"/>
      <c r="L1289"/>
    </row>
    <row r="1290" spans="3:12" x14ac:dyDescent="0.35">
      <c r="C1290" s="2"/>
      <c r="D1290"/>
      <c r="E1290"/>
      <c r="F1290"/>
      <c r="G1290"/>
      <c r="H1290"/>
      <c r="I1290"/>
      <c r="J1290"/>
      <c r="K1290"/>
      <c r="L1290"/>
    </row>
    <row r="1291" spans="3:12" x14ac:dyDescent="0.35">
      <c r="C1291" s="2"/>
      <c r="D1291"/>
      <c r="E1291"/>
      <c r="F1291"/>
      <c r="G1291"/>
      <c r="H1291"/>
      <c r="I1291"/>
      <c r="J1291"/>
      <c r="K1291"/>
      <c r="L1291"/>
    </row>
    <row r="1292" spans="3:12" x14ac:dyDescent="0.35">
      <c r="C1292" s="2"/>
      <c r="D1292"/>
      <c r="E1292"/>
      <c r="F1292"/>
      <c r="G1292"/>
      <c r="H1292"/>
      <c r="I1292"/>
      <c r="J1292"/>
      <c r="K1292"/>
      <c r="L1292"/>
    </row>
    <row r="1293" spans="3:12" x14ac:dyDescent="0.35">
      <c r="C1293" s="2"/>
      <c r="D1293"/>
      <c r="E1293"/>
      <c r="F1293"/>
      <c r="G1293"/>
      <c r="H1293"/>
      <c r="I1293"/>
      <c r="J1293"/>
      <c r="K1293"/>
      <c r="L1293"/>
    </row>
    <row r="1294" spans="3:12" x14ac:dyDescent="0.35">
      <c r="C1294" s="2"/>
      <c r="D1294"/>
      <c r="E1294"/>
      <c r="F1294"/>
      <c r="G1294"/>
      <c r="H1294"/>
      <c r="I1294"/>
      <c r="J1294"/>
      <c r="K1294"/>
      <c r="L1294"/>
    </row>
    <row r="1295" spans="3:12" x14ac:dyDescent="0.35">
      <c r="C1295" s="2"/>
      <c r="D1295"/>
      <c r="E1295"/>
      <c r="F1295"/>
      <c r="G1295"/>
      <c r="H1295"/>
      <c r="I1295"/>
      <c r="J1295"/>
      <c r="K1295"/>
      <c r="L1295"/>
    </row>
    <row r="1296" spans="3:12" x14ac:dyDescent="0.35">
      <c r="C1296" s="2"/>
      <c r="D1296"/>
      <c r="E1296"/>
      <c r="F1296"/>
      <c r="G1296"/>
      <c r="H1296"/>
      <c r="I1296"/>
      <c r="J1296"/>
      <c r="K1296"/>
      <c r="L1296"/>
    </row>
    <row r="1297" spans="3:12" x14ac:dyDescent="0.35">
      <c r="C1297" s="2"/>
      <c r="D1297"/>
      <c r="E1297"/>
      <c r="F1297"/>
      <c r="G1297"/>
      <c r="H1297"/>
      <c r="I1297"/>
      <c r="J1297"/>
      <c r="K1297"/>
      <c r="L1297"/>
    </row>
    <row r="1298" spans="3:12" x14ac:dyDescent="0.35">
      <c r="C1298" s="2"/>
      <c r="D1298"/>
      <c r="E1298"/>
      <c r="F1298"/>
      <c r="G1298"/>
      <c r="H1298"/>
      <c r="I1298"/>
      <c r="J1298"/>
      <c r="K1298"/>
      <c r="L1298"/>
    </row>
    <row r="1299" spans="3:12" x14ac:dyDescent="0.35">
      <c r="C1299" s="2"/>
      <c r="D1299"/>
      <c r="E1299"/>
      <c r="F1299"/>
      <c r="G1299"/>
      <c r="H1299"/>
      <c r="I1299"/>
      <c r="J1299"/>
      <c r="K1299"/>
      <c r="L1299"/>
    </row>
    <row r="1300" spans="3:12" x14ac:dyDescent="0.35">
      <c r="C1300" s="2"/>
      <c r="D1300"/>
      <c r="E1300"/>
      <c r="F1300"/>
      <c r="G1300"/>
      <c r="H1300"/>
      <c r="I1300"/>
      <c r="J1300"/>
      <c r="K1300"/>
      <c r="L1300"/>
    </row>
    <row r="1301" spans="3:12" x14ac:dyDescent="0.35">
      <c r="C1301" s="2"/>
      <c r="D1301"/>
      <c r="E1301"/>
      <c r="F1301"/>
      <c r="G1301"/>
      <c r="H1301"/>
      <c r="I1301"/>
      <c r="J1301"/>
      <c r="K1301"/>
      <c r="L1301"/>
    </row>
    <row r="1302" spans="3:12" x14ac:dyDescent="0.35">
      <c r="C1302" s="2"/>
      <c r="D1302"/>
      <c r="E1302"/>
      <c r="F1302"/>
      <c r="G1302"/>
      <c r="H1302"/>
      <c r="I1302"/>
      <c r="J1302"/>
      <c r="K1302"/>
      <c r="L1302"/>
    </row>
    <row r="1303" spans="3:12" x14ac:dyDescent="0.35">
      <c r="C1303" s="2"/>
      <c r="D1303"/>
      <c r="E1303"/>
      <c r="F1303"/>
      <c r="G1303"/>
      <c r="H1303"/>
      <c r="I1303"/>
      <c r="J1303"/>
      <c r="K1303"/>
      <c r="L1303"/>
    </row>
    <row r="1304" spans="3:12" x14ac:dyDescent="0.35">
      <c r="C1304" s="2"/>
      <c r="D1304"/>
      <c r="E1304"/>
      <c r="F1304"/>
      <c r="G1304"/>
      <c r="H1304"/>
      <c r="I1304"/>
      <c r="J1304"/>
      <c r="K1304"/>
      <c r="L1304"/>
    </row>
    <row r="1305" spans="3:12" x14ac:dyDescent="0.35">
      <c r="C1305" s="2"/>
      <c r="D1305"/>
      <c r="E1305"/>
      <c r="F1305"/>
      <c r="G1305"/>
      <c r="H1305"/>
      <c r="I1305"/>
      <c r="J1305"/>
      <c r="K1305"/>
      <c r="L1305"/>
    </row>
    <row r="1306" spans="3:12" x14ac:dyDescent="0.35">
      <c r="C1306" s="2"/>
      <c r="D1306"/>
      <c r="E1306"/>
      <c r="F1306"/>
      <c r="G1306"/>
      <c r="H1306"/>
      <c r="I1306"/>
      <c r="J1306"/>
      <c r="K1306"/>
      <c r="L1306"/>
    </row>
    <row r="1307" spans="3:12" x14ac:dyDescent="0.35">
      <c r="C1307" s="2"/>
      <c r="D1307"/>
      <c r="E1307"/>
      <c r="F1307"/>
      <c r="G1307"/>
      <c r="H1307"/>
      <c r="I1307"/>
      <c r="J1307"/>
      <c r="K1307"/>
      <c r="L1307"/>
    </row>
    <row r="1308" spans="3:12" x14ac:dyDescent="0.35">
      <c r="C1308" s="2"/>
      <c r="D1308"/>
      <c r="E1308"/>
      <c r="F1308"/>
      <c r="G1308"/>
      <c r="H1308"/>
      <c r="I1308"/>
      <c r="J1308"/>
      <c r="K1308"/>
      <c r="L1308"/>
    </row>
    <row r="1309" spans="3:12" x14ac:dyDescent="0.35">
      <c r="C1309" s="2"/>
      <c r="D1309"/>
      <c r="E1309"/>
      <c r="F1309"/>
      <c r="G1309"/>
      <c r="H1309"/>
      <c r="I1309"/>
      <c r="J1309"/>
      <c r="K1309"/>
      <c r="L1309"/>
    </row>
    <row r="1310" spans="3:12" x14ac:dyDescent="0.35">
      <c r="C1310" s="2"/>
      <c r="D1310"/>
      <c r="E1310"/>
      <c r="F1310"/>
      <c r="G1310"/>
      <c r="H1310"/>
      <c r="I1310"/>
      <c r="J1310"/>
      <c r="K1310"/>
      <c r="L1310"/>
    </row>
    <row r="1311" spans="3:12" x14ac:dyDescent="0.35">
      <c r="C1311" s="2"/>
      <c r="D1311"/>
      <c r="E1311"/>
      <c r="F1311"/>
      <c r="G1311"/>
      <c r="H1311"/>
      <c r="I1311"/>
      <c r="J1311"/>
      <c r="K1311"/>
      <c r="L1311"/>
    </row>
    <row r="1312" spans="3:12" x14ac:dyDescent="0.35">
      <c r="C1312" s="2"/>
      <c r="D1312"/>
      <c r="E1312"/>
      <c r="F1312"/>
      <c r="G1312"/>
      <c r="H1312"/>
      <c r="I1312"/>
      <c r="J1312"/>
      <c r="K1312"/>
      <c r="L1312"/>
    </row>
    <row r="1313" spans="3:12" x14ac:dyDescent="0.35">
      <c r="C1313" s="2"/>
      <c r="D1313"/>
      <c r="E1313"/>
      <c r="F1313"/>
      <c r="G1313"/>
      <c r="H1313"/>
      <c r="I1313"/>
      <c r="J1313"/>
      <c r="K1313"/>
      <c r="L1313"/>
    </row>
    <row r="1314" spans="3:12" x14ac:dyDescent="0.35">
      <c r="C1314" s="2"/>
      <c r="D1314"/>
      <c r="E1314"/>
      <c r="F1314"/>
      <c r="G1314"/>
      <c r="H1314"/>
      <c r="I1314"/>
      <c r="J1314"/>
      <c r="K1314"/>
      <c r="L1314"/>
    </row>
    <row r="1315" spans="3:12" x14ac:dyDescent="0.35">
      <c r="C1315" s="2"/>
      <c r="D1315"/>
      <c r="E1315"/>
      <c r="F1315"/>
      <c r="G1315"/>
      <c r="H1315"/>
      <c r="I1315"/>
      <c r="J1315"/>
      <c r="K1315"/>
      <c r="L1315"/>
    </row>
    <row r="1316" spans="3:12" x14ac:dyDescent="0.35">
      <c r="C1316" s="2"/>
      <c r="D1316"/>
      <c r="E1316"/>
      <c r="F1316"/>
      <c r="G1316"/>
      <c r="H1316"/>
      <c r="I1316"/>
      <c r="J1316"/>
      <c r="K1316"/>
      <c r="L1316"/>
    </row>
    <row r="1317" spans="3:12" x14ac:dyDescent="0.35">
      <c r="C1317" s="2"/>
      <c r="D1317"/>
      <c r="E1317"/>
      <c r="F1317"/>
      <c r="G1317"/>
      <c r="H1317"/>
      <c r="I1317"/>
      <c r="J1317"/>
      <c r="K1317"/>
      <c r="L1317"/>
    </row>
    <row r="1318" spans="3:12" x14ac:dyDescent="0.35">
      <c r="C1318" s="2"/>
      <c r="D1318"/>
      <c r="E1318"/>
      <c r="F1318"/>
      <c r="G1318"/>
      <c r="H1318"/>
      <c r="I1318"/>
      <c r="J1318"/>
      <c r="K1318"/>
      <c r="L1318"/>
    </row>
    <row r="1319" spans="3:12" x14ac:dyDescent="0.35">
      <c r="C1319" s="2"/>
      <c r="D1319"/>
      <c r="E1319"/>
      <c r="F1319"/>
      <c r="G1319"/>
      <c r="H1319"/>
      <c r="I1319"/>
      <c r="J1319"/>
      <c r="K1319"/>
      <c r="L1319"/>
    </row>
    <row r="1320" spans="3:12" x14ac:dyDescent="0.35">
      <c r="C1320" s="2"/>
      <c r="D1320"/>
      <c r="E1320"/>
      <c r="F1320"/>
      <c r="G1320"/>
      <c r="H1320"/>
      <c r="I1320"/>
      <c r="J1320"/>
      <c r="K1320"/>
      <c r="L1320"/>
    </row>
    <row r="1321" spans="3:12" x14ac:dyDescent="0.35">
      <c r="C1321" s="2"/>
      <c r="D1321"/>
      <c r="E1321"/>
      <c r="F1321"/>
      <c r="G1321"/>
      <c r="H1321"/>
      <c r="I1321"/>
      <c r="J1321"/>
      <c r="K1321"/>
      <c r="L1321"/>
    </row>
    <row r="1322" spans="3:12" x14ac:dyDescent="0.35">
      <c r="C1322" s="2"/>
      <c r="D1322"/>
      <c r="E1322"/>
      <c r="F1322"/>
      <c r="G1322"/>
      <c r="H1322"/>
      <c r="I1322"/>
      <c r="J1322"/>
      <c r="K1322"/>
      <c r="L1322"/>
    </row>
    <row r="1323" spans="3:12" x14ac:dyDescent="0.35">
      <c r="C1323" s="2"/>
      <c r="D1323"/>
      <c r="E1323"/>
      <c r="F1323"/>
      <c r="G1323"/>
      <c r="H1323"/>
      <c r="I1323"/>
      <c r="J1323"/>
      <c r="K1323"/>
      <c r="L1323"/>
    </row>
    <row r="1324" spans="3:12" x14ac:dyDescent="0.35">
      <c r="C1324" s="2"/>
      <c r="D1324"/>
      <c r="E1324"/>
      <c r="F1324"/>
      <c r="G1324"/>
      <c r="H1324"/>
      <c r="I1324"/>
      <c r="J1324"/>
      <c r="K1324"/>
      <c r="L1324"/>
    </row>
    <row r="1325" spans="3:12" x14ac:dyDescent="0.35">
      <c r="C1325" s="2"/>
      <c r="D1325"/>
      <c r="E1325"/>
      <c r="F1325"/>
      <c r="G1325"/>
      <c r="H1325"/>
      <c r="I1325"/>
      <c r="J1325"/>
      <c r="K1325"/>
      <c r="L1325"/>
    </row>
    <row r="1326" spans="3:12" x14ac:dyDescent="0.35">
      <c r="C1326" s="2"/>
      <c r="D1326"/>
      <c r="E1326"/>
      <c r="F1326"/>
      <c r="G1326"/>
      <c r="H1326"/>
      <c r="I1326"/>
      <c r="J1326"/>
      <c r="K1326"/>
      <c r="L1326"/>
    </row>
    <row r="1327" spans="3:12" x14ac:dyDescent="0.35">
      <c r="C1327" s="2"/>
      <c r="D1327"/>
      <c r="E1327"/>
      <c r="F1327"/>
      <c r="G1327"/>
      <c r="H1327"/>
      <c r="I1327"/>
      <c r="J1327"/>
      <c r="K1327"/>
      <c r="L1327"/>
    </row>
    <row r="1328" spans="3:12" x14ac:dyDescent="0.35">
      <c r="C1328" s="2"/>
      <c r="D1328"/>
      <c r="E1328"/>
      <c r="F1328"/>
      <c r="G1328"/>
      <c r="H1328"/>
      <c r="I1328"/>
      <c r="J1328"/>
      <c r="K1328"/>
      <c r="L1328"/>
    </row>
    <row r="1329" spans="3:12" x14ac:dyDescent="0.35">
      <c r="C1329" s="2"/>
      <c r="D1329"/>
      <c r="E1329"/>
      <c r="F1329"/>
      <c r="G1329"/>
      <c r="H1329"/>
      <c r="I1329"/>
      <c r="J1329"/>
      <c r="K1329"/>
      <c r="L1329"/>
    </row>
    <row r="1330" spans="3:12" x14ac:dyDescent="0.35">
      <c r="C1330" s="2"/>
      <c r="D1330"/>
      <c r="E1330"/>
      <c r="F1330"/>
      <c r="G1330"/>
      <c r="H1330"/>
      <c r="I1330"/>
      <c r="J1330"/>
      <c r="K1330"/>
      <c r="L1330"/>
    </row>
    <row r="1331" spans="3:12" x14ac:dyDescent="0.35">
      <c r="C1331" s="2"/>
      <c r="D1331"/>
      <c r="E1331"/>
      <c r="F1331"/>
      <c r="G1331"/>
      <c r="H1331"/>
      <c r="I1331"/>
      <c r="J1331"/>
      <c r="K1331"/>
      <c r="L1331"/>
    </row>
    <row r="1332" spans="3:12" x14ac:dyDescent="0.35">
      <c r="C1332" s="2"/>
      <c r="D1332"/>
      <c r="E1332"/>
      <c r="F1332"/>
      <c r="G1332"/>
      <c r="H1332"/>
      <c r="I1332"/>
      <c r="J1332"/>
      <c r="K1332"/>
      <c r="L1332"/>
    </row>
    <row r="1333" spans="3:12" x14ac:dyDescent="0.35">
      <c r="C1333" s="2"/>
      <c r="D1333"/>
      <c r="E1333"/>
      <c r="F1333"/>
      <c r="G1333"/>
      <c r="H1333"/>
      <c r="I1333"/>
      <c r="J1333"/>
      <c r="K1333"/>
      <c r="L1333"/>
    </row>
    <row r="1334" spans="3:12" x14ac:dyDescent="0.35">
      <c r="C1334" s="2"/>
      <c r="D1334"/>
      <c r="E1334"/>
      <c r="F1334"/>
      <c r="G1334"/>
      <c r="H1334"/>
      <c r="I1334"/>
      <c r="J1334"/>
      <c r="K1334"/>
      <c r="L1334"/>
    </row>
    <row r="1335" spans="3:12" x14ac:dyDescent="0.35">
      <c r="C1335" s="2"/>
      <c r="D1335"/>
      <c r="E1335"/>
      <c r="F1335"/>
      <c r="G1335"/>
      <c r="H1335"/>
      <c r="I1335"/>
      <c r="J1335"/>
      <c r="K1335"/>
      <c r="L1335"/>
    </row>
    <row r="1336" spans="3:12" x14ac:dyDescent="0.35">
      <c r="C1336" s="2"/>
      <c r="D1336"/>
      <c r="E1336"/>
      <c r="F1336"/>
      <c r="G1336"/>
      <c r="H1336"/>
      <c r="I1336"/>
      <c r="J1336"/>
      <c r="K1336"/>
      <c r="L1336"/>
    </row>
    <row r="1337" spans="3:12" x14ac:dyDescent="0.35">
      <c r="C1337" s="2"/>
      <c r="D1337"/>
      <c r="E1337"/>
      <c r="F1337"/>
      <c r="G1337"/>
      <c r="H1337"/>
      <c r="I1337"/>
      <c r="J1337"/>
      <c r="K1337"/>
      <c r="L1337"/>
    </row>
    <row r="1338" spans="3:12" x14ac:dyDescent="0.35">
      <c r="C1338" s="2"/>
      <c r="D1338"/>
      <c r="E1338"/>
      <c r="F1338"/>
      <c r="G1338"/>
      <c r="H1338"/>
      <c r="I1338"/>
      <c r="J1338"/>
      <c r="K1338"/>
      <c r="L1338"/>
    </row>
    <row r="1339" spans="3:12" x14ac:dyDescent="0.35">
      <c r="C1339" s="2"/>
      <c r="D1339"/>
      <c r="E1339"/>
      <c r="F1339"/>
      <c r="G1339"/>
      <c r="H1339"/>
      <c r="I1339"/>
      <c r="J1339"/>
      <c r="K1339"/>
      <c r="L1339"/>
    </row>
    <row r="1340" spans="3:12" x14ac:dyDescent="0.35">
      <c r="C1340" s="2"/>
      <c r="D1340"/>
      <c r="E1340"/>
      <c r="F1340"/>
      <c r="G1340"/>
      <c r="H1340"/>
      <c r="I1340"/>
      <c r="J1340"/>
      <c r="K1340"/>
      <c r="L1340"/>
    </row>
    <row r="1341" spans="3:12" x14ac:dyDescent="0.35">
      <c r="C1341" s="2"/>
      <c r="D1341"/>
      <c r="E1341"/>
      <c r="F1341"/>
      <c r="G1341"/>
      <c r="H1341"/>
      <c r="I1341"/>
      <c r="J1341"/>
      <c r="K1341"/>
      <c r="L1341"/>
    </row>
    <row r="1342" spans="3:12" x14ac:dyDescent="0.35">
      <c r="C1342" s="2"/>
      <c r="D1342"/>
      <c r="E1342"/>
      <c r="F1342"/>
      <c r="G1342"/>
      <c r="H1342"/>
      <c r="I1342"/>
      <c r="J1342"/>
      <c r="K1342"/>
      <c r="L1342"/>
    </row>
    <row r="1343" spans="3:12" x14ac:dyDescent="0.35">
      <c r="C1343" s="2"/>
      <c r="D1343"/>
      <c r="E1343"/>
      <c r="F1343"/>
      <c r="G1343"/>
      <c r="H1343"/>
      <c r="I1343"/>
      <c r="J1343"/>
      <c r="K1343"/>
      <c r="L1343"/>
    </row>
    <row r="1344" spans="3:12" x14ac:dyDescent="0.35">
      <c r="C1344" s="2"/>
      <c r="D1344"/>
      <c r="E1344"/>
      <c r="F1344"/>
      <c r="G1344"/>
      <c r="H1344"/>
      <c r="I1344"/>
      <c r="J1344"/>
      <c r="K1344"/>
      <c r="L1344"/>
    </row>
    <row r="1345" spans="3:12" x14ac:dyDescent="0.35">
      <c r="C1345" s="2"/>
      <c r="D1345"/>
      <c r="E1345"/>
      <c r="F1345"/>
      <c r="G1345"/>
      <c r="H1345"/>
      <c r="I1345"/>
      <c r="J1345"/>
      <c r="K1345"/>
      <c r="L1345"/>
    </row>
    <row r="1346" spans="3:12" x14ac:dyDescent="0.35">
      <c r="C1346" s="2"/>
      <c r="D1346"/>
      <c r="E1346"/>
      <c r="F1346"/>
      <c r="G1346"/>
      <c r="H1346"/>
      <c r="I1346"/>
      <c r="J1346"/>
      <c r="K1346"/>
      <c r="L1346"/>
    </row>
    <row r="1347" spans="3:12" x14ac:dyDescent="0.35">
      <c r="C1347" s="2"/>
      <c r="D1347"/>
      <c r="E1347"/>
      <c r="F1347"/>
      <c r="G1347"/>
      <c r="H1347"/>
      <c r="I1347"/>
      <c r="J1347"/>
      <c r="K1347"/>
      <c r="L1347"/>
    </row>
    <row r="1348" spans="3:12" x14ac:dyDescent="0.35">
      <c r="C1348" s="2"/>
      <c r="D1348"/>
      <c r="E1348"/>
      <c r="F1348"/>
      <c r="G1348"/>
      <c r="H1348"/>
      <c r="I1348"/>
      <c r="J1348"/>
      <c r="K1348"/>
      <c r="L1348"/>
    </row>
    <row r="1349" spans="3:12" x14ac:dyDescent="0.35">
      <c r="C1349" s="2"/>
      <c r="D1349"/>
      <c r="E1349"/>
      <c r="F1349"/>
      <c r="G1349"/>
      <c r="H1349"/>
      <c r="I1349"/>
      <c r="J1349"/>
      <c r="K1349"/>
      <c r="L1349"/>
    </row>
    <row r="1350" spans="3:12" x14ac:dyDescent="0.35">
      <c r="C1350" s="2"/>
      <c r="D1350"/>
      <c r="E1350"/>
      <c r="F1350"/>
      <c r="G1350"/>
      <c r="H1350"/>
      <c r="I1350"/>
      <c r="J1350"/>
      <c r="K1350"/>
      <c r="L1350"/>
    </row>
    <row r="1351" spans="3:12" x14ac:dyDescent="0.35">
      <c r="C1351" s="2"/>
      <c r="D1351"/>
      <c r="E1351"/>
      <c r="F1351"/>
      <c r="G1351"/>
      <c r="H1351"/>
      <c r="I1351"/>
      <c r="J1351"/>
      <c r="K1351"/>
      <c r="L1351"/>
    </row>
    <row r="1352" spans="3:12" x14ac:dyDescent="0.35">
      <c r="C1352" s="2"/>
      <c r="D1352"/>
      <c r="E1352"/>
      <c r="F1352"/>
      <c r="G1352"/>
      <c r="H1352"/>
      <c r="I1352"/>
      <c r="J1352"/>
      <c r="K1352"/>
      <c r="L1352"/>
    </row>
    <row r="1353" spans="3:12" x14ac:dyDescent="0.35">
      <c r="C1353" s="2"/>
      <c r="D1353"/>
      <c r="E1353"/>
      <c r="F1353"/>
      <c r="G1353"/>
      <c r="H1353"/>
      <c r="I1353"/>
      <c r="J1353"/>
      <c r="K1353"/>
      <c r="L1353"/>
    </row>
    <row r="1354" spans="3:12" x14ac:dyDescent="0.35">
      <c r="C1354" s="2"/>
      <c r="D1354"/>
      <c r="E1354"/>
      <c r="F1354"/>
      <c r="G1354"/>
      <c r="H1354"/>
      <c r="I1354"/>
      <c r="J1354"/>
      <c r="K1354"/>
      <c r="L1354"/>
    </row>
    <row r="1355" spans="3:12" x14ac:dyDescent="0.35">
      <c r="C1355" s="2"/>
      <c r="D1355"/>
      <c r="E1355"/>
      <c r="F1355"/>
      <c r="G1355"/>
      <c r="H1355"/>
      <c r="I1355"/>
      <c r="J1355"/>
      <c r="K1355"/>
      <c r="L1355"/>
    </row>
    <row r="1356" spans="3:12" x14ac:dyDescent="0.35">
      <c r="C1356" s="2"/>
      <c r="D1356"/>
      <c r="E1356"/>
      <c r="F1356"/>
      <c r="G1356"/>
      <c r="H1356"/>
      <c r="I1356"/>
      <c r="J1356"/>
      <c r="K1356"/>
      <c r="L1356"/>
    </row>
    <row r="1357" spans="3:12" x14ac:dyDescent="0.35">
      <c r="C1357" s="2"/>
      <c r="D1357"/>
      <c r="E1357"/>
      <c r="F1357"/>
      <c r="G1357"/>
      <c r="H1357"/>
      <c r="I1357"/>
      <c r="J1357"/>
      <c r="K1357"/>
      <c r="L1357"/>
    </row>
    <row r="1358" spans="3:12" x14ac:dyDescent="0.35">
      <c r="C1358" s="2"/>
      <c r="D1358"/>
      <c r="E1358"/>
      <c r="F1358"/>
      <c r="G1358"/>
      <c r="H1358"/>
      <c r="I1358"/>
      <c r="J1358"/>
      <c r="K1358"/>
      <c r="L1358"/>
    </row>
    <row r="1359" spans="3:12" x14ac:dyDescent="0.35">
      <c r="C1359" s="2"/>
      <c r="D1359"/>
      <c r="E1359"/>
      <c r="F1359"/>
      <c r="G1359"/>
      <c r="H1359"/>
      <c r="I1359"/>
      <c r="J1359"/>
      <c r="K1359"/>
      <c r="L1359"/>
    </row>
    <row r="1360" spans="3:12" x14ac:dyDescent="0.35">
      <c r="C1360" s="2"/>
      <c r="D1360"/>
      <c r="E1360"/>
      <c r="F1360"/>
      <c r="G1360"/>
      <c r="H1360"/>
      <c r="I1360"/>
      <c r="J1360"/>
      <c r="K1360"/>
      <c r="L1360"/>
    </row>
    <row r="1361" spans="3:12" x14ac:dyDescent="0.35">
      <c r="C1361" s="2"/>
      <c r="D1361"/>
      <c r="E1361"/>
      <c r="F1361"/>
      <c r="G1361"/>
      <c r="H1361"/>
      <c r="I1361"/>
      <c r="J1361"/>
      <c r="K1361"/>
      <c r="L1361"/>
    </row>
    <row r="1362" spans="3:12" x14ac:dyDescent="0.35">
      <c r="C1362" s="2"/>
      <c r="D1362"/>
      <c r="E1362"/>
      <c r="F1362"/>
      <c r="G1362"/>
      <c r="H1362"/>
      <c r="I1362"/>
      <c r="J1362"/>
      <c r="K1362"/>
      <c r="L1362"/>
    </row>
    <row r="1363" spans="3:12" x14ac:dyDescent="0.35">
      <c r="C1363" s="2"/>
      <c r="D1363"/>
      <c r="E1363"/>
      <c r="F1363"/>
      <c r="G1363"/>
      <c r="H1363"/>
      <c r="I1363"/>
      <c r="J1363"/>
      <c r="K1363"/>
      <c r="L1363"/>
    </row>
    <row r="1364" spans="3:12" x14ac:dyDescent="0.35">
      <c r="C1364" s="2"/>
      <c r="D1364"/>
      <c r="E1364"/>
      <c r="F1364"/>
      <c r="G1364"/>
      <c r="H1364"/>
      <c r="I1364"/>
      <c r="J1364"/>
      <c r="K1364"/>
      <c r="L1364"/>
    </row>
    <row r="1365" spans="3:12" x14ac:dyDescent="0.35">
      <c r="C1365" s="2"/>
      <c r="D1365"/>
      <c r="E1365"/>
      <c r="F1365"/>
      <c r="G1365"/>
      <c r="H1365"/>
      <c r="I1365"/>
      <c r="J1365"/>
      <c r="K1365"/>
      <c r="L1365"/>
    </row>
    <row r="1366" spans="3:12" x14ac:dyDescent="0.35">
      <c r="C1366" s="2"/>
      <c r="D1366"/>
      <c r="E1366"/>
      <c r="F1366"/>
      <c r="G1366"/>
      <c r="H1366"/>
      <c r="I1366"/>
      <c r="J1366"/>
      <c r="K1366"/>
      <c r="L1366"/>
    </row>
    <row r="1367" spans="3:12" x14ac:dyDescent="0.35">
      <c r="C1367" s="2"/>
      <c r="D1367"/>
      <c r="E1367"/>
      <c r="F1367"/>
      <c r="G1367"/>
      <c r="H1367"/>
      <c r="I1367"/>
      <c r="J1367"/>
      <c r="K1367"/>
      <c r="L1367"/>
    </row>
    <row r="1368" spans="3:12" x14ac:dyDescent="0.35">
      <c r="C1368" s="2"/>
      <c r="D1368"/>
      <c r="E1368"/>
      <c r="F1368"/>
      <c r="G1368"/>
      <c r="H1368"/>
      <c r="I1368"/>
      <c r="J1368"/>
      <c r="K1368"/>
      <c r="L1368"/>
    </row>
    <row r="1369" spans="3:12" x14ac:dyDescent="0.35">
      <c r="C1369" s="2"/>
      <c r="D1369"/>
      <c r="E1369"/>
      <c r="F1369"/>
      <c r="G1369"/>
      <c r="H1369"/>
      <c r="I1369"/>
      <c r="J1369"/>
      <c r="K1369"/>
      <c r="L1369"/>
    </row>
    <row r="1370" spans="3:12" x14ac:dyDescent="0.35">
      <c r="C1370" s="2"/>
      <c r="D1370"/>
      <c r="E1370"/>
      <c r="F1370"/>
      <c r="G1370"/>
      <c r="H1370"/>
      <c r="I1370"/>
      <c r="J1370"/>
      <c r="K1370"/>
      <c r="L1370"/>
    </row>
    <row r="1371" spans="3:12" x14ac:dyDescent="0.35">
      <c r="C1371" s="2"/>
      <c r="D1371"/>
      <c r="E1371"/>
      <c r="F1371"/>
      <c r="G1371"/>
      <c r="H1371"/>
      <c r="I1371"/>
      <c r="J1371"/>
      <c r="K1371"/>
      <c r="L1371"/>
    </row>
    <row r="1372" spans="3:12" x14ac:dyDescent="0.35">
      <c r="C1372" s="2"/>
      <c r="D1372"/>
      <c r="E1372"/>
      <c r="F1372"/>
      <c r="G1372"/>
      <c r="H1372"/>
      <c r="I1372"/>
      <c r="J1372"/>
      <c r="K1372"/>
      <c r="L1372"/>
    </row>
    <row r="1373" spans="3:12" x14ac:dyDescent="0.35">
      <c r="C1373" s="2"/>
      <c r="D1373"/>
      <c r="E1373"/>
      <c r="F1373"/>
      <c r="G1373"/>
      <c r="H1373"/>
      <c r="I1373"/>
      <c r="J1373"/>
      <c r="K1373"/>
      <c r="L1373"/>
    </row>
    <row r="1374" spans="3:12" x14ac:dyDescent="0.35">
      <c r="C1374" s="2"/>
      <c r="D1374"/>
      <c r="E1374"/>
      <c r="F1374"/>
      <c r="G1374"/>
      <c r="H1374"/>
      <c r="I1374"/>
      <c r="J1374"/>
      <c r="K1374"/>
      <c r="L1374"/>
    </row>
    <row r="1375" spans="3:12" x14ac:dyDescent="0.35">
      <c r="C1375" s="2"/>
      <c r="D1375"/>
      <c r="E1375"/>
      <c r="F1375"/>
      <c r="G1375"/>
      <c r="H1375"/>
      <c r="I1375"/>
      <c r="J1375"/>
      <c r="K1375"/>
      <c r="L1375"/>
    </row>
    <row r="1376" spans="3:12" x14ac:dyDescent="0.35">
      <c r="C1376" s="2"/>
      <c r="D1376"/>
      <c r="E1376"/>
      <c r="F1376"/>
      <c r="G1376"/>
      <c r="H1376"/>
      <c r="I1376"/>
      <c r="J1376"/>
      <c r="K1376"/>
      <c r="L1376"/>
    </row>
    <row r="1377" spans="3:12" x14ac:dyDescent="0.35">
      <c r="C1377" s="2"/>
      <c r="D1377"/>
      <c r="E1377"/>
      <c r="F1377"/>
      <c r="G1377"/>
      <c r="H1377"/>
      <c r="I1377"/>
      <c r="J1377"/>
      <c r="K1377"/>
      <c r="L1377"/>
    </row>
    <row r="1378" spans="3:12" x14ac:dyDescent="0.35">
      <c r="C1378" s="2"/>
      <c r="D1378"/>
      <c r="E1378"/>
      <c r="F1378"/>
      <c r="G1378"/>
      <c r="H1378"/>
      <c r="I1378"/>
      <c r="J1378"/>
      <c r="K1378"/>
      <c r="L1378"/>
    </row>
    <row r="1379" spans="3:12" x14ac:dyDescent="0.35">
      <c r="C1379" s="2"/>
      <c r="D1379"/>
      <c r="E1379"/>
      <c r="F1379"/>
      <c r="G1379"/>
      <c r="H1379"/>
      <c r="I1379"/>
      <c r="J1379"/>
      <c r="K1379"/>
      <c r="L1379"/>
    </row>
    <row r="1380" spans="3:12" x14ac:dyDescent="0.35">
      <c r="C1380" s="2"/>
      <c r="D1380"/>
      <c r="E1380"/>
      <c r="F1380"/>
      <c r="G1380"/>
      <c r="H1380"/>
      <c r="I1380"/>
      <c r="J1380"/>
      <c r="K1380"/>
      <c r="L1380"/>
    </row>
    <row r="1381" spans="3:12" x14ac:dyDescent="0.35">
      <c r="C1381" s="2"/>
      <c r="D1381"/>
      <c r="E1381"/>
      <c r="F1381"/>
      <c r="G1381"/>
      <c r="H1381"/>
      <c r="I1381"/>
      <c r="J1381"/>
      <c r="K1381"/>
      <c r="L1381"/>
    </row>
    <row r="1382" spans="3:12" x14ac:dyDescent="0.35">
      <c r="C1382" s="2"/>
      <c r="D1382"/>
      <c r="E1382"/>
      <c r="F1382"/>
      <c r="G1382"/>
      <c r="H1382"/>
      <c r="I1382"/>
      <c r="J1382"/>
      <c r="K1382"/>
      <c r="L1382"/>
    </row>
    <row r="1383" spans="3:12" x14ac:dyDescent="0.35">
      <c r="C1383" s="2"/>
      <c r="D1383"/>
      <c r="E1383"/>
      <c r="F1383"/>
      <c r="G1383"/>
      <c r="H1383"/>
      <c r="I1383"/>
      <c r="J1383"/>
      <c r="K1383"/>
      <c r="L1383"/>
    </row>
    <row r="1384" spans="3:12" x14ac:dyDescent="0.35">
      <c r="C1384" s="2"/>
      <c r="D1384"/>
      <c r="E1384"/>
      <c r="F1384"/>
      <c r="G1384"/>
      <c r="H1384"/>
      <c r="I1384"/>
      <c r="J1384"/>
      <c r="K1384"/>
      <c r="L1384"/>
    </row>
    <row r="1385" spans="3:12" x14ac:dyDescent="0.35">
      <c r="C1385" s="2"/>
      <c r="D1385"/>
      <c r="E1385"/>
      <c r="F1385"/>
      <c r="G1385"/>
      <c r="H1385"/>
      <c r="I1385"/>
      <c r="J1385"/>
      <c r="K1385"/>
      <c r="L1385"/>
    </row>
    <row r="1386" spans="3:12" x14ac:dyDescent="0.35">
      <c r="C1386" s="2"/>
      <c r="D1386"/>
      <c r="E1386"/>
      <c r="F1386"/>
      <c r="G1386"/>
      <c r="H1386"/>
      <c r="I1386"/>
      <c r="J1386"/>
      <c r="K1386"/>
      <c r="L1386"/>
    </row>
    <row r="1387" spans="3:12" x14ac:dyDescent="0.35">
      <c r="C1387" s="2"/>
      <c r="D1387"/>
      <c r="E1387"/>
      <c r="F1387"/>
      <c r="G1387"/>
      <c r="H1387"/>
      <c r="I1387"/>
      <c r="J1387"/>
      <c r="K1387"/>
      <c r="L1387"/>
    </row>
    <row r="1388" spans="3:12" x14ac:dyDescent="0.35">
      <c r="C1388" s="2"/>
      <c r="D1388"/>
      <c r="E1388"/>
      <c r="F1388"/>
      <c r="G1388"/>
      <c r="H1388"/>
      <c r="I1388"/>
      <c r="J1388"/>
      <c r="K1388"/>
      <c r="L1388"/>
    </row>
    <row r="1389" spans="3:12" x14ac:dyDescent="0.35">
      <c r="C1389" s="2"/>
      <c r="D1389"/>
      <c r="E1389"/>
      <c r="F1389"/>
      <c r="G1389"/>
      <c r="H1389"/>
      <c r="I1389"/>
      <c r="J1389"/>
      <c r="K1389"/>
      <c r="L1389"/>
    </row>
    <row r="1390" spans="3:12" x14ac:dyDescent="0.35">
      <c r="C1390" s="2"/>
      <c r="D1390"/>
      <c r="E1390"/>
      <c r="F1390"/>
      <c r="G1390"/>
      <c r="H1390"/>
      <c r="I1390"/>
      <c r="J1390"/>
      <c r="K1390"/>
      <c r="L1390"/>
    </row>
    <row r="1391" spans="3:12" x14ac:dyDescent="0.35">
      <c r="C1391" s="2"/>
      <c r="D1391"/>
      <c r="E1391"/>
      <c r="F1391"/>
      <c r="G1391"/>
      <c r="H1391"/>
      <c r="I1391"/>
      <c r="J1391"/>
      <c r="K1391"/>
      <c r="L1391"/>
    </row>
    <row r="1392" spans="3:12" x14ac:dyDescent="0.35">
      <c r="C1392" s="2"/>
      <c r="D1392"/>
      <c r="E1392"/>
      <c r="F1392"/>
      <c r="G1392"/>
      <c r="H1392"/>
      <c r="I1392"/>
      <c r="J1392"/>
      <c r="K1392"/>
      <c r="L1392"/>
    </row>
    <row r="1393" spans="3:12" x14ac:dyDescent="0.35">
      <c r="C1393" s="2"/>
      <c r="D1393"/>
      <c r="E1393"/>
      <c r="F1393"/>
      <c r="G1393"/>
      <c r="H1393"/>
      <c r="I1393"/>
      <c r="J1393"/>
      <c r="K1393"/>
      <c r="L1393"/>
    </row>
    <row r="1394" spans="3:12" x14ac:dyDescent="0.35">
      <c r="C1394" s="2"/>
      <c r="D1394"/>
      <c r="E1394"/>
      <c r="F1394"/>
      <c r="G1394"/>
      <c r="H1394"/>
      <c r="I1394"/>
      <c r="J1394"/>
      <c r="K1394"/>
      <c r="L1394"/>
    </row>
    <row r="1395" spans="3:12" x14ac:dyDescent="0.35">
      <c r="C1395" s="2"/>
      <c r="D1395"/>
      <c r="E1395"/>
      <c r="F1395"/>
      <c r="G1395"/>
      <c r="H1395"/>
      <c r="I1395"/>
      <c r="J1395"/>
      <c r="K1395"/>
      <c r="L1395"/>
    </row>
    <row r="1396" spans="3:12" x14ac:dyDescent="0.35">
      <c r="C1396" s="2"/>
      <c r="D1396"/>
      <c r="E1396"/>
      <c r="F1396"/>
      <c r="G1396"/>
      <c r="H1396"/>
      <c r="I1396"/>
      <c r="J1396"/>
      <c r="K1396"/>
      <c r="L1396"/>
    </row>
    <row r="1397" spans="3:12" x14ac:dyDescent="0.35">
      <c r="C1397" s="2"/>
      <c r="D1397"/>
      <c r="E1397"/>
      <c r="F1397"/>
      <c r="G1397"/>
      <c r="H1397"/>
      <c r="I1397"/>
      <c r="J1397"/>
      <c r="K1397"/>
      <c r="L1397"/>
    </row>
    <row r="1398" spans="3:12" x14ac:dyDescent="0.35">
      <c r="C1398" s="2"/>
      <c r="D1398"/>
      <c r="E1398"/>
      <c r="F1398"/>
      <c r="G1398"/>
      <c r="H1398"/>
      <c r="I1398"/>
      <c r="J1398"/>
      <c r="K1398"/>
      <c r="L1398"/>
    </row>
    <row r="1399" spans="3:12" x14ac:dyDescent="0.35">
      <c r="C1399" s="2"/>
      <c r="D1399"/>
      <c r="E1399"/>
      <c r="F1399"/>
      <c r="G1399"/>
      <c r="H1399"/>
      <c r="I1399"/>
      <c r="J1399"/>
      <c r="K1399"/>
      <c r="L1399"/>
    </row>
    <row r="1400" spans="3:12" x14ac:dyDescent="0.35">
      <c r="C1400" s="2"/>
      <c r="D1400"/>
      <c r="E1400"/>
      <c r="F1400"/>
      <c r="G1400"/>
      <c r="H1400"/>
      <c r="I1400"/>
      <c r="J1400"/>
      <c r="K1400"/>
      <c r="L1400"/>
    </row>
    <row r="1401" spans="3:12" x14ac:dyDescent="0.35">
      <c r="C1401" s="2"/>
      <c r="D1401"/>
      <c r="E1401"/>
      <c r="F1401"/>
      <c r="G1401"/>
      <c r="H1401"/>
      <c r="I1401"/>
      <c r="J1401"/>
      <c r="K1401"/>
      <c r="L1401"/>
    </row>
    <row r="1402" spans="3:12" x14ac:dyDescent="0.35">
      <c r="C1402" s="2"/>
      <c r="D1402"/>
      <c r="E1402"/>
      <c r="F1402"/>
      <c r="G1402"/>
      <c r="H1402"/>
      <c r="I1402"/>
      <c r="J1402"/>
      <c r="K1402"/>
      <c r="L1402"/>
    </row>
    <row r="1403" spans="3:12" x14ac:dyDescent="0.35">
      <c r="C1403" s="2"/>
      <c r="D1403"/>
      <c r="E1403"/>
      <c r="F1403"/>
      <c r="G1403"/>
      <c r="H1403"/>
      <c r="I1403"/>
      <c r="J1403"/>
      <c r="K1403"/>
      <c r="L1403"/>
    </row>
    <row r="1404" spans="3:12" x14ac:dyDescent="0.35">
      <c r="C1404" s="2"/>
      <c r="D1404"/>
      <c r="E1404"/>
      <c r="F1404"/>
      <c r="G1404"/>
      <c r="H1404"/>
      <c r="I1404"/>
      <c r="J1404"/>
      <c r="K1404"/>
      <c r="L1404"/>
    </row>
    <row r="1405" spans="3:12" x14ac:dyDescent="0.35">
      <c r="C1405" s="2"/>
      <c r="D1405"/>
      <c r="E1405"/>
      <c r="F1405"/>
      <c r="G1405"/>
      <c r="H1405"/>
      <c r="I1405"/>
      <c r="J1405"/>
      <c r="K1405"/>
      <c r="L1405"/>
    </row>
    <row r="1406" spans="3:12" x14ac:dyDescent="0.35">
      <c r="C1406" s="2"/>
      <c r="D1406"/>
      <c r="E1406"/>
      <c r="F1406"/>
      <c r="G1406"/>
      <c r="H1406"/>
      <c r="I1406"/>
      <c r="J1406"/>
      <c r="K1406"/>
      <c r="L1406"/>
    </row>
    <row r="1407" spans="3:12" x14ac:dyDescent="0.35">
      <c r="C1407" s="2"/>
      <c r="D1407"/>
      <c r="E1407"/>
      <c r="F1407"/>
      <c r="G1407"/>
      <c r="H1407"/>
      <c r="I1407"/>
      <c r="J1407"/>
      <c r="K1407"/>
      <c r="L1407"/>
    </row>
    <row r="1408" spans="3:12" x14ac:dyDescent="0.35">
      <c r="C1408" s="2"/>
      <c r="D1408"/>
      <c r="E1408"/>
      <c r="F1408"/>
      <c r="G1408"/>
      <c r="H1408"/>
      <c r="I1408"/>
      <c r="J1408"/>
      <c r="K1408"/>
      <c r="L1408"/>
    </row>
    <row r="1409" spans="3:12" x14ac:dyDescent="0.35">
      <c r="C1409" s="2"/>
      <c r="D1409"/>
      <c r="E1409"/>
      <c r="F1409"/>
      <c r="G1409"/>
      <c r="H1409"/>
      <c r="I1409"/>
      <c r="J1409"/>
      <c r="K1409"/>
      <c r="L1409"/>
    </row>
    <row r="1410" spans="3:12" x14ac:dyDescent="0.35">
      <c r="C1410" s="2"/>
      <c r="D1410"/>
      <c r="E1410"/>
      <c r="F1410"/>
      <c r="G1410"/>
      <c r="H1410"/>
      <c r="I1410"/>
      <c r="J1410"/>
      <c r="K1410"/>
      <c r="L1410"/>
    </row>
    <row r="1411" spans="3:12" x14ac:dyDescent="0.35">
      <c r="C1411" s="2"/>
      <c r="D1411"/>
      <c r="E1411"/>
      <c r="F1411"/>
      <c r="G1411"/>
      <c r="H1411"/>
      <c r="I1411"/>
      <c r="J1411"/>
      <c r="K1411"/>
      <c r="L1411"/>
    </row>
    <row r="1412" spans="3:12" x14ac:dyDescent="0.35">
      <c r="C1412" s="2"/>
      <c r="D1412"/>
      <c r="E1412"/>
      <c r="F1412"/>
      <c r="G1412"/>
      <c r="H1412"/>
      <c r="I1412"/>
      <c r="J1412"/>
      <c r="K1412"/>
      <c r="L1412"/>
    </row>
    <row r="1413" spans="3:12" x14ac:dyDescent="0.35">
      <c r="C1413" s="2"/>
      <c r="D1413"/>
      <c r="E1413"/>
      <c r="F1413"/>
      <c r="G1413"/>
      <c r="H1413"/>
      <c r="I1413"/>
      <c r="J1413"/>
      <c r="K1413"/>
      <c r="L1413"/>
    </row>
    <row r="1414" spans="3:12" x14ac:dyDescent="0.35">
      <c r="C1414" s="2"/>
      <c r="D1414"/>
      <c r="E1414"/>
      <c r="F1414"/>
      <c r="G1414"/>
      <c r="H1414"/>
      <c r="I1414"/>
      <c r="J1414"/>
      <c r="K1414"/>
      <c r="L1414"/>
    </row>
    <row r="1415" spans="3:12" x14ac:dyDescent="0.35">
      <c r="C1415" s="2"/>
      <c r="D1415"/>
      <c r="E1415"/>
      <c r="F1415"/>
      <c r="G1415"/>
      <c r="H1415"/>
      <c r="I1415"/>
      <c r="J1415"/>
      <c r="K1415"/>
      <c r="L1415"/>
    </row>
    <row r="1416" spans="3:12" x14ac:dyDescent="0.35">
      <c r="C1416" s="2"/>
      <c r="D1416"/>
      <c r="E1416"/>
      <c r="F1416"/>
      <c r="G1416"/>
      <c r="H1416"/>
      <c r="I1416"/>
      <c r="J1416"/>
      <c r="K1416"/>
      <c r="L1416"/>
    </row>
    <row r="1417" spans="3:12" x14ac:dyDescent="0.35">
      <c r="C1417" s="2"/>
      <c r="D1417"/>
      <c r="E1417"/>
      <c r="F1417"/>
      <c r="G1417"/>
      <c r="H1417"/>
      <c r="I1417"/>
      <c r="J1417"/>
      <c r="K1417"/>
      <c r="L1417"/>
    </row>
    <row r="1418" spans="3:12" x14ac:dyDescent="0.35">
      <c r="C1418" s="2"/>
      <c r="D1418"/>
      <c r="E1418"/>
      <c r="F1418"/>
      <c r="G1418"/>
      <c r="H1418"/>
      <c r="I1418"/>
      <c r="J1418"/>
      <c r="K1418"/>
      <c r="L1418"/>
    </row>
    <row r="1419" spans="3:12" x14ac:dyDescent="0.35">
      <c r="C1419" s="2"/>
      <c r="D1419"/>
      <c r="E1419"/>
      <c r="F1419"/>
      <c r="G1419"/>
      <c r="H1419"/>
      <c r="I1419"/>
      <c r="J1419"/>
      <c r="K1419"/>
      <c r="L1419"/>
    </row>
    <row r="1420" spans="3:12" x14ac:dyDescent="0.35">
      <c r="C1420" s="2"/>
      <c r="D1420"/>
      <c r="E1420"/>
      <c r="F1420"/>
      <c r="G1420"/>
      <c r="H1420"/>
      <c r="I1420"/>
      <c r="J1420"/>
      <c r="K1420"/>
      <c r="L1420"/>
    </row>
    <row r="1421" spans="3:12" x14ac:dyDescent="0.35">
      <c r="C1421" s="2"/>
      <c r="D1421"/>
      <c r="E1421"/>
      <c r="F1421"/>
      <c r="G1421"/>
      <c r="H1421"/>
      <c r="I1421"/>
      <c r="J1421"/>
      <c r="K1421"/>
      <c r="L1421"/>
    </row>
    <row r="1422" spans="3:12" x14ac:dyDescent="0.35">
      <c r="C1422" s="2"/>
      <c r="D1422"/>
      <c r="E1422"/>
      <c r="F1422"/>
      <c r="G1422"/>
      <c r="H1422"/>
      <c r="I1422"/>
      <c r="J1422"/>
      <c r="K1422"/>
      <c r="L1422"/>
    </row>
    <row r="1423" spans="3:12" x14ac:dyDescent="0.35">
      <c r="C1423" s="2"/>
      <c r="D1423"/>
      <c r="E1423"/>
      <c r="F1423"/>
      <c r="G1423"/>
      <c r="H1423"/>
      <c r="I1423"/>
      <c r="J1423"/>
      <c r="K1423"/>
      <c r="L1423"/>
    </row>
    <row r="1424" spans="3:12" x14ac:dyDescent="0.35">
      <c r="C1424" s="2"/>
      <c r="D1424"/>
      <c r="E1424"/>
      <c r="F1424"/>
      <c r="G1424"/>
      <c r="H1424"/>
      <c r="I1424"/>
      <c r="J1424"/>
      <c r="K1424"/>
      <c r="L1424"/>
    </row>
    <row r="1425" spans="3:12" x14ac:dyDescent="0.35">
      <c r="C1425" s="2"/>
      <c r="D1425"/>
      <c r="E1425"/>
      <c r="F1425"/>
      <c r="G1425"/>
      <c r="H1425"/>
      <c r="I1425"/>
      <c r="J1425"/>
      <c r="K1425"/>
      <c r="L1425"/>
    </row>
    <row r="1426" spans="3:12" x14ac:dyDescent="0.35">
      <c r="C1426" s="2"/>
      <c r="D1426"/>
      <c r="E1426"/>
      <c r="F1426"/>
      <c r="G1426"/>
      <c r="H1426"/>
      <c r="I1426"/>
      <c r="J1426"/>
      <c r="K1426"/>
      <c r="L1426"/>
    </row>
    <row r="1427" spans="3:12" x14ac:dyDescent="0.35">
      <c r="C1427" s="2"/>
      <c r="D1427"/>
      <c r="E1427"/>
      <c r="F1427"/>
      <c r="G1427"/>
      <c r="H1427"/>
      <c r="I1427"/>
      <c r="J1427"/>
      <c r="K1427"/>
      <c r="L1427"/>
    </row>
    <row r="1428" spans="3:12" x14ac:dyDescent="0.35">
      <c r="C1428" s="2"/>
      <c r="D1428"/>
      <c r="E1428"/>
      <c r="F1428"/>
      <c r="G1428"/>
      <c r="H1428"/>
      <c r="I1428"/>
      <c r="J1428"/>
      <c r="K1428"/>
      <c r="L1428"/>
    </row>
    <row r="1429" spans="3:12" x14ac:dyDescent="0.35">
      <c r="C1429" s="2"/>
      <c r="D1429"/>
      <c r="E1429"/>
      <c r="F1429"/>
      <c r="G1429"/>
      <c r="H1429"/>
      <c r="I1429"/>
      <c r="J1429"/>
      <c r="K1429"/>
      <c r="L1429"/>
    </row>
    <row r="1430" spans="3:12" x14ac:dyDescent="0.35">
      <c r="C1430" s="2"/>
      <c r="D1430"/>
      <c r="E1430"/>
      <c r="F1430"/>
      <c r="G1430"/>
      <c r="H1430"/>
      <c r="I1430"/>
      <c r="J1430"/>
      <c r="K1430"/>
      <c r="L1430"/>
    </row>
    <row r="1431" spans="3:12" x14ac:dyDescent="0.35">
      <c r="C1431" s="2"/>
      <c r="D1431"/>
      <c r="E1431"/>
      <c r="F1431"/>
      <c r="G1431"/>
      <c r="H1431"/>
      <c r="I1431"/>
      <c r="J1431"/>
      <c r="K1431"/>
      <c r="L1431"/>
    </row>
    <row r="1432" spans="3:12" x14ac:dyDescent="0.35">
      <c r="C1432" s="2"/>
      <c r="D1432"/>
      <c r="E1432"/>
      <c r="F1432"/>
      <c r="G1432"/>
      <c r="H1432"/>
      <c r="I1432"/>
      <c r="J1432"/>
      <c r="K1432"/>
      <c r="L1432"/>
    </row>
    <row r="1433" spans="3:12" x14ac:dyDescent="0.35">
      <c r="C1433" s="2"/>
      <c r="D1433"/>
      <c r="E1433"/>
      <c r="F1433"/>
      <c r="G1433"/>
      <c r="H1433"/>
      <c r="I1433"/>
      <c r="J1433"/>
      <c r="K1433"/>
      <c r="L1433"/>
    </row>
    <row r="1434" spans="3:12" x14ac:dyDescent="0.35">
      <c r="C1434" s="2"/>
      <c r="D1434"/>
      <c r="E1434"/>
      <c r="F1434"/>
      <c r="G1434"/>
      <c r="H1434"/>
      <c r="I1434"/>
      <c r="J1434"/>
      <c r="K1434"/>
      <c r="L1434"/>
    </row>
    <row r="1435" spans="3:12" x14ac:dyDescent="0.35">
      <c r="C1435" s="2"/>
      <c r="D1435"/>
      <c r="E1435"/>
      <c r="F1435"/>
      <c r="G1435"/>
      <c r="H1435"/>
      <c r="I1435"/>
      <c r="J1435"/>
      <c r="K1435"/>
      <c r="L1435"/>
    </row>
    <row r="1436" spans="3:12" x14ac:dyDescent="0.35">
      <c r="C1436" s="2"/>
      <c r="D1436"/>
      <c r="E1436"/>
      <c r="F1436"/>
      <c r="G1436"/>
      <c r="H1436"/>
      <c r="I1436"/>
      <c r="J1436"/>
      <c r="K1436"/>
      <c r="L1436"/>
    </row>
    <row r="1437" spans="3:12" x14ac:dyDescent="0.35">
      <c r="C1437" s="2"/>
      <c r="D1437"/>
      <c r="E1437"/>
      <c r="F1437"/>
      <c r="G1437"/>
      <c r="H1437"/>
      <c r="I1437"/>
      <c r="J1437"/>
      <c r="K1437"/>
      <c r="L1437"/>
    </row>
    <row r="1438" spans="3:12" x14ac:dyDescent="0.35">
      <c r="C1438" s="2"/>
      <c r="D1438"/>
      <c r="E1438"/>
      <c r="F1438"/>
      <c r="G1438"/>
      <c r="H1438"/>
      <c r="I1438"/>
      <c r="J1438"/>
      <c r="K1438"/>
      <c r="L1438"/>
    </row>
    <row r="1439" spans="3:12" x14ac:dyDescent="0.35">
      <c r="C1439" s="2"/>
      <c r="D1439"/>
      <c r="E1439"/>
      <c r="F1439"/>
      <c r="G1439"/>
      <c r="H1439"/>
      <c r="I1439"/>
      <c r="J1439"/>
      <c r="K1439"/>
      <c r="L1439"/>
    </row>
    <row r="1440" spans="3:12" x14ac:dyDescent="0.35">
      <c r="C1440" s="2"/>
      <c r="D1440"/>
      <c r="E1440"/>
      <c r="F1440"/>
      <c r="G1440"/>
      <c r="H1440"/>
      <c r="I1440"/>
      <c r="J1440"/>
      <c r="K1440"/>
      <c r="L1440"/>
    </row>
    <row r="1441" spans="3:12" x14ac:dyDescent="0.35">
      <c r="C1441" s="2"/>
      <c r="D1441"/>
      <c r="E1441"/>
      <c r="F1441"/>
      <c r="G1441"/>
      <c r="H1441"/>
      <c r="I1441"/>
      <c r="J1441"/>
      <c r="K1441"/>
      <c r="L1441"/>
    </row>
    <row r="1442" spans="3:12" x14ac:dyDescent="0.35">
      <c r="C1442" s="2"/>
      <c r="D1442"/>
      <c r="E1442"/>
      <c r="F1442"/>
      <c r="G1442"/>
      <c r="H1442"/>
      <c r="I1442"/>
      <c r="J1442"/>
      <c r="K1442"/>
      <c r="L1442"/>
    </row>
    <row r="1443" spans="3:12" x14ac:dyDescent="0.35">
      <c r="C1443" s="2"/>
      <c r="D1443"/>
      <c r="E1443"/>
      <c r="F1443"/>
      <c r="G1443"/>
      <c r="H1443"/>
      <c r="I1443"/>
      <c r="J1443"/>
      <c r="K1443"/>
      <c r="L1443"/>
    </row>
    <row r="1444" spans="3:12" x14ac:dyDescent="0.35">
      <c r="C1444" s="2"/>
      <c r="D1444"/>
      <c r="E1444"/>
      <c r="F1444"/>
      <c r="G1444"/>
      <c r="H1444"/>
      <c r="I1444"/>
      <c r="J1444"/>
      <c r="K1444"/>
      <c r="L1444"/>
    </row>
    <row r="1445" spans="3:12" x14ac:dyDescent="0.35">
      <c r="C1445" s="2"/>
      <c r="D1445"/>
      <c r="E1445"/>
      <c r="F1445"/>
      <c r="G1445"/>
      <c r="H1445"/>
      <c r="I1445"/>
      <c r="J1445"/>
      <c r="K1445"/>
      <c r="L1445"/>
    </row>
    <row r="1446" spans="3:12" x14ac:dyDescent="0.35">
      <c r="C1446" s="2"/>
      <c r="D1446"/>
      <c r="E1446"/>
      <c r="F1446"/>
      <c r="G1446"/>
      <c r="H1446"/>
      <c r="I1446"/>
      <c r="J1446"/>
      <c r="K1446"/>
      <c r="L1446"/>
    </row>
    <row r="1447" spans="3:12" x14ac:dyDescent="0.35">
      <c r="C1447" s="2"/>
      <c r="D1447"/>
      <c r="E1447"/>
      <c r="F1447"/>
      <c r="G1447"/>
      <c r="H1447"/>
      <c r="I1447"/>
      <c r="J1447"/>
      <c r="K1447"/>
      <c r="L1447"/>
    </row>
    <row r="1448" spans="3:12" x14ac:dyDescent="0.35">
      <c r="C1448" s="2"/>
      <c r="D1448"/>
      <c r="E1448"/>
      <c r="F1448"/>
      <c r="G1448"/>
      <c r="H1448"/>
      <c r="I1448"/>
      <c r="J1448"/>
      <c r="K1448"/>
      <c r="L1448"/>
    </row>
    <row r="1449" spans="3:12" x14ac:dyDescent="0.35">
      <c r="C1449" s="2"/>
      <c r="D1449"/>
      <c r="E1449"/>
      <c r="F1449"/>
      <c r="G1449"/>
      <c r="H1449"/>
      <c r="I1449"/>
      <c r="J1449"/>
      <c r="K1449"/>
      <c r="L1449"/>
    </row>
    <row r="1450" spans="3:12" x14ac:dyDescent="0.35">
      <c r="C1450" s="2"/>
      <c r="D1450"/>
      <c r="E1450"/>
      <c r="F1450"/>
      <c r="G1450"/>
      <c r="H1450"/>
      <c r="I1450"/>
      <c r="J1450"/>
      <c r="K1450"/>
      <c r="L1450"/>
    </row>
    <row r="1451" spans="3:12" x14ac:dyDescent="0.35">
      <c r="C1451" s="2"/>
      <c r="D1451"/>
      <c r="E1451"/>
      <c r="F1451"/>
      <c r="G1451"/>
      <c r="H1451"/>
      <c r="I1451"/>
      <c r="J1451"/>
      <c r="K1451"/>
      <c r="L1451"/>
    </row>
    <row r="1452" spans="3:12" x14ac:dyDescent="0.35">
      <c r="C1452" s="2"/>
      <c r="D1452"/>
      <c r="E1452"/>
      <c r="F1452"/>
      <c r="G1452"/>
      <c r="H1452"/>
      <c r="I1452"/>
      <c r="J1452"/>
      <c r="K1452"/>
      <c r="L1452"/>
    </row>
    <row r="1453" spans="3:12" x14ac:dyDescent="0.35">
      <c r="C1453" s="2"/>
      <c r="D1453"/>
      <c r="E1453"/>
      <c r="F1453"/>
      <c r="G1453"/>
      <c r="H1453"/>
      <c r="I1453"/>
      <c r="J1453"/>
      <c r="K1453"/>
      <c r="L1453"/>
    </row>
    <row r="1454" spans="3:12" x14ac:dyDescent="0.35">
      <c r="C1454" s="2"/>
      <c r="D1454"/>
      <c r="E1454"/>
      <c r="F1454"/>
      <c r="G1454"/>
      <c r="H1454"/>
      <c r="I1454"/>
      <c r="J1454"/>
      <c r="K1454"/>
      <c r="L1454"/>
    </row>
    <row r="1455" spans="3:12" x14ac:dyDescent="0.35">
      <c r="C1455" s="2"/>
      <c r="D1455"/>
      <c r="E1455"/>
      <c r="F1455"/>
      <c r="G1455"/>
      <c r="H1455"/>
      <c r="I1455"/>
      <c r="J1455"/>
      <c r="K1455"/>
      <c r="L1455"/>
    </row>
    <row r="1456" spans="3:12" x14ac:dyDescent="0.35">
      <c r="C1456" s="2"/>
      <c r="D1456"/>
      <c r="E1456"/>
      <c r="F1456"/>
      <c r="G1456"/>
      <c r="H1456"/>
      <c r="I1456"/>
      <c r="J1456"/>
      <c r="K1456"/>
      <c r="L1456"/>
    </row>
    <row r="1457" spans="3:12" x14ac:dyDescent="0.35">
      <c r="C1457" s="2"/>
      <c r="D1457"/>
      <c r="E1457"/>
      <c r="F1457"/>
      <c r="G1457"/>
      <c r="H1457"/>
      <c r="I1457"/>
      <c r="J1457"/>
      <c r="K1457"/>
      <c r="L1457"/>
    </row>
    <row r="1458" spans="3:12" x14ac:dyDescent="0.35">
      <c r="C1458" s="2"/>
      <c r="D1458"/>
      <c r="E1458"/>
      <c r="F1458"/>
      <c r="G1458"/>
      <c r="H1458"/>
      <c r="I1458"/>
      <c r="J1458"/>
      <c r="K1458"/>
      <c r="L1458"/>
    </row>
    <row r="1459" spans="3:12" x14ac:dyDescent="0.35">
      <c r="C1459" s="2"/>
      <c r="D1459"/>
      <c r="E1459"/>
      <c r="F1459"/>
      <c r="G1459"/>
      <c r="H1459"/>
      <c r="I1459"/>
      <c r="J1459"/>
      <c r="K1459"/>
      <c r="L1459"/>
    </row>
    <row r="1460" spans="3:12" x14ac:dyDescent="0.35">
      <c r="C1460" s="2"/>
      <c r="D1460"/>
      <c r="E1460"/>
      <c r="F1460"/>
      <c r="G1460"/>
      <c r="H1460"/>
      <c r="I1460"/>
      <c r="J1460"/>
      <c r="K1460"/>
      <c r="L1460"/>
    </row>
    <row r="1461" spans="3:12" x14ac:dyDescent="0.35">
      <c r="C1461" s="2"/>
      <c r="D1461"/>
      <c r="E1461"/>
      <c r="F1461"/>
      <c r="G1461"/>
      <c r="H1461"/>
      <c r="I1461"/>
      <c r="J1461"/>
      <c r="K1461"/>
      <c r="L1461"/>
    </row>
    <row r="1462" spans="3:12" x14ac:dyDescent="0.35">
      <c r="C1462" s="2"/>
      <c r="D1462"/>
      <c r="E1462"/>
      <c r="F1462"/>
      <c r="G1462"/>
      <c r="H1462"/>
      <c r="I1462"/>
      <c r="J1462"/>
      <c r="K1462"/>
      <c r="L1462"/>
    </row>
    <row r="1463" spans="3:12" x14ac:dyDescent="0.35">
      <c r="C1463" s="2"/>
      <c r="D1463"/>
      <c r="E1463"/>
      <c r="F1463"/>
      <c r="G1463"/>
      <c r="H1463"/>
      <c r="I1463"/>
      <c r="J1463"/>
      <c r="K1463"/>
      <c r="L1463"/>
    </row>
    <row r="1464" spans="3:12" x14ac:dyDescent="0.35">
      <c r="C1464" s="2"/>
      <c r="D1464"/>
      <c r="E1464"/>
      <c r="F1464"/>
      <c r="G1464"/>
      <c r="H1464"/>
      <c r="I1464"/>
      <c r="J1464"/>
      <c r="K1464"/>
      <c r="L1464"/>
    </row>
    <row r="1465" spans="3:12" x14ac:dyDescent="0.35">
      <c r="C1465" s="2"/>
      <c r="D1465"/>
      <c r="E1465"/>
      <c r="F1465"/>
      <c r="G1465"/>
      <c r="H1465"/>
      <c r="I1465"/>
      <c r="J1465"/>
      <c r="K1465"/>
      <c r="L1465"/>
    </row>
    <row r="1466" spans="3:12" x14ac:dyDescent="0.35">
      <c r="C1466" s="2"/>
      <c r="D1466"/>
      <c r="E1466"/>
      <c r="F1466"/>
      <c r="G1466"/>
      <c r="H1466"/>
      <c r="I1466"/>
      <c r="J1466"/>
      <c r="K1466"/>
      <c r="L1466"/>
    </row>
    <row r="1467" spans="3:12" x14ac:dyDescent="0.35">
      <c r="C1467" s="2"/>
      <c r="D1467"/>
      <c r="E1467"/>
      <c r="F1467"/>
      <c r="G1467"/>
      <c r="H1467"/>
      <c r="I1467"/>
      <c r="J1467"/>
      <c r="K1467"/>
      <c r="L1467"/>
    </row>
    <row r="1468" spans="3:12" x14ac:dyDescent="0.35">
      <c r="C1468" s="2"/>
      <c r="D1468"/>
      <c r="E1468"/>
      <c r="F1468"/>
      <c r="G1468"/>
      <c r="H1468"/>
      <c r="I1468"/>
      <c r="J1468"/>
      <c r="K1468"/>
      <c r="L1468"/>
    </row>
    <row r="1469" spans="3:12" x14ac:dyDescent="0.35">
      <c r="C1469" s="2"/>
      <c r="D1469"/>
      <c r="E1469"/>
      <c r="F1469"/>
      <c r="G1469"/>
      <c r="H1469"/>
      <c r="I1469"/>
      <c r="J1469"/>
      <c r="K1469"/>
      <c r="L1469"/>
    </row>
    <row r="1470" spans="3:12" x14ac:dyDescent="0.35">
      <c r="C1470" s="2"/>
      <c r="D1470"/>
      <c r="E1470"/>
      <c r="F1470"/>
      <c r="G1470"/>
      <c r="H1470"/>
      <c r="I1470"/>
      <c r="J1470"/>
      <c r="K1470"/>
      <c r="L1470"/>
    </row>
    <row r="1471" spans="3:12" x14ac:dyDescent="0.35">
      <c r="C1471" s="2"/>
      <c r="D1471"/>
      <c r="E1471"/>
      <c r="F1471"/>
      <c r="G1471"/>
      <c r="H1471"/>
      <c r="I1471"/>
      <c r="J1471"/>
      <c r="K1471"/>
      <c r="L1471"/>
    </row>
    <row r="1472" spans="3:12" x14ac:dyDescent="0.35">
      <c r="C1472" s="2"/>
      <c r="D1472"/>
      <c r="E1472"/>
      <c r="F1472"/>
      <c r="G1472"/>
      <c r="H1472"/>
      <c r="I1472"/>
      <c r="J1472"/>
      <c r="K1472"/>
      <c r="L1472"/>
    </row>
    <row r="1473" spans="3:12" x14ac:dyDescent="0.35">
      <c r="C1473" s="2"/>
      <c r="D1473"/>
      <c r="E1473"/>
      <c r="F1473"/>
      <c r="G1473"/>
      <c r="H1473"/>
      <c r="I1473"/>
      <c r="J1473"/>
      <c r="K1473"/>
      <c r="L1473"/>
    </row>
    <row r="1474" spans="3:12" x14ac:dyDescent="0.35">
      <c r="C1474" s="2"/>
      <c r="D1474"/>
      <c r="E1474"/>
      <c r="F1474"/>
      <c r="G1474"/>
      <c r="H1474"/>
      <c r="I1474"/>
      <c r="J1474"/>
      <c r="K1474"/>
      <c r="L1474"/>
    </row>
    <row r="1475" spans="3:12" x14ac:dyDescent="0.35">
      <c r="C1475" s="2"/>
      <c r="D1475"/>
      <c r="E1475"/>
      <c r="F1475"/>
      <c r="G1475"/>
      <c r="H1475"/>
      <c r="I1475"/>
      <c r="J1475"/>
      <c r="K1475"/>
      <c r="L1475"/>
    </row>
    <row r="1476" spans="3:12" x14ac:dyDescent="0.35">
      <c r="C1476" s="2"/>
      <c r="D1476"/>
      <c r="E1476"/>
      <c r="F1476"/>
      <c r="G1476"/>
      <c r="H1476"/>
      <c r="I1476"/>
      <c r="J1476"/>
      <c r="K1476"/>
      <c r="L1476"/>
    </row>
    <row r="1477" spans="3:12" x14ac:dyDescent="0.35">
      <c r="C1477" s="2"/>
      <c r="D1477"/>
      <c r="E1477"/>
      <c r="F1477"/>
      <c r="G1477"/>
      <c r="H1477"/>
      <c r="I1477"/>
      <c r="J1477"/>
      <c r="K1477"/>
      <c r="L1477"/>
    </row>
    <row r="1478" spans="3:12" x14ac:dyDescent="0.35">
      <c r="C1478" s="2"/>
      <c r="D1478"/>
      <c r="E1478"/>
      <c r="F1478"/>
      <c r="G1478"/>
      <c r="H1478"/>
      <c r="I1478"/>
      <c r="J1478"/>
      <c r="K1478"/>
      <c r="L1478"/>
    </row>
    <row r="1479" spans="3:12" x14ac:dyDescent="0.35">
      <c r="C1479" s="2"/>
      <c r="D1479"/>
      <c r="E1479"/>
      <c r="F1479"/>
      <c r="G1479"/>
      <c r="H1479"/>
      <c r="I1479"/>
      <c r="J1479"/>
      <c r="K1479"/>
      <c r="L1479"/>
    </row>
    <row r="1480" spans="3:12" x14ac:dyDescent="0.35">
      <c r="C1480" s="2"/>
      <c r="D1480"/>
      <c r="E1480"/>
      <c r="F1480"/>
      <c r="G1480"/>
      <c r="H1480"/>
      <c r="I1480"/>
      <c r="J1480"/>
      <c r="K1480"/>
      <c r="L1480"/>
    </row>
    <row r="1481" spans="3:12" x14ac:dyDescent="0.35">
      <c r="C1481" s="2"/>
      <c r="D1481"/>
      <c r="E1481"/>
      <c r="F1481"/>
      <c r="G1481"/>
      <c r="H1481"/>
      <c r="I1481"/>
      <c r="J1481"/>
      <c r="K1481"/>
      <c r="L1481"/>
    </row>
    <row r="1482" spans="3:12" x14ac:dyDescent="0.35">
      <c r="C1482" s="2"/>
      <c r="D1482"/>
      <c r="E1482"/>
      <c r="F1482"/>
      <c r="G1482"/>
      <c r="H1482"/>
      <c r="I1482"/>
      <c r="J1482"/>
      <c r="K1482"/>
      <c r="L1482"/>
    </row>
    <row r="1483" spans="3:12" x14ac:dyDescent="0.35">
      <c r="C1483" s="2"/>
      <c r="D1483"/>
      <c r="E1483"/>
      <c r="F1483"/>
      <c r="G1483"/>
      <c r="H1483"/>
      <c r="I1483"/>
      <c r="J1483"/>
      <c r="K1483"/>
      <c r="L1483"/>
    </row>
    <row r="1484" spans="3:12" x14ac:dyDescent="0.35">
      <c r="C1484" s="2"/>
      <c r="D1484"/>
      <c r="E1484"/>
      <c r="F1484"/>
      <c r="G1484"/>
      <c r="H1484"/>
      <c r="I1484"/>
      <c r="J1484"/>
      <c r="K1484"/>
      <c r="L1484"/>
    </row>
    <row r="1485" spans="3:12" x14ac:dyDescent="0.35">
      <c r="C1485" s="2"/>
      <c r="D1485"/>
      <c r="E1485"/>
      <c r="F1485"/>
      <c r="G1485"/>
      <c r="H1485"/>
      <c r="I1485"/>
      <c r="J1485"/>
      <c r="K1485"/>
      <c r="L1485"/>
    </row>
    <row r="1486" spans="3:12" x14ac:dyDescent="0.35">
      <c r="C1486" s="2"/>
      <c r="D1486"/>
      <c r="E1486"/>
      <c r="F1486"/>
      <c r="G1486"/>
      <c r="H1486"/>
      <c r="I1486"/>
      <c r="J1486"/>
      <c r="K1486"/>
      <c r="L1486"/>
    </row>
    <row r="1487" spans="3:12" x14ac:dyDescent="0.35">
      <c r="C1487" s="2"/>
      <c r="D1487"/>
      <c r="E1487"/>
      <c r="F1487"/>
      <c r="G1487"/>
      <c r="H1487"/>
      <c r="I1487"/>
      <c r="J1487"/>
      <c r="K1487"/>
      <c r="L1487"/>
    </row>
    <row r="1488" spans="3:12" x14ac:dyDescent="0.35">
      <c r="C1488" s="2"/>
      <c r="D1488"/>
      <c r="E1488"/>
      <c r="F1488"/>
      <c r="G1488"/>
      <c r="H1488"/>
      <c r="I1488"/>
      <c r="J1488"/>
      <c r="K1488"/>
      <c r="L1488"/>
    </row>
    <row r="1489" spans="3:12" x14ac:dyDescent="0.35">
      <c r="C1489" s="2"/>
      <c r="D1489"/>
      <c r="E1489"/>
      <c r="F1489"/>
      <c r="G1489"/>
      <c r="H1489"/>
      <c r="I1489"/>
      <c r="J1489"/>
      <c r="K1489"/>
      <c r="L1489"/>
    </row>
    <row r="1490" spans="3:12" x14ac:dyDescent="0.35">
      <c r="C1490" s="2"/>
      <c r="D1490"/>
      <c r="E1490"/>
      <c r="F1490"/>
      <c r="G1490"/>
      <c r="H1490"/>
      <c r="I1490"/>
      <c r="J1490"/>
      <c r="K1490"/>
      <c r="L1490"/>
    </row>
    <row r="1491" spans="3:12" x14ac:dyDescent="0.35">
      <c r="C1491" s="2"/>
      <c r="D1491"/>
      <c r="E1491"/>
      <c r="F1491"/>
      <c r="G1491"/>
      <c r="H1491"/>
      <c r="I1491"/>
      <c r="J1491"/>
      <c r="K1491"/>
      <c r="L1491"/>
    </row>
    <row r="1492" spans="3:12" x14ac:dyDescent="0.35">
      <c r="C1492" s="2"/>
      <c r="D1492"/>
      <c r="E1492"/>
      <c r="F1492"/>
      <c r="G1492"/>
      <c r="H1492"/>
      <c r="I1492"/>
      <c r="J1492"/>
      <c r="K1492"/>
      <c r="L1492"/>
    </row>
    <row r="1493" spans="3:12" x14ac:dyDescent="0.35">
      <c r="C1493" s="2"/>
      <c r="D1493"/>
      <c r="E1493"/>
      <c r="F1493"/>
      <c r="G1493"/>
      <c r="H1493"/>
      <c r="I1493"/>
      <c r="J1493"/>
      <c r="K1493"/>
      <c r="L1493"/>
    </row>
    <row r="1494" spans="3:12" x14ac:dyDescent="0.35">
      <c r="C1494" s="2"/>
      <c r="D1494"/>
      <c r="E1494"/>
      <c r="F1494"/>
      <c r="G1494"/>
      <c r="H1494"/>
      <c r="I1494"/>
      <c r="J1494"/>
      <c r="K1494"/>
      <c r="L1494"/>
    </row>
    <row r="1495" spans="3:12" x14ac:dyDescent="0.35">
      <c r="C1495" s="2"/>
      <c r="D1495"/>
      <c r="E1495"/>
      <c r="F1495"/>
      <c r="G1495"/>
      <c r="H1495"/>
      <c r="I1495"/>
      <c r="J1495"/>
      <c r="K1495"/>
      <c r="L1495"/>
    </row>
    <row r="1496" spans="3:12" x14ac:dyDescent="0.35">
      <c r="C1496" s="2"/>
      <c r="D1496"/>
      <c r="E1496"/>
      <c r="F1496"/>
      <c r="G1496"/>
      <c r="H1496"/>
      <c r="I1496"/>
      <c r="J1496"/>
      <c r="K1496"/>
      <c r="L1496"/>
    </row>
    <row r="1497" spans="3:12" x14ac:dyDescent="0.35">
      <c r="C1497" s="2"/>
      <c r="D1497"/>
      <c r="E1497"/>
      <c r="F1497"/>
      <c r="G1497"/>
      <c r="H1497"/>
      <c r="I1497"/>
      <c r="J1497"/>
      <c r="K1497"/>
      <c r="L1497"/>
    </row>
    <row r="1498" spans="3:12" x14ac:dyDescent="0.35">
      <c r="C1498" s="2"/>
      <c r="D1498"/>
      <c r="E1498"/>
      <c r="F1498"/>
      <c r="G1498"/>
      <c r="H1498"/>
      <c r="I1498"/>
      <c r="J1498"/>
      <c r="K1498"/>
      <c r="L1498"/>
    </row>
    <row r="1499" spans="3:12" x14ac:dyDescent="0.35">
      <c r="C1499" s="2"/>
      <c r="D1499"/>
      <c r="E1499"/>
      <c r="F1499"/>
      <c r="G1499"/>
      <c r="H1499"/>
      <c r="I1499"/>
      <c r="J1499"/>
      <c r="K1499"/>
      <c r="L1499"/>
    </row>
    <row r="1500" spans="3:12" x14ac:dyDescent="0.35">
      <c r="C1500" s="2"/>
      <c r="D1500"/>
      <c r="E1500"/>
      <c r="F1500"/>
      <c r="G1500"/>
      <c r="H1500"/>
      <c r="I1500"/>
      <c r="J1500"/>
      <c r="K1500"/>
      <c r="L1500"/>
    </row>
    <row r="1501" spans="3:12" x14ac:dyDescent="0.35">
      <c r="C1501" s="2"/>
      <c r="D1501"/>
      <c r="E1501"/>
      <c r="F1501"/>
      <c r="G1501"/>
      <c r="H1501"/>
      <c r="I1501"/>
      <c r="J1501"/>
      <c r="K1501"/>
      <c r="L1501"/>
    </row>
    <row r="1502" spans="3:12" x14ac:dyDescent="0.35">
      <c r="C1502" s="2"/>
      <c r="D1502"/>
      <c r="E1502"/>
      <c r="F1502"/>
      <c r="G1502"/>
      <c r="H1502"/>
      <c r="I1502"/>
      <c r="J1502"/>
      <c r="K1502"/>
      <c r="L1502"/>
    </row>
    <row r="1503" spans="3:12" x14ac:dyDescent="0.35">
      <c r="C1503" s="2"/>
      <c r="D1503"/>
      <c r="E1503"/>
      <c r="F1503"/>
      <c r="G1503"/>
      <c r="H1503"/>
      <c r="I1503"/>
      <c r="J1503"/>
      <c r="K1503"/>
      <c r="L1503"/>
    </row>
    <row r="1504" spans="3:12" x14ac:dyDescent="0.35">
      <c r="C1504" s="2"/>
      <c r="D1504"/>
      <c r="E1504"/>
      <c r="F1504"/>
      <c r="G1504"/>
      <c r="H1504"/>
      <c r="I1504"/>
      <c r="J1504"/>
      <c r="K1504"/>
      <c r="L1504"/>
    </row>
    <row r="1505" spans="3:12" x14ac:dyDescent="0.35">
      <c r="C1505" s="2"/>
      <c r="D1505"/>
      <c r="E1505"/>
      <c r="F1505"/>
      <c r="G1505"/>
      <c r="H1505"/>
      <c r="I1505"/>
      <c r="J1505"/>
      <c r="K1505"/>
      <c r="L1505"/>
    </row>
    <row r="1506" spans="3:12" x14ac:dyDescent="0.35">
      <c r="C1506" s="2"/>
      <c r="D1506"/>
      <c r="E1506"/>
      <c r="F1506"/>
      <c r="G1506"/>
      <c r="H1506"/>
      <c r="I1506"/>
      <c r="J1506"/>
      <c r="K1506"/>
      <c r="L1506"/>
    </row>
    <row r="1507" spans="3:12" x14ac:dyDescent="0.35">
      <c r="C1507" s="2"/>
      <c r="D1507"/>
      <c r="E1507"/>
      <c r="F1507"/>
      <c r="G1507"/>
      <c r="H1507"/>
      <c r="I1507"/>
      <c r="J1507"/>
      <c r="K1507"/>
      <c r="L1507"/>
    </row>
    <row r="1508" spans="3:12" x14ac:dyDescent="0.35">
      <c r="C1508" s="2"/>
      <c r="D1508"/>
      <c r="E1508"/>
      <c r="F1508"/>
      <c r="G1508"/>
      <c r="H1508"/>
      <c r="I1508"/>
      <c r="J1508"/>
      <c r="K1508"/>
      <c r="L1508"/>
    </row>
    <row r="1509" spans="3:12" x14ac:dyDescent="0.35">
      <c r="C1509" s="2"/>
      <c r="D1509"/>
      <c r="E1509"/>
      <c r="F1509"/>
      <c r="G1509"/>
      <c r="H1509"/>
      <c r="I1509"/>
      <c r="J1509"/>
      <c r="K1509"/>
      <c r="L1509"/>
    </row>
    <row r="1510" spans="3:12" x14ac:dyDescent="0.35">
      <c r="C1510" s="2"/>
      <c r="D1510"/>
      <c r="E1510"/>
      <c r="F1510"/>
      <c r="G1510"/>
      <c r="H1510"/>
      <c r="I1510"/>
      <c r="J1510"/>
      <c r="K1510"/>
      <c r="L1510"/>
    </row>
    <row r="1511" spans="3:12" x14ac:dyDescent="0.35">
      <c r="C1511" s="2"/>
      <c r="D1511"/>
      <c r="E1511"/>
      <c r="F1511"/>
      <c r="G1511"/>
      <c r="H1511"/>
      <c r="I1511"/>
      <c r="J1511"/>
      <c r="K1511"/>
      <c r="L1511"/>
    </row>
    <row r="1512" spans="3:12" x14ac:dyDescent="0.35">
      <c r="C1512" s="2"/>
      <c r="D1512"/>
      <c r="E1512"/>
      <c r="F1512"/>
      <c r="G1512"/>
      <c r="H1512"/>
      <c r="I1512"/>
      <c r="J1512"/>
      <c r="K1512"/>
      <c r="L1512"/>
    </row>
    <row r="1513" spans="3:12" x14ac:dyDescent="0.35">
      <c r="C1513" s="2"/>
      <c r="D1513"/>
      <c r="E1513"/>
      <c r="F1513"/>
      <c r="G1513"/>
      <c r="H1513"/>
      <c r="I1513"/>
      <c r="J1513"/>
      <c r="K1513"/>
      <c r="L1513"/>
    </row>
    <row r="1514" spans="3:12" x14ac:dyDescent="0.35">
      <c r="C1514" s="2"/>
      <c r="D1514"/>
      <c r="E1514"/>
      <c r="F1514"/>
      <c r="G1514"/>
      <c r="H1514"/>
      <c r="I1514"/>
      <c r="J1514"/>
      <c r="K1514"/>
      <c r="L1514"/>
    </row>
    <row r="1515" spans="3:12" x14ac:dyDescent="0.35">
      <c r="C1515" s="2"/>
      <c r="D1515"/>
      <c r="E1515"/>
      <c r="F1515"/>
      <c r="G1515"/>
      <c r="H1515"/>
      <c r="I1515"/>
      <c r="J1515"/>
      <c r="K1515"/>
      <c r="L1515"/>
    </row>
    <row r="1516" spans="3:12" x14ac:dyDescent="0.35">
      <c r="C1516" s="2"/>
      <c r="D1516"/>
      <c r="E1516"/>
      <c r="F1516"/>
      <c r="G1516"/>
      <c r="H1516"/>
      <c r="I1516"/>
      <c r="J1516"/>
      <c r="K1516"/>
      <c r="L1516"/>
    </row>
    <row r="1517" spans="3:12" x14ac:dyDescent="0.35">
      <c r="C1517" s="2"/>
      <c r="D1517"/>
      <c r="E1517"/>
      <c r="F1517"/>
      <c r="G1517"/>
      <c r="H1517"/>
      <c r="I1517"/>
      <c r="J1517"/>
      <c r="K1517"/>
      <c r="L1517"/>
    </row>
    <row r="1518" spans="3:12" x14ac:dyDescent="0.35">
      <c r="C1518" s="2"/>
      <c r="D1518"/>
      <c r="E1518"/>
      <c r="F1518"/>
      <c r="G1518"/>
      <c r="H1518"/>
      <c r="I1518"/>
      <c r="J1518"/>
      <c r="K1518"/>
      <c r="L1518"/>
    </row>
    <row r="1519" spans="3:12" x14ac:dyDescent="0.35">
      <c r="C1519" s="2"/>
      <c r="D1519"/>
      <c r="E1519"/>
      <c r="F1519"/>
      <c r="G1519"/>
      <c r="H1519"/>
      <c r="I1519"/>
      <c r="J1519"/>
      <c r="K1519"/>
      <c r="L1519"/>
    </row>
    <row r="1520" spans="3:12" x14ac:dyDescent="0.35">
      <c r="C1520" s="2"/>
      <c r="D1520"/>
      <c r="E1520"/>
      <c r="F1520"/>
      <c r="G1520"/>
      <c r="H1520"/>
      <c r="I1520"/>
      <c r="J1520"/>
      <c r="K1520"/>
      <c r="L1520"/>
    </row>
    <row r="1521" spans="3:12" x14ac:dyDescent="0.35">
      <c r="C1521" s="2"/>
      <c r="D1521"/>
      <c r="E1521"/>
      <c r="F1521"/>
      <c r="G1521"/>
      <c r="H1521"/>
      <c r="I1521"/>
      <c r="J1521"/>
      <c r="K1521"/>
      <c r="L1521"/>
    </row>
    <row r="1522" spans="3:12" x14ac:dyDescent="0.35">
      <c r="C1522" s="2"/>
      <c r="D1522"/>
      <c r="E1522"/>
      <c r="F1522"/>
      <c r="G1522"/>
      <c r="H1522"/>
      <c r="I1522"/>
      <c r="J1522"/>
      <c r="K1522"/>
      <c r="L1522"/>
    </row>
    <row r="1523" spans="3:12" x14ac:dyDescent="0.35">
      <c r="C1523" s="2"/>
      <c r="D1523"/>
      <c r="E1523"/>
      <c r="F1523"/>
      <c r="G1523"/>
      <c r="H1523"/>
      <c r="I1523"/>
      <c r="J1523"/>
      <c r="K1523"/>
      <c r="L1523"/>
    </row>
    <row r="1524" spans="3:12" x14ac:dyDescent="0.35">
      <c r="C1524" s="2"/>
      <c r="D1524"/>
      <c r="E1524"/>
      <c r="F1524"/>
      <c r="G1524"/>
      <c r="H1524"/>
      <c r="I1524"/>
      <c r="J1524"/>
      <c r="K1524"/>
      <c r="L1524"/>
    </row>
    <row r="1525" spans="3:12" x14ac:dyDescent="0.35">
      <c r="C1525" s="2"/>
      <c r="D1525"/>
      <c r="E1525"/>
      <c r="F1525"/>
      <c r="G1525"/>
      <c r="H1525"/>
      <c r="I1525"/>
      <c r="J1525"/>
      <c r="K1525"/>
      <c r="L1525"/>
    </row>
    <row r="1526" spans="3:12" x14ac:dyDescent="0.35">
      <c r="C1526" s="2"/>
      <c r="D1526"/>
      <c r="E1526"/>
      <c r="F1526"/>
      <c r="G1526"/>
      <c r="H1526"/>
      <c r="I1526"/>
      <c r="J1526"/>
      <c r="K1526"/>
      <c r="L1526"/>
    </row>
    <row r="1527" spans="3:12" x14ac:dyDescent="0.35">
      <c r="C1527" s="2"/>
      <c r="D1527"/>
      <c r="E1527"/>
      <c r="F1527"/>
      <c r="G1527"/>
      <c r="H1527"/>
      <c r="I1527"/>
      <c r="J1527"/>
      <c r="K1527"/>
      <c r="L1527"/>
    </row>
    <row r="1528" spans="3:12" x14ac:dyDescent="0.35">
      <c r="C1528" s="2"/>
      <c r="D1528"/>
      <c r="E1528"/>
      <c r="F1528"/>
      <c r="G1528"/>
      <c r="H1528"/>
      <c r="I1528"/>
      <c r="J1528"/>
      <c r="K1528"/>
      <c r="L1528"/>
    </row>
    <row r="1529" spans="3:12" x14ac:dyDescent="0.35">
      <c r="C1529" s="2"/>
      <c r="D1529"/>
      <c r="E1529"/>
      <c r="F1529"/>
      <c r="G1529"/>
      <c r="H1529"/>
      <c r="I1529"/>
      <c r="J1529"/>
      <c r="K1529"/>
      <c r="L1529"/>
    </row>
    <row r="1530" spans="3:12" x14ac:dyDescent="0.35">
      <c r="C1530" s="2"/>
      <c r="D1530"/>
      <c r="E1530"/>
      <c r="F1530"/>
      <c r="G1530"/>
      <c r="H1530"/>
      <c r="I1530"/>
      <c r="J1530"/>
      <c r="K1530"/>
      <c r="L1530"/>
    </row>
    <row r="1531" spans="3:12" x14ac:dyDescent="0.35">
      <c r="C1531" s="2"/>
      <c r="D1531"/>
      <c r="E1531"/>
      <c r="F1531"/>
      <c r="G1531"/>
      <c r="H1531"/>
      <c r="I1531"/>
      <c r="J1531"/>
      <c r="K1531"/>
      <c r="L1531"/>
    </row>
    <row r="1532" spans="3:12" x14ac:dyDescent="0.35">
      <c r="C1532" s="2"/>
      <c r="D1532"/>
      <c r="E1532"/>
      <c r="F1532"/>
      <c r="G1532"/>
      <c r="H1532"/>
      <c r="I1532"/>
      <c r="J1532"/>
      <c r="K1532"/>
      <c r="L1532"/>
    </row>
    <row r="1533" spans="3:12" x14ac:dyDescent="0.35">
      <c r="C1533" s="2"/>
      <c r="D1533"/>
      <c r="E1533"/>
      <c r="F1533"/>
      <c r="G1533"/>
      <c r="H1533"/>
      <c r="I1533"/>
      <c r="J1533"/>
      <c r="K1533"/>
      <c r="L1533"/>
    </row>
    <row r="1534" spans="3:12" x14ac:dyDescent="0.35">
      <c r="C1534" s="2"/>
      <c r="D1534"/>
      <c r="E1534"/>
      <c r="F1534"/>
      <c r="G1534"/>
      <c r="H1534"/>
      <c r="I1534"/>
      <c r="J1534"/>
      <c r="K1534"/>
      <c r="L1534"/>
    </row>
    <row r="1535" spans="3:12" x14ac:dyDescent="0.35">
      <c r="C1535" s="2"/>
      <c r="D1535"/>
      <c r="E1535"/>
      <c r="F1535"/>
      <c r="G1535"/>
      <c r="H1535"/>
      <c r="I1535"/>
      <c r="J1535"/>
      <c r="K1535"/>
      <c r="L1535"/>
    </row>
    <row r="1536" spans="3:12" x14ac:dyDescent="0.35">
      <c r="C1536" s="2"/>
      <c r="D1536"/>
      <c r="E1536"/>
      <c r="F1536"/>
      <c r="G1536"/>
      <c r="H1536"/>
      <c r="I1536"/>
      <c r="J1536"/>
      <c r="K1536"/>
      <c r="L1536"/>
    </row>
    <row r="1537" spans="3:12" x14ac:dyDescent="0.35">
      <c r="C1537" s="2"/>
      <c r="D1537"/>
      <c r="E1537"/>
      <c r="F1537"/>
      <c r="G1537"/>
      <c r="H1537"/>
      <c r="I1537"/>
      <c r="J1537"/>
      <c r="K1537"/>
      <c r="L1537"/>
    </row>
    <row r="1538" spans="3:12" x14ac:dyDescent="0.35">
      <c r="C1538" s="2"/>
      <c r="D1538"/>
      <c r="E1538"/>
      <c r="F1538"/>
      <c r="G1538"/>
      <c r="H1538"/>
      <c r="I1538"/>
      <c r="J1538"/>
      <c r="K1538"/>
      <c r="L1538"/>
    </row>
    <row r="1539" spans="3:12" x14ac:dyDescent="0.35">
      <c r="C1539" s="2"/>
      <c r="D1539"/>
      <c r="E1539"/>
      <c r="F1539"/>
      <c r="G1539"/>
      <c r="H1539"/>
      <c r="I1539"/>
      <c r="J1539"/>
      <c r="K1539"/>
      <c r="L1539"/>
    </row>
    <row r="1540" spans="3:12" x14ac:dyDescent="0.35">
      <c r="C1540" s="2"/>
      <c r="D1540"/>
      <c r="E1540"/>
      <c r="F1540"/>
      <c r="G1540"/>
      <c r="H1540"/>
      <c r="I1540"/>
      <c r="J1540"/>
      <c r="K1540"/>
      <c r="L1540"/>
    </row>
    <row r="1541" spans="3:12" x14ac:dyDescent="0.35">
      <c r="C1541" s="2"/>
      <c r="D1541"/>
      <c r="E1541"/>
      <c r="F1541"/>
      <c r="G1541"/>
      <c r="H1541"/>
      <c r="I1541"/>
      <c r="J1541"/>
      <c r="K1541"/>
      <c r="L1541"/>
    </row>
    <row r="1542" spans="3:12" x14ac:dyDescent="0.35">
      <c r="C1542" s="2"/>
      <c r="D1542"/>
      <c r="E1542"/>
      <c r="F1542"/>
      <c r="G1542"/>
      <c r="H1542"/>
      <c r="I1542"/>
      <c r="J1542"/>
      <c r="K1542"/>
      <c r="L1542"/>
    </row>
    <row r="1543" spans="3:12" x14ac:dyDescent="0.35">
      <c r="C1543" s="2"/>
      <c r="D1543"/>
      <c r="E1543"/>
      <c r="F1543"/>
      <c r="G1543"/>
      <c r="H1543"/>
      <c r="I1543"/>
      <c r="J1543"/>
      <c r="K1543"/>
      <c r="L1543"/>
    </row>
    <row r="1544" spans="3:12" x14ac:dyDescent="0.35">
      <c r="C1544" s="2"/>
      <c r="D1544"/>
      <c r="E1544"/>
      <c r="F1544"/>
      <c r="G1544"/>
      <c r="H1544"/>
      <c r="I1544"/>
      <c r="J1544"/>
      <c r="K1544"/>
      <c r="L1544"/>
    </row>
    <row r="1545" spans="3:12" x14ac:dyDescent="0.35">
      <c r="C1545" s="2"/>
      <c r="D1545"/>
      <c r="E1545"/>
      <c r="F1545"/>
      <c r="G1545"/>
      <c r="H1545"/>
      <c r="I1545"/>
      <c r="J1545"/>
      <c r="K1545"/>
      <c r="L1545"/>
    </row>
    <row r="1546" spans="3:12" x14ac:dyDescent="0.35">
      <c r="C1546" s="2"/>
      <c r="D1546"/>
      <c r="E1546"/>
      <c r="F1546"/>
      <c r="G1546"/>
      <c r="H1546"/>
      <c r="I1546"/>
      <c r="J1546"/>
      <c r="K1546"/>
      <c r="L1546"/>
    </row>
    <row r="1547" spans="3:12" x14ac:dyDescent="0.35">
      <c r="C1547" s="2"/>
      <c r="D1547"/>
      <c r="E1547"/>
      <c r="F1547"/>
      <c r="G1547"/>
      <c r="H1547"/>
      <c r="I1547"/>
      <c r="J1547"/>
      <c r="K1547"/>
      <c r="L1547"/>
    </row>
    <row r="1548" spans="3:12" x14ac:dyDescent="0.35">
      <c r="C1548" s="2"/>
      <c r="D1548"/>
      <c r="E1548"/>
      <c r="F1548"/>
      <c r="G1548"/>
      <c r="H1548"/>
      <c r="I1548"/>
      <c r="J1548"/>
      <c r="K1548"/>
      <c r="L1548"/>
    </row>
    <row r="1549" spans="3:12" x14ac:dyDescent="0.35">
      <c r="C1549" s="2"/>
      <c r="D1549"/>
      <c r="E1549"/>
      <c r="F1549"/>
      <c r="G1549"/>
      <c r="H1549"/>
      <c r="I1549"/>
      <c r="J1549"/>
      <c r="K1549"/>
      <c r="L1549"/>
    </row>
    <row r="1550" spans="3:12" x14ac:dyDescent="0.35">
      <c r="C1550" s="2"/>
      <c r="D1550"/>
      <c r="E1550"/>
      <c r="F1550"/>
      <c r="G1550"/>
      <c r="H1550"/>
      <c r="I1550"/>
      <c r="J1550"/>
      <c r="K1550"/>
      <c r="L1550"/>
    </row>
    <row r="1551" spans="3:12" x14ac:dyDescent="0.35">
      <c r="C1551" s="2"/>
      <c r="D1551"/>
      <c r="E1551"/>
      <c r="F1551"/>
      <c r="G1551"/>
      <c r="H1551"/>
      <c r="I1551"/>
      <c r="J1551"/>
      <c r="K1551"/>
      <c r="L1551"/>
    </row>
    <row r="1552" spans="3:12" x14ac:dyDescent="0.35">
      <c r="C1552" s="2"/>
      <c r="D1552"/>
      <c r="E1552"/>
      <c r="F1552"/>
      <c r="G1552"/>
      <c r="H1552"/>
      <c r="I1552"/>
      <c r="J1552"/>
      <c r="K1552"/>
      <c r="L1552"/>
    </row>
    <row r="1553" spans="3:12" x14ac:dyDescent="0.35">
      <c r="C1553" s="2"/>
      <c r="D1553"/>
      <c r="E1553"/>
      <c r="F1553"/>
      <c r="G1553"/>
      <c r="H1553"/>
      <c r="I1553"/>
      <c r="J1553"/>
      <c r="K1553"/>
      <c r="L1553"/>
    </row>
    <row r="1554" spans="3:12" x14ac:dyDescent="0.35">
      <c r="C1554" s="2"/>
      <c r="D1554"/>
      <c r="E1554"/>
      <c r="F1554"/>
      <c r="G1554"/>
      <c r="H1554"/>
      <c r="I1554"/>
      <c r="J1554"/>
      <c r="K1554"/>
      <c r="L1554"/>
    </row>
    <row r="1555" spans="3:12" x14ac:dyDescent="0.35">
      <c r="C1555" s="2"/>
      <c r="D1555"/>
      <c r="E1555"/>
      <c r="F1555"/>
      <c r="G1555"/>
      <c r="H1555"/>
      <c r="I1555"/>
      <c r="J1555"/>
      <c r="K1555"/>
      <c r="L1555"/>
    </row>
    <row r="1556" spans="3:12" x14ac:dyDescent="0.35">
      <c r="C1556" s="2"/>
      <c r="D1556"/>
      <c r="E1556"/>
      <c r="F1556"/>
      <c r="G1556"/>
      <c r="H1556"/>
      <c r="I1556"/>
      <c r="J1556"/>
      <c r="K1556"/>
      <c r="L1556"/>
    </row>
    <row r="1557" spans="3:12" x14ac:dyDescent="0.35">
      <c r="C1557" s="2"/>
      <c r="D1557"/>
      <c r="E1557"/>
      <c r="F1557"/>
      <c r="G1557"/>
      <c r="H1557"/>
      <c r="I1557"/>
      <c r="J1557"/>
      <c r="K1557"/>
      <c r="L1557"/>
    </row>
    <row r="1558" spans="3:12" x14ac:dyDescent="0.35">
      <c r="C1558" s="2"/>
      <c r="D1558"/>
      <c r="E1558"/>
      <c r="F1558"/>
      <c r="G1558"/>
      <c r="H1558"/>
      <c r="I1558"/>
      <c r="J1558"/>
      <c r="K1558"/>
      <c r="L1558"/>
    </row>
    <row r="1559" spans="3:12" x14ac:dyDescent="0.35">
      <c r="C1559" s="2"/>
      <c r="D1559"/>
      <c r="E1559"/>
      <c r="F1559"/>
      <c r="G1559"/>
      <c r="H1559"/>
      <c r="I1559"/>
      <c r="J1559"/>
      <c r="K1559"/>
      <c r="L1559"/>
    </row>
    <row r="1560" spans="3:12" x14ac:dyDescent="0.35">
      <c r="C1560" s="2"/>
      <c r="D1560"/>
      <c r="E1560"/>
      <c r="F1560"/>
      <c r="G1560"/>
      <c r="H1560"/>
      <c r="I1560"/>
      <c r="J1560"/>
      <c r="K1560"/>
      <c r="L1560"/>
    </row>
    <row r="1561" spans="3:12" x14ac:dyDescent="0.35">
      <c r="C1561" s="2"/>
      <c r="D1561"/>
      <c r="E1561"/>
      <c r="F1561"/>
      <c r="G1561"/>
      <c r="H1561"/>
      <c r="I1561"/>
      <c r="J1561"/>
      <c r="K1561"/>
      <c r="L1561"/>
    </row>
    <row r="1562" spans="3:12" x14ac:dyDescent="0.35">
      <c r="C1562" s="2"/>
      <c r="D1562"/>
      <c r="E1562"/>
      <c r="F1562"/>
      <c r="G1562"/>
      <c r="H1562"/>
      <c r="I1562"/>
      <c r="J1562"/>
      <c r="K1562"/>
      <c r="L1562"/>
    </row>
    <row r="1563" spans="3:12" x14ac:dyDescent="0.35">
      <c r="C1563" s="2"/>
      <c r="D1563"/>
      <c r="E1563"/>
      <c r="F1563"/>
      <c r="G1563"/>
      <c r="H1563"/>
      <c r="I1563"/>
      <c r="J1563"/>
      <c r="K1563"/>
      <c r="L1563"/>
    </row>
    <row r="1564" spans="3:12" x14ac:dyDescent="0.35">
      <c r="C1564" s="2"/>
      <c r="D1564"/>
      <c r="E1564"/>
      <c r="F1564"/>
      <c r="G1564"/>
      <c r="H1564"/>
      <c r="I1564"/>
      <c r="J1564"/>
      <c r="K1564"/>
      <c r="L1564"/>
    </row>
    <row r="1565" spans="3:12" x14ac:dyDescent="0.35">
      <c r="C1565" s="2"/>
      <c r="D1565"/>
      <c r="E1565"/>
      <c r="F1565"/>
      <c r="G1565"/>
      <c r="H1565"/>
      <c r="I1565"/>
      <c r="J1565"/>
      <c r="K1565"/>
      <c r="L1565"/>
    </row>
    <row r="1566" spans="3:12" x14ac:dyDescent="0.35">
      <c r="C1566" s="2"/>
      <c r="D1566"/>
      <c r="E1566"/>
      <c r="F1566"/>
      <c r="G1566"/>
      <c r="H1566"/>
      <c r="I1566"/>
      <c r="J1566"/>
      <c r="K1566"/>
      <c r="L1566"/>
    </row>
    <row r="1567" spans="3:12" x14ac:dyDescent="0.35">
      <c r="C1567" s="2"/>
      <c r="D1567"/>
      <c r="E1567"/>
      <c r="F1567"/>
      <c r="G1567"/>
      <c r="H1567"/>
      <c r="I1567"/>
      <c r="J1567"/>
      <c r="K1567"/>
      <c r="L1567"/>
    </row>
    <row r="1568" spans="3:12" x14ac:dyDescent="0.35">
      <c r="C1568" s="2"/>
      <c r="D1568"/>
      <c r="E1568"/>
      <c r="F1568"/>
      <c r="G1568"/>
      <c r="H1568"/>
      <c r="I1568"/>
      <c r="J1568"/>
      <c r="K1568"/>
      <c r="L1568"/>
    </row>
    <row r="1569" spans="3:12" x14ac:dyDescent="0.35">
      <c r="C1569" s="2"/>
      <c r="D1569"/>
      <c r="E1569"/>
      <c r="F1569"/>
      <c r="G1569"/>
      <c r="H1569"/>
      <c r="I1569"/>
      <c r="J1569"/>
      <c r="K1569"/>
      <c r="L1569"/>
    </row>
    <row r="1570" spans="3:12" x14ac:dyDescent="0.35">
      <c r="C1570" s="2"/>
      <c r="D1570"/>
      <c r="E1570"/>
      <c r="F1570"/>
      <c r="G1570"/>
      <c r="H1570"/>
      <c r="I1570"/>
      <c r="J1570"/>
      <c r="K1570"/>
      <c r="L1570"/>
    </row>
    <row r="1571" spans="3:12" x14ac:dyDescent="0.35">
      <c r="C1571" s="2"/>
      <c r="D1571"/>
      <c r="E1571"/>
      <c r="F1571"/>
      <c r="G1571"/>
      <c r="H1571"/>
      <c r="I1571"/>
      <c r="J1571"/>
      <c r="K1571"/>
      <c r="L1571"/>
    </row>
    <row r="1572" spans="3:12" x14ac:dyDescent="0.35">
      <c r="C1572" s="2"/>
      <c r="D1572"/>
      <c r="E1572"/>
      <c r="F1572"/>
      <c r="G1572"/>
      <c r="H1572"/>
      <c r="I1572"/>
      <c r="J1572"/>
      <c r="K1572"/>
      <c r="L1572"/>
    </row>
    <row r="1573" spans="3:12" x14ac:dyDescent="0.35">
      <c r="C1573" s="2"/>
      <c r="D1573"/>
      <c r="E1573"/>
      <c r="F1573"/>
      <c r="G1573"/>
      <c r="H1573"/>
      <c r="I1573"/>
      <c r="J1573"/>
      <c r="K1573"/>
      <c r="L1573"/>
    </row>
    <row r="1574" spans="3:12" x14ac:dyDescent="0.35">
      <c r="C1574" s="2"/>
      <c r="D1574"/>
      <c r="E1574"/>
      <c r="F1574"/>
      <c r="G1574"/>
      <c r="H1574"/>
      <c r="I1574"/>
      <c r="J1574"/>
      <c r="K1574"/>
      <c r="L1574"/>
    </row>
    <row r="1575" spans="3:12" x14ac:dyDescent="0.35">
      <c r="C1575" s="2"/>
      <c r="D1575"/>
      <c r="E1575"/>
      <c r="F1575"/>
      <c r="G1575"/>
      <c r="H1575"/>
      <c r="I1575"/>
      <c r="J1575"/>
      <c r="K1575"/>
      <c r="L1575"/>
    </row>
    <row r="1576" spans="3:12" x14ac:dyDescent="0.35">
      <c r="C1576" s="2"/>
      <c r="D1576"/>
      <c r="E1576"/>
      <c r="F1576"/>
      <c r="G1576"/>
      <c r="H1576"/>
      <c r="I1576"/>
      <c r="J1576"/>
      <c r="K1576"/>
      <c r="L1576"/>
    </row>
    <row r="1577" spans="3:12" x14ac:dyDescent="0.35">
      <c r="C1577" s="2"/>
      <c r="D1577"/>
      <c r="E1577"/>
      <c r="F1577"/>
      <c r="G1577"/>
      <c r="H1577"/>
      <c r="I1577"/>
      <c r="J1577"/>
      <c r="K1577"/>
      <c r="L1577"/>
    </row>
    <row r="1578" spans="3:12" x14ac:dyDescent="0.35">
      <c r="C1578" s="2"/>
      <c r="D1578"/>
      <c r="E1578"/>
      <c r="F1578"/>
      <c r="G1578"/>
      <c r="H1578"/>
      <c r="I1578"/>
      <c r="J1578"/>
      <c r="K1578"/>
      <c r="L1578"/>
    </row>
    <row r="1579" spans="3:12" x14ac:dyDescent="0.35">
      <c r="C1579" s="2"/>
      <c r="D1579"/>
      <c r="E1579"/>
      <c r="F1579"/>
      <c r="G1579"/>
      <c r="H1579"/>
      <c r="I1579"/>
      <c r="J1579"/>
      <c r="K1579"/>
      <c r="L1579"/>
    </row>
    <row r="1580" spans="3:12" x14ac:dyDescent="0.35">
      <c r="C1580" s="2"/>
      <c r="D1580"/>
      <c r="E1580"/>
      <c r="F1580"/>
      <c r="G1580"/>
      <c r="H1580"/>
      <c r="I1580"/>
      <c r="J1580"/>
      <c r="K1580"/>
      <c r="L1580"/>
    </row>
    <row r="1581" spans="3:12" x14ac:dyDescent="0.35">
      <c r="C1581" s="2"/>
      <c r="D1581"/>
      <c r="E1581"/>
      <c r="F1581"/>
      <c r="G1581"/>
      <c r="H1581"/>
      <c r="I1581"/>
      <c r="J1581"/>
      <c r="K1581"/>
      <c r="L1581"/>
    </row>
    <row r="1582" spans="3:12" x14ac:dyDescent="0.35">
      <c r="C1582" s="2"/>
      <c r="D1582"/>
      <c r="E1582"/>
      <c r="F1582"/>
      <c r="G1582"/>
      <c r="H1582"/>
      <c r="I1582"/>
      <c r="J1582"/>
      <c r="K1582"/>
      <c r="L1582"/>
    </row>
    <row r="1583" spans="3:12" x14ac:dyDescent="0.35">
      <c r="C1583" s="2"/>
      <c r="D1583"/>
      <c r="E1583"/>
      <c r="F1583"/>
      <c r="G1583"/>
      <c r="H1583"/>
      <c r="I1583"/>
      <c r="J1583"/>
      <c r="K1583"/>
      <c r="L1583"/>
    </row>
    <row r="1584" spans="3:12" x14ac:dyDescent="0.35">
      <c r="C1584" s="2"/>
      <c r="D1584"/>
      <c r="E1584"/>
      <c r="F1584"/>
      <c r="G1584"/>
      <c r="H1584"/>
      <c r="I1584"/>
      <c r="J1584"/>
      <c r="K1584"/>
      <c r="L1584"/>
    </row>
    <row r="1585" spans="3:12" x14ac:dyDescent="0.35">
      <c r="C1585" s="2"/>
      <c r="D1585"/>
      <c r="E1585"/>
      <c r="F1585"/>
      <c r="G1585"/>
      <c r="H1585"/>
      <c r="I1585"/>
      <c r="J1585"/>
      <c r="K1585"/>
      <c r="L1585"/>
    </row>
    <row r="1586" spans="3:12" x14ac:dyDescent="0.35">
      <c r="C1586" s="2"/>
      <c r="D1586"/>
      <c r="E1586"/>
      <c r="F1586"/>
      <c r="G1586"/>
      <c r="H1586"/>
      <c r="I1586"/>
      <c r="J1586"/>
      <c r="K1586"/>
      <c r="L1586"/>
    </row>
    <row r="1587" spans="3:12" x14ac:dyDescent="0.35">
      <c r="C1587" s="2"/>
      <c r="D1587"/>
      <c r="E1587"/>
      <c r="F1587"/>
      <c r="G1587"/>
      <c r="H1587"/>
      <c r="I1587"/>
      <c r="J1587"/>
      <c r="K1587"/>
      <c r="L1587"/>
    </row>
    <row r="1588" spans="3:12" x14ac:dyDescent="0.35">
      <c r="C1588" s="2"/>
      <c r="D1588"/>
      <c r="E1588"/>
      <c r="F1588"/>
      <c r="G1588"/>
      <c r="H1588"/>
      <c r="I1588"/>
      <c r="J1588"/>
      <c r="K1588"/>
      <c r="L1588"/>
    </row>
    <row r="1589" spans="3:12" x14ac:dyDescent="0.35">
      <c r="C1589" s="2"/>
      <c r="D1589"/>
      <c r="E1589"/>
      <c r="F1589"/>
      <c r="G1589"/>
      <c r="H1589"/>
      <c r="I1589"/>
      <c r="J1589"/>
      <c r="K1589"/>
      <c r="L1589"/>
    </row>
    <row r="1590" spans="3:12" x14ac:dyDescent="0.35">
      <c r="C1590" s="2"/>
      <c r="D1590"/>
      <c r="E1590"/>
      <c r="F1590"/>
      <c r="G1590"/>
      <c r="H1590"/>
      <c r="I1590"/>
      <c r="J1590"/>
      <c r="K1590"/>
      <c r="L1590"/>
    </row>
    <row r="1591" spans="3:12" x14ac:dyDescent="0.35">
      <c r="C1591" s="2"/>
      <c r="D1591"/>
      <c r="E1591"/>
      <c r="F1591"/>
      <c r="G1591"/>
      <c r="H1591"/>
      <c r="I1591"/>
      <c r="J1591"/>
      <c r="K1591"/>
      <c r="L1591"/>
    </row>
    <row r="1592" spans="3:12" x14ac:dyDescent="0.35">
      <c r="C1592" s="2"/>
      <c r="D1592"/>
      <c r="E1592"/>
      <c r="F1592"/>
      <c r="G1592"/>
      <c r="H1592"/>
      <c r="I1592"/>
      <c r="J1592"/>
      <c r="K1592"/>
      <c r="L1592"/>
    </row>
    <row r="1593" spans="3:12" x14ac:dyDescent="0.35">
      <c r="C1593" s="2"/>
      <c r="D1593"/>
      <c r="E1593"/>
      <c r="F1593"/>
      <c r="G1593"/>
      <c r="H1593"/>
      <c r="I1593"/>
      <c r="J1593"/>
      <c r="K1593"/>
      <c r="L1593"/>
    </row>
    <row r="1594" spans="3:12" x14ac:dyDescent="0.35">
      <c r="C1594" s="2"/>
      <c r="D1594"/>
      <c r="E1594"/>
      <c r="F1594"/>
      <c r="G1594"/>
      <c r="H1594"/>
      <c r="I1594"/>
      <c r="J1594"/>
      <c r="K1594"/>
      <c r="L1594"/>
    </row>
    <row r="1595" spans="3:12" x14ac:dyDescent="0.35">
      <c r="C1595" s="2"/>
      <c r="D1595"/>
      <c r="E1595"/>
      <c r="F1595"/>
      <c r="G1595"/>
      <c r="H1595"/>
      <c r="I1595"/>
      <c r="J1595"/>
      <c r="K1595"/>
      <c r="L1595"/>
    </row>
    <row r="1596" spans="3:12" x14ac:dyDescent="0.35">
      <c r="C1596" s="2"/>
      <c r="D1596"/>
      <c r="E1596"/>
      <c r="F1596"/>
      <c r="G1596"/>
      <c r="H1596"/>
      <c r="I1596"/>
      <c r="J1596"/>
      <c r="K1596"/>
      <c r="L1596"/>
    </row>
    <row r="1597" spans="3:12" x14ac:dyDescent="0.35">
      <c r="C1597" s="2"/>
      <c r="D1597"/>
      <c r="E1597"/>
      <c r="F1597"/>
      <c r="G1597"/>
      <c r="H1597"/>
      <c r="I1597"/>
      <c r="J1597"/>
      <c r="K1597"/>
      <c r="L1597"/>
    </row>
    <row r="1598" spans="3:12" x14ac:dyDescent="0.35">
      <c r="C1598" s="2"/>
      <c r="D1598"/>
      <c r="E1598"/>
      <c r="F1598"/>
      <c r="G1598"/>
      <c r="H1598"/>
      <c r="I1598"/>
      <c r="J1598"/>
      <c r="K1598"/>
      <c r="L1598"/>
    </row>
    <row r="1599" spans="3:12" x14ac:dyDescent="0.35">
      <c r="C1599" s="2"/>
      <c r="D1599"/>
      <c r="E1599"/>
      <c r="F1599"/>
      <c r="G1599"/>
      <c r="H1599"/>
      <c r="I1599"/>
      <c r="J1599"/>
      <c r="K1599"/>
      <c r="L1599"/>
    </row>
    <row r="1600" spans="3:12" x14ac:dyDescent="0.35">
      <c r="C1600" s="2"/>
      <c r="D1600"/>
      <c r="E1600"/>
      <c r="F1600"/>
      <c r="G1600"/>
      <c r="H1600"/>
      <c r="I1600"/>
      <c r="J1600"/>
      <c r="K1600"/>
      <c r="L1600"/>
    </row>
    <row r="1601" spans="3:12" x14ac:dyDescent="0.35">
      <c r="C1601" s="2"/>
      <c r="D1601"/>
      <c r="E1601"/>
      <c r="F1601"/>
      <c r="G1601"/>
      <c r="H1601"/>
      <c r="I1601"/>
      <c r="J1601"/>
      <c r="K1601"/>
      <c r="L1601"/>
    </row>
    <row r="1602" spans="3:12" x14ac:dyDescent="0.35">
      <c r="C1602" s="2"/>
      <c r="D1602"/>
      <c r="E1602"/>
      <c r="F1602"/>
      <c r="G1602"/>
      <c r="H1602"/>
      <c r="I1602"/>
      <c r="J1602"/>
      <c r="K1602"/>
      <c r="L1602"/>
    </row>
    <row r="1603" spans="3:12" x14ac:dyDescent="0.35">
      <c r="C1603" s="2"/>
      <c r="D1603"/>
      <c r="E1603"/>
      <c r="F1603"/>
      <c r="G1603"/>
      <c r="H1603"/>
      <c r="I1603"/>
      <c r="J1603"/>
      <c r="K1603"/>
      <c r="L1603"/>
    </row>
    <row r="1604" spans="3:12" x14ac:dyDescent="0.35">
      <c r="C1604" s="2"/>
      <c r="D1604"/>
      <c r="E1604"/>
      <c r="F1604"/>
      <c r="G1604"/>
      <c r="H1604"/>
      <c r="I1604"/>
      <c r="J1604"/>
      <c r="K1604"/>
      <c r="L1604"/>
    </row>
    <row r="1605" spans="3:12" x14ac:dyDescent="0.35">
      <c r="C1605" s="2"/>
      <c r="D1605"/>
      <c r="E1605"/>
      <c r="F1605"/>
      <c r="G1605"/>
      <c r="H1605"/>
      <c r="I1605"/>
      <c r="J1605"/>
      <c r="K1605"/>
      <c r="L1605"/>
    </row>
    <row r="1606" spans="3:12" x14ac:dyDescent="0.35">
      <c r="C1606" s="2"/>
      <c r="D1606"/>
      <c r="E1606"/>
      <c r="F1606"/>
      <c r="G1606"/>
      <c r="H1606"/>
      <c r="I1606"/>
      <c r="J1606"/>
      <c r="K1606"/>
      <c r="L1606"/>
    </row>
    <row r="1607" spans="3:12" x14ac:dyDescent="0.35">
      <c r="C1607" s="2"/>
      <c r="D1607"/>
      <c r="E1607"/>
      <c r="F1607"/>
      <c r="G1607"/>
      <c r="H1607"/>
      <c r="I1607"/>
      <c r="J1607"/>
      <c r="K1607"/>
      <c r="L1607"/>
    </row>
    <row r="1608" spans="3:12" x14ac:dyDescent="0.35">
      <c r="C1608" s="2"/>
      <c r="D1608"/>
      <c r="E1608"/>
      <c r="F1608"/>
      <c r="G1608"/>
      <c r="H1608"/>
      <c r="I1608"/>
      <c r="J1608"/>
      <c r="K1608"/>
      <c r="L1608"/>
    </row>
    <row r="1609" spans="3:12" x14ac:dyDescent="0.35">
      <c r="C1609" s="2"/>
      <c r="D1609"/>
      <c r="E1609"/>
      <c r="F1609"/>
      <c r="G1609"/>
      <c r="H1609"/>
      <c r="I1609"/>
      <c r="J1609"/>
      <c r="K1609"/>
      <c r="L1609"/>
    </row>
    <row r="1610" spans="3:12" x14ac:dyDescent="0.35">
      <c r="C1610" s="2"/>
      <c r="D1610"/>
      <c r="E1610"/>
      <c r="F1610"/>
      <c r="G1610"/>
      <c r="H1610"/>
      <c r="I1610"/>
      <c r="J1610"/>
      <c r="K1610"/>
      <c r="L1610"/>
    </row>
    <row r="1611" spans="3:12" x14ac:dyDescent="0.35">
      <c r="C1611" s="2"/>
      <c r="D1611"/>
      <c r="E1611"/>
      <c r="F1611"/>
      <c r="G1611"/>
      <c r="H1611"/>
      <c r="I1611"/>
      <c r="J1611"/>
      <c r="K1611"/>
      <c r="L1611"/>
    </row>
    <row r="1612" spans="3:12" x14ac:dyDescent="0.35">
      <c r="C1612" s="2"/>
      <c r="D1612"/>
      <c r="E1612"/>
      <c r="F1612"/>
      <c r="G1612"/>
      <c r="H1612"/>
      <c r="I1612"/>
      <c r="J1612"/>
      <c r="K1612"/>
      <c r="L1612"/>
    </row>
    <row r="1613" spans="3:12" x14ac:dyDescent="0.35">
      <c r="C1613" s="2"/>
      <c r="D1613"/>
      <c r="E1613"/>
      <c r="F1613"/>
      <c r="G1613"/>
      <c r="H1613"/>
      <c r="I1613"/>
      <c r="J1613"/>
      <c r="K1613"/>
      <c r="L1613"/>
    </row>
    <row r="1614" spans="3:12" x14ac:dyDescent="0.35">
      <c r="C1614" s="2"/>
      <c r="D1614"/>
      <c r="E1614"/>
      <c r="F1614"/>
      <c r="G1614"/>
      <c r="H1614"/>
      <c r="I1614"/>
      <c r="J1614"/>
      <c r="K1614"/>
      <c r="L1614"/>
    </row>
    <row r="1615" spans="3:12" x14ac:dyDescent="0.35">
      <c r="C1615" s="2"/>
      <c r="D1615"/>
      <c r="E1615"/>
      <c r="F1615"/>
      <c r="G1615"/>
      <c r="H1615"/>
      <c r="I1615"/>
      <c r="J1615"/>
      <c r="K1615"/>
      <c r="L1615"/>
    </row>
    <row r="1616" spans="3:12" x14ac:dyDescent="0.35">
      <c r="C1616" s="2"/>
      <c r="D1616"/>
      <c r="E1616"/>
      <c r="F1616"/>
      <c r="G1616"/>
      <c r="H1616"/>
      <c r="I1616"/>
      <c r="J1616"/>
      <c r="K1616"/>
      <c r="L1616"/>
    </row>
    <row r="1617" spans="3:12" x14ac:dyDescent="0.35">
      <c r="C1617" s="2"/>
      <c r="D1617"/>
      <c r="E1617"/>
      <c r="F1617"/>
      <c r="G1617"/>
      <c r="H1617"/>
      <c r="I1617"/>
      <c r="J1617"/>
      <c r="K1617"/>
      <c r="L1617"/>
    </row>
    <row r="1618" spans="3:12" x14ac:dyDescent="0.35">
      <c r="C1618" s="2"/>
      <c r="D1618"/>
      <c r="E1618"/>
      <c r="F1618"/>
      <c r="G1618"/>
      <c r="H1618"/>
      <c r="I1618"/>
      <c r="J1618"/>
      <c r="K1618"/>
      <c r="L1618"/>
    </row>
    <row r="1619" spans="3:12" x14ac:dyDescent="0.35">
      <c r="C1619" s="2"/>
      <c r="D1619"/>
      <c r="E1619"/>
      <c r="F1619"/>
      <c r="G1619"/>
      <c r="H1619"/>
      <c r="I1619"/>
      <c r="J1619"/>
      <c r="K1619"/>
      <c r="L1619"/>
    </row>
    <row r="1620" spans="3:12" x14ac:dyDescent="0.35">
      <c r="C1620" s="2"/>
      <c r="D1620"/>
      <c r="E1620"/>
      <c r="F1620"/>
      <c r="G1620"/>
      <c r="H1620"/>
      <c r="I1620"/>
      <c r="J1620"/>
      <c r="K1620"/>
      <c r="L1620"/>
    </row>
    <row r="1621" spans="3:12" x14ac:dyDescent="0.35">
      <c r="C1621" s="2"/>
      <c r="D1621"/>
      <c r="E1621"/>
      <c r="F1621"/>
      <c r="G1621"/>
      <c r="H1621"/>
      <c r="I1621"/>
      <c r="J1621"/>
      <c r="K1621"/>
      <c r="L1621"/>
    </row>
    <row r="1622" spans="3:12" x14ac:dyDescent="0.35">
      <c r="C1622" s="2"/>
      <c r="D1622"/>
      <c r="E1622"/>
      <c r="F1622"/>
      <c r="G1622"/>
      <c r="H1622"/>
      <c r="I1622"/>
      <c r="J1622"/>
      <c r="K1622"/>
      <c r="L1622"/>
    </row>
    <row r="1623" spans="3:12" x14ac:dyDescent="0.35">
      <c r="C1623" s="2"/>
      <c r="D1623"/>
      <c r="E1623"/>
      <c r="F1623"/>
      <c r="G1623"/>
      <c r="H1623"/>
      <c r="I1623"/>
      <c r="J1623"/>
      <c r="K1623"/>
      <c r="L1623"/>
    </row>
    <row r="1624" spans="3:12" x14ac:dyDescent="0.35">
      <c r="C1624" s="2"/>
      <c r="D1624"/>
      <c r="E1624"/>
      <c r="F1624"/>
      <c r="G1624"/>
      <c r="H1624"/>
      <c r="I1624"/>
      <c r="J1624"/>
      <c r="K1624"/>
      <c r="L1624"/>
    </row>
    <row r="1625" spans="3:12" x14ac:dyDescent="0.35">
      <c r="C1625" s="2"/>
      <c r="D1625"/>
      <c r="E1625"/>
      <c r="F1625"/>
      <c r="G1625"/>
      <c r="H1625"/>
      <c r="I1625"/>
      <c r="J1625"/>
      <c r="K1625"/>
      <c r="L1625"/>
    </row>
    <row r="1626" spans="3:12" x14ac:dyDescent="0.35">
      <c r="C1626" s="2"/>
      <c r="D1626"/>
      <c r="E1626"/>
      <c r="F1626"/>
      <c r="G1626"/>
      <c r="H1626"/>
      <c r="I1626"/>
      <c r="J1626"/>
      <c r="K1626"/>
      <c r="L1626"/>
    </row>
    <row r="1627" spans="3:12" x14ac:dyDescent="0.35">
      <c r="C1627" s="2"/>
      <c r="D1627"/>
      <c r="E1627"/>
      <c r="F1627"/>
      <c r="G1627"/>
      <c r="H1627"/>
      <c r="I1627"/>
      <c r="J1627"/>
      <c r="K1627"/>
      <c r="L1627"/>
    </row>
    <row r="1628" spans="3:12" x14ac:dyDescent="0.35">
      <c r="C1628" s="2"/>
      <c r="D1628"/>
      <c r="E1628"/>
      <c r="F1628"/>
      <c r="G1628"/>
      <c r="H1628"/>
      <c r="I1628"/>
      <c r="J1628"/>
      <c r="K1628"/>
      <c r="L1628"/>
    </row>
    <row r="1629" spans="3:12" x14ac:dyDescent="0.35">
      <c r="C1629" s="2"/>
      <c r="D1629"/>
      <c r="E1629"/>
      <c r="F1629"/>
      <c r="G1629"/>
      <c r="H1629"/>
      <c r="I1629"/>
      <c r="J1629"/>
      <c r="K1629"/>
      <c r="L1629"/>
    </row>
    <row r="1630" spans="3:12" x14ac:dyDescent="0.35">
      <c r="C1630" s="2"/>
      <c r="D1630"/>
      <c r="E1630"/>
      <c r="F1630"/>
      <c r="G1630"/>
      <c r="H1630"/>
      <c r="I1630"/>
      <c r="J1630"/>
      <c r="K1630"/>
      <c r="L1630"/>
    </row>
    <row r="1631" spans="3:12" x14ac:dyDescent="0.35">
      <c r="C1631" s="2"/>
      <c r="D1631"/>
      <c r="E1631"/>
      <c r="F1631"/>
      <c r="G1631"/>
      <c r="H1631"/>
      <c r="I1631"/>
      <c r="J1631"/>
      <c r="K1631"/>
      <c r="L1631"/>
    </row>
    <row r="1632" spans="3:12" x14ac:dyDescent="0.35">
      <c r="C1632" s="2"/>
      <c r="D1632"/>
      <c r="E1632"/>
      <c r="F1632"/>
      <c r="G1632"/>
      <c r="H1632"/>
      <c r="I1632"/>
      <c r="J1632"/>
      <c r="K1632"/>
      <c r="L1632"/>
    </row>
    <row r="1633" spans="3:12" x14ac:dyDescent="0.35">
      <c r="C1633" s="2"/>
      <c r="D1633"/>
      <c r="E1633"/>
      <c r="F1633"/>
      <c r="G1633"/>
      <c r="H1633"/>
      <c r="I1633"/>
      <c r="J1633"/>
      <c r="K1633"/>
      <c r="L1633"/>
    </row>
    <row r="1634" spans="3:12" x14ac:dyDescent="0.35">
      <c r="C1634" s="2"/>
      <c r="D1634"/>
      <c r="E1634"/>
      <c r="F1634"/>
      <c r="G1634"/>
      <c r="H1634"/>
      <c r="I1634"/>
      <c r="J1634"/>
      <c r="K1634"/>
      <c r="L1634"/>
    </row>
    <row r="1635" spans="3:12" x14ac:dyDescent="0.35">
      <c r="C1635" s="2"/>
      <c r="D1635"/>
      <c r="E1635"/>
      <c r="F1635"/>
      <c r="G1635"/>
      <c r="H1635"/>
      <c r="I1635"/>
      <c r="J1635"/>
      <c r="K1635"/>
      <c r="L1635"/>
    </row>
    <row r="1636" spans="3:12" x14ac:dyDescent="0.35">
      <c r="C1636" s="2"/>
      <c r="D1636"/>
      <c r="E1636"/>
      <c r="F1636"/>
      <c r="G1636"/>
      <c r="H1636"/>
      <c r="I1636"/>
      <c r="J1636"/>
      <c r="K1636"/>
      <c r="L1636"/>
    </row>
    <row r="1637" spans="3:12" x14ac:dyDescent="0.35">
      <c r="C1637" s="2"/>
      <c r="D1637"/>
      <c r="E1637"/>
      <c r="F1637"/>
      <c r="G1637"/>
      <c r="H1637"/>
      <c r="I1637"/>
      <c r="J1637"/>
      <c r="K1637"/>
      <c r="L1637"/>
    </row>
    <row r="1638" spans="3:12" x14ac:dyDescent="0.35">
      <c r="C1638" s="2"/>
      <c r="D1638"/>
      <c r="E1638"/>
      <c r="F1638"/>
      <c r="G1638"/>
      <c r="H1638"/>
      <c r="I1638"/>
      <c r="J1638"/>
      <c r="K1638"/>
      <c r="L1638"/>
    </row>
    <row r="1639" spans="3:12" x14ac:dyDescent="0.35">
      <c r="C1639" s="2"/>
      <c r="D1639"/>
      <c r="E1639"/>
      <c r="F1639"/>
      <c r="G1639"/>
      <c r="H1639"/>
      <c r="I1639"/>
      <c r="J1639"/>
      <c r="K1639"/>
      <c r="L1639"/>
    </row>
    <row r="1640" spans="3:12" x14ac:dyDescent="0.35">
      <c r="C1640" s="2"/>
      <c r="D1640"/>
      <c r="E1640"/>
      <c r="F1640"/>
      <c r="G1640"/>
      <c r="H1640"/>
      <c r="I1640"/>
      <c r="J1640"/>
      <c r="K1640"/>
      <c r="L1640"/>
    </row>
    <row r="1641" spans="3:12" x14ac:dyDescent="0.35">
      <c r="C1641" s="2"/>
      <c r="D1641"/>
      <c r="E1641"/>
      <c r="F1641"/>
      <c r="G1641"/>
      <c r="H1641"/>
      <c r="I1641"/>
      <c r="J1641"/>
      <c r="K1641"/>
      <c r="L1641"/>
    </row>
    <row r="1642" spans="3:12" x14ac:dyDescent="0.35">
      <c r="C1642" s="2"/>
      <c r="D1642"/>
      <c r="E1642"/>
      <c r="F1642"/>
      <c r="G1642"/>
      <c r="H1642"/>
      <c r="I1642"/>
      <c r="J1642"/>
      <c r="K1642"/>
      <c r="L1642"/>
    </row>
    <row r="1643" spans="3:12" x14ac:dyDescent="0.35">
      <c r="C1643" s="2"/>
      <c r="D1643"/>
      <c r="E1643"/>
      <c r="F1643"/>
      <c r="G1643"/>
      <c r="H1643"/>
      <c r="I1643"/>
      <c r="J1643"/>
      <c r="K1643"/>
      <c r="L1643"/>
    </row>
    <row r="1644" spans="3:12" x14ac:dyDescent="0.35">
      <c r="C1644" s="2"/>
      <c r="D1644"/>
      <c r="E1644"/>
      <c r="F1644"/>
      <c r="G1644"/>
      <c r="H1644"/>
      <c r="I1644"/>
      <c r="J1644"/>
      <c r="K1644"/>
      <c r="L1644"/>
    </row>
    <row r="1645" spans="3:12" x14ac:dyDescent="0.35">
      <c r="C1645" s="2"/>
      <c r="D1645"/>
      <c r="E1645"/>
      <c r="F1645"/>
      <c r="G1645"/>
      <c r="H1645"/>
      <c r="I1645"/>
      <c r="J1645"/>
      <c r="K1645"/>
      <c r="L1645"/>
    </row>
    <row r="1646" spans="3:12" x14ac:dyDescent="0.35">
      <c r="C1646" s="2"/>
      <c r="D1646"/>
      <c r="E1646"/>
      <c r="F1646"/>
      <c r="G1646"/>
      <c r="H1646"/>
      <c r="I1646"/>
      <c r="J1646"/>
      <c r="K1646"/>
      <c r="L1646"/>
    </row>
    <row r="1647" spans="3:12" x14ac:dyDescent="0.35">
      <c r="C1647" s="2"/>
      <c r="D1647"/>
      <c r="E1647"/>
      <c r="F1647"/>
      <c r="G1647"/>
      <c r="H1647"/>
      <c r="I1647"/>
      <c r="J1647"/>
      <c r="K1647"/>
      <c r="L1647"/>
    </row>
    <row r="1648" spans="3:12" x14ac:dyDescent="0.35">
      <c r="C1648" s="2"/>
      <c r="D1648"/>
      <c r="E1648"/>
      <c r="F1648"/>
      <c r="G1648"/>
      <c r="H1648"/>
      <c r="I1648"/>
      <c r="J1648"/>
      <c r="K1648"/>
      <c r="L1648"/>
    </row>
    <row r="1649" spans="3:12" x14ac:dyDescent="0.35">
      <c r="C1649" s="2"/>
      <c r="D1649"/>
      <c r="E1649"/>
      <c r="F1649"/>
      <c r="G1649"/>
      <c r="H1649"/>
      <c r="I1649"/>
      <c r="J1649"/>
      <c r="K1649"/>
      <c r="L1649"/>
    </row>
    <row r="1650" spans="3:12" x14ac:dyDescent="0.35">
      <c r="C1650" s="2"/>
      <c r="D1650"/>
      <c r="E1650"/>
      <c r="F1650"/>
      <c r="G1650"/>
      <c r="H1650"/>
      <c r="I1650"/>
      <c r="J1650"/>
      <c r="K1650"/>
      <c r="L1650"/>
    </row>
    <row r="1651" spans="3:12" x14ac:dyDescent="0.35">
      <c r="C1651" s="2"/>
      <c r="D1651"/>
      <c r="E1651"/>
      <c r="F1651"/>
      <c r="G1651"/>
      <c r="H1651"/>
      <c r="I1651"/>
      <c r="J1651"/>
      <c r="K1651"/>
      <c r="L1651"/>
    </row>
    <row r="1652" spans="3:12" x14ac:dyDescent="0.35">
      <c r="C1652" s="2"/>
      <c r="D1652"/>
      <c r="E1652"/>
      <c r="F1652"/>
      <c r="G1652"/>
      <c r="H1652"/>
      <c r="I1652"/>
      <c r="J1652"/>
      <c r="K1652"/>
      <c r="L1652"/>
    </row>
    <row r="1653" spans="3:12" x14ac:dyDescent="0.35">
      <c r="C1653" s="2"/>
      <c r="D1653"/>
      <c r="E1653"/>
      <c r="F1653"/>
      <c r="G1653"/>
      <c r="H1653"/>
      <c r="I1653"/>
      <c r="J1653"/>
      <c r="K1653"/>
      <c r="L1653"/>
    </row>
    <row r="1654" spans="3:12" x14ac:dyDescent="0.35">
      <c r="C1654" s="2"/>
      <c r="D1654"/>
      <c r="E1654"/>
      <c r="F1654"/>
      <c r="G1654"/>
      <c r="H1654"/>
      <c r="I1654"/>
      <c r="J1654"/>
      <c r="K1654"/>
      <c r="L1654"/>
    </row>
    <row r="1655" spans="3:12" x14ac:dyDescent="0.35">
      <c r="C1655" s="2"/>
      <c r="D1655"/>
      <c r="E1655"/>
      <c r="F1655"/>
      <c r="G1655"/>
      <c r="H1655"/>
      <c r="I1655"/>
      <c r="J1655"/>
      <c r="K1655"/>
      <c r="L1655"/>
    </row>
    <row r="1656" spans="3:12" x14ac:dyDescent="0.35">
      <c r="C1656" s="2"/>
      <c r="D1656"/>
      <c r="E1656"/>
      <c r="F1656"/>
      <c r="G1656"/>
      <c r="H1656"/>
      <c r="I1656"/>
      <c r="J1656"/>
      <c r="K1656"/>
      <c r="L1656"/>
    </row>
    <row r="1657" spans="3:12" x14ac:dyDescent="0.35">
      <c r="C1657" s="2"/>
      <c r="D1657"/>
      <c r="E1657"/>
      <c r="F1657"/>
      <c r="G1657"/>
      <c r="H1657"/>
      <c r="I1657"/>
      <c r="J1657"/>
      <c r="K1657"/>
      <c r="L1657"/>
    </row>
    <row r="1658" spans="3:12" x14ac:dyDescent="0.35">
      <c r="C1658" s="2"/>
      <c r="D1658"/>
      <c r="E1658"/>
      <c r="F1658"/>
      <c r="G1658"/>
      <c r="H1658"/>
      <c r="I1658"/>
      <c r="J1658"/>
      <c r="K1658"/>
      <c r="L1658"/>
    </row>
    <row r="1659" spans="3:12" x14ac:dyDescent="0.35">
      <c r="C1659" s="2"/>
      <c r="D1659"/>
      <c r="E1659"/>
      <c r="F1659"/>
      <c r="G1659"/>
      <c r="H1659"/>
      <c r="I1659"/>
      <c r="J1659"/>
      <c r="K1659"/>
      <c r="L1659"/>
    </row>
    <row r="1660" spans="3:12" x14ac:dyDescent="0.35">
      <c r="C1660" s="2"/>
      <c r="D1660"/>
      <c r="E1660"/>
      <c r="F1660"/>
      <c r="G1660"/>
      <c r="H1660"/>
      <c r="I1660"/>
      <c r="J1660"/>
      <c r="K1660"/>
      <c r="L1660"/>
    </row>
    <row r="1661" spans="3:12" x14ac:dyDescent="0.35">
      <c r="C1661" s="2"/>
      <c r="D1661"/>
      <c r="E1661"/>
      <c r="F1661"/>
      <c r="G1661"/>
      <c r="H1661"/>
      <c r="I1661"/>
      <c r="J1661"/>
      <c r="K1661"/>
      <c r="L1661"/>
    </row>
    <row r="1662" spans="3:12" x14ac:dyDescent="0.35">
      <c r="C1662" s="2"/>
      <c r="D1662"/>
      <c r="E1662"/>
      <c r="F1662"/>
      <c r="G1662"/>
      <c r="H1662"/>
      <c r="I1662"/>
      <c r="J1662"/>
      <c r="K1662"/>
      <c r="L1662"/>
    </row>
    <row r="1663" spans="3:12" x14ac:dyDescent="0.35">
      <c r="C1663" s="2"/>
      <c r="D1663"/>
      <c r="E1663"/>
      <c r="F1663"/>
      <c r="G1663"/>
      <c r="H1663"/>
      <c r="I1663"/>
      <c r="J1663"/>
      <c r="K1663"/>
      <c r="L1663"/>
    </row>
    <row r="1664" spans="3:12" x14ac:dyDescent="0.35">
      <c r="C1664" s="2"/>
      <c r="D1664"/>
      <c r="E1664"/>
      <c r="F1664"/>
      <c r="G1664"/>
      <c r="H1664"/>
      <c r="I1664"/>
      <c r="J1664"/>
      <c r="K1664"/>
      <c r="L1664"/>
    </row>
    <row r="1665" spans="3:12" x14ac:dyDescent="0.35">
      <c r="C1665" s="2"/>
      <c r="D1665"/>
      <c r="E1665"/>
      <c r="F1665"/>
      <c r="G1665"/>
      <c r="H1665"/>
      <c r="I1665"/>
      <c r="J1665"/>
      <c r="K1665"/>
      <c r="L1665"/>
    </row>
    <row r="1666" spans="3:12" x14ac:dyDescent="0.35">
      <c r="C1666" s="2"/>
      <c r="D1666"/>
      <c r="E1666"/>
      <c r="F1666"/>
      <c r="G1666"/>
      <c r="H1666"/>
      <c r="I1666"/>
      <c r="J1666"/>
      <c r="K1666"/>
      <c r="L1666"/>
    </row>
    <row r="1667" spans="3:12" x14ac:dyDescent="0.35">
      <c r="C1667" s="2"/>
      <c r="D1667"/>
      <c r="E1667"/>
      <c r="F1667"/>
      <c r="G1667"/>
      <c r="H1667"/>
      <c r="I1667"/>
      <c r="J1667"/>
      <c r="K1667"/>
      <c r="L1667"/>
    </row>
    <row r="1668" spans="3:12" x14ac:dyDescent="0.35">
      <c r="C1668" s="2"/>
      <c r="D1668"/>
      <c r="E1668"/>
      <c r="F1668"/>
      <c r="G1668"/>
      <c r="H1668"/>
      <c r="I1668"/>
      <c r="J1668"/>
      <c r="K1668"/>
      <c r="L1668"/>
    </row>
    <row r="1669" spans="3:12" x14ac:dyDescent="0.35">
      <c r="C1669" s="2"/>
      <c r="D1669"/>
      <c r="E1669"/>
      <c r="F1669"/>
      <c r="G1669"/>
      <c r="H1669"/>
      <c r="I1669"/>
      <c r="J1669"/>
      <c r="K1669"/>
      <c r="L1669"/>
    </row>
    <row r="1670" spans="3:12" x14ac:dyDescent="0.35">
      <c r="C1670" s="2"/>
      <c r="D1670"/>
      <c r="E1670"/>
      <c r="F1670"/>
      <c r="G1670"/>
      <c r="H1670"/>
      <c r="I1670"/>
      <c r="J1670"/>
      <c r="K1670"/>
      <c r="L1670"/>
    </row>
    <row r="1671" spans="3:12" x14ac:dyDescent="0.35">
      <c r="C1671" s="2"/>
      <c r="D1671"/>
      <c r="E1671"/>
      <c r="F1671"/>
      <c r="G1671"/>
      <c r="H1671"/>
      <c r="I1671"/>
      <c r="J1671"/>
      <c r="K1671"/>
      <c r="L1671"/>
    </row>
    <row r="1672" spans="3:12" x14ac:dyDescent="0.35">
      <c r="C1672" s="2"/>
      <c r="D1672"/>
      <c r="E1672"/>
      <c r="F1672"/>
      <c r="G1672"/>
      <c r="H1672"/>
      <c r="I1672"/>
      <c r="J1672"/>
      <c r="K1672"/>
      <c r="L1672"/>
    </row>
    <row r="1673" spans="3:12" x14ac:dyDescent="0.35">
      <c r="C1673" s="2"/>
      <c r="D1673"/>
      <c r="E1673"/>
      <c r="F1673"/>
      <c r="G1673"/>
      <c r="H1673"/>
      <c r="I1673"/>
      <c r="J1673"/>
      <c r="K1673"/>
      <c r="L1673"/>
    </row>
    <row r="1674" spans="3:12" x14ac:dyDescent="0.35">
      <c r="C1674" s="2"/>
      <c r="D1674"/>
      <c r="E1674"/>
      <c r="F1674"/>
      <c r="G1674"/>
      <c r="H1674"/>
      <c r="I1674"/>
      <c r="J1674"/>
      <c r="K1674"/>
      <c r="L1674"/>
    </row>
    <row r="1675" spans="3:12" x14ac:dyDescent="0.35">
      <c r="C1675" s="2"/>
      <c r="D1675"/>
      <c r="E1675"/>
      <c r="F1675"/>
      <c r="G1675"/>
      <c r="H1675"/>
      <c r="I1675"/>
      <c r="J1675"/>
      <c r="K1675"/>
      <c r="L1675"/>
    </row>
    <row r="1676" spans="3:12" x14ac:dyDescent="0.35">
      <c r="C1676" s="2"/>
      <c r="D1676"/>
      <c r="E1676"/>
      <c r="F1676"/>
      <c r="G1676"/>
      <c r="H1676"/>
      <c r="I1676"/>
      <c r="J1676"/>
      <c r="K1676"/>
      <c r="L1676"/>
    </row>
    <row r="1677" spans="3:12" x14ac:dyDescent="0.35">
      <c r="C1677" s="2"/>
      <c r="D1677"/>
      <c r="E1677"/>
      <c r="F1677"/>
      <c r="G1677"/>
      <c r="H1677"/>
      <c r="I1677"/>
      <c r="J1677"/>
      <c r="K1677"/>
      <c r="L1677"/>
    </row>
    <row r="1678" spans="3:12" x14ac:dyDescent="0.35">
      <c r="C1678" s="2"/>
      <c r="D1678"/>
      <c r="E1678"/>
      <c r="F1678"/>
      <c r="G1678"/>
      <c r="H1678"/>
      <c r="I1678"/>
      <c r="J1678"/>
      <c r="K1678"/>
      <c r="L1678"/>
    </row>
    <row r="1679" spans="3:12" x14ac:dyDescent="0.35">
      <c r="C1679" s="2"/>
      <c r="D1679"/>
      <c r="E1679"/>
      <c r="F1679"/>
      <c r="G1679"/>
      <c r="H1679"/>
      <c r="I1679"/>
      <c r="J1679"/>
      <c r="K1679"/>
      <c r="L1679"/>
    </row>
    <row r="1680" spans="3:12" x14ac:dyDescent="0.35">
      <c r="C1680" s="2"/>
      <c r="D1680"/>
      <c r="E1680"/>
      <c r="F1680"/>
      <c r="G1680"/>
      <c r="H1680"/>
      <c r="I1680"/>
      <c r="J1680"/>
      <c r="K1680"/>
      <c r="L1680"/>
    </row>
    <row r="1681" spans="3:12" x14ac:dyDescent="0.35">
      <c r="C1681" s="2"/>
      <c r="D1681"/>
      <c r="E1681"/>
      <c r="F1681"/>
      <c r="G1681"/>
      <c r="H1681"/>
      <c r="I1681"/>
      <c r="J1681"/>
      <c r="K1681"/>
      <c r="L1681"/>
    </row>
    <row r="1682" spans="3:12" x14ac:dyDescent="0.35">
      <c r="C1682" s="2"/>
      <c r="D1682"/>
      <c r="E1682"/>
      <c r="F1682"/>
      <c r="G1682"/>
      <c r="H1682"/>
      <c r="I1682"/>
      <c r="J1682"/>
      <c r="K1682"/>
      <c r="L1682"/>
    </row>
    <row r="1683" spans="3:12" x14ac:dyDescent="0.35">
      <c r="C1683" s="2"/>
      <c r="D1683"/>
      <c r="E1683"/>
      <c r="F1683"/>
      <c r="G1683"/>
      <c r="H1683"/>
      <c r="I1683"/>
      <c r="J1683"/>
      <c r="K1683"/>
      <c r="L1683"/>
    </row>
    <row r="1684" spans="3:12" x14ac:dyDescent="0.35">
      <c r="C1684" s="2"/>
      <c r="D1684"/>
      <c r="E1684"/>
      <c r="F1684"/>
      <c r="G1684"/>
      <c r="H1684"/>
      <c r="I1684"/>
      <c r="J1684"/>
      <c r="K1684"/>
      <c r="L1684"/>
    </row>
    <row r="1685" spans="3:12" x14ac:dyDescent="0.35">
      <c r="C1685" s="2"/>
      <c r="D1685"/>
      <c r="E1685"/>
      <c r="F1685"/>
      <c r="G1685"/>
      <c r="H1685"/>
      <c r="I1685"/>
      <c r="J1685"/>
      <c r="K1685"/>
      <c r="L1685"/>
    </row>
    <row r="1686" spans="3:12" x14ac:dyDescent="0.35">
      <c r="C1686" s="2"/>
      <c r="D1686"/>
      <c r="E1686"/>
      <c r="F1686"/>
      <c r="G1686"/>
      <c r="H1686"/>
      <c r="I1686"/>
      <c r="J1686"/>
      <c r="K1686"/>
      <c r="L1686"/>
    </row>
    <row r="1687" spans="3:12" x14ac:dyDescent="0.35">
      <c r="C1687" s="2"/>
      <c r="D1687"/>
      <c r="E1687"/>
      <c r="F1687"/>
      <c r="G1687"/>
      <c r="H1687"/>
      <c r="I1687"/>
      <c r="J1687"/>
      <c r="K1687"/>
      <c r="L1687"/>
    </row>
    <row r="1688" spans="3:12" x14ac:dyDescent="0.35">
      <c r="C1688" s="2"/>
      <c r="D1688"/>
      <c r="E1688"/>
      <c r="F1688"/>
      <c r="G1688"/>
      <c r="H1688"/>
      <c r="I1688"/>
      <c r="J1688"/>
      <c r="K1688"/>
      <c r="L1688"/>
    </row>
    <row r="1689" spans="3:12" x14ac:dyDescent="0.35">
      <c r="C1689" s="2"/>
      <c r="D1689"/>
      <c r="E1689"/>
      <c r="F1689"/>
      <c r="G1689"/>
      <c r="H1689"/>
      <c r="I1689"/>
      <c r="J1689"/>
      <c r="K1689"/>
      <c r="L1689"/>
    </row>
    <row r="1690" spans="3:12" x14ac:dyDescent="0.35">
      <c r="C1690" s="2"/>
      <c r="D1690"/>
      <c r="E1690"/>
      <c r="F1690"/>
      <c r="G1690"/>
      <c r="H1690"/>
      <c r="I1690"/>
      <c r="J1690"/>
      <c r="K1690"/>
      <c r="L1690"/>
    </row>
    <row r="1691" spans="3:12" x14ac:dyDescent="0.35">
      <c r="C1691" s="2"/>
      <c r="D1691"/>
      <c r="E1691"/>
      <c r="F1691"/>
      <c r="G1691"/>
      <c r="H1691"/>
      <c r="I1691"/>
      <c r="J1691"/>
      <c r="K1691"/>
      <c r="L1691"/>
    </row>
    <row r="1692" spans="3:12" x14ac:dyDescent="0.35">
      <c r="C1692" s="2"/>
      <c r="D1692"/>
      <c r="E1692"/>
      <c r="F1692"/>
      <c r="G1692"/>
      <c r="H1692"/>
      <c r="I1692"/>
      <c r="J1692"/>
      <c r="K1692"/>
      <c r="L1692"/>
    </row>
    <row r="1693" spans="3:12" x14ac:dyDescent="0.35">
      <c r="C1693" s="2"/>
      <c r="D1693"/>
      <c r="E1693"/>
      <c r="F1693"/>
      <c r="G1693"/>
      <c r="H1693"/>
      <c r="I1693"/>
      <c r="J1693"/>
      <c r="K1693"/>
      <c r="L1693"/>
    </row>
    <row r="1694" spans="3:12" x14ac:dyDescent="0.35">
      <c r="C1694" s="2"/>
      <c r="D1694"/>
      <c r="E1694"/>
      <c r="F1694"/>
      <c r="G1694"/>
      <c r="H1694"/>
      <c r="I1694"/>
      <c r="J1694"/>
      <c r="K1694"/>
      <c r="L1694"/>
    </row>
    <row r="1695" spans="3:12" x14ac:dyDescent="0.35">
      <c r="C1695" s="2"/>
      <c r="D1695"/>
      <c r="E1695"/>
      <c r="F1695"/>
      <c r="G1695"/>
      <c r="H1695"/>
      <c r="I1695"/>
      <c r="J1695"/>
      <c r="K1695"/>
      <c r="L1695"/>
    </row>
    <row r="1696" spans="3:12" x14ac:dyDescent="0.35">
      <c r="C1696" s="2"/>
      <c r="D1696"/>
      <c r="E1696"/>
      <c r="F1696"/>
      <c r="G1696"/>
      <c r="H1696"/>
      <c r="I1696"/>
      <c r="J1696"/>
      <c r="K1696"/>
      <c r="L1696"/>
    </row>
    <row r="1697" spans="3:12" x14ac:dyDescent="0.35">
      <c r="C1697" s="2"/>
      <c r="D1697"/>
      <c r="E1697"/>
      <c r="F1697"/>
      <c r="G1697"/>
      <c r="H1697"/>
      <c r="I1697"/>
      <c r="J1697"/>
      <c r="K1697"/>
      <c r="L1697"/>
    </row>
    <row r="1698" spans="3:12" x14ac:dyDescent="0.35">
      <c r="C1698" s="2"/>
      <c r="D1698"/>
      <c r="E1698"/>
      <c r="F1698"/>
      <c r="G1698"/>
      <c r="H1698"/>
      <c r="I1698"/>
      <c r="J1698"/>
      <c r="K1698"/>
      <c r="L1698"/>
    </row>
    <row r="1699" spans="3:12" x14ac:dyDescent="0.35">
      <c r="C1699" s="2"/>
      <c r="D1699"/>
      <c r="E1699"/>
      <c r="F1699"/>
      <c r="G1699"/>
      <c r="H1699"/>
      <c r="I1699"/>
      <c r="J1699"/>
      <c r="K1699"/>
      <c r="L1699"/>
    </row>
    <row r="1700" spans="3:12" x14ac:dyDescent="0.35">
      <c r="C1700" s="2"/>
      <c r="D1700"/>
      <c r="E1700"/>
      <c r="F1700"/>
      <c r="G1700"/>
      <c r="H1700"/>
      <c r="I1700"/>
      <c r="J1700"/>
      <c r="K1700"/>
      <c r="L1700"/>
    </row>
    <row r="1701" spans="3:12" x14ac:dyDescent="0.35">
      <c r="C1701" s="2"/>
      <c r="D1701"/>
      <c r="E1701"/>
      <c r="F1701"/>
      <c r="G1701"/>
      <c r="H1701"/>
      <c r="I1701"/>
      <c r="J1701"/>
      <c r="K1701"/>
      <c r="L1701"/>
    </row>
    <row r="1702" spans="3:12" x14ac:dyDescent="0.35">
      <c r="C1702" s="2"/>
      <c r="D1702"/>
      <c r="E1702"/>
      <c r="F1702"/>
      <c r="G1702"/>
      <c r="H1702"/>
      <c r="I1702"/>
      <c r="J1702"/>
      <c r="K1702"/>
      <c r="L1702"/>
    </row>
    <row r="1703" spans="3:12" x14ac:dyDescent="0.35">
      <c r="C1703" s="2"/>
      <c r="D1703"/>
      <c r="E1703"/>
      <c r="F1703"/>
      <c r="G1703"/>
      <c r="H1703"/>
      <c r="I1703"/>
      <c r="J1703"/>
      <c r="K1703"/>
      <c r="L1703"/>
    </row>
    <row r="1704" spans="3:12" x14ac:dyDescent="0.35">
      <c r="C1704" s="2"/>
      <c r="D1704"/>
      <c r="E1704"/>
      <c r="F1704"/>
      <c r="G1704"/>
      <c r="H1704"/>
      <c r="I1704"/>
      <c r="J1704"/>
      <c r="K1704"/>
      <c r="L1704"/>
    </row>
    <row r="1705" spans="3:12" x14ac:dyDescent="0.35">
      <c r="C1705" s="2"/>
      <c r="D1705"/>
      <c r="E1705"/>
      <c r="F1705"/>
      <c r="G1705"/>
      <c r="H1705"/>
      <c r="I1705"/>
      <c r="J1705"/>
      <c r="K1705"/>
      <c r="L1705"/>
    </row>
    <row r="1706" spans="3:12" x14ac:dyDescent="0.35">
      <c r="C1706" s="2"/>
      <c r="D1706"/>
      <c r="E1706"/>
      <c r="F1706"/>
      <c r="G1706"/>
      <c r="H1706"/>
      <c r="I1706"/>
      <c r="J1706"/>
      <c r="K1706"/>
      <c r="L1706"/>
    </row>
    <row r="1707" spans="3:12" x14ac:dyDescent="0.35">
      <c r="C1707" s="2"/>
      <c r="D1707"/>
      <c r="E1707"/>
      <c r="F1707"/>
      <c r="G1707"/>
      <c r="H1707"/>
      <c r="I1707"/>
      <c r="J1707"/>
      <c r="K1707"/>
      <c r="L1707"/>
    </row>
    <row r="1708" spans="3:12" x14ac:dyDescent="0.35">
      <c r="C1708" s="2"/>
      <c r="D1708"/>
      <c r="E1708"/>
      <c r="F1708"/>
      <c r="G1708"/>
      <c r="H1708"/>
      <c r="I1708"/>
      <c r="J1708"/>
      <c r="K1708"/>
      <c r="L1708"/>
    </row>
    <row r="1709" spans="3:12" x14ac:dyDescent="0.35">
      <c r="C1709" s="2"/>
      <c r="D1709"/>
      <c r="E1709"/>
      <c r="F1709"/>
      <c r="G1709"/>
      <c r="H1709"/>
      <c r="I1709"/>
      <c r="J1709"/>
      <c r="K1709"/>
      <c r="L1709"/>
    </row>
    <row r="1710" spans="3:12" x14ac:dyDescent="0.35">
      <c r="C1710" s="2"/>
      <c r="D1710"/>
      <c r="E1710"/>
      <c r="F1710"/>
      <c r="G1710"/>
      <c r="H1710"/>
      <c r="I1710"/>
      <c r="J1710"/>
      <c r="K1710"/>
      <c r="L1710"/>
    </row>
    <row r="1711" spans="3:12" x14ac:dyDescent="0.35">
      <c r="C1711" s="2"/>
      <c r="D1711"/>
      <c r="E1711"/>
      <c r="F1711"/>
      <c r="G1711"/>
      <c r="H1711"/>
      <c r="I1711"/>
      <c r="J1711"/>
      <c r="K1711"/>
      <c r="L1711"/>
    </row>
    <row r="1712" spans="3:12" x14ac:dyDescent="0.35">
      <c r="C1712" s="2"/>
      <c r="D1712"/>
      <c r="E1712"/>
      <c r="F1712"/>
      <c r="G1712"/>
      <c r="H1712"/>
      <c r="I1712"/>
      <c r="J1712"/>
      <c r="K1712"/>
      <c r="L1712"/>
    </row>
    <row r="1713" spans="3:12" x14ac:dyDescent="0.35">
      <c r="C1713" s="2"/>
      <c r="D1713"/>
      <c r="E1713"/>
      <c r="F1713"/>
      <c r="G1713"/>
      <c r="H1713"/>
      <c r="I1713"/>
      <c r="J1713"/>
      <c r="K1713"/>
      <c r="L1713"/>
    </row>
    <row r="1714" spans="3:12" x14ac:dyDescent="0.35">
      <c r="C1714" s="2"/>
      <c r="D1714"/>
      <c r="E1714"/>
      <c r="F1714"/>
      <c r="G1714"/>
      <c r="H1714"/>
      <c r="I1714"/>
      <c r="J1714"/>
      <c r="K1714"/>
      <c r="L1714"/>
    </row>
    <row r="1715" spans="3:12" x14ac:dyDescent="0.35">
      <c r="C1715" s="2"/>
      <c r="D1715"/>
      <c r="E1715"/>
      <c r="F1715"/>
      <c r="G1715"/>
      <c r="H1715"/>
      <c r="I1715"/>
      <c r="J1715"/>
      <c r="K1715"/>
      <c r="L1715"/>
    </row>
    <row r="1716" spans="3:12" x14ac:dyDescent="0.35">
      <c r="C1716" s="2"/>
      <c r="D1716"/>
      <c r="E1716"/>
      <c r="F1716"/>
      <c r="G1716"/>
      <c r="H1716"/>
      <c r="I1716"/>
      <c r="J1716"/>
      <c r="K1716"/>
      <c r="L1716"/>
    </row>
    <row r="1717" spans="3:12" x14ac:dyDescent="0.35">
      <c r="C1717" s="2"/>
      <c r="D1717"/>
      <c r="E1717"/>
      <c r="F1717"/>
      <c r="G1717"/>
      <c r="H1717"/>
      <c r="I1717"/>
      <c r="J1717"/>
      <c r="K1717"/>
      <c r="L1717"/>
    </row>
    <row r="1718" spans="3:12" x14ac:dyDescent="0.35">
      <c r="C1718" s="2"/>
      <c r="D1718"/>
      <c r="E1718"/>
      <c r="F1718"/>
      <c r="G1718"/>
      <c r="H1718"/>
      <c r="I1718"/>
      <c r="J1718"/>
      <c r="K1718"/>
      <c r="L1718"/>
    </row>
    <row r="1719" spans="3:12" x14ac:dyDescent="0.35">
      <c r="C1719" s="2"/>
      <c r="D1719"/>
      <c r="E1719"/>
      <c r="F1719"/>
      <c r="G1719"/>
      <c r="H1719"/>
      <c r="I1719"/>
      <c r="J1719"/>
      <c r="K1719"/>
      <c r="L1719"/>
    </row>
    <row r="1720" spans="3:12" x14ac:dyDescent="0.35">
      <c r="C1720" s="2"/>
      <c r="D1720"/>
      <c r="E1720"/>
      <c r="F1720"/>
      <c r="G1720"/>
      <c r="H1720"/>
      <c r="I1720"/>
      <c r="J1720"/>
      <c r="K1720"/>
      <c r="L1720"/>
    </row>
    <row r="1721" spans="3:12" x14ac:dyDescent="0.35">
      <c r="C1721" s="2"/>
      <c r="D1721"/>
      <c r="E1721"/>
      <c r="F1721"/>
      <c r="G1721"/>
      <c r="H1721"/>
      <c r="I1721"/>
      <c r="J1721"/>
      <c r="K1721"/>
      <c r="L1721"/>
    </row>
    <row r="1722" spans="3:12" x14ac:dyDescent="0.35">
      <c r="C1722" s="2"/>
      <c r="D1722"/>
      <c r="E1722"/>
      <c r="F1722"/>
      <c r="G1722"/>
      <c r="H1722"/>
      <c r="I1722"/>
      <c r="J1722"/>
      <c r="K1722"/>
      <c r="L1722"/>
    </row>
    <row r="1723" spans="3:12" x14ac:dyDescent="0.35">
      <c r="C1723" s="2"/>
      <c r="D1723"/>
      <c r="E1723"/>
      <c r="F1723"/>
      <c r="G1723"/>
      <c r="H1723"/>
      <c r="I1723"/>
      <c r="J1723"/>
      <c r="K1723"/>
      <c r="L1723"/>
    </row>
    <row r="1724" spans="3:12" x14ac:dyDescent="0.35">
      <c r="C1724" s="2"/>
      <c r="D1724"/>
      <c r="E1724"/>
      <c r="F1724"/>
      <c r="G1724"/>
      <c r="H1724"/>
      <c r="I1724"/>
      <c r="J1724"/>
      <c r="K1724"/>
      <c r="L1724"/>
    </row>
    <row r="1725" spans="3:12" x14ac:dyDescent="0.35">
      <c r="C1725" s="2"/>
      <c r="D1725"/>
      <c r="E1725"/>
      <c r="F1725"/>
      <c r="G1725"/>
      <c r="H1725"/>
      <c r="I1725"/>
      <c r="J1725"/>
      <c r="K1725"/>
      <c r="L1725"/>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0DF80-FDEA-4CF5-B99C-A1FCAE362830}">
  <sheetPr>
    <tabColor theme="3" tint="0.249977111117893"/>
  </sheetPr>
  <dimension ref="C1:M88"/>
  <sheetViews>
    <sheetView topLeftCell="B1" workbookViewId="0">
      <selection activeCell="A59" sqref="A59:XFD59"/>
    </sheetView>
  </sheetViews>
  <sheetFormatPr defaultRowHeight="14.5" x14ac:dyDescent="0.35"/>
  <cols>
    <col min="3" max="3" width="30.26953125" customWidth="1"/>
    <col min="4" max="4" width="18.08984375" customWidth="1"/>
    <col min="12" max="12" width="19.7265625" customWidth="1"/>
    <col min="13" max="13" width="13.54296875" style="83" customWidth="1"/>
  </cols>
  <sheetData>
    <row r="1" spans="3:13" ht="26" x14ac:dyDescent="0.6">
      <c r="C1" s="9" t="s">
        <v>364</v>
      </c>
    </row>
    <row r="2" spans="3:13" x14ac:dyDescent="0.35">
      <c r="C2" t="s">
        <v>107</v>
      </c>
    </row>
    <row r="3" spans="3:13" x14ac:dyDescent="0.35">
      <c r="C3" t="s">
        <v>365</v>
      </c>
    </row>
    <row r="7" spans="3:13" x14ac:dyDescent="0.35">
      <c r="K7" s="79">
        <v>1</v>
      </c>
      <c r="L7" s="79">
        <v>2</v>
      </c>
      <c r="M7" s="84">
        <v>3</v>
      </c>
    </row>
    <row r="8" spans="3:13" x14ac:dyDescent="0.35">
      <c r="M8" s="85" t="s">
        <v>187</v>
      </c>
    </row>
    <row r="9" spans="3:13" x14ac:dyDescent="0.35">
      <c r="K9" s="47">
        <v>1</v>
      </c>
      <c r="L9" s="21" t="s">
        <v>110</v>
      </c>
      <c r="M9" s="83">
        <v>42</v>
      </c>
    </row>
    <row r="10" spans="3:13" x14ac:dyDescent="0.35">
      <c r="K10" s="47">
        <v>2</v>
      </c>
      <c r="L10" s="21" t="s">
        <v>111</v>
      </c>
      <c r="M10" s="83">
        <v>25.2</v>
      </c>
    </row>
    <row r="11" spans="3:13" x14ac:dyDescent="0.35">
      <c r="K11" s="47">
        <v>3</v>
      </c>
      <c r="L11" s="21" t="s">
        <v>112</v>
      </c>
      <c r="M11" s="83">
        <v>42.8</v>
      </c>
    </row>
    <row r="12" spans="3:13" x14ac:dyDescent="0.35">
      <c r="K12" s="47">
        <v>4</v>
      </c>
      <c r="L12" s="21" t="s">
        <v>113</v>
      </c>
      <c r="M12" s="83">
        <v>51.1</v>
      </c>
    </row>
    <row r="13" spans="3:13" x14ac:dyDescent="0.35">
      <c r="K13" s="47">
        <v>5</v>
      </c>
      <c r="L13" s="21" t="s">
        <v>114</v>
      </c>
      <c r="M13" s="83">
        <v>75.8</v>
      </c>
    </row>
    <row r="14" spans="3:13" x14ac:dyDescent="0.35">
      <c r="K14" s="47">
        <v>6</v>
      </c>
      <c r="L14" s="21" t="s">
        <v>115</v>
      </c>
      <c r="M14" s="83">
        <v>52.6</v>
      </c>
    </row>
    <row r="15" spans="3:13" x14ac:dyDescent="0.35">
      <c r="K15" s="47">
        <v>7</v>
      </c>
      <c r="L15" s="21" t="s">
        <v>116</v>
      </c>
      <c r="M15" s="83">
        <v>55.2</v>
      </c>
    </row>
    <row r="16" spans="3:13" x14ac:dyDescent="0.35">
      <c r="K16" s="47">
        <v>8</v>
      </c>
      <c r="L16" s="21" t="s">
        <v>117</v>
      </c>
      <c r="M16" s="83">
        <v>58.7</v>
      </c>
    </row>
    <row r="17" spans="11:13" x14ac:dyDescent="0.35">
      <c r="K17" s="47">
        <v>9</v>
      </c>
      <c r="L17" s="21" t="s">
        <v>118</v>
      </c>
      <c r="M17" s="83">
        <v>47.7</v>
      </c>
    </row>
    <row r="18" spans="11:13" x14ac:dyDescent="0.35">
      <c r="K18" s="47">
        <v>10</v>
      </c>
      <c r="L18" s="21" t="s">
        <v>119</v>
      </c>
      <c r="M18" s="83">
        <v>36.1</v>
      </c>
    </row>
    <row r="19" spans="11:13" x14ac:dyDescent="0.35">
      <c r="K19" s="47">
        <v>11</v>
      </c>
      <c r="L19" s="21" t="s">
        <v>120</v>
      </c>
      <c r="M19" s="83">
        <v>25.3</v>
      </c>
    </row>
    <row r="20" spans="11:13" x14ac:dyDescent="0.35">
      <c r="K20" s="47">
        <v>12</v>
      </c>
      <c r="L20" s="21" t="s">
        <v>121</v>
      </c>
      <c r="M20" s="83">
        <v>44.3</v>
      </c>
    </row>
    <row r="21" spans="11:13" x14ac:dyDescent="0.35">
      <c r="K21" s="47">
        <v>13</v>
      </c>
      <c r="L21" s="21" t="s">
        <v>122</v>
      </c>
      <c r="M21" s="83">
        <v>38.299999999999997</v>
      </c>
    </row>
    <row r="22" spans="11:13" x14ac:dyDescent="0.35">
      <c r="K22" s="47">
        <v>14</v>
      </c>
      <c r="L22" s="21" t="s">
        <v>123</v>
      </c>
      <c r="M22" s="83">
        <v>47.2</v>
      </c>
    </row>
    <row r="23" spans="11:13" x14ac:dyDescent="0.35">
      <c r="K23" s="47">
        <v>15</v>
      </c>
      <c r="L23" s="21" t="s">
        <v>124</v>
      </c>
      <c r="M23" s="83">
        <v>43.5</v>
      </c>
    </row>
    <row r="24" spans="11:13" x14ac:dyDescent="0.35">
      <c r="K24" s="47">
        <v>16</v>
      </c>
      <c r="L24" s="21" t="s">
        <v>125</v>
      </c>
      <c r="M24" s="83">
        <v>49.9</v>
      </c>
    </row>
    <row r="25" spans="11:13" x14ac:dyDescent="0.35">
      <c r="K25" s="47">
        <v>17</v>
      </c>
      <c r="L25" s="21" t="s">
        <v>126</v>
      </c>
      <c r="M25" s="83">
        <v>53.7</v>
      </c>
    </row>
    <row r="26" spans="11:13" x14ac:dyDescent="0.35">
      <c r="K26" s="47">
        <v>18</v>
      </c>
      <c r="L26" s="21" t="s">
        <v>127</v>
      </c>
      <c r="M26" s="83">
        <v>49.1</v>
      </c>
    </row>
    <row r="27" spans="11:13" x14ac:dyDescent="0.35">
      <c r="K27" s="47">
        <v>19</v>
      </c>
      <c r="L27" s="21" t="s">
        <v>128</v>
      </c>
      <c r="M27" s="83">
        <v>51.1</v>
      </c>
    </row>
    <row r="28" spans="11:13" x14ac:dyDescent="0.35">
      <c r="K28" s="47">
        <v>20</v>
      </c>
      <c r="L28" s="21" t="s">
        <v>129</v>
      </c>
      <c r="M28" s="83">
        <v>54.5</v>
      </c>
    </row>
    <row r="29" spans="11:13" x14ac:dyDescent="0.35">
      <c r="K29" s="47">
        <v>21</v>
      </c>
      <c r="L29" s="21" t="s">
        <v>130</v>
      </c>
      <c r="M29" s="83">
        <v>34.1</v>
      </c>
    </row>
    <row r="30" spans="11:13" x14ac:dyDescent="0.35">
      <c r="K30" s="47">
        <v>22</v>
      </c>
      <c r="L30" s="21" t="s">
        <v>131</v>
      </c>
      <c r="M30" s="83">
        <v>45.3</v>
      </c>
    </row>
    <row r="31" spans="11:13" x14ac:dyDescent="0.35">
      <c r="K31" s="47">
        <v>23</v>
      </c>
      <c r="L31" s="21" t="s">
        <v>132</v>
      </c>
      <c r="M31" s="83">
        <v>23.6</v>
      </c>
    </row>
    <row r="32" spans="11:13" x14ac:dyDescent="0.35">
      <c r="K32" s="47">
        <v>24</v>
      </c>
      <c r="L32" s="21" t="s">
        <v>133</v>
      </c>
      <c r="M32" s="83">
        <v>22.5</v>
      </c>
    </row>
    <row r="33" spans="11:13" x14ac:dyDescent="0.35">
      <c r="K33" s="47">
        <v>25</v>
      </c>
      <c r="L33" s="21" t="s">
        <v>134</v>
      </c>
      <c r="M33" s="83">
        <v>46.8</v>
      </c>
    </row>
    <row r="34" spans="11:13" x14ac:dyDescent="0.35">
      <c r="K34" s="47">
        <v>26</v>
      </c>
      <c r="L34" s="21" t="s">
        <v>135</v>
      </c>
      <c r="M34" s="83">
        <v>46.1</v>
      </c>
    </row>
    <row r="35" spans="11:13" x14ac:dyDescent="0.35">
      <c r="K35" s="47">
        <v>27</v>
      </c>
      <c r="L35" s="21" t="s">
        <v>136</v>
      </c>
      <c r="M35" s="83">
        <v>51.4</v>
      </c>
    </row>
    <row r="36" spans="11:13" x14ac:dyDescent="0.35">
      <c r="K36" s="47">
        <v>28</v>
      </c>
      <c r="L36" s="21" t="s">
        <v>137</v>
      </c>
      <c r="M36" s="83">
        <v>51.8</v>
      </c>
    </row>
    <row r="37" spans="11:13" x14ac:dyDescent="0.35">
      <c r="K37" s="47">
        <v>29</v>
      </c>
      <c r="L37" s="21" t="s">
        <v>138</v>
      </c>
      <c r="M37" s="83">
        <v>16.399999999999999</v>
      </c>
    </row>
    <row r="38" spans="11:13" x14ac:dyDescent="0.35">
      <c r="K38" s="47">
        <v>30</v>
      </c>
      <c r="L38" s="21" t="s">
        <v>139</v>
      </c>
      <c r="M38" s="83">
        <v>22.4</v>
      </c>
    </row>
    <row r="39" spans="11:13" x14ac:dyDescent="0.35">
      <c r="K39" s="47">
        <v>31</v>
      </c>
      <c r="L39" s="21" t="s">
        <v>140</v>
      </c>
      <c r="M39" s="83">
        <v>44.7</v>
      </c>
    </row>
    <row r="40" spans="11:13" x14ac:dyDescent="0.35">
      <c r="K40" s="47">
        <v>32</v>
      </c>
      <c r="L40" s="21" t="s">
        <v>141</v>
      </c>
      <c r="M40" s="83">
        <v>20.7</v>
      </c>
    </row>
    <row r="41" spans="11:13" x14ac:dyDescent="0.35">
      <c r="K41" s="47">
        <v>33</v>
      </c>
      <c r="L41" s="21" t="s">
        <v>142</v>
      </c>
      <c r="M41" s="83">
        <v>33.1</v>
      </c>
    </row>
    <row r="42" spans="11:13" x14ac:dyDescent="0.35">
      <c r="K42" s="47">
        <v>34</v>
      </c>
      <c r="L42" s="21" t="s">
        <v>143</v>
      </c>
      <c r="M42" s="83">
        <v>65</v>
      </c>
    </row>
    <row r="43" spans="11:13" x14ac:dyDescent="0.35">
      <c r="K43" s="47">
        <v>35</v>
      </c>
      <c r="L43" s="21" t="s">
        <v>144</v>
      </c>
      <c r="M43" s="83">
        <v>48.5</v>
      </c>
    </row>
    <row r="44" spans="11:13" x14ac:dyDescent="0.35">
      <c r="K44" s="47">
        <v>36</v>
      </c>
      <c r="L44" s="21" t="s">
        <v>145</v>
      </c>
      <c r="M44" s="83">
        <v>53.2</v>
      </c>
    </row>
    <row r="45" spans="11:13" x14ac:dyDescent="0.35">
      <c r="K45" s="47">
        <v>37</v>
      </c>
      <c r="L45" s="21" t="s">
        <v>146</v>
      </c>
      <c r="M45" s="83">
        <v>47.9</v>
      </c>
    </row>
    <row r="46" spans="11:13" x14ac:dyDescent="0.35">
      <c r="K46" s="47">
        <v>38</v>
      </c>
      <c r="L46" s="21" t="s">
        <v>147</v>
      </c>
      <c r="M46" s="83">
        <v>23.8</v>
      </c>
    </row>
    <row r="47" spans="11:13" x14ac:dyDescent="0.35">
      <c r="K47" s="47">
        <v>39</v>
      </c>
      <c r="L47" s="21" t="s">
        <v>148</v>
      </c>
      <c r="M47" s="83">
        <v>60.5</v>
      </c>
    </row>
    <row r="48" spans="11:13" x14ac:dyDescent="0.35">
      <c r="K48" s="47">
        <v>40</v>
      </c>
      <c r="L48" s="21" t="s">
        <v>149</v>
      </c>
      <c r="M48" s="83">
        <v>57.1</v>
      </c>
    </row>
    <row r="49" spans="11:13" x14ac:dyDescent="0.35">
      <c r="K49" s="47">
        <v>41</v>
      </c>
      <c r="L49" s="21" t="s">
        <v>150</v>
      </c>
      <c r="M49" s="83">
        <v>26.4</v>
      </c>
    </row>
    <row r="50" spans="11:13" x14ac:dyDescent="0.35">
      <c r="K50" s="47">
        <v>42</v>
      </c>
      <c r="L50" s="21" t="s">
        <v>151</v>
      </c>
      <c r="M50" s="83">
        <v>33</v>
      </c>
    </row>
    <row r="51" spans="11:13" x14ac:dyDescent="0.35">
      <c r="K51" s="47">
        <v>43</v>
      </c>
      <c r="L51" s="21" t="s">
        <v>152</v>
      </c>
      <c r="M51" s="83">
        <v>53.9</v>
      </c>
    </row>
    <row r="52" spans="11:13" x14ac:dyDescent="0.35">
      <c r="K52" s="47">
        <v>44</v>
      </c>
      <c r="L52" s="21" t="s">
        <v>153</v>
      </c>
      <c r="M52" s="83">
        <v>15</v>
      </c>
    </row>
    <row r="53" spans="11:13" x14ac:dyDescent="0.35">
      <c r="K53" s="47">
        <v>45</v>
      </c>
      <c r="L53" s="21" t="s">
        <v>154</v>
      </c>
      <c r="M53" s="83">
        <v>37.299999999999997</v>
      </c>
    </row>
    <row r="54" spans="11:13" x14ac:dyDescent="0.35">
      <c r="K54" s="47">
        <v>46</v>
      </c>
      <c r="L54" s="21" t="s">
        <v>155</v>
      </c>
      <c r="M54" s="83">
        <v>19.3</v>
      </c>
    </row>
    <row r="55" spans="11:13" x14ac:dyDescent="0.35">
      <c r="K55" s="47">
        <v>47</v>
      </c>
      <c r="L55" s="21" t="s">
        <v>156</v>
      </c>
      <c r="M55" s="83">
        <v>27.2</v>
      </c>
    </row>
    <row r="56" spans="11:13" x14ac:dyDescent="0.35">
      <c r="K56" s="47">
        <v>48</v>
      </c>
      <c r="L56" s="21" t="s">
        <v>157</v>
      </c>
      <c r="M56" s="83">
        <v>56.2</v>
      </c>
    </row>
    <row r="57" spans="11:13" x14ac:dyDescent="0.35">
      <c r="K57" s="47">
        <v>49</v>
      </c>
      <c r="L57" s="21" t="s">
        <v>158</v>
      </c>
      <c r="M57" s="83">
        <v>49.3</v>
      </c>
    </row>
    <row r="58" spans="11:13" x14ac:dyDescent="0.35">
      <c r="K58" s="47">
        <v>50</v>
      </c>
      <c r="L58" s="21" t="s">
        <v>159</v>
      </c>
      <c r="M58" s="83">
        <v>40.200000000000003</v>
      </c>
    </row>
    <row r="59" spans="11:13" x14ac:dyDescent="0.35">
      <c r="K59" s="47">
        <v>51</v>
      </c>
      <c r="L59" s="21" t="s">
        <v>160</v>
      </c>
      <c r="M59" s="83">
        <v>29.7</v>
      </c>
    </row>
    <row r="60" spans="11:13" x14ac:dyDescent="0.35">
      <c r="K60" s="47">
        <v>52</v>
      </c>
      <c r="L60" s="21" t="s">
        <v>161</v>
      </c>
      <c r="M60" s="83">
        <v>45.8</v>
      </c>
    </row>
    <row r="61" spans="11:13" x14ac:dyDescent="0.35">
      <c r="K61" s="47">
        <v>53</v>
      </c>
      <c r="L61" s="21" t="s">
        <v>162</v>
      </c>
      <c r="M61" s="83">
        <v>50.4</v>
      </c>
    </row>
    <row r="62" spans="11:13" x14ac:dyDescent="0.35">
      <c r="K62" s="47">
        <v>54</v>
      </c>
      <c r="L62" s="21" t="s">
        <v>163</v>
      </c>
      <c r="M62" s="83">
        <v>32.700000000000003</v>
      </c>
    </row>
    <row r="63" spans="11:13" x14ac:dyDescent="0.35">
      <c r="K63" s="47">
        <v>55</v>
      </c>
      <c r="L63" s="21" t="s">
        <v>164</v>
      </c>
      <c r="M63" s="83">
        <v>56.5</v>
      </c>
    </row>
    <row r="64" spans="11:13" x14ac:dyDescent="0.35">
      <c r="K64" s="47">
        <v>56</v>
      </c>
      <c r="L64" s="21" t="s">
        <v>165</v>
      </c>
      <c r="M64" s="83">
        <v>24.4</v>
      </c>
    </row>
    <row r="65" spans="11:13" x14ac:dyDescent="0.35">
      <c r="K65" s="47">
        <v>57</v>
      </c>
      <c r="L65" s="21" t="s">
        <v>166</v>
      </c>
      <c r="M65" s="83">
        <v>56.5</v>
      </c>
    </row>
    <row r="66" spans="11:13" x14ac:dyDescent="0.35">
      <c r="K66" s="47">
        <v>58</v>
      </c>
      <c r="L66" s="21" t="s">
        <v>167</v>
      </c>
      <c r="M66" s="83">
        <v>29.4</v>
      </c>
    </row>
    <row r="67" spans="11:13" x14ac:dyDescent="0.35">
      <c r="K67" s="47">
        <v>59</v>
      </c>
      <c r="L67" s="21" t="s">
        <v>43</v>
      </c>
      <c r="M67" s="83">
        <v>24.6</v>
      </c>
    </row>
    <row r="68" spans="11:13" x14ac:dyDescent="0.35">
      <c r="K68" s="47">
        <v>60</v>
      </c>
      <c r="L68" s="21" t="s">
        <v>168</v>
      </c>
      <c r="M68" s="83">
        <v>10.4</v>
      </c>
    </row>
    <row r="69" spans="11:13" x14ac:dyDescent="0.35">
      <c r="K69" s="47">
        <v>61</v>
      </c>
      <c r="L69" s="21" t="s">
        <v>169</v>
      </c>
      <c r="M69" s="83">
        <v>43.5</v>
      </c>
    </row>
    <row r="70" spans="11:13" x14ac:dyDescent="0.35">
      <c r="K70" s="47">
        <v>62</v>
      </c>
      <c r="L70" s="21" t="s">
        <v>170</v>
      </c>
      <c r="M70" s="83">
        <v>50.5</v>
      </c>
    </row>
    <row r="71" spans="11:13" x14ac:dyDescent="0.35">
      <c r="K71" s="47">
        <v>63</v>
      </c>
      <c r="L71" s="21" t="s">
        <v>171</v>
      </c>
      <c r="M71" s="83">
        <v>41.2</v>
      </c>
    </row>
    <row r="72" spans="11:13" x14ac:dyDescent="0.35">
      <c r="K72" s="47">
        <v>64</v>
      </c>
      <c r="L72" s="21" t="s">
        <v>172</v>
      </c>
      <c r="M72" s="83">
        <v>36.5</v>
      </c>
    </row>
    <row r="73" spans="11:13" x14ac:dyDescent="0.35">
      <c r="K73" s="47">
        <v>65</v>
      </c>
      <c r="L73" s="21" t="s">
        <v>173</v>
      </c>
      <c r="M73" s="83">
        <v>68.599999999999994</v>
      </c>
    </row>
    <row r="74" spans="11:13" x14ac:dyDescent="0.35">
      <c r="K74" s="47">
        <v>66</v>
      </c>
      <c r="L74" s="21" t="s">
        <v>174</v>
      </c>
      <c r="M74" s="83">
        <v>53.2</v>
      </c>
    </row>
    <row r="75" spans="11:13" x14ac:dyDescent="0.35">
      <c r="K75" s="47">
        <v>67</v>
      </c>
      <c r="L75" s="21" t="s">
        <v>175</v>
      </c>
      <c r="M75" s="83">
        <v>26.8</v>
      </c>
    </row>
    <row r="76" spans="11:13" x14ac:dyDescent="0.35">
      <c r="K76" s="47">
        <v>68</v>
      </c>
      <c r="L76" s="21" t="s">
        <v>176</v>
      </c>
      <c r="M76" s="83">
        <v>27.1</v>
      </c>
    </row>
    <row r="77" spans="11:13" x14ac:dyDescent="0.35">
      <c r="K77" s="47">
        <v>69</v>
      </c>
      <c r="L77" s="21" t="s">
        <v>177</v>
      </c>
      <c r="M77" s="83">
        <v>58.4</v>
      </c>
    </row>
    <row r="78" spans="11:13" x14ac:dyDescent="0.35">
      <c r="K78" s="47">
        <v>70</v>
      </c>
      <c r="L78" s="21" t="s">
        <v>178</v>
      </c>
      <c r="M78" s="83">
        <v>60.4</v>
      </c>
    </row>
    <row r="79" spans="11:13" x14ac:dyDescent="0.35">
      <c r="K79" s="47">
        <v>71</v>
      </c>
      <c r="L79" s="21" t="s">
        <v>179</v>
      </c>
      <c r="M79" s="83">
        <v>32.9</v>
      </c>
    </row>
    <row r="80" spans="11:13" x14ac:dyDescent="0.35">
      <c r="K80" s="47">
        <v>72</v>
      </c>
      <c r="L80" s="21" t="s">
        <v>180</v>
      </c>
      <c r="M80" s="83">
        <v>15.9</v>
      </c>
    </row>
    <row r="81" spans="11:13" x14ac:dyDescent="0.35">
      <c r="K81" s="47">
        <v>73</v>
      </c>
      <c r="L81" s="21" t="s">
        <v>181</v>
      </c>
      <c r="M81" s="83">
        <v>51.2</v>
      </c>
    </row>
    <row r="82" spans="11:13" x14ac:dyDescent="0.35">
      <c r="K82" s="47">
        <v>74</v>
      </c>
      <c r="L82" s="21" t="s">
        <v>46</v>
      </c>
      <c r="M82" s="83">
        <v>38.5</v>
      </c>
    </row>
    <row r="83" spans="11:13" x14ac:dyDescent="0.35">
      <c r="K83" s="47">
        <v>75</v>
      </c>
      <c r="L83" s="21" t="s">
        <v>182</v>
      </c>
      <c r="M83" s="83">
        <v>69.7</v>
      </c>
    </row>
    <row r="84" spans="11:13" x14ac:dyDescent="0.35">
      <c r="K84" s="47">
        <v>76</v>
      </c>
      <c r="L84" s="21" t="s">
        <v>183</v>
      </c>
      <c r="M84" s="83">
        <v>35.799999999999997</v>
      </c>
    </row>
    <row r="85" spans="11:13" x14ac:dyDescent="0.35">
      <c r="K85" s="47">
        <v>77</v>
      </c>
      <c r="L85" s="21" t="s">
        <v>184</v>
      </c>
      <c r="M85" s="83">
        <v>32.9</v>
      </c>
    </row>
    <row r="86" spans="11:13" x14ac:dyDescent="0.35">
      <c r="K86" s="47">
        <v>78</v>
      </c>
      <c r="L86" s="21" t="s">
        <v>185</v>
      </c>
      <c r="M86" s="83">
        <v>49.4</v>
      </c>
    </row>
    <row r="87" spans="11:13" x14ac:dyDescent="0.35">
      <c r="K87" s="47">
        <v>79</v>
      </c>
      <c r="L87" s="21" t="s">
        <v>186</v>
      </c>
      <c r="M87" s="83">
        <v>15</v>
      </c>
    </row>
    <row r="88" spans="11:13" x14ac:dyDescent="0.35">
      <c r="K88" s="47">
        <v>80</v>
      </c>
      <c r="L88" s="82" t="s">
        <v>367</v>
      </c>
      <c r="M88" s="83">
        <f>AVERAGE(M9:M87)</f>
        <v>41.57848101265823</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470B7-CD55-4D66-B120-40BC8FAA83EE}">
  <sheetPr>
    <tabColor theme="3" tint="0.249977111117893"/>
  </sheetPr>
  <dimension ref="A1:AE84"/>
  <sheetViews>
    <sheetView topLeftCell="M1" workbookViewId="0">
      <selection activeCell="A59" sqref="A59:XFD59"/>
    </sheetView>
  </sheetViews>
  <sheetFormatPr defaultRowHeight="14.5" x14ac:dyDescent="0.35"/>
  <cols>
    <col min="2" max="2" width="8.7265625" style="22"/>
    <col min="3" max="3" width="10.453125" style="22" customWidth="1"/>
    <col min="4" max="4" width="14.7265625" style="22" customWidth="1"/>
    <col min="5" max="7" width="12.36328125" style="22" customWidth="1"/>
    <col min="8" max="17" width="12.36328125" style="23" customWidth="1"/>
    <col min="18" max="18" width="4.81640625" customWidth="1"/>
    <col min="19" max="19" width="13.7265625" customWidth="1"/>
    <col min="20" max="29" width="12" customWidth="1"/>
    <col min="32" max="16384" width="8.7265625" style="22"/>
  </cols>
  <sheetData>
    <row r="1" spans="1:31" ht="22.5" customHeight="1" x14ac:dyDescent="0.35">
      <c r="D1" s="138" t="s">
        <v>190</v>
      </c>
      <c r="E1" s="138"/>
      <c r="F1" s="138"/>
      <c r="G1" s="138"/>
      <c r="H1" s="138"/>
      <c r="I1" s="138"/>
      <c r="J1" s="138"/>
      <c r="K1" s="138"/>
      <c r="L1" s="138"/>
      <c r="M1" s="138"/>
    </row>
    <row r="2" spans="1:31" x14ac:dyDescent="0.35">
      <c r="D2" s="22" t="s">
        <v>191</v>
      </c>
    </row>
    <row r="3" spans="1:31" x14ac:dyDescent="0.35">
      <c r="B3" s="79">
        <v>1</v>
      </c>
      <c r="C3" s="79">
        <v>2</v>
      </c>
      <c r="D3" s="72">
        <v>3</v>
      </c>
      <c r="E3" s="79">
        <v>4</v>
      </c>
      <c r="F3" s="79">
        <v>5</v>
      </c>
      <c r="G3" s="72">
        <v>6</v>
      </c>
      <c r="H3" s="79">
        <v>7</v>
      </c>
      <c r="I3" s="79">
        <v>8</v>
      </c>
      <c r="J3" s="72">
        <v>9</v>
      </c>
      <c r="K3" s="79">
        <v>10</v>
      </c>
      <c r="L3" s="79">
        <v>11</v>
      </c>
      <c r="M3" s="72">
        <v>12</v>
      </c>
      <c r="N3" s="79">
        <v>13</v>
      </c>
      <c r="O3" s="79">
        <v>14</v>
      </c>
      <c r="P3" s="72">
        <v>15</v>
      </c>
      <c r="Q3" s="79">
        <v>16</v>
      </c>
      <c r="R3" s="79">
        <v>17</v>
      </c>
      <c r="S3" s="72">
        <v>18</v>
      </c>
      <c r="T3" s="79">
        <v>19</v>
      </c>
      <c r="U3" s="79">
        <v>20</v>
      </c>
      <c r="V3" s="72">
        <v>21</v>
      </c>
      <c r="W3" s="79">
        <v>22</v>
      </c>
      <c r="X3" s="79">
        <v>23</v>
      </c>
      <c r="Y3" s="72">
        <v>24</v>
      </c>
    </row>
    <row r="4" spans="1:31" s="51" customFormat="1" ht="42" x14ac:dyDescent="0.35">
      <c r="A4"/>
      <c r="C4" s="51" t="s">
        <v>192</v>
      </c>
      <c r="D4" s="51" t="s">
        <v>193</v>
      </c>
      <c r="E4" s="52" t="s">
        <v>194</v>
      </c>
      <c r="F4" s="52" t="s">
        <v>195</v>
      </c>
      <c r="G4" s="52" t="s">
        <v>196</v>
      </c>
      <c r="H4" s="52" t="s">
        <v>197</v>
      </c>
      <c r="I4" s="52" t="s">
        <v>198</v>
      </c>
      <c r="J4" s="53" t="s">
        <v>208</v>
      </c>
      <c r="K4" s="52" t="s">
        <v>199</v>
      </c>
      <c r="L4" s="52" t="s">
        <v>200</v>
      </c>
      <c r="M4" s="52" t="s">
        <v>201</v>
      </c>
      <c r="N4" s="52" t="s">
        <v>202</v>
      </c>
      <c r="O4" s="52" t="s">
        <v>203</v>
      </c>
      <c r="P4" s="52" t="s">
        <v>204</v>
      </c>
      <c r="Q4" s="52" t="s">
        <v>205</v>
      </c>
      <c r="R4" s="42"/>
      <c r="S4" s="54" t="s">
        <v>215</v>
      </c>
      <c r="T4" s="54" t="s">
        <v>209</v>
      </c>
      <c r="U4" s="54" t="s">
        <v>210</v>
      </c>
      <c r="V4" s="54" t="s">
        <v>211</v>
      </c>
      <c r="W4" s="54" t="s">
        <v>212</v>
      </c>
      <c r="X4" s="54" t="s">
        <v>213</v>
      </c>
      <c r="Y4" s="54" t="s">
        <v>214</v>
      </c>
      <c r="Z4" s="42"/>
      <c r="AA4" s="42"/>
      <c r="AB4" s="42"/>
      <c r="AC4" s="42"/>
      <c r="AD4" s="42"/>
      <c r="AE4" s="42"/>
    </row>
    <row r="5" spans="1:31" x14ac:dyDescent="0.35">
      <c r="B5" s="47">
        <v>1</v>
      </c>
      <c r="C5" s="22" t="s">
        <v>207</v>
      </c>
      <c r="D5" s="21" t="s">
        <v>110</v>
      </c>
      <c r="E5">
        <v>6549</v>
      </c>
      <c r="F5">
        <v>362</v>
      </c>
      <c r="G5">
        <v>1279.5</v>
      </c>
      <c r="H5" s="23">
        <v>6595</v>
      </c>
      <c r="I5" s="23">
        <v>339</v>
      </c>
      <c r="J5" s="23">
        <f>SUM(H5:I5)</f>
        <v>6934</v>
      </c>
      <c r="K5" s="23">
        <v>1381</v>
      </c>
      <c r="L5" s="23">
        <v>1279.84175</v>
      </c>
      <c r="M5" s="23">
        <v>340.7</v>
      </c>
      <c r="N5" s="23">
        <v>51.86</v>
      </c>
      <c r="O5" s="23">
        <v>880.56</v>
      </c>
      <c r="P5" s="23">
        <v>6263</v>
      </c>
      <c r="Q5" s="23">
        <v>2440.4</v>
      </c>
      <c r="S5" s="24">
        <f>G5/SUM(E5:F5)</f>
        <v>0.18513963246997539</v>
      </c>
      <c r="T5" s="24">
        <f>K5/SUM($H5:$I5)</f>
        <v>0.19916354196711855</v>
      </c>
      <c r="U5" s="24">
        <f>L5/SUM($H5:$I5)</f>
        <v>0.18457481251802713</v>
      </c>
      <c r="V5" s="24">
        <f>M5/SUM($H5:$I5)</f>
        <v>4.9134698586674359E-2</v>
      </c>
      <c r="W5" s="24">
        <f>N5/SUM($H5:$I5)</f>
        <v>7.4790885491779636E-3</v>
      </c>
      <c r="X5" s="24">
        <f>O5/SUM($H5:$I5)</f>
        <v>0.12699163541967118</v>
      </c>
      <c r="Y5" s="24">
        <f t="shared" ref="Y5:Y36" si="0">IF(ISBLANK(P5),"",Q5/P5)</f>
        <v>0.38965352067699188</v>
      </c>
    </row>
    <row r="6" spans="1:31" x14ac:dyDescent="0.35">
      <c r="B6" s="47">
        <v>2</v>
      </c>
      <c r="C6" s="22" t="s">
        <v>207</v>
      </c>
      <c r="D6" s="21" t="s">
        <v>111</v>
      </c>
      <c r="E6">
        <v>5061</v>
      </c>
      <c r="F6">
        <v>285</v>
      </c>
      <c r="G6">
        <v>2105</v>
      </c>
      <c r="H6" s="23">
        <v>5324</v>
      </c>
      <c r="I6" s="23">
        <v>284</v>
      </c>
      <c r="J6" s="23">
        <f t="shared" ref="J6:J69" si="1">SUM(H6:I6)</f>
        <v>5608</v>
      </c>
      <c r="K6" s="23">
        <v>708</v>
      </c>
      <c r="L6" s="23">
        <v>579.5770804</v>
      </c>
      <c r="P6" s="23">
        <v>4380</v>
      </c>
      <c r="Q6" s="23">
        <v>1032</v>
      </c>
      <c r="S6" s="24">
        <f t="shared" ref="S6:S69" si="2">G6/SUM(E6:F6)</f>
        <v>0.39375233819678263</v>
      </c>
      <c r="T6" s="24">
        <f t="shared" ref="T6:T69" si="3">K6/SUM($H6:$I6)</f>
        <v>0.12624821683309559</v>
      </c>
      <c r="U6" s="24">
        <f t="shared" ref="U6:U69" si="4">L6/SUM($H6:$I6)</f>
        <v>0.10334826683309557</v>
      </c>
      <c r="V6" s="24">
        <f t="shared" ref="V6:V69" si="5">M6/SUM($H6:$I6)</f>
        <v>0</v>
      </c>
      <c r="W6" s="24">
        <f t="shared" ref="W6:W69" si="6">N6/SUM($H6:$I6)</f>
        <v>0</v>
      </c>
      <c r="X6" s="24">
        <f t="shared" ref="X6:X69" si="7">O6/SUM($H6:$I6)</f>
        <v>0</v>
      </c>
      <c r="Y6" s="24">
        <f t="shared" si="0"/>
        <v>0.23561643835616439</v>
      </c>
    </row>
    <row r="7" spans="1:31" x14ac:dyDescent="0.35">
      <c r="B7" s="47">
        <v>3</v>
      </c>
      <c r="C7" s="22" t="s">
        <v>207</v>
      </c>
      <c r="D7" s="21" t="s">
        <v>112</v>
      </c>
      <c r="E7">
        <v>51983</v>
      </c>
      <c r="F7">
        <v>0</v>
      </c>
      <c r="G7">
        <v>21962</v>
      </c>
      <c r="H7" s="23">
        <v>51983</v>
      </c>
      <c r="I7" s="23">
        <v>0</v>
      </c>
      <c r="J7" s="23">
        <f t="shared" si="1"/>
        <v>51983</v>
      </c>
      <c r="K7" s="23">
        <v>5856</v>
      </c>
      <c r="L7" s="23">
        <v>4684.8</v>
      </c>
      <c r="M7" s="23">
        <v>234.24</v>
      </c>
      <c r="N7" s="23">
        <v>409.92</v>
      </c>
      <c r="O7" s="23">
        <v>2928</v>
      </c>
      <c r="P7" s="23">
        <v>42179</v>
      </c>
      <c r="Q7" s="23">
        <v>12354</v>
      </c>
      <c r="S7" s="24">
        <f t="shared" si="2"/>
        <v>0.42248427370486508</v>
      </c>
      <c r="T7" s="24">
        <f t="shared" si="3"/>
        <v>0.11265221322355386</v>
      </c>
      <c r="U7" s="24">
        <f t="shared" si="4"/>
        <v>9.0121770578843088E-2</v>
      </c>
      <c r="V7" s="24">
        <f t="shared" si="5"/>
        <v>4.5060885289421541E-3</v>
      </c>
      <c r="W7" s="24">
        <f t="shared" si="6"/>
        <v>7.8856549256487701E-3</v>
      </c>
      <c r="X7" s="24">
        <f t="shared" si="7"/>
        <v>5.6326106611776929E-2</v>
      </c>
      <c r="Y7" s="24">
        <f t="shared" si="0"/>
        <v>0.29289456838711209</v>
      </c>
    </row>
    <row r="8" spans="1:31" x14ac:dyDescent="0.35">
      <c r="B8" s="47">
        <v>4</v>
      </c>
      <c r="C8" s="22" t="s">
        <v>207</v>
      </c>
      <c r="D8" s="21" t="s">
        <v>113</v>
      </c>
      <c r="E8">
        <v>50694</v>
      </c>
      <c r="F8">
        <v>741</v>
      </c>
      <c r="G8">
        <v>15621</v>
      </c>
      <c r="H8" s="23">
        <v>50694</v>
      </c>
      <c r="I8" s="23">
        <v>7</v>
      </c>
      <c r="J8" s="23">
        <f t="shared" si="1"/>
        <v>50701</v>
      </c>
      <c r="K8" s="23">
        <v>10331</v>
      </c>
      <c r="L8" s="23">
        <v>8457.0774249999995</v>
      </c>
      <c r="M8" s="23">
        <v>3294</v>
      </c>
      <c r="N8" s="23">
        <v>381</v>
      </c>
      <c r="O8" s="23">
        <v>4694</v>
      </c>
      <c r="P8" s="23">
        <v>50694</v>
      </c>
      <c r="Q8" s="23">
        <v>17773</v>
      </c>
      <c r="S8" s="24">
        <f t="shared" si="2"/>
        <v>0.3037037037037037</v>
      </c>
      <c r="T8" s="24">
        <f t="shared" si="3"/>
        <v>0.20376323938383858</v>
      </c>
      <c r="U8" s="24">
        <f t="shared" si="4"/>
        <v>0.16680297084870119</v>
      </c>
      <c r="V8" s="24">
        <f t="shared" si="5"/>
        <v>6.4969132758722709E-2</v>
      </c>
      <c r="W8" s="24">
        <f t="shared" si="6"/>
        <v>7.5146446815644663E-3</v>
      </c>
      <c r="X8" s="24">
        <f t="shared" si="7"/>
        <v>9.2582000355022578E-2</v>
      </c>
      <c r="Y8" s="24">
        <f t="shared" si="0"/>
        <v>0.35059375863021264</v>
      </c>
    </row>
    <row r="9" spans="1:31" x14ac:dyDescent="0.35">
      <c r="B9" s="47">
        <v>5</v>
      </c>
      <c r="C9" s="22" t="s">
        <v>207</v>
      </c>
      <c r="D9" s="21" t="s">
        <v>114</v>
      </c>
      <c r="E9">
        <v>28621</v>
      </c>
      <c r="F9">
        <v>1200</v>
      </c>
      <c r="G9">
        <v>6099.75</v>
      </c>
      <c r="H9" s="23">
        <v>28621</v>
      </c>
      <c r="I9" s="23">
        <v>1200</v>
      </c>
      <c r="J9" s="23">
        <f t="shared" si="1"/>
        <v>29821</v>
      </c>
      <c r="K9" s="23">
        <v>4377.9399999999996</v>
      </c>
      <c r="L9" s="23">
        <v>4229.09004</v>
      </c>
      <c r="M9" s="23">
        <v>1471</v>
      </c>
      <c r="N9" s="23">
        <v>0</v>
      </c>
      <c r="O9" s="23">
        <v>1559</v>
      </c>
      <c r="P9" s="23">
        <v>28621</v>
      </c>
      <c r="Q9" s="23">
        <v>12507.56</v>
      </c>
      <c r="S9" s="24">
        <f t="shared" si="2"/>
        <v>0.20454545454545456</v>
      </c>
      <c r="T9" s="24">
        <f t="shared" si="3"/>
        <v>0.14680728345796584</v>
      </c>
      <c r="U9" s="24">
        <f t="shared" si="4"/>
        <v>0.14181583582039503</v>
      </c>
      <c r="V9" s="24">
        <f t="shared" si="5"/>
        <v>4.932765500821569E-2</v>
      </c>
      <c r="W9" s="24">
        <f t="shared" si="6"/>
        <v>0</v>
      </c>
      <c r="X9" s="24">
        <f t="shared" si="7"/>
        <v>5.2278595620535863E-2</v>
      </c>
      <c r="Y9" s="24">
        <f t="shared" si="0"/>
        <v>0.43700639390657209</v>
      </c>
    </row>
    <row r="10" spans="1:31" x14ac:dyDescent="0.35">
      <c r="B10" s="47">
        <v>6</v>
      </c>
      <c r="C10" s="22" t="s">
        <v>207</v>
      </c>
      <c r="D10" s="21" t="s">
        <v>115</v>
      </c>
      <c r="E10">
        <v>25841</v>
      </c>
      <c r="F10">
        <v>564</v>
      </c>
      <c r="G10">
        <v>11476</v>
      </c>
      <c r="H10" s="23">
        <v>25243</v>
      </c>
      <c r="I10" s="23">
        <v>564</v>
      </c>
      <c r="J10" s="23">
        <f t="shared" si="1"/>
        <v>25807</v>
      </c>
      <c r="K10" s="23">
        <v>4834</v>
      </c>
      <c r="L10" s="23">
        <v>4350.6000000000004</v>
      </c>
      <c r="P10" s="23">
        <v>25380</v>
      </c>
      <c r="Q10" s="23">
        <v>8283</v>
      </c>
      <c r="S10" s="24">
        <f t="shared" si="2"/>
        <v>0.43461465631509183</v>
      </c>
      <c r="T10" s="24">
        <f t="shared" si="3"/>
        <v>0.18731351958770875</v>
      </c>
      <c r="U10" s="24">
        <f t="shared" si="4"/>
        <v>0.16858216762893791</v>
      </c>
      <c r="V10" s="24">
        <f t="shared" si="5"/>
        <v>0</v>
      </c>
      <c r="W10" s="24">
        <f t="shared" si="6"/>
        <v>0</v>
      </c>
      <c r="X10" s="24">
        <f t="shared" si="7"/>
        <v>0</v>
      </c>
      <c r="Y10" s="24">
        <f t="shared" si="0"/>
        <v>0.32635933806146572</v>
      </c>
    </row>
    <row r="11" spans="1:31" x14ac:dyDescent="0.35">
      <c r="B11" s="47">
        <v>7</v>
      </c>
      <c r="C11" s="22" t="s">
        <v>207</v>
      </c>
      <c r="D11" s="21" t="s">
        <v>116</v>
      </c>
      <c r="E11">
        <v>38990</v>
      </c>
      <c r="F11">
        <v>2346</v>
      </c>
      <c r="G11">
        <v>11412.62</v>
      </c>
      <c r="H11" s="23">
        <v>38990</v>
      </c>
      <c r="I11" s="23">
        <v>2346</v>
      </c>
      <c r="J11" s="23">
        <f t="shared" si="1"/>
        <v>41336</v>
      </c>
      <c r="K11" s="23">
        <v>9653.57</v>
      </c>
      <c r="L11" s="23">
        <v>9461.4639569999999</v>
      </c>
      <c r="M11" s="23">
        <v>3077.56</v>
      </c>
      <c r="N11" s="23">
        <v>355.25</v>
      </c>
      <c r="O11" s="23">
        <v>4386.58</v>
      </c>
      <c r="P11" s="23">
        <v>35723</v>
      </c>
      <c r="Q11" s="23">
        <v>17673</v>
      </c>
      <c r="S11" s="24">
        <f t="shared" si="2"/>
        <v>0.27609396167989164</v>
      </c>
      <c r="T11" s="24">
        <f t="shared" si="3"/>
        <v>0.2335390458680085</v>
      </c>
      <c r="U11" s="24">
        <f t="shared" si="4"/>
        <v>0.22889161885523515</v>
      </c>
      <c r="V11" s="24">
        <f t="shared" si="5"/>
        <v>7.4452293400425779E-2</v>
      </c>
      <c r="W11" s="24">
        <f t="shared" si="6"/>
        <v>8.5942035997677562E-3</v>
      </c>
      <c r="X11" s="24">
        <f t="shared" si="7"/>
        <v>0.10612008902651442</v>
      </c>
      <c r="Y11" s="24">
        <f t="shared" si="0"/>
        <v>0.49472328751784567</v>
      </c>
    </row>
    <row r="12" spans="1:31" x14ac:dyDescent="0.35">
      <c r="B12" s="47">
        <v>8</v>
      </c>
      <c r="C12" s="22" t="s">
        <v>207</v>
      </c>
      <c r="D12" s="21" t="s">
        <v>117</v>
      </c>
      <c r="E12">
        <v>6991</v>
      </c>
      <c r="F12">
        <v>374</v>
      </c>
      <c r="G12">
        <v>2295.98</v>
      </c>
      <c r="H12" s="23">
        <v>6943</v>
      </c>
      <c r="I12" s="23">
        <v>374</v>
      </c>
      <c r="J12" s="23">
        <f t="shared" si="1"/>
        <v>7317</v>
      </c>
      <c r="K12" s="23">
        <v>1296.57</v>
      </c>
      <c r="L12" s="23">
        <v>1166.913</v>
      </c>
      <c r="P12" s="23">
        <v>5031</v>
      </c>
      <c r="Q12" s="23">
        <v>1846.62</v>
      </c>
      <c r="S12" s="24">
        <f t="shared" si="2"/>
        <v>0.31174202308214527</v>
      </c>
      <c r="T12" s="24">
        <f t="shared" si="3"/>
        <v>0.17719967199671996</v>
      </c>
      <c r="U12" s="24">
        <f t="shared" si="4"/>
        <v>0.15947970479704798</v>
      </c>
      <c r="V12" s="24">
        <f t="shared" si="5"/>
        <v>0</v>
      </c>
      <c r="W12" s="24">
        <f t="shared" si="6"/>
        <v>0</v>
      </c>
      <c r="X12" s="24">
        <f t="shared" si="7"/>
        <v>0</v>
      </c>
      <c r="Y12" s="24">
        <f t="shared" si="0"/>
        <v>0.36704830053667259</v>
      </c>
    </row>
    <row r="13" spans="1:31" x14ac:dyDescent="0.35">
      <c r="B13" s="47">
        <v>9</v>
      </c>
      <c r="C13" s="22" t="s">
        <v>207</v>
      </c>
      <c r="D13" s="21" t="s">
        <v>118</v>
      </c>
      <c r="E13">
        <v>65000</v>
      </c>
      <c r="F13">
        <v>3500</v>
      </c>
      <c r="G13">
        <v>17120</v>
      </c>
      <c r="H13" s="23">
        <v>65000</v>
      </c>
      <c r="I13" s="23">
        <v>3500</v>
      </c>
      <c r="J13" s="23">
        <f t="shared" si="1"/>
        <v>68500</v>
      </c>
      <c r="K13" s="23">
        <v>15075</v>
      </c>
      <c r="L13" s="23">
        <v>13266</v>
      </c>
      <c r="M13" s="23">
        <v>4806</v>
      </c>
      <c r="N13" s="23">
        <v>555</v>
      </c>
      <c r="O13" s="23">
        <v>6850</v>
      </c>
      <c r="P13" s="23">
        <v>65000</v>
      </c>
      <c r="Q13" s="23">
        <v>27700</v>
      </c>
      <c r="S13" s="24">
        <f t="shared" si="2"/>
        <v>0.24992700729927006</v>
      </c>
      <c r="T13" s="24">
        <f t="shared" si="3"/>
        <v>0.22007299270072991</v>
      </c>
      <c r="U13" s="24">
        <f t="shared" si="4"/>
        <v>0.19366423357664234</v>
      </c>
      <c r="V13" s="24">
        <f t="shared" si="5"/>
        <v>7.0160583941605834E-2</v>
      </c>
      <c r="W13" s="24">
        <f t="shared" si="6"/>
        <v>8.1021897810218974E-3</v>
      </c>
      <c r="X13" s="24">
        <f t="shared" si="7"/>
        <v>0.1</v>
      </c>
      <c r="Y13" s="24">
        <f t="shared" si="0"/>
        <v>0.42615384615384616</v>
      </c>
    </row>
    <row r="14" spans="1:31" x14ac:dyDescent="0.35">
      <c r="B14" s="47">
        <v>10</v>
      </c>
      <c r="C14" s="22" t="s">
        <v>207</v>
      </c>
      <c r="D14" s="21" t="s">
        <v>119</v>
      </c>
      <c r="E14">
        <v>71613</v>
      </c>
      <c r="F14">
        <v>1000</v>
      </c>
      <c r="G14">
        <v>41807</v>
      </c>
      <c r="H14" s="23">
        <v>71631</v>
      </c>
      <c r="I14" s="23">
        <v>0</v>
      </c>
      <c r="J14" s="23">
        <f t="shared" si="1"/>
        <v>71631</v>
      </c>
      <c r="K14" s="23">
        <v>13672</v>
      </c>
      <c r="L14" s="23">
        <v>10527.44</v>
      </c>
      <c r="M14" s="23">
        <v>2284.59</v>
      </c>
      <c r="N14" s="23">
        <v>550.98</v>
      </c>
      <c r="O14" s="23">
        <v>4454.34</v>
      </c>
      <c r="P14" s="23">
        <v>43500</v>
      </c>
      <c r="Q14" s="23">
        <v>14977.1</v>
      </c>
      <c r="S14" s="24">
        <f t="shared" si="2"/>
        <v>0.5757508985994243</v>
      </c>
      <c r="T14" s="24">
        <f t="shared" si="3"/>
        <v>0.19086708268766317</v>
      </c>
      <c r="U14" s="24">
        <f t="shared" si="4"/>
        <v>0.14696765366950065</v>
      </c>
      <c r="V14" s="24">
        <f t="shared" si="5"/>
        <v>3.189387276458517E-2</v>
      </c>
      <c r="W14" s="24">
        <f t="shared" si="6"/>
        <v>7.6919210956150272E-3</v>
      </c>
      <c r="X14" s="24">
        <f t="shared" si="7"/>
        <v>6.218452904468736E-2</v>
      </c>
      <c r="Y14" s="24">
        <f t="shared" si="0"/>
        <v>0.34430114942528739</v>
      </c>
    </row>
    <row r="15" spans="1:31" x14ac:dyDescent="0.35">
      <c r="B15" s="47">
        <v>11</v>
      </c>
      <c r="C15" s="22" t="s">
        <v>207</v>
      </c>
      <c r="D15" s="21" t="s">
        <v>120</v>
      </c>
      <c r="E15">
        <v>2497</v>
      </c>
      <c r="F15">
        <v>239</v>
      </c>
      <c r="G15">
        <v>2277</v>
      </c>
      <c r="H15" s="23">
        <v>2497</v>
      </c>
      <c r="I15" s="23">
        <v>239</v>
      </c>
      <c r="J15" s="23">
        <f t="shared" si="1"/>
        <v>2736</v>
      </c>
      <c r="K15" s="23">
        <v>704.8</v>
      </c>
      <c r="L15" s="23">
        <v>576.95752289999996</v>
      </c>
      <c r="S15" s="24">
        <f t="shared" si="2"/>
        <v>0.83223684210526316</v>
      </c>
      <c r="T15" s="24">
        <f t="shared" si="3"/>
        <v>0.25760233918128655</v>
      </c>
      <c r="U15" s="24">
        <f t="shared" si="4"/>
        <v>0.2108762876096491</v>
      </c>
      <c r="V15" s="24">
        <f t="shared" si="5"/>
        <v>0</v>
      </c>
      <c r="W15" s="24">
        <f t="shared" si="6"/>
        <v>0</v>
      </c>
      <c r="X15" s="24">
        <f t="shared" si="7"/>
        <v>0</v>
      </c>
      <c r="Y15" s="24" t="str">
        <f t="shared" si="0"/>
        <v/>
      </c>
    </row>
    <row r="16" spans="1:31" x14ac:dyDescent="0.35">
      <c r="B16" s="47">
        <v>12</v>
      </c>
      <c r="C16" s="22" t="s">
        <v>207</v>
      </c>
      <c r="D16" s="21" t="s">
        <v>121</v>
      </c>
      <c r="E16">
        <v>16566</v>
      </c>
      <c r="F16">
        <v>2896</v>
      </c>
      <c r="G16">
        <v>7651.35</v>
      </c>
      <c r="H16" s="23">
        <v>16554</v>
      </c>
      <c r="I16" s="23">
        <v>2898</v>
      </c>
      <c r="J16" s="23">
        <f t="shared" si="1"/>
        <v>19452</v>
      </c>
      <c r="K16" s="23">
        <v>3376</v>
      </c>
      <c r="L16" s="23">
        <v>2798.0288</v>
      </c>
      <c r="M16" s="23">
        <v>247</v>
      </c>
      <c r="N16" s="23">
        <v>132</v>
      </c>
      <c r="O16" s="23">
        <v>1536</v>
      </c>
      <c r="P16" s="23">
        <v>10020</v>
      </c>
      <c r="Q16" s="23">
        <v>3811</v>
      </c>
      <c r="S16" s="24">
        <f t="shared" si="2"/>
        <v>0.39314304799095673</v>
      </c>
      <c r="T16" s="24">
        <f t="shared" si="3"/>
        <v>0.1735554184659675</v>
      </c>
      <c r="U16" s="24">
        <f t="shared" si="4"/>
        <v>0.14384273082459387</v>
      </c>
      <c r="V16" s="24">
        <f t="shared" si="5"/>
        <v>1.2697923092741106E-2</v>
      </c>
      <c r="W16" s="24">
        <f t="shared" si="6"/>
        <v>6.7859346082665018E-3</v>
      </c>
      <c r="X16" s="24">
        <f t="shared" si="7"/>
        <v>7.8963602714373846E-2</v>
      </c>
      <c r="Y16" s="24">
        <f t="shared" si="0"/>
        <v>0.38033932135728543</v>
      </c>
    </row>
    <row r="17" spans="2:25" x14ac:dyDescent="0.35">
      <c r="B17" s="47">
        <v>13</v>
      </c>
      <c r="C17" s="22" t="s">
        <v>207</v>
      </c>
      <c r="D17" s="21" t="s">
        <v>122</v>
      </c>
      <c r="E17">
        <v>44633</v>
      </c>
      <c r="F17">
        <v>831</v>
      </c>
      <c r="G17">
        <v>22964.34</v>
      </c>
      <c r="H17" s="23">
        <v>44633</v>
      </c>
      <c r="I17" s="23">
        <v>873</v>
      </c>
      <c r="J17" s="23">
        <f t="shared" si="1"/>
        <v>45506</v>
      </c>
      <c r="K17" s="23">
        <v>9688.36</v>
      </c>
      <c r="L17" s="23">
        <v>6878.7356</v>
      </c>
      <c r="P17" s="23">
        <v>29704</v>
      </c>
      <c r="Q17" s="23">
        <v>11584.74</v>
      </c>
      <c r="S17" s="24">
        <f t="shared" si="2"/>
        <v>0.5051104170332571</v>
      </c>
      <c r="T17" s="24">
        <f t="shared" si="3"/>
        <v>0.21290291390146357</v>
      </c>
      <c r="U17" s="24">
        <f t="shared" si="4"/>
        <v>0.15116106887003911</v>
      </c>
      <c r="V17" s="24">
        <f t="shared" si="5"/>
        <v>0</v>
      </c>
      <c r="W17" s="24">
        <f t="shared" si="6"/>
        <v>0</v>
      </c>
      <c r="X17" s="24">
        <f t="shared" si="7"/>
        <v>0</v>
      </c>
      <c r="Y17" s="24">
        <f t="shared" si="0"/>
        <v>0.39000605978992725</v>
      </c>
    </row>
    <row r="18" spans="2:25" x14ac:dyDescent="0.35">
      <c r="B18" s="47">
        <v>14</v>
      </c>
      <c r="C18" s="22" t="s">
        <v>207</v>
      </c>
      <c r="D18" s="21" t="s">
        <v>123</v>
      </c>
      <c r="E18">
        <v>132501</v>
      </c>
      <c r="F18">
        <v>1099</v>
      </c>
      <c r="G18">
        <v>69226.13</v>
      </c>
      <c r="H18" s="23">
        <v>132501</v>
      </c>
      <c r="I18" s="23">
        <v>1183</v>
      </c>
      <c r="J18" s="23">
        <f t="shared" si="1"/>
        <v>133684</v>
      </c>
      <c r="K18" s="23">
        <v>28630.12</v>
      </c>
      <c r="L18" s="23">
        <v>20899.9876</v>
      </c>
      <c r="M18" s="23">
        <v>601</v>
      </c>
      <c r="N18" s="23">
        <v>658</v>
      </c>
      <c r="O18" s="23">
        <v>12798</v>
      </c>
      <c r="P18" s="23">
        <v>116376</v>
      </c>
      <c r="Q18" s="23">
        <v>41420.25</v>
      </c>
      <c r="S18" s="24">
        <f t="shared" si="2"/>
        <v>0.51815965568862277</v>
      </c>
      <c r="T18" s="24">
        <f t="shared" si="3"/>
        <v>0.21416265222464917</v>
      </c>
      <c r="U18" s="24">
        <f t="shared" si="4"/>
        <v>0.1563387361239939</v>
      </c>
      <c r="V18" s="24">
        <f t="shared" si="5"/>
        <v>4.4956763711438913E-3</v>
      </c>
      <c r="W18" s="24">
        <f t="shared" si="6"/>
        <v>4.9220549953621975E-3</v>
      </c>
      <c r="X18" s="24">
        <f t="shared" si="7"/>
        <v>9.5733221627120668E-2</v>
      </c>
      <c r="Y18" s="24">
        <f t="shared" si="0"/>
        <v>0.35591745720767171</v>
      </c>
    </row>
    <row r="19" spans="2:25" x14ac:dyDescent="0.35">
      <c r="B19" s="47">
        <v>15</v>
      </c>
      <c r="C19" s="22" t="s">
        <v>207</v>
      </c>
      <c r="D19" s="21" t="s">
        <v>124</v>
      </c>
      <c r="E19">
        <v>6380</v>
      </c>
      <c r="F19">
        <v>444</v>
      </c>
      <c r="G19">
        <v>2343.94</v>
      </c>
      <c r="H19" s="23">
        <v>6380</v>
      </c>
      <c r="I19" s="23">
        <v>444</v>
      </c>
      <c r="J19" s="23">
        <f t="shared" si="1"/>
        <v>6824</v>
      </c>
      <c r="K19" s="23">
        <v>1156.32</v>
      </c>
      <c r="L19" s="23">
        <v>946.57707559999994</v>
      </c>
      <c r="P19" s="23">
        <v>2155</v>
      </c>
      <c r="Q19" s="23">
        <v>790.1</v>
      </c>
      <c r="S19" s="24">
        <f t="shared" si="2"/>
        <v>0.3434847596717468</v>
      </c>
      <c r="T19" s="24">
        <f t="shared" si="3"/>
        <v>0.16944900351699882</v>
      </c>
      <c r="U19" s="24">
        <f t="shared" si="4"/>
        <v>0.13871293604923798</v>
      </c>
      <c r="V19" s="24">
        <f t="shared" si="5"/>
        <v>0</v>
      </c>
      <c r="W19" s="24">
        <f t="shared" si="6"/>
        <v>0</v>
      </c>
      <c r="X19" s="24">
        <f t="shared" si="7"/>
        <v>0</v>
      </c>
      <c r="Y19" s="24">
        <f t="shared" si="0"/>
        <v>0.36663573085846868</v>
      </c>
    </row>
    <row r="20" spans="2:25" x14ac:dyDescent="0.35">
      <c r="B20" s="47">
        <v>16</v>
      </c>
      <c r="C20" s="22" t="s">
        <v>207</v>
      </c>
      <c r="D20" s="21" t="s">
        <v>125</v>
      </c>
      <c r="E20">
        <v>10731</v>
      </c>
      <c r="F20">
        <v>530</v>
      </c>
      <c r="G20">
        <v>3997</v>
      </c>
      <c r="H20" s="23">
        <v>10671</v>
      </c>
      <c r="I20" s="23">
        <v>530</v>
      </c>
      <c r="J20" s="23">
        <f t="shared" si="1"/>
        <v>11201</v>
      </c>
      <c r="K20" s="23">
        <v>1293</v>
      </c>
      <c r="L20" s="23">
        <v>1058.4649219999999</v>
      </c>
      <c r="P20" s="23">
        <v>10731</v>
      </c>
      <c r="Q20" s="23">
        <v>3058</v>
      </c>
      <c r="S20" s="24">
        <f t="shared" si="2"/>
        <v>0.35494183465056389</v>
      </c>
      <c r="T20" s="24">
        <f t="shared" si="3"/>
        <v>0.11543612177484153</v>
      </c>
      <c r="U20" s="24">
        <f t="shared" si="4"/>
        <v>9.4497359342915796E-2</v>
      </c>
      <c r="V20" s="24">
        <f t="shared" si="5"/>
        <v>0</v>
      </c>
      <c r="W20" s="24">
        <f t="shared" si="6"/>
        <v>0</v>
      </c>
      <c r="X20" s="24">
        <f t="shared" si="7"/>
        <v>0</v>
      </c>
      <c r="Y20" s="24">
        <f t="shared" si="0"/>
        <v>0.28496878203336129</v>
      </c>
    </row>
    <row r="21" spans="2:25" x14ac:dyDescent="0.35">
      <c r="B21" s="47">
        <v>17</v>
      </c>
      <c r="C21" s="22" t="s">
        <v>207</v>
      </c>
      <c r="D21" s="21" t="s">
        <v>126</v>
      </c>
      <c r="E21">
        <v>5597</v>
      </c>
      <c r="F21"/>
      <c r="G21">
        <v>1991</v>
      </c>
      <c r="H21" s="23">
        <v>5597</v>
      </c>
      <c r="J21" s="23">
        <f t="shared" si="1"/>
        <v>5597</v>
      </c>
      <c r="K21" s="23">
        <v>953</v>
      </c>
      <c r="L21" s="23">
        <v>810.05</v>
      </c>
      <c r="P21" s="23">
        <v>5597</v>
      </c>
      <c r="Q21" s="23">
        <v>1869</v>
      </c>
      <c r="S21" s="24">
        <f t="shared" si="2"/>
        <v>0.35572628193675182</v>
      </c>
      <c r="T21" s="24">
        <f t="shared" si="3"/>
        <v>0.17026978738609969</v>
      </c>
      <c r="U21" s="24">
        <f t="shared" si="4"/>
        <v>0.14472931927818472</v>
      </c>
      <c r="V21" s="24">
        <f t="shared" si="5"/>
        <v>0</v>
      </c>
      <c r="W21" s="24">
        <f t="shared" si="6"/>
        <v>0</v>
      </c>
      <c r="X21" s="24">
        <f t="shared" si="7"/>
        <v>0</v>
      </c>
      <c r="Y21" s="24">
        <f t="shared" si="0"/>
        <v>0.33392889047704127</v>
      </c>
    </row>
    <row r="22" spans="2:25" x14ac:dyDescent="0.35">
      <c r="B22" s="47">
        <v>18</v>
      </c>
      <c r="C22" s="22" t="s">
        <v>207</v>
      </c>
      <c r="D22" s="21" t="s">
        <v>127</v>
      </c>
      <c r="E22">
        <v>64062</v>
      </c>
      <c r="F22">
        <v>1170</v>
      </c>
      <c r="G22">
        <v>23602</v>
      </c>
      <c r="H22" s="23">
        <v>64062</v>
      </c>
      <c r="I22" s="23">
        <v>1170</v>
      </c>
      <c r="J22" s="23">
        <f t="shared" si="1"/>
        <v>65232</v>
      </c>
      <c r="K22" s="23">
        <v>12210.26</v>
      </c>
      <c r="L22" s="23">
        <v>10779.21753</v>
      </c>
      <c r="M22" s="23">
        <v>3892.63</v>
      </c>
      <c r="N22" s="23">
        <v>131.87</v>
      </c>
      <c r="O22" s="23">
        <v>5548.34</v>
      </c>
      <c r="P22" s="23">
        <v>64062</v>
      </c>
      <c r="Q22" s="23">
        <v>13679</v>
      </c>
      <c r="S22" s="24">
        <f t="shared" si="2"/>
        <v>0.36181628648516068</v>
      </c>
      <c r="T22" s="24">
        <f t="shared" si="3"/>
        <v>0.18718205788570028</v>
      </c>
      <c r="U22" s="24">
        <f t="shared" si="4"/>
        <v>0.165244320732156</v>
      </c>
      <c r="V22" s="24">
        <f t="shared" si="5"/>
        <v>5.9673626441010548E-2</v>
      </c>
      <c r="W22" s="24">
        <f t="shared" si="6"/>
        <v>2.0215538386068187E-3</v>
      </c>
      <c r="X22" s="24">
        <f t="shared" si="7"/>
        <v>8.5055494235957818E-2</v>
      </c>
      <c r="Y22" s="24">
        <f t="shared" si="0"/>
        <v>0.21352752021479193</v>
      </c>
    </row>
    <row r="23" spans="2:25" x14ac:dyDescent="0.35">
      <c r="B23" s="47">
        <v>19</v>
      </c>
      <c r="C23" s="22" t="s">
        <v>207</v>
      </c>
      <c r="D23" s="21" t="s">
        <v>128</v>
      </c>
      <c r="E23">
        <v>22250</v>
      </c>
      <c r="F23">
        <v>33</v>
      </c>
      <c r="G23">
        <v>8535.7099999999991</v>
      </c>
      <c r="H23" s="23">
        <v>21952</v>
      </c>
      <c r="I23" s="23">
        <v>33</v>
      </c>
      <c r="J23" s="23">
        <f t="shared" si="1"/>
        <v>21985</v>
      </c>
      <c r="K23" s="23">
        <v>3580.43</v>
      </c>
      <c r="L23" s="23">
        <v>2930.9818730000002</v>
      </c>
      <c r="M23" s="23">
        <v>776.95</v>
      </c>
      <c r="N23" s="23">
        <v>128.9</v>
      </c>
      <c r="O23" s="23">
        <v>1503.78</v>
      </c>
      <c r="P23" s="23">
        <v>17566</v>
      </c>
      <c r="Q23" s="23">
        <v>4680.6499999999996</v>
      </c>
      <c r="S23" s="24">
        <f t="shared" si="2"/>
        <v>0.38305928286137408</v>
      </c>
      <c r="T23" s="24">
        <f t="shared" si="3"/>
        <v>0.16285785763020241</v>
      </c>
      <c r="U23" s="24">
        <f t="shared" si="4"/>
        <v>0.13331734696383898</v>
      </c>
      <c r="V23" s="24">
        <f t="shared" si="5"/>
        <v>3.5340004548555834E-2</v>
      </c>
      <c r="W23" s="24">
        <f t="shared" si="6"/>
        <v>5.8630884694109622E-3</v>
      </c>
      <c r="X23" s="24">
        <f t="shared" si="7"/>
        <v>6.8400272913350005E-2</v>
      </c>
      <c r="Y23" s="24">
        <f t="shared" si="0"/>
        <v>0.2664607765000569</v>
      </c>
    </row>
    <row r="24" spans="2:25" x14ac:dyDescent="0.35">
      <c r="B24" s="47">
        <v>20</v>
      </c>
      <c r="C24" s="22" t="s">
        <v>207</v>
      </c>
      <c r="D24" s="21" t="s">
        <v>129</v>
      </c>
      <c r="E24">
        <v>57278</v>
      </c>
      <c r="F24">
        <v>904</v>
      </c>
      <c r="G24">
        <v>25735</v>
      </c>
      <c r="H24" s="23">
        <v>57278</v>
      </c>
      <c r="I24" s="23">
        <v>969</v>
      </c>
      <c r="J24" s="23">
        <f t="shared" si="1"/>
        <v>58247</v>
      </c>
      <c r="K24" s="23">
        <v>10455</v>
      </c>
      <c r="L24" s="23">
        <v>8858.5215000000007</v>
      </c>
      <c r="P24" s="23">
        <v>44734</v>
      </c>
      <c r="Q24" s="23">
        <v>17680</v>
      </c>
      <c r="S24" s="24">
        <f t="shared" si="2"/>
        <v>0.44231893025334296</v>
      </c>
      <c r="T24" s="24">
        <f t="shared" si="3"/>
        <v>0.1794942228784315</v>
      </c>
      <c r="U24" s="24">
        <f t="shared" si="4"/>
        <v>0.15208545504489504</v>
      </c>
      <c r="V24" s="24">
        <f t="shared" si="5"/>
        <v>0</v>
      </c>
      <c r="W24" s="24">
        <f t="shared" si="6"/>
        <v>0</v>
      </c>
      <c r="X24" s="24">
        <f t="shared" si="7"/>
        <v>0</v>
      </c>
      <c r="Y24" s="24">
        <f t="shared" si="0"/>
        <v>0.39522510841865249</v>
      </c>
    </row>
    <row r="25" spans="2:25" x14ac:dyDescent="0.35">
      <c r="B25" s="47">
        <v>21</v>
      </c>
      <c r="C25" s="22" t="s">
        <v>207</v>
      </c>
      <c r="D25" s="21" t="s">
        <v>130</v>
      </c>
      <c r="E25">
        <v>4264</v>
      </c>
      <c r="F25">
        <v>813</v>
      </c>
      <c r="G25">
        <v>2302.92</v>
      </c>
      <c r="H25" s="23">
        <v>4264</v>
      </c>
      <c r="I25" s="23">
        <v>813</v>
      </c>
      <c r="J25" s="23">
        <f t="shared" si="1"/>
        <v>5077</v>
      </c>
      <c r="K25" s="23">
        <v>739.81</v>
      </c>
      <c r="L25" s="23">
        <v>605.61711839999998</v>
      </c>
      <c r="P25" s="23">
        <v>1555</v>
      </c>
      <c r="Q25" s="23">
        <v>766.4</v>
      </c>
      <c r="S25" s="24">
        <f t="shared" si="2"/>
        <v>0.45359858183966911</v>
      </c>
      <c r="T25" s="24">
        <f t="shared" si="3"/>
        <v>0.14571794366752017</v>
      </c>
      <c r="U25" s="24">
        <f t="shared" si="4"/>
        <v>0.11928641292101634</v>
      </c>
      <c r="V25" s="24">
        <f t="shared" si="5"/>
        <v>0</v>
      </c>
      <c r="W25" s="24">
        <f t="shared" si="6"/>
        <v>0</v>
      </c>
      <c r="X25" s="24">
        <f t="shared" si="7"/>
        <v>0</v>
      </c>
      <c r="Y25" s="24">
        <f t="shared" si="0"/>
        <v>0.49286173633440511</v>
      </c>
    </row>
    <row r="26" spans="2:25" x14ac:dyDescent="0.35">
      <c r="B26" s="47">
        <v>22</v>
      </c>
      <c r="C26" s="22" t="s">
        <v>207</v>
      </c>
      <c r="D26" s="21" t="s">
        <v>131</v>
      </c>
      <c r="E26">
        <v>57461</v>
      </c>
      <c r="F26">
        <v>2053</v>
      </c>
      <c r="G26">
        <v>20582.099999999999</v>
      </c>
      <c r="H26" s="23">
        <v>57461</v>
      </c>
      <c r="I26" s="23">
        <v>2053</v>
      </c>
      <c r="J26" s="23">
        <f t="shared" si="1"/>
        <v>59514</v>
      </c>
      <c r="K26" s="23">
        <v>12149.75</v>
      </c>
      <c r="L26" s="23">
        <v>7775.84</v>
      </c>
      <c r="P26" s="23">
        <v>57461</v>
      </c>
      <c r="Q26" s="23">
        <v>19587.099999999999</v>
      </c>
      <c r="S26" s="24">
        <f t="shared" si="2"/>
        <v>0.34583627381792514</v>
      </c>
      <c r="T26" s="24">
        <f t="shared" si="3"/>
        <v>0.20414944382834291</v>
      </c>
      <c r="U26" s="24">
        <f t="shared" si="4"/>
        <v>0.13065564405013946</v>
      </c>
      <c r="V26" s="24">
        <f t="shared" si="5"/>
        <v>0</v>
      </c>
      <c r="W26" s="24">
        <f t="shared" si="6"/>
        <v>0</v>
      </c>
      <c r="X26" s="24">
        <f t="shared" si="7"/>
        <v>0</v>
      </c>
      <c r="Y26" s="24">
        <f t="shared" si="0"/>
        <v>0.34087642052870643</v>
      </c>
    </row>
    <row r="27" spans="2:25" x14ac:dyDescent="0.35">
      <c r="B27" s="47">
        <v>23</v>
      </c>
      <c r="C27" s="22" t="s">
        <v>207</v>
      </c>
      <c r="D27" s="21" t="s">
        <v>132</v>
      </c>
      <c r="E27">
        <v>8088</v>
      </c>
      <c r="F27">
        <v>739</v>
      </c>
      <c r="G27">
        <v>3534</v>
      </c>
      <c r="H27" s="23">
        <v>8139</v>
      </c>
      <c r="I27" s="23">
        <v>17</v>
      </c>
      <c r="J27" s="23">
        <f t="shared" si="1"/>
        <v>8156</v>
      </c>
      <c r="K27" s="23">
        <v>1399.54</v>
      </c>
      <c r="L27" s="23">
        <v>1145.6798120000001</v>
      </c>
      <c r="S27" s="24">
        <f t="shared" si="2"/>
        <v>0.4003625240738643</v>
      </c>
      <c r="T27" s="24">
        <f t="shared" si="3"/>
        <v>0.1715963707699853</v>
      </c>
      <c r="U27" s="24">
        <f t="shared" si="4"/>
        <v>0.1404707959784208</v>
      </c>
      <c r="V27" s="24">
        <f t="shared" si="5"/>
        <v>0</v>
      </c>
      <c r="W27" s="24">
        <f t="shared" si="6"/>
        <v>0</v>
      </c>
      <c r="X27" s="24">
        <f t="shared" si="7"/>
        <v>0</v>
      </c>
      <c r="Y27" s="24" t="str">
        <f t="shared" si="0"/>
        <v/>
      </c>
    </row>
    <row r="28" spans="2:25" x14ac:dyDescent="0.35">
      <c r="B28" s="47">
        <v>24</v>
      </c>
      <c r="C28" s="22" t="s">
        <v>207</v>
      </c>
      <c r="D28" s="21" t="s">
        <v>133</v>
      </c>
      <c r="E28">
        <v>9236</v>
      </c>
      <c r="F28">
        <v>212</v>
      </c>
      <c r="G28">
        <v>5037.46</v>
      </c>
      <c r="H28" s="23">
        <v>9236</v>
      </c>
      <c r="I28" s="23">
        <v>212</v>
      </c>
      <c r="J28" s="23">
        <f t="shared" si="1"/>
        <v>9448</v>
      </c>
      <c r="K28" s="23">
        <v>2552.34</v>
      </c>
      <c r="L28" s="23">
        <v>2018.90094</v>
      </c>
      <c r="S28" s="24">
        <f t="shared" si="2"/>
        <v>0.53317739204064352</v>
      </c>
      <c r="T28" s="24">
        <f t="shared" si="3"/>
        <v>0.27014606265876379</v>
      </c>
      <c r="U28" s="24">
        <f t="shared" si="4"/>
        <v>0.21368553556308215</v>
      </c>
      <c r="V28" s="24">
        <f t="shared" si="5"/>
        <v>0</v>
      </c>
      <c r="W28" s="24">
        <f t="shared" si="6"/>
        <v>0</v>
      </c>
      <c r="X28" s="24">
        <f t="shared" si="7"/>
        <v>0</v>
      </c>
      <c r="Y28" s="24" t="str">
        <f t="shared" si="0"/>
        <v/>
      </c>
    </row>
    <row r="29" spans="2:25" x14ac:dyDescent="0.35">
      <c r="B29" s="47">
        <v>25</v>
      </c>
      <c r="C29" s="22" t="s">
        <v>207</v>
      </c>
      <c r="D29" s="21" t="s">
        <v>134</v>
      </c>
      <c r="E29">
        <v>53496</v>
      </c>
      <c r="F29">
        <v>5222</v>
      </c>
      <c r="G29">
        <v>20445</v>
      </c>
      <c r="H29" s="23">
        <v>53496</v>
      </c>
      <c r="I29" s="23">
        <v>1566</v>
      </c>
      <c r="J29" s="23">
        <f t="shared" si="1"/>
        <v>55062</v>
      </c>
      <c r="K29" s="23">
        <v>10473</v>
      </c>
      <c r="L29" s="23">
        <v>9053.9084999999995</v>
      </c>
      <c r="M29" s="23">
        <v>3418</v>
      </c>
      <c r="N29" s="23">
        <v>598</v>
      </c>
      <c r="O29" s="23">
        <v>2877</v>
      </c>
      <c r="P29" s="23">
        <v>47165</v>
      </c>
      <c r="Q29" s="23">
        <v>18196.72</v>
      </c>
      <c r="S29" s="24">
        <f t="shared" si="2"/>
        <v>0.34818965223611159</v>
      </c>
      <c r="T29" s="24">
        <f t="shared" si="3"/>
        <v>0.19020377029530347</v>
      </c>
      <c r="U29" s="24">
        <f t="shared" si="4"/>
        <v>0.16443115942028985</v>
      </c>
      <c r="V29" s="24">
        <f t="shared" si="5"/>
        <v>6.207547855145109E-2</v>
      </c>
      <c r="W29" s="24">
        <f t="shared" si="6"/>
        <v>1.086048454469507E-2</v>
      </c>
      <c r="X29" s="24">
        <f t="shared" si="7"/>
        <v>5.2250190694126619E-2</v>
      </c>
      <c r="Y29" s="24">
        <f t="shared" si="0"/>
        <v>0.38580981660129338</v>
      </c>
    </row>
    <row r="30" spans="2:25" x14ac:dyDescent="0.35">
      <c r="B30" s="47">
        <v>26</v>
      </c>
      <c r="C30" s="22" t="s">
        <v>207</v>
      </c>
      <c r="D30" s="21" t="s">
        <v>135</v>
      </c>
      <c r="E30">
        <v>55924</v>
      </c>
      <c r="F30">
        <v>0</v>
      </c>
      <c r="G30">
        <v>28785</v>
      </c>
      <c r="H30" s="23">
        <v>55924</v>
      </c>
      <c r="I30" s="23">
        <v>0</v>
      </c>
      <c r="J30" s="23">
        <f t="shared" si="1"/>
        <v>55924</v>
      </c>
      <c r="K30" s="23">
        <v>11344</v>
      </c>
      <c r="L30" s="23">
        <v>7146.72</v>
      </c>
      <c r="M30" s="23">
        <v>1255.78</v>
      </c>
      <c r="N30" s="23">
        <v>324.44</v>
      </c>
      <c r="O30" s="23">
        <v>4155.3100000000004</v>
      </c>
      <c r="P30" s="23">
        <v>47360</v>
      </c>
      <c r="Q30" s="23">
        <v>14916</v>
      </c>
      <c r="S30" s="24">
        <f t="shared" si="2"/>
        <v>0.5147164008296975</v>
      </c>
      <c r="T30" s="24">
        <f t="shared" si="3"/>
        <v>0.20284672054931693</v>
      </c>
      <c r="U30" s="24">
        <f t="shared" si="4"/>
        <v>0.12779343394606968</v>
      </c>
      <c r="V30" s="24">
        <f t="shared" si="5"/>
        <v>2.2455117659680994E-2</v>
      </c>
      <c r="W30" s="24">
        <f t="shared" si="6"/>
        <v>5.801444817967241E-3</v>
      </c>
      <c r="X30" s="24">
        <f t="shared" si="7"/>
        <v>7.4302803805164158E-2</v>
      </c>
      <c r="Y30" s="24">
        <f t="shared" si="0"/>
        <v>0.31494932432432432</v>
      </c>
    </row>
    <row r="31" spans="2:25" x14ac:dyDescent="0.35">
      <c r="B31" s="47">
        <v>27</v>
      </c>
      <c r="C31" s="22" t="s">
        <v>207</v>
      </c>
      <c r="D31" s="21" t="s">
        <v>136</v>
      </c>
      <c r="E31">
        <v>125766</v>
      </c>
      <c r="F31"/>
      <c r="G31">
        <v>56331</v>
      </c>
      <c r="H31" s="23">
        <v>125766</v>
      </c>
      <c r="J31" s="23">
        <f t="shared" si="1"/>
        <v>125766</v>
      </c>
      <c r="K31" s="23">
        <v>22489</v>
      </c>
      <c r="L31" s="23">
        <v>18440.98</v>
      </c>
      <c r="P31" s="23">
        <v>125766</v>
      </c>
      <c r="Q31" s="23">
        <v>36125</v>
      </c>
      <c r="S31" s="24">
        <f t="shared" si="2"/>
        <v>0.44790324889079719</v>
      </c>
      <c r="T31" s="24">
        <f t="shared" si="3"/>
        <v>0.17881621423914254</v>
      </c>
      <c r="U31" s="24">
        <f t="shared" si="4"/>
        <v>0.14662929567609687</v>
      </c>
      <c r="V31" s="24">
        <f t="shared" si="5"/>
        <v>0</v>
      </c>
      <c r="W31" s="24">
        <f t="shared" si="6"/>
        <v>0</v>
      </c>
      <c r="X31" s="24">
        <f t="shared" si="7"/>
        <v>0</v>
      </c>
      <c r="Y31" s="24">
        <f t="shared" si="0"/>
        <v>0.28723979453906462</v>
      </c>
    </row>
    <row r="32" spans="2:25" x14ac:dyDescent="0.35">
      <c r="B32" s="47">
        <v>28</v>
      </c>
      <c r="C32" s="22" t="s">
        <v>207</v>
      </c>
      <c r="D32" s="21" t="s">
        <v>137</v>
      </c>
      <c r="E32">
        <v>29282</v>
      </c>
      <c r="F32">
        <v>0</v>
      </c>
      <c r="G32">
        <v>10777</v>
      </c>
      <c r="H32" s="23">
        <v>29282</v>
      </c>
      <c r="I32" s="23">
        <v>0</v>
      </c>
      <c r="J32" s="23">
        <f t="shared" si="1"/>
        <v>29282</v>
      </c>
      <c r="K32" s="23">
        <v>5744.69</v>
      </c>
      <c r="L32" s="23">
        <v>4702.6704209999998</v>
      </c>
      <c r="P32" s="23">
        <v>26579</v>
      </c>
      <c r="Q32" s="23">
        <v>11916.72</v>
      </c>
      <c r="S32" s="24">
        <f t="shared" si="2"/>
        <v>0.36804180042346835</v>
      </c>
      <c r="T32" s="24">
        <f t="shared" si="3"/>
        <v>0.19618502834505838</v>
      </c>
      <c r="U32" s="24">
        <f t="shared" si="4"/>
        <v>0.16059935868451608</v>
      </c>
      <c r="V32" s="24">
        <f t="shared" si="5"/>
        <v>0</v>
      </c>
      <c r="W32" s="24">
        <f t="shared" si="6"/>
        <v>0</v>
      </c>
      <c r="X32" s="24">
        <f t="shared" si="7"/>
        <v>0</v>
      </c>
      <c r="Y32" s="24">
        <f t="shared" si="0"/>
        <v>0.44835095376048756</v>
      </c>
    </row>
    <row r="33" spans="2:25" x14ac:dyDescent="0.35">
      <c r="B33" s="47">
        <v>29</v>
      </c>
      <c r="C33" s="22" t="s">
        <v>207</v>
      </c>
      <c r="D33" s="21" t="s">
        <v>138</v>
      </c>
      <c r="E33">
        <v>7813</v>
      </c>
      <c r="F33">
        <v>260</v>
      </c>
      <c r="G33">
        <v>2853.79</v>
      </c>
      <c r="H33" s="23">
        <v>7833</v>
      </c>
      <c r="I33" s="23">
        <v>260</v>
      </c>
      <c r="J33" s="23">
        <f t="shared" si="1"/>
        <v>8093</v>
      </c>
      <c r="K33" s="23">
        <v>1481.66</v>
      </c>
      <c r="L33" s="23">
        <v>1212.904205</v>
      </c>
      <c r="P33" s="23">
        <v>5633</v>
      </c>
      <c r="Q33" s="23">
        <v>417.67</v>
      </c>
      <c r="S33" s="24">
        <f t="shared" si="2"/>
        <v>0.35349808001981914</v>
      </c>
      <c r="T33" s="24">
        <f t="shared" si="3"/>
        <v>0.18307920425058694</v>
      </c>
      <c r="U33" s="24">
        <f t="shared" si="4"/>
        <v>0.14987077783269492</v>
      </c>
      <c r="V33" s="24">
        <f t="shared" si="5"/>
        <v>0</v>
      </c>
      <c r="W33" s="24">
        <f t="shared" si="6"/>
        <v>0</v>
      </c>
      <c r="X33" s="24">
        <f t="shared" si="7"/>
        <v>0</v>
      </c>
      <c r="Y33" s="24">
        <f t="shared" si="0"/>
        <v>7.4146990946209843E-2</v>
      </c>
    </row>
    <row r="34" spans="2:25" x14ac:dyDescent="0.35">
      <c r="B34" s="47">
        <v>30</v>
      </c>
      <c r="C34" s="22" t="s">
        <v>207</v>
      </c>
      <c r="D34" s="21" t="s">
        <v>139</v>
      </c>
      <c r="E34">
        <v>2777</v>
      </c>
      <c r="F34">
        <v>33</v>
      </c>
      <c r="G34">
        <v>1720</v>
      </c>
      <c r="H34" s="23">
        <v>2535</v>
      </c>
      <c r="I34" s="23">
        <v>23</v>
      </c>
      <c r="J34" s="23">
        <f t="shared" si="1"/>
        <v>2558</v>
      </c>
      <c r="K34" s="23">
        <v>251</v>
      </c>
      <c r="L34" s="23">
        <v>205.47153560000001</v>
      </c>
      <c r="S34" s="24">
        <f t="shared" si="2"/>
        <v>0.61209964412811391</v>
      </c>
      <c r="T34" s="24">
        <f t="shared" si="3"/>
        <v>9.8123534010946048E-2</v>
      </c>
      <c r="U34" s="24">
        <f t="shared" si="4"/>
        <v>8.0325072556684918E-2</v>
      </c>
      <c r="V34" s="24">
        <f t="shared" si="5"/>
        <v>0</v>
      </c>
      <c r="W34" s="24">
        <f t="shared" si="6"/>
        <v>0</v>
      </c>
      <c r="X34" s="24">
        <f t="shared" si="7"/>
        <v>0</v>
      </c>
      <c r="Y34" s="24" t="str">
        <f t="shared" si="0"/>
        <v/>
      </c>
    </row>
    <row r="35" spans="2:25" x14ac:dyDescent="0.35">
      <c r="B35" s="47">
        <v>31</v>
      </c>
      <c r="C35" s="22" t="s">
        <v>207</v>
      </c>
      <c r="D35" s="21" t="s">
        <v>140</v>
      </c>
      <c r="E35">
        <v>38745</v>
      </c>
      <c r="F35">
        <v>1342</v>
      </c>
      <c r="G35">
        <v>17118.5</v>
      </c>
      <c r="H35" s="23">
        <v>38745</v>
      </c>
      <c r="I35" s="23">
        <v>1342</v>
      </c>
      <c r="J35" s="23">
        <f t="shared" si="1"/>
        <v>40087</v>
      </c>
      <c r="K35" s="23">
        <v>5542.56</v>
      </c>
      <c r="L35" s="23">
        <v>3879.7919999999999</v>
      </c>
      <c r="M35" s="23">
        <v>0</v>
      </c>
      <c r="N35" s="23">
        <v>221.7</v>
      </c>
      <c r="O35" s="23">
        <v>3103.83</v>
      </c>
      <c r="P35" s="23">
        <v>38745</v>
      </c>
      <c r="Q35" s="23">
        <v>10952.64</v>
      </c>
      <c r="S35" s="24">
        <f t="shared" si="2"/>
        <v>0.42703370169880511</v>
      </c>
      <c r="T35" s="24">
        <f t="shared" si="3"/>
        <v>0.13826327737171654</v>
      </c>
      <c r="U35" s="24">
        <f t="shared" si="4"/>
        <v>9.6784294160201553E-2</v>
      </c>
      <c r="V35" s="24">
        <f t="shared" si="5"/>
        <v>0</v>
      </c>
      <c r="W35" s="24">
        <f t="shared" si="6"/>
        <v>5.5304712250854385E-3</v>
      </c>
      <c r="X35" s="24">
        <f t="shared" si="7"/>
        <v>7.7427345523486416E-2</v>
      </c>
      <c r="Y35" s="24">
        <f t="shared" si="0"/>
        <v>0.28268524970963993</v>
      </c>
    </row>
    <row r="36" spans="2:25" x14ac:dyDescent="0.35">
      <c r="B36" s="47">
        <v>32</v>
      </c>
      <c r="C36" s="22" t="s">
        <v>207</v>
      </c>
      <c r="D36" s="21" t="s">
        <v>141</v>
      </c>
      <c r="E36">
        <v>9808</v>
      </c>
      <c r="F36">
        <v>247</v>
      </c>
      <c r="G36">
        <v>3793.96</v>
      </c>
      <c r="H36" s="23">
        <v>9377</v>
      </c>
      <c r="I36" s="23">
        <v>132</v>
      </c>
      <c r="J36" s="23">
        <f t="shared" si="1"/>
        <v>9509</v>
      </c>
      <c r="K36" s="23">
        <v>1239.49</v>
      </c>
      <c r="L36" s="23">
        <v>996.54996000000006</v>
      </c>
      <c r="M36" s="23">
        <v>36.9</v>
      </c>
      <c r="N36" s="23">
        <v>55.8</v>
      </c>
      <c r="O36" s="23">
        <v>657.8</v>
      </c>
      <c r="P36" s="23">
        <v>7945</v>
      </c>
      <c r="Q36" s="23">
        <v>2075.13</v>
      </c>
      <c r="S36" s="24">
        <f t="shared" si="2"/>
        <v>0.37732073595226256</v>
      </c>
      <c r="T36" s="24">
        <f t="shared" si="3"/>
        <v>0.13034914291723632</v>
      </c>
      <c r="U36" s="24">
        <f t="shared" si="4"/>
        <v>0.10480071090545799</v>
      </c>
      <c r="V36" s="24">
        <f t="shared" si="5"/>
        <v>3.880534230728783E-3</v>
      </c>
      <c r="W36" s="24">
        <f t="shared" si="6"/>
        <v>5.8681249342727943E-3</v>
      </c>
      <c r="X36" s="24">
        <f t="shared" si="7"/>
        <v>6.9176569565674625E-2</v>
      </c>
      <c r="Y36" s="24">
        <f t="shared" si="0"/>
        <v>0.26118691000629329</v>
      </c>
    </row>
    <row r="37" spans="2:25" x14ac:dyDescent="0.35">
      <c r="B37" s="47">
        <v>33</v>
      </c>
      <c r="C37" s="22" t="s">
        <v>207</v>
      </c>
      <c r="D37" s="21" t="s">
        <v>142</v>
      </c>
      <c r="E37">
        <v>87413</v>
      </c>
      <c r="F37">
        <v>3758</v>
      </c>
      <c r="G37">
        <v>54231.38</v>
      </c>
      <c r="H37" s="23">
        <v>87413</v>
      </c>
      <c r="I37" s="23">
        <v>3758</v>
      </c>
      <c r="J37" s="23">
        <f t="shared" si="1"/>
        <v>91171</v>
      </c>
      <c r="K37" s="23">
        <v>18016</v>
      </c>
      <c r="L37" s="23">
        <v>12629.216</v>
      </c>
      <c r="M37" s="23">
        <v>504</v>
      </c>
      <c r="N37" s="23">
        <v>540</v>
      </c>
      <c r="O37" s="23">
        <v>7206</v>
      </c>
      <c r="P37" s="23">
        <v>44900</v>
      </c>
      <c r="Q37" s="23">
        <v>13658.26</v>
      </c>
      <c r="S37" s="24">
        <f t="shared" si="2"/>
        <v>0.59483147053339325</v>
      </c>
      <c r="T37" s="24">
        <f t="shared" si="3"/>
        <v>0.1976066951113841</v>
      </c>
      <c r="U37" s="24">
        <f t="shared" si="4"/>
        <v>0.13852229327308027</v>
      </c>
      <c r="V37" s="24">
        <f t="shared" si="5"/>
        <v>5.528073619901065E-3</v>
      </c>
      <c r="W37" s="24">
        <f t="shared" si="6"/>
        <v>5.9229360213225698E-3</v>
      </c>
      <c r="X37" s="24">
        <f t="shared" si="7"/>
        <v>7.903829068453784E-2</v>
      </c>
      <c r="Y37" s="24">
        <f t="shared" ref="Y37:Y68" si="8">IF(ISBLANK(P37),"",Q37/P37)</f>
        <v>0.30419287305122494</v>
      </c>
    </row>
    <row r="38" spans="2:25" x14ac:dyDescent="0.35">
      <c r="B38" s="47">
        <v>34</v>
      </c>
      <c r="C38" s="22" t="s">
        <v>207</v>
      </c>
      <c r="D38" s="21" t="s">
        <v>143</v>
      </c>
      <c r="E38">
        <v>7650</v>
      </c>
      <c r="F38">
        <v>328</v>
      </c>
      <c r="G38">
        <v>2237</v>
      </c>
      <c r="H38" s="23">
        <v>7961</v>
      </c>
      <c r="I38" s="23">
        <v>328</v>
      </c>
      <c r="J38" s="23">
        <f t="shared" si="1"/>
        <v>8289</v>
      </c>
      <c r="K38" s="23">
        <v>1565</v>
      </c>
      <c r="L38" s="23">
        <v>1450.7550000000001</v>
      </c>
      <c r="M38" s="23">
        <v>374.94</v>
      </c>
      <c r="N38" s="23">
        <v>57.93</v>
      </c>
      <c r="O38" s="23">
        <v>992.21</v>
      </c>
      <c r="P38" s="23">
        <v>5803</v>
      </c>
      <c r="Q38" s="23">
        <v>2864</v>
      </c>
      <c r="S38" s="24">
        <f t="shared" si="2"/>
        <v>0.28039608924542492</v>
      </c>
      <c r="T38" s="24">
        <f t="shared" si="3"/>
        <v>0.18880443961877186</v>
      </c>
      <c r="U38" s="24">
        <f t="shared" si="4"/>
        <v>0.17502171552660153</v>
      </c>
      <c r="V38" s="24">
        <f t="shared" si="5"/>
        <v>4.5233441910966343E-2</v>
      </c>
      <c r="W38" s="24">
        <f t="shared" si="6"/>
        <v>6.9887803112558813E-3</v>
      </c>
      <c r="X38" s="24">
        <f t="shared" si="7"/>
        <v>0.11970201471830137</v>
      </c>
      <c r="Y38" s="24">
        <f t="shared" si="8"/>
        <v>0.4935378252627951</v>
      </c>
    </row>
    <row r="39" spans="2:25" x14ac:dyDescent="0.35">
      <c r="B39" s="47">
        <v>35</v>
      </c>
      <c r="C39" s="22" t="s">
        <v>207</v>
      </c>
      <c r="D39" s="21" t="s">
        <v>144</v>
      </c>
      <c r="E39">
        <v>64305</v>
      </c>
      <c r="F39">
        <v>1000</v>
      </c>
      <c r="G39">
        <v>27049</v>
      </c>
      <c r="H39" s="23">
        <v>64305</v>
      </c>
      <c r="I39" s="23">
        <v>1000</v>
      </c>
      <c r="J39" s="23">
        <f t="shared" si="1"/>
        <v>65305</v>
      </c>
      <c r="K39" s="23">
        <v>13077.28</v>
      </c>
      <c r="L39" s="23">
        <v>10461.824000000001</v>
      </c>
      <c r="M39" s="23">
        <v>392</v>
      </c>
      <c r="N39" s="23">
        <v>327</v>
      </c>
      <c r="O39" s="23">
        <v>6382</v>
      </c>
      <c r="P39" s="23">
        <v>51720</v>
      </c>
      <c r="Q39" s="23">
        <v>18962.82</v>
      </c>
      <c r="S39" s="24">
        <f t="shared" si="2"/>
        <v>0.41419493147538472</v>
      </c>
      <c r="T39" s="24">
        <f t="shared" si="3"/>
        <v>0.20024929178470255</v>
      </c>
      <c r="U39" s="24">
        <f t="shared" si="4"/>
        <v>0.16019943342776205</v>
      </c>
      <c r="V39" s="24">
        <f t="shared" si="5"/>
        <v>6.0026031697419796E-3</v>
      </c>
      <c r="W39" s="24">
        <f t="shared" si="6"/>
        <v>5.0072735625143559E-3</v>
      </c>
      <c r="X39" s="24">
        <f t="shared" si="7"/>
        <v>9.7726054666564588E-2</v>
      </c>
      <c r="Y39" s="24">
        <f t="shared" si="8"/>
        <v>0.36664385150812062</v>
      </c>
    </row>
    <row r="40" spans="2:25" x14ac:dyDescent="0.35">
      <c r="B40" s="47">
        <v>36</v>
      </c>
      <c r="C40" s="22" t="s">
        <v>207</v>
      </c>
      <c r="D40" s="21" t="s">
        <v>145</v>
      </c>
      <c r="E40">
        <v>63096</v>
      </c>
      <c r="F40">
        <v>2766</v>
      </c>
      <c r="G40">
        <v>16566.22</v>
      </c>
      <c r="H40" s="23">
        <v>63096</v>
      </c>
      <c r="I40" s="23">
        <v>2542</v>
      </c>
      <c r="J40" s="23">
        <f t="shared" si="1"/>
        <v>65638</v>
      </c>
      <c r="K40" s="23">
        <v>13451.82</v>
      </c>
      <c r="L40" s="23">
        <v>10690.16135</v>
      </c>
      <c r="P40" s="23">
        <v>62710</v>
      </c>
      <c r="Q40" s="23">
        <v>31040.5</v>
      </c>
      <c r="S40" s="24">
        <f t="shared" si="2"/>
        <v>0.25152925814582006</v>
      </c>
      <c r="T40" s="24">
        <f t="shared" si="3"/>
        <v>0.2049395167433499</v>
      </c>
      <c r="U40" s="24">
        <f t="shared" si="4"/>
        <v>0.16286543389499986</v>
      </c>
      <c r="V40" s="24">
        <f t="shared" si="5"/>
        <v>0</v>
      </c>
      <c r="W40" s="24">
        <f t="shared" si="6"/>
        <v>0</v>
      </c>
      <c r="X40" s="24">
        <f t="shared" si="7"/>
        <v>0</v>
      </c>
      <c r="Y40" s="24">
        <f t="shared" si="8"/>
        <v>0.49498485090097272</v>
      </c>
    </row>
    <row r="41" spans="2:25" x14ac:dyDescent="0.35">
      <c r="B41" s="47">
        <v>37</v>
      </c>
      <c r="C41" s="22" t="s">
        <v>207</v>
      </c>
      <c r="D41" s="21" t="s">
        <v>146</v>
      </c>
      <c r="E41">
        <v>34287</v>
      </c>
      <c r="F41">
        <v>2084</v>
      </c>
      <c r="G41">
        <v>16282.4</v>
      </c>
      <c r="H41" s="23">
        <v>34212</v>
      </c>
      <c r="I41" s="23">
        <v>2066</v>
      </c>
      <c r="J41" s="23">
        <f t="shared" si="1"/>
        <v>36278</v>
      </c>
      <c r="K41" s="23">
        <v>6655.73</v>
      </c>
      <c r="L41" s="23">
        <v>5448.4584189999996</v>
      </c>
      <c r="M41" s="23">
        <v>1763.5</v>
      </c>
      <c r="N41" s="23">
        <v>260.37</v>
      </c>
      <c r="O41" s="23">
        <v>2340.3000000000002</v>
      </c>
      <c r="P41" s="23">
        <v>32853</v>
      </c>
      <c r="Q41" s="23">
        <v>12416</v>
      </c>
      <c r="S41" s="24">
        <f t="shared" si="2"/>
        <v>0.44767534574248713</v>
      </c>
      <c r="T41" s="24">
        <f t="shared" si="3"/>
        <v>0.18346463421357295</v>
      </c>
      <c r="U41" s="24">
        <f t="shared" si="4"/>
        <v>0.15018629524780858</v>
      </c>
      <c r="V41" s="24">
        <f t="shared" si="5"/>
        <v>4.8610728265064226E-2</v>
      </c>
      <c r="W41" s="24">
        <f t="shared" si="6"/>
        <v>7.1770770163735601E-3</v>
      </c>
      <c r="X41" s="24">
        <f t="shared" si="7"/>
        <v>6.4510171453773649E-2</v>
      </c>
      <c r="Y41" s="24">
        <f t="shared" si="8"/>
        <v>0.37792591239765017</v>
      </c>
    </row>
    <row r="42" spans="2:25" x14ac:dyDescent="0.35">
      <c r="B42" s="47">
        <v>38</v>
      </c>
      <c r="C42" s="22" t="s">
        <v>207</v>
      </c>
      <c r="D42" s="21" t="s">
        <v>147</v>
      </c>
      <c r="E42">
        <v>3237</v>
      </c>
      <c r="F42">
        <v>347</v>
      </c>
      <c r="G42">
        <v>1903.16</v>
      </c>
      <c r="H42" s="23">
        <v>3237</v>
      </c>
      <c r="I42" s="23">
        <v>178</v>
      </c>
      <c r="J42" s="23">
        <f t="shared" si="1"/>
        <v>3415</v>
      </c>
      <c r="K42" s="23">
        <v>543.1</v>
      </c>
      <c r="L42" s="23">
        <v>477.928</v>
      </c>
      <c r="S42" s="24">
        <f t="shared" si="2"/>
        <v>0.53101562499999999</v>
      </c>
      <c r="T42" s="24">
        <f t="shared" si="3"/>
        <v>0.15903367496339679</v>
      </c>
      <c r="U42" s="24">
        <f t="shared" si="4"/>
        <v>0.13994963396778917</v>
      </c>
      <c r="V42" s="24">
        <f t="shared" si="5"/>
        <v>0</v>
      </c>
      <c r="W42" s="24">
        <f t="shared" si="6"/>
        <v>0</v>
      </c>
      <c r="X42" s="24">
        <f t="shared" si="7"/>
        <v>0</v>
      </c>
      <c r="Y42" s="24" t="str">
        <f t="shared" si="8"/>
        <v/>
      </c>
    </row>
    <row r="43" spans="2:25" x14ac:dyDescent="0.35">
      <c r="B43" s="47">
        <v>39</v>
      </c>
      <c r="C43" s="22" t="s">
        <v>207</v>
      </c>
      <c r="D43" s="21" t="s">
        <v>148</v>
      </c>
      <c r="E43">
        <v>21430</v>
      </c>
      <c r="F43">
        <v>1020</v>
      </c>
      <c r="G43">
        <v>6143</v>
      </c>
      <c r="H43" s="23">
        <v>22297</v>
      </c>
      <c r="I43" s="23">
        <v>1020</v>
      </c>
      <c r="J43" s="23">
        <f t="shared" si="1"/>
        <v>23317</v>
      </c>
      <c r="K43" s="23">
        <v>2971</v>
      </c>
      <c r="L43" s="23">
        <v>2376.8000000000002</v>
      </c>
      <c r="P43" s="23">
        <v>22205</v>
      </c>
      <c r="Q43" s="23">
        <v>10999</v>
      </c>
      <c r="S43" s="24">
        <f t="shared" si="2"/>
        <v>0.27363028953229401</v>
      </c>
      <c r="T43" s="24">
        <f t="shared" si="3"/>
        <v>0.12741776386327572</v>
      </c>
      <c r="U43" s="24">
        <f t="shared" si="4"/>
        <v>0.10193421109062059</v>
      </c>
      <c r="V43" s="24">
        <f t="shared" si="5"/>
        <v>0</v>
      </c>
      <c r="W43" s="24">
        <f t="shared" si="6"/>
        <v>0</v>
      </c>
      <c r="X43" s="24">
        <f t="shared" si="7"/>
        <v>0</v>
      </c>
      <c r="Y43" s="24">
        <f t="shared" si="8"/>
        <v>0.49533888763791939</v>
      </c>
    </row>
    <row r="44" spans="2:25" x14ac:dyDescent="0.35">
      <c r="B44" s="47">
        <v>40</v>
      </c>
      <c r="C44" s="22" t="s">
        <v>207</v>
      </c>
      <c r="D44" s="21" t="s">
        <v>149</v>
      </c>
      <c r="E44">
        <v>44355</v>
      </c>
      <c r="F44">
        <v>626</v>
      </c>
      <c r="G44">
        <v>11061.8</v>
      </c>
      <c r="H44" s="23">
        <v>44355</v>
      </c>
      <c r="I44" s="23">
        <v>0</v>
      </c>
      <c r="J44" s="23">
        <f t="shared" si="1"/>
        <v>44355</v>
      </c>
      <c r="K44" s="23">
        <v>9411.0300000000007</v>
      </c>
      <c r="L44" s="23">
        <v>8308.0572840000004</v>
      </c>
      <c r="M44" s="23">
        <v>3003.84</v>
      </c>
      <c r="N44" s="23">
        <v>346.74</v>
      </c>
      <c r="O44" s="23">
        <v>4281.51</v>
      </c>
      <c r="P44" s="23">
        <v>44355</v>
      </c>
      <c r="Q44" s="23">
        <v>24696.560000000001</v>
      </c>
      <c r="S44" s="24">
        <f t="shared" si="2"/>
        <v>0.24592161134701318</v>
      </c>
      <c r="T44" s="24">
        <f>K44/SUM($H44:$I44)</f>
        <v>0.21217517754480894</v>
      </c>
      <c r="U44" s="24">
        <f t="shared" si="4"/>
        <v>0.18730824673655733</v>
      </c>
      <c r="V44" s="24">
        <f t="shared" si="5"/>
        <v>6.7722691917483938E-2</v>
      </c>
      <c r="W44" s="24">
        <f t="shared" si="6"/>
        <v>7.817382482245519E-3</v>
      </c>
      <c r="X44" s="24">
        <f t="shared" si="7"/>
        <v>9.6528238079134257E-2</v>
      </c>
      <c r="Y44" s="24">
        <f t="shared" si="8"/>
        <v>0.55679314620674114</v>
      </c>
    </row>
    <row r="45" spans="2:25" x14ac:dyDescent="0.35">
      <c r="B45" s="47">
        <v>41</v>
      </c>
      <c r="C45" s="22" t="s">
        <v>207</v>
      </c>
      <c r="D45" s="21" t="s">
        <v>150</v>
      </c>
      <c r="E45">
        <v>6978</v>
      </c>
      <c r="F45">
        <v>61</v>
      </c>
      <c r="G45">
        <v>2573.23</v>
      </c>
      <c r="H45" s="23">
        <v>6997</v>
      </c>
      <c r="I45" s="23">
        <v>22</v>
      </c>
      <c r="J45" s="23">
        <f t="shared" si="1"/>
        <v>7019</v>
      </c>
      <c r="K45" s="23">
        <v>1093.52</v>
      </c>
      <c r="L45" s="23">
        <v>839.82335999999998</v>
      </c>
      <c r="M45" s="23">
        <v>130</v>
      </c>
      <c r="N45" s="23">
        <v>47</v>
      </c>
      <c r="O45" s="23">
        <v>419</v>
      </c>
      <c r="S45" s="24">
        <f t="shared" si="2"/>
        <v>0.36556755220912063</v>
      </c>
      <c r="T45" s="24">
        <f t="shared" si="3"/>
        <v>0.15579427268841714</v>
      </c>
      <c r="U45" s="24">
        <f t="shared" si="4"/>
        <v>0.11965000142470437</v>
      </c>
      <c r="V45" s="24">
        <f t="shared" si="5"/>
        <v>1.8521156859951562E-2</v>
      </c>
      <c r="W45" s="24">
        <f t="shared" si="6"/>
        <v>6.6961105570594098E-3</v>
      </c>
      <c r="X45" s="24">
        <f t="shared" si="7"/>
        <v>5.9695113263997721E-2</v>
      </c>
      <c r="Y45" s="24" t="str">
        <f t="shared" si="8"/>
        <v/>
      </c>
    </row>
    <row r="46" spans="2:25" x14ac:dyDescent="0.35">
      <c r="B46" s="47">
        <v>42</v>
      </c>
      <c r="C46" s="22" t="s">
        <v>207</v>
      </c>
      <c r="D46" s="21" t="s">
        <v>151</v>
      </c>
      <c r="E46">
        <v>37392</v>
      </c>
      <c r="F46">
        <v>1110</v>
      </c>
      <c r="G46">
        <v>16675</v>
      </c>
      <c r="H46" s="23">
        <v>37392</v>
      </c>
      <c r="I46" s="23">
        <v>1110</v>
      </c>
      <c r="J46" s="23">
        <f t="shared" si="1"/>
        <v>38502</v>
      </c>
      <c r="K46" s="23">
        <v>6425</v>
      </c>
      <c r="L46" s="23">
        <v>6296.5</v>
      </c>
      <c r="M46" s="23">
        <v>1663</v>
      </c>
      <c r="N46" s="23">
        <v>240</v>
      </c>
      <c r="O46" s="23">
        <v>2621</v>
      </c>
      <c r="P46" s="23">
        <v>22137</v>
      </c>
      <c r="Q46" s="23">
        <v>5684</v>
      </c>
      <c r="S46" s="24">
        <f t="shared" si="2"/>
        <v>0.43309438470728795</v>
      </c>
      <c r="T46" s="24">
        <f t="shared" si="3"/>
        <v>0.16687444808061919</v>
      </c>
      <c r="U46" s="24">
        <f t="shared" si="4"/>
        <v>0.16353695911900681</v>
      </c>
      <c r="V46" s="24">
        <f t="shared" si="5"/>
        <v>4.3192561425380499E-2</v>
      </c>
      <c r="W46" s="24">
        <f t="shared" si="6"/>
        <v>6.2334424185756581E-3</v>
      </c>
      <c r="X46" s="24">
        <f t="shared" si="7"/>
        <v>6.807438574619501E-2</v>
      </c>
      <c r="Y46" s="24">
        <f t="shared" si="8"/>
        <v>0.25676469259610607</v>
      </c>
    </row>
    <row r="47" spans="2:25" x14ac:dyDescent="0.35">
      <c r="B47" s="47">
        <v>43</v>
      </c>
      <c r="C47" s="22" t="s">
        <v>207</v>
      </c>
      <c r="D47" s="21" t="s">
        <v>152</v>
      </c>
      <c r="E47">
        <v>45646</v>
      </c>
      <c r="F47">
        <v>1125</v>
      </c>
      <c r="G47">
        <v>17864</v>
      </c>
      <c r="H47" s="23">
        <v>45646</v>
      </c>
      <c r="I47" s="23">
        <v>886</v>
      </c>
      <c r="J47" s="23">
        <f t="shared" si="1"/>
        <v>46532</v>
      </c>
      <c r="K47" s="23">
        <v>9393</v>
      </c>
      <c r="L47" s="23">
        <v>8453.7000000000007</v>
      </c>
      <c r="P47" s="23">
        <v>45646</v>
      </c>
      <c r="Q47" s="23">
        <v>16639</v>
      </c>
      <c r="S47" s="24">
        <f t="shared" si="2"/>
        <v>0.38194607769771866</v>
      </c>
      <c r="T47" s="24">
        <f t="shared" si="3"/>
        <v>0.20186108484483797</v>
      </c>
      <c r="U47" s="24">
        <f t="shared" si="4"/>
        <v>0.18167497636035418</v>
      </c>
      <c r="V47" s="24">
        <f t="shared" si="5"/>
        <v>0</v>
      </c>
      <c r="W47" s="24">
        <f t="shared" si="6"/>
        <v>0</v>
      </c>
      <c r="X47" s="24">
        <f t="shared" si="7"/>
        <v>0</v>
      </c>
      <c r="Y47" s="24">
        <f t="shared" si="8"/>
        <v>0.36452263067957763</v>
      </c>
    </row>
    <row r="48" spans="2:25" x14ac:dyDescent="0.35">
      <c r="B48" s="47">
        <v>44</v>
      </c>
      <c r="C48" s="22" t="s">
        <v>207</v>
      </c>
      <c r="D48" s="21" t="s">
        <v>153</v>
      </c>
      <c r="E48">
        <v>100888</v>
      </c>
      <c r="F48">
        <v>2535</v>
      </c>
      <c r="G48">
        <v>29495</v>
      </c>
      <c r="H48" s="23">
        <v>100888</v>
      </c>
      <c r="I48" s="23">
        <v>2535</v>
      </c>
      <c r="J48" s="23">
        <f t="shared" si="1"/>
        <v>103423</v>
      </c>
      <c r="K48" s="23">
        <v>10051</v>
      </c>
      <c r="L48" s="23">
        <v>7739.27</v>
      </c>
      <c r="M48" s="23">
        <v>1067</v>
      </c>
      <c r="N48" s="23">
        <v>199</v>
      </c>
      <c r="O48" s="23">
        <v>2750</v>
      </c>
      <c r="P48" s="23">
        <v>23000</v>
      </c>
      <c r="Q48" s="23">
        <v>2004</v>
      </c>
      <c r="S48" s="24">
        <f t="shared" si="2"/>
        <v>0.28518801427148699</v>
      </c>
      <c r="T48" s="24">
        <f t="shared" si="3"/>
        <v>9.7183411813619794E-2</v>
      </c>
      <c r="U48" s="24">
        <f t="shared" si="4"/>
        <v>7.4831227096487249E-2</v>
      </c>
      <c r="V48" s="24">
        <f t="shared" si="5"/>
        <v>1.0316854084681358E-2</v>
      </c>
      <c r="W48" s="24">
        <f t="shared" si="6"/>
        <v>1.9241367974241707E-3</v>
      </c>
      <c r="X48" s="24">
        <f t="shared" si="7"/>
        <v>2.6589830115158138E-2</v>
      </c>
      <c r="Y48" s="24">
        <f t="shared" si="8"/>
        <v>8.7130434782608693E-2</v>
      </c>
    </row>
    <row r="49" spans="2:25" x14ac:dyDescent="0.35">
      <c r="B49" s="47">
        <v>45</v>
      </c>
      <c r="C49" s="22" t="s">
        <v>207</v>
      </c>
      <c r="D49" s="21" t="s">
        <v>154</v>
      </c>
      <c r="E49">
        <v>73683</v>
      </c>
      <c r="F49">
        <v>0</v>
      </c>
      <c r="G49">
        <v>37669.47</v>
      </c>
      <c r="H49" s="23">
        <v>74471</v>
      </c>
      <c r="I49" s="23">
        <v>0</v>
      </c>
      <c r="J49" s="23">
        <f t="shared" si="1"/>
        <v>74471</v>
      </c>
      <c r="K49" s="23">
        <v>14229.56</v>
      </c>
      <c r="L49" s="23">
        <v>12561.85557</v>
      </c>
      <c r="M49" s="23">
        <v>4536.38</v>
      </c>
      <c r="N49" s="23">
        <v>523.65</v>
      </c>
      <c r="O49" s="23">
        <v>6465.91</v>
      </c>
      <c r="P49" s="23">
        <v>53791</v>
      </c>
      <c r="Q49" s="23">
        <v>12729.13</v>
      </c>
      <c r="S49" s="24">
        <f t="shared" si="2"/>
        <v>0.5112369203208339</v>
      </c>
      <c r="T49" s="24">
        <f t="shared" si="3"/>
        <v>0.19107518362852655</v>
      </c>
      <c r="U49" s="24">
        <f t="shared" si="4"/>
        <v>0.16868117213411932</v>
      </c>
      <c r="V49" s="24">
        <f t="shared" si="5"/>
        <v>6.091471848101946E-2</v>
      </c>
      <c r="W49" s="24">
        <f t="shared" si="6"/>
        <v>7.0315961918062065E-3</v>
      </c>
      <c r="X49" s="24">
        <f t="shared" si="7"/>
        <v>8.6824535725315899E-2</v>
      </c>
      <c r="Y49" s="24">
        <f t="shared" si="8"/>
        <v>0.23664051607146175</v>
      </c>
    </row>
    <row r="50" spans="2:25" x14ac:dyDescent="0.35">
      <c r="B50" s="47">
        <v>46</v>
      </c>
      <c r="C50" s="22" t="s">
        <v>207</v>
      </c>
      <c r="D50" s="21" t="s">
        <v>155</v>
      </c>
      <c r="E50">
        <v>24843</v>
      </c>
      <c r="F50">
        <v>2295</v>
      </c>
      <c r="G50">
        <v>5782.4</v>
      </c>
      <c r="H50" s="23">
        <v>24843</v>
      </c>
      <c r="I50" s="23">
        <v>2295</v>
      </c>
      <c r="J50" s="23">
        <f t="shared" si="1"/>
        <v>27138</v>
      </c>
      <c r="K50" s="23">
        <v>4204.91</v>
      </c>
      <c r="L50" s="23">
        <v>3405.9771000000001</v>
      </c>
      <c r="M50" s="23">
        <v>518</v>
      </c>
      <c r="N50" s="23">
        <v>334</v>
      </c>
      <c r="O50" s="23">
        <v>1560</v>
      </c>
      <c r="P50" s="23">
        <v>24810</v>
      </c>
      <c r="Q50" s="23">
        <v>11990.4</v>
      </c>
      <c r="S50" s="24">
        <f t="shared" si="2"/>
        <v>0.21307391849067728</v>
      </c>
      <c r="T50" s="24">
        <f t="shared" si="3"/>
        <v>0.15494546392512343</v>
      </c>
      <c r="U50" s="24">
        <f t="shared" si="4"/>
        <v>0.12550582577934999</v>
      </c>
      <c r="V50" s="24">
        <f t="shared" si="5"/>
        <v>1.9087626206794901E-2</v>
      </c>
      <c r="W50" s="24">
        <f t="shared" si="6"/>
        <v>1.2307465546466209E-2</v>
      </c>
      <c r="X50" s="24">
        <f t="shared" si="7"/>
        <v>5.7483970815830204E-2</v>
      </c>
      <c r="Y50" s="24">
        <f t="shared" si="8"/>
        <v>0.48328899637243045</v>
      </c>
    </row>
    <row r="51" spans="2:25" x14ac:dyDescent="0.35">
      <c r="B51" s="47">
        <v>47</v>
      </c>
      <c r="C51" s="22" t="s">
        <v>207</v>
      </c>
      <c r="D51" s="21" t="s">
        <v>156</v>
      </c>
      <c r="E51">
        <v>20347</v>
      </c>
      <c r="F51">
        <v>581</v>
      </c>
      <c r="G51">
        <v>10754</v>
      </c>
      <c r="H51" s="23">
        <v>20347</v>
      </c>
      <c r="I51" s="23">
        <v>581</v>
      </c>
      <c r="J51" s="23">
        <f t="shared" si="1"/>
        <v>20928</v>
      </c>
      <c r="K51" s="23">
        <v>4296</v>
      </c>
      <c r="L51" s="23">
        <v>3725.4911999999999</v>
      </c>
      <c r="M51" s="23">
        <v>1369.72</v>
      </c>
      <c r="N51" s="23">
        <v>158.11000000000001</v>
      </c>
      <c r="O51" s="23">
        <v>1952.13</v>
      </c>
      <c r="S51" s="24">
        <f t="shared" si="2"/>
        <v>0.5138570336391437</v>
      </c>
      <c r="T51" s="24">
        <f t="shared" si="3"/>
        <v>0.20527522935779816</v>
      </c>
      <c r="U51" s="24">
        <f t="shared" si="4"/>
        <v>0.17801467889908257</v>
      </c>
      <c r="V51" s="24">
        <f t="shared" si="5"/>
        <v>6.544915902140673E-2</v>
      </c>
      <c r="W51" s="24">
        <f t="shared" si="6"/>
        <v>7.5549503058103982E-3</v>
      </c>
      <c r="X51" s="24">
        <f t="shared" si="7"/>
        <v>9.3278383027522935E-2</v>
      </c>
      <c r="Y51" s="24" t="str">
        <f t="shared" si="8"/>
        <v/>
      </c>
    </row>
    <row r="52" spans="2:25" x14ac:dyDescent="0.35">
      <c r="B52" s="47">
        <v>48</v>
      </c>
      <c r="C52" s="22" t="s">
        <v>207</v>
      </c>
      <c r="D52" s="21" t="s">
        <v>157</v>
      </c>
      <c r="E52">
        <v>11137</v>
      </c>
      <c r="F52">
        <v>1378</v>
      </c>
      <c r="G52">
        <v>4326</v>
      </c>
      <c r="H52" s="23">
        <v>12229</v>
      </c>
      <c r="I52" s="23">
        <v>1327</v>
      </c>
      <c r="J52" s="23">
        <f t="shared" si="1"/>
        <v>13556</v>
      </c>
      <c r="K52" s="23">
        <v>2257</v>
      </c>
      <c r="L52" s="23">
        <v>1847.606597</v>
      </c>
      <c r="M52" s="23">
        <v>548.5</v>
      </c>
      <c r="N52" s="23">
        <v>104.5</v>
      </c>
      <c r="O52" s="23">
        <v>900.3</v>
      </c>
      <c r="P52" s="23">
        <v>10927</v>
      </c>
      <c r="Q52" s="23">
        <v>3831</v>
      </c>
      <c r="S52" s="24">
        <f t="shared" si="2"/>
        <v>0.34566520175789051</v>
      </c>
      <c r="T52" s="24">
        <f t="shared" si="3"/>
        <v>0.16649454116258483</v>
      </c>
      <c r="U52" s="24">
        <f t="shared" si="4"/>
        <v>0.13629437865151961</v>
      </c>
      <c r="V52" s="24">
        <f t="shared" si="5"/>
        <v>4.0461788138093834E-2</v>
      </c>
      <c r="W52" s="24">
        <f t="shared" si="6"/>
        <v>7.708763647093538E-3</v>
      </c>
      <c r="X52" s="24">
        <f t="shared" si="7"/>
        <v>6.6413396282089102E-2</v>
      </c>
      <c r="Y52" s="24">
        <f t="shared" si="8"/>
        <v>0.35059943259815135</v>
      </c>
    </row>
    <row r="53" spans="2:25" x14ac:dyDescent="0.35">
      <c r="B53" s="47">
        <v>49</v>
      </c>
      <c r="C53" s="22" t="s">
        <v>207</v>
      </c>
      <c r="D53" s="21" t="s">
        <v>158</v>
      </c>
      <c r="E53">
        <v>68470</v>
      </c>
      <c r="F53">
        <v>3985</v>
      </c>
      <c r="G53">
        <v>23545.03</v>
      </c>
      <c r="H53" s="23">
        <v>65368</v>
      </c>
      <c r="I53" s="23">
        <v>592</v>
      </c>
      <c r="J53" s="23">
        <f t="shared" si="1"/>
        <v>65960</v>
      </c>
      <c r="K53" s="23">
        <v>13729.11</v>
      </c>
      <c r="L53" s="23">
        <v>12360.317730000001</v>
      </c>
      <c r="P53" s="23">
        <v>64933</v>
      </c>
      <c r="Q53" s="23">
        <v>32154</v>
      </c>
      <c r="S53" s="24">
        <f t="shared" si="2"/>
        <v>0.32496073424884409</v>
      </c>
      <c r="T53" s="24">
        <f t="shared" si="3"/>
        <v>0.20814296543359612</v>
      </c>
      <c r="U53" s="24">
        <f t="shared" si="4"/>
        <v>0.1873911117343845</v>
      </c>
      <c r="V53" s="24">
        <f t="shared" si="5"/>
        <v>0</v>
      </c>
      <c r="W53" s="24">
        <f t="shared" si="6"/>
        <v>0</v>
      </c>
      <c r="X53" s="24">
        <f t="shared" si="7"/>
        <v>0</v>
      </c>
      <c r="Y53" s="24">
        <f t="shared" si="8"/>
        <v>0.49518734695763328</v>
      </c>
    </row>
    <row r="54" spans="2:25" x14ac:dyDescent="0.35">
      <c r="B54" s="47">
        <v>50</v>
      </c>
      <c r="C54" s="22" t="s">
        <v>207</v>
      </c>
      <c r="D54" s="21" t="s">
        <v>159</v>
      </c>
      <c r="E54">
        <v>52500</v>
      </c>
      <c r="F54">
        <v>1707</v>
      </c>
      <c r="G54">
        <v>22718.84</v>
      </c>
      <c r="H54" s="23">
        <v>52500</v>
      </c>
      <c r="I54" s="23">
        <v>500</v>
      </c>
      <c r="J54" s="23">
        <f t="shared" si="1"/>
        <v>53000</v>
      </c>
      <c r="K54" s="23">
        <v>9179.14</v>
      </c>
      <c r="L54" s="23">
        <v>6976.1463999999996</v>
      </c>
      <c r="M54" s="23">
        <v>1670.6</v>
      </c>
      <c r="N54" s="23">
        <v>385.52</v>
      </c>
      <c r="O54" s="23">
        <v>3533.97</v>
      </c>
      <c r="P54" s="23">
        <v>44700</v>
      </c>
      <c r="Q54" s="23">
        <v>9630.7999999999993</v>
      </c>
      <c r="S54" s="24">
        <f t="shared" si="2"/>
        <v>0.41911266072647446</v>
      </c>
      <c r="T54" s="24">
        <f t="shared" si="3"/>
        <v>0.17319132075471697</v>
      </c>
      <c r="U54" s="24">
        <f t="shared" si="4"/>
        <v>0.13162540377358489</v>
      </c>
      <c r="V54" s="24">
        <f t="shared" si="5"/>
        <v>3.1520754716981132E-2</v>
      </c>
      <c r="W54" s="24">
        <f t="shared" si="6"/>
        <v>7.2739622641509434E-3</v>
      </c>
      <c r="X54" s="24">
        <f t="shared" si="7"/>
        <v>6.6678679245283021E-2</v>
      </c>
      <c r="Y54" s="24">
        <f t="shared" si="8"/>
        <v>0.21545413870246083</v>
      </c>
    </row>
    <row r="55" spans="2:25" x14ac:dyDescent="0.35">
      <c r="B55" s="47">
        <v>51</v>
      </c>
      <c r="C55" s="22" t="s">
        <v>207</v>
      </c>
      <c r="D55" s="21" t="s">
        <v>160</v>
      </c>
      <c r="E55">
        <v>14481</v>
      </c>
      <c r="F55">
        <v>511</v>
      </c>
      <c r="G55">
        <v>7343</v>
      </c>
      <c r="H55" s="23">
        <v>15113</v>
      </c>
      <c r="I55" s="23">
        <v>41</v>
      </c>
      <c r="J55" s="23">
        <f t="shared" si="1"/>
        <v>15154</v>
      </c>
      <c r="K55" s="23">
        <v>2863</v>
      </c>
      <c r="L55" s="23">
        <v>2089.9899999999998</v>
      </c>
      <c r="P55" s="23">
        <v>5742</v>
      </c>
      <c r="Q55" s="23">
        <v>1875</v>
      </c>
      <c r="S55" s="24">
        <f t="shared" si="2"/>
        <v>0.48979455709711844</v>
      </c>
      <c r="T55" s="24">
        <f t="shared" si="3"/>
        <v>0.18892701596938102</v>
      </c>
      <c r="U55" s="24">
        <f t="shared" si="4"/>
        <v>0.13791672165764812</v>
      </c>
      <c r="V55" s="24">
        <f t="shared" si="5"/>
        <v>0</v>
      </c>
      <c r="W55" s="24">
        <f t="shared" si="6"/>
        <v>0</v>
      </c>
      <c r="X55" s="24">
        <f t="shared" si="7"/>
        <v>0</v>
      </c>
      <c r="Y55" s="24">
        <f t="shared" si="8"/>
        <v>0.32654127481713691</v>
      </c>
    </row>
    <row r="56" spans="2:25" x14ac:dyDescent="0.35">
      <c r="B56" s="47">
        <v>52</v>
      </c>
      <c r="C56" s="22" t="s">
        <v>207</v>
      </c>
      <c r="D56" s="21" t="s">
        <v>161</v>
      </c>
      <c r="E56">
        <v>68743</v>
      </c>
      <c r="F56">
        <v>4402</v>
      </c>
      <c r="G56">
        <v>11286.41</v>
      </c>
      <c r="H56" s="23">
        <v>71890</v>
      </c>
      <c r="I56" s="23">
        <v>4402</v>
      </c>
      <c r="J56" s="23">
        <f>SUM(H56:I56)</f>
        <v>76292</v>
      </c>
      <c r="K56" s="23">
        <v>10529.95</v>
      </c>
      <c r="L56" s="23">
        <v>7476.2645000000002</v>
      </c>
      <c r="P56" s="23">
        <v>59562</v>
      </c>
      <c r="Q56" s="23">
        <v>17322.03</v>
      </c>
      <c r="S56" s="24">
        <f>G56/SUM(E56:F56)</f>
        <v>0.15430186615626496</v>
      </c>
      <c r="T56" s="24">
        <f>K56/SUM($H56:$I56)</f>
        <v>0.13802167986158445</v>
      </c>
      <c r="U56" s="24">
        <f>L56/SUM($H56:$I56)</f>
        <v>9.7995392701724957E-2</v>
      </c>
      <c r="V56" s="24">
        <f>M56/SUM($H56:$I56)</f>
        <v>0</v>
      </c>
      <c r="W56" s="24">
        <f>N56/SUM($H56:$I56)</f>
        <v>0</v>
      </c>
      <c r="X56" s="24">
        <f>O56/SUM($H56:$I56)</f>
        <v>0</v>
      </c>
      <c r="Y56" s="24">
        <f>IF(ISBLANK(P56),"",Q56/P56)</f>
        <v>0.29082351163493503</v>
      </c>
    </row>
    <row r="57" spans="2:25" x14ac:dyDescent="0.35">
      <c r="B57" s="47">
        <v>53</v>
      </c>
      <c r="C57" s="22" t="s">
        <v>207</v>
      </c>
      <c r="D57" s="21" t="s">
        <v>162</v>
      </c>
      <c r="E57">
        <v>94134</v>
      </c>
      <c r="F57">
        <v>0</v>
      </c>
      <c r="G57">
        <v>29934.13</v>
      </c>
      <c r="H57" s="23">
        <v>94134</v>
      </c>
      <c r="I57" s="23">
        <v>0</v>
      </c>
      <c r="J57" s="23">
        <f t="shared" si="1"/>
        <v>94134</v>
      </c>
      <c r="K57" s="23">
        <v>19336.55</v>
      </c>
      <c r="L57" s="23">
        <v>16590.759900000001</v>
      </c>
      <c r="M57" s="23">
        <v>8082.68</v>
      </c>
      <c r="N57" s="23">
        <v>812.14</v>
      </c>
      <c r="O57" s="23">
        <v>5781.63</v>
      </c>
      <c r="P57" s="23">
        <v>55943</v>
      </c>
      <c r="Q57" s="23">
        <v>22069.64</v>
      </c>
      <c r="S57" s="24">
        <f t="shared" si="2"/>
        <v>0.31799487963966261</v>
      </c>
      <c r="T57" s="24">
        <f t="shared" si="3"/>
        <v>0.20541515286718931</v>
      </c>
      <c r="U57" s="24">
        <f t="shared" si="4"/>
        <v>0.17624620116004844</v>
      </c>
      <c r="V57" s="24">
        <f t="shared" si="5"/>
        <v>8.5863556207109018E-2</v>
      </c>
      <c r="W57" s="24">
        <f t="shared" si="6"/>
        <v>8.6274884738776637E-3</v>
      </c>
      <c r="X57" s="24">
        <f t="shared" si="7"/>
        <v>6.1419147173178659E-2</v>
      </c>
      <c r="Y57" s="24">
        <f t="shared" si="8"/>
        <v>0.39450226123018073</v>
      </c>
    </row>
    <row r="58" spans="2:25" x14ac:dyDescent="0.35">
      <c r="B58" s="47">
        <v>54</v>
      </c>
      <c r="C58" s="22" t="s">
        <v>207</v>
      </c>
      <c r="D58" s="21" t="s">
        <v>163</v>
      </c>
      <c r="E58">
        <v>8611</v>
      </c>
      <c r="F58">
        <v>0</v>
      </c>
      <c r="G58">
        <v>3289.07</v>
      </c>
      <c r="H58" s="23">
        <v>8611</v>
      </c>
      <c r="I58" s="23">
        <v>0</v>
      </c>
      <c r="J58" s="23">
        <f t="shared" si="1"/>
        <v>8611</v>
      </c>
      <c r="K58" s="23">
        <v>1586.02</v>
      </c>
      <c r="L58" s="23">
        <v>1348.117</v>
      </c>
      <c r="S58" s="24">
        <f t="shared" si="2"/>
        <v>0.38196144466380211</v>
      </c>
      <c r="T58" s="24">
        <f t="shared" si="3"/>
        <v>0.18418534432702358</v>
      </c>
      <c r="U58" s="24">
        <f t="shared" si="4"/>
        <v>0.15655754267797004</v>
      </c>
      <c r="V58" s="24">
        <f t="shared" si="5"/>
        <v>0</v>
      </c>
      <c r="W58" s="24">
        <f t="shared" si="6"/>
        <v>0</v>
      </c>
      <c r="X58" s="24">
        <f t="shared" si="7"/>
        <v>0</v>
      </c>
      <c r="Y58" s="24" t="str">
        <f t="shared" si="8"/>
        <v/>
      </c>
    </row>
    <row r="59" spans="2:25" x14ac:dyDescent="0.35">
      <c r="B59" s="47">
        <v>55</v>
      </c>
      <c r="C59" s="22" t="s">
        <v>207</v>
      </c>
      <c r="D59" s="21" t="s">
        <v>164</v>
      </c>
      <c r="E59">
        <v>6377</v>
      </c>
      <c r="F59">
        <v>170</v>
      </c>
      <c r="G59">
        <v>2272.41</v>
      </c>
      <c r="H59" s="23">
        <v>6377</v>
      </c>
      <c r="I59" s="23">
        <v>170</v>
      </c>
      <c r="J59" s="23">
        <f t="shared" si="1"/>
        <v>6547</v>
      </c>
      <c r="K59" s="23">
        <v>766.75</v>
      </c>
      <c r="L59" s="23">
        <v>621.52755000000002</v>
      </c>
      <c r="M59" s="23">
        <v>10.119999999999999</v>
      </c>
      <c r="N59" s="23">
        <v>104.05</v>
      </c>
      <c r="O59" s="23">
        <v>436.82</v>
      </c>
      <c r="P59" s="23">
        <v>6377</v>
      </c>
      <c r="Q59" s="23">
        <v>2229.12</v>
      </c>
      <c r="S59" s="24">
        <f t="shared" si="2"/>
        <v>0.34709179776997096</v>
      </c>
      <c r="T59" s="24">
        <f t="shared" si="3"/>
        <v>0.11711470902703529</v>
      </c>
      <c r="U59" s="24">
        <f t="shared" si="4"/>
        <v>9.4933183137314803E-2</v>
      </c>
      <c r="V59" s="24">
        <f t="shared" si="5"/>
        <v>1.5457461432717274E-3</v>
      </c>
      <c r="W59" s="24">
        <f t="shared" si="6"/>
        <v>1.5892775316939056E-2</v>
      </c>
      <c r="X59" s="24">
        <f t="shared" si="7"/>
        <v>6.6720635405529249E-2</v>
      </c>
      <c r="Y59" s="24">
        <f t="shared" si="8"/>
        <v>0.34955621765720557</v>
      </c>
    </row>
    <row r="60" spans="2:25" x14ac:dyDescent="0.35">
      <c r="B60" s="47">
        <v>56</v>
      </c>
      <c r="C60" s="22" t="s">
        <v>207</v>
      </c>
      <c r="D60" s="21" t="s">
        <v>165</v>
      </c>
      <c r="E60">
        <v>6670</v>
      </c>
      <c r="F60">
        <v>0</v>
      </c>
      <c r="G60">
        <v>2884.32</v>
      </c>
      <c r="H60" s="23">
        <v>6670</v>
      </c>
      <c r="I60" s="23">
        <v>0</v>
      </c>
      <c r="J60" s="23">
        <f t="shared" si="1"/>
        <v>6670</v>
      </c>
      <c r="K60" s="23">
        <v>1378</v>
      </c>
      <c r="L60" s="23">
        <v>1216.7739999999999</v>
      </c>
      <c r="M60" s="23">
        <v>439.31</v>
      </c>
      <c r="N60" s="23">
        <v>50.71</v>
      </c>
      <c r="O60" s="23">
        <v>626.16999999999996</v>
      </c>
      <c r="S60" s="24">
        <f t="shared" si="2"/>
        <v>0.43243178410794603</v>
      </c>
      <c r="T60" s="24">
        <f t="shared" si="3"/>
        <v>0.2065967016491754</v>
      </c>
      <c r="U60" s="24">
        <f t="shared" si="4"/>
        <v>0.18242488755622188</v>
      </c>
      <c r="V60" s="24">
        <f t="shared" si="5"/>
        <v>6.5863568215892052E-2</v>
      </c>
      <c r="W60" s="24">
        <f t="shared" si="6"/>
        <v>7.6026986506746632E-3</v>
      </c>
      <c r="X60" s="24">
        <f t="shared" si="7"/>
        <v>9.3878560719640181E-2</v>
      </c>
      <c r="Y60" s="24" t="str">
        <f t="shared" si="8"/>
        <v/>
      </c>
    </row>
    <row r="61" spans="2:25" x14ac:dyDescent="0.35">
      <c r="B61" s="47">
        <v>57</v>
      </c>
      <c r="C61" s="22" t="s">
        <v>207</v>
      </c>
      <c r="D61" s="21" t="s">
        <v>166</v>
      </c>
      <c r="E61">
        <v>22163</v>
      </c>
      <c r="F61">
        <v>200</v>
      </c>
      <c r="G61">
        <v>6684.64</v>
      </c>
      <c r="H61" s="23">
        <v>22163</v>
      </c>
      <c r="I61" s="23">
        <v>200</v>
      </c>
      <c r="J61" s="23">
        <f t="shared" si="1"/>
        <v>22363</v>
      </c>
      <c r="K61" s="23">
        <v>5927.92</v>
      </c>
      <c r="L61" s="23">
        <v>4416.3004000000001</v>
      </c>
      <c r="M61" s="23">
        <v>177.84</v>
      </c>
      <c r="N61" s="23">
        <v>160.05000000000001</v>
      </c>
      <c r="O61" s="23">
        <v>2732.77</v>
      </c>
      <c r="P61" s="23">
        <v>22163</v>
      </c>
      <c r="Q61" s="23">
        <v>10127.879999999999</v>
      </c>
      <c r="S61" s="24">
        <f t="shared" si="2"/>
        <v>0.29891517238295401</v>
      </c>
      <c r="T61" s="24">
        <f t="shared" si="3"/>
        <v>0.265077136341278</v>
      </c>
      <c r="U61" s="24">
        <f t="shared" si="4"/>
        <v>0.19748246657425211</v>
      </c>
      <c r="V61" s="24">
        <f t="shared" si="5"/>
        <v>7.9524214103653349E-3</v>
      </c>
      <c r="W61" s="24">
        <f t="shared" si="6"/>
        <v>7.1569109690113137E-3</v>
      </c>
      <c r="X61" s="24">
        <f t="shared" si="7"/>
        <v>0.12220050977060323</v>
      </c>
      <c r="Y61" s="24">
        <f t="shared" si="8"/>
        <v>0.45697243153002748</v>
      </c>
    </row>
    <row r="62" spans="2:25" x14ac:dyDescent="0.35">
      <c r="B62" s="47">
        <v>58</v>
      </c>
      <c r="C62" s="22" t="s">
        <v>207</v>
      </c>
      <c r="D62" s="21" t="s">
        <v>167</v>
      </c>
      <c r="E62">
        <v>5908</v>
      </c>
      <c r="F62">
        <v>140</v>
      </c>
      <c r="G62">
        <v>2572.0100000000002</v>
      </c>
      <c r="H62" s="23">
        <v>5908</v>
      </c>
      <c r="I62" s="23">
        <v>140</v>
      </c>
      <c r="J62" s="23">
        <f t="shared" si="1"/>
        <v>6048</v>
      </c>
      <c r="K62" s="23">
        <v>1079.6099999999999</v>
      </c>
      <c r="L62" s="23">
        <v>917.66849999999999</v>
      </c>
      <c r="M62" s="23">
        <v>75.569999999999993</v>
      </c>
      <c r="N62" s="23">
        <v>64.78</v>
      </c>
      <c r="O62" s="23">
        <v>647.77</v>
      </c>
      <c r="P62" s="23">
        <v>1170</v>
      </c>
      <c r="Q62" s="23">
        <v>235.32</v>
      </c>
      <c r="S62" s="24">
        <f t="shared" si="2"/>
        <v>0.42526620370370372</v>
      </c>
      <c r="T62" s="24">
        <f t="shared" si="3"/>
        <v>0.17850694444444443</v>
      </c>
      <c r="U62" s="24">
        <f t="shared" si="4"/>
        <v>0.15173090277777779</v>
      </c>
      <c r="V62" s="24">
        <f t="shared" si="5"/>
        <v>1.2495039682539682E-2</v>
      </c>
      <c r="W62" s="24">
        <f t="shared" si="6"/>
        <v>1.0710978835978836E-2</v>
      </c>
      <c r="X62" s="24">
        <f t="shared" si="7"/>
        <v>0.10710482804232804</v>
      </c>
      <c r="Y62" s="24">
        <f t="shared" si="8"/>
        <v>0.20112820512820512</v>
      </c>
    </row>
    <row r="63" spans="2:25" x14ac:dyDescent="0.35">
      <c r="B63" s="47">
        <v>59</v>
      </c>
      <c r="C63" s="22" t="s">
        <v>207</v>
      </c>
      <c r="D63" s="21" t="s">
        <v>43</v>
      </c>
      <c r="E63">
        <v>39549</v>
      </c>
      <c r="F63">
        <v>0</v>
      </c>
      <c r="G63">
        <v>18170</v>
      </c>
      <c r="H63" s="23">
        <v>36455</v>
      </c>
      <c r="I63" s="23">
        <v>0</v>
      </c>
      <c r="J63" s="23">
        <f t="shared" si="1"/>
        <v>36455</v>
      </c>
      <c r="K63" s="23">
        <v>7846</v>
      </c>
      <c r="L63" s="23">
        <v>6119.88</v>
      </c>
      <c r="M63" s="23">
        <v>3280</v>
      </c>
      <c r="N63" s="23">
        <v>300</v>
      </c>
      <c r="O63" s="23">
        <v>2968</v>
      </c>
      <c r="P63" s="23">
        <v>16421</v>
      </c>
      <c r="Q63" s="23">
        <v>2768.68</v>
      </c>
      <c r="S63" s="24">
        <f t="shared" si="2"/>
        <v>0.45943007408531189</v>
      </c>
      <c r="T63" s="24">
        <f t="shared" si="3"/>
        <v>0.21522424907420107</v>
      </c>
      <c r="U63" s="24">
        <f t="shared" si="4"/>
        <v>0.16787491427787685</v>
      </c>
      <c r="V63" s="24">
        <f t="shared" si="5"/>
        <v>8.9973940474557673E-2</v>
      </c>
      <c r="W63" s="24">
        <f t="shared" si="6"/>
        <v>8.2293238238924701E-3</v>
      </c>
      <c r="X63" s="24">
        <f t="shared" si="7"/>
        <v>8.1415443697709505E-2</v>
      </c>
      <c r="Y63" s="24">
        <f t="shared" si="8"/>
        <v>0.16860605322452957</v>
      </c>
    </row>
    <row r="64" spans="2:25" x14ac:dyDescent="0.35">
      <c r="B64" s="47">
        <v>60</v>
      </c>
      <c r="C64" s="22" t="s">
        <v>207</v>
      </c>
      <c r="D64" s="21" t="s">
        <v>168</v>
      </c>
      <c r="E64">
        <v>3750</v>
      </c>
      <c r="F64">
        <v>28</v>
      </c>
      <c r="G64">
        <v>1258</v>
      </c>
      <c r="H64" s="23">
        <v>3750</v>
      </c>
      <c r="I64" s="23">
        <v>28</v>
      </c>
      <c r="J64" s="23">
        <f t="shared" si="1"/>
        <v>3778</v>
      </c>
      <c r="K64" s="23">
        <v>370.66</v>
      </c>
      <c r="L64" s="23">
        <v>310.24241999999998</v>
      </c>
      <c r="M64" s="23">
        <v>0</v>
      </c>
      <c r="N64" s="23">
        <v>13.44</v>
      </c>
      <c r="O64" s="23">
        <v>205.01</v>
      </c>
      <c r="P64" s="23">
        <v>1462</v>
      </c>
      <c r="Q64" s="23">
        <v>600</v>
      </c>
      <c r="S64" s="24">
        <f t="shared" si="2"/>
        <v>0.33298041291688724</v>
      </c>
      <c r="T64" s="24">
        <f t="shared" si="3"/>
        <v>9.8110111169931194E-2</v>
      </c>
      <c r="U64" s="24">
        <f t="shared" si="4"/>
        <v>8.211816304923239E-2</v>
      </c>
      <c r="V64" s="24">
        <f t="shared" si="5"/>
        <v>0</v>
      </c>
      <c r="W64" s="24">
        <f t="shared" si="6"/>
        <v>3.5574377977766014E-3</v>
      </c>
      <c r="X64" s="24">
        <f t="shared" si="7"/>
        <v>5.4264160931709896E-2</v>
      </c>
      <c r="Y64" s="24">
        <f t="shared" si="8"/>
        <v>0.41039671682626538</v>
      </c>
    </row>
    <row r="65" spans="2:25" x14ac:dyDescent="0.35">
      <c r="B65" s="47">
        <v>61</v>
      </c>
      <c r="C65" s="22" t="s">
        <v>207</v>
      </c>
      <c r="D65" s="21" t="s">
        <v>169</v>
      </c>
      <c r="E65">
        <v>2894</v>
      </c>
      <c r="F65">
        <v>50</v>
      </c>
      <c r="G65">
        <v>739.58</v>
      </c>
      <c r="H65" s="23">
        <v>2894</v>
      </c>
      <c r="I65" s="23">
        <v>100</v>
      </c>
      <c r="J65" s="23">
        <f t="shared" si="1"/>
        <v>2994</v>
      </c>
      <c r="K65" s="23">
        <v>449.63</v>
      </c>
      <c r="L65" s="23">
        <v>393.42624999999998</v>
      </c>
      <c r="M65" s="23">
        <v>14.03</v>
      </c>
      <c r="N65" s="23">
        <v>35.659999999999997</v>
      </c>
      <c r="O65" s="23">
        <v>248.69</v>
      </c>
      <c r="P65" s="23">
        <v>2894</v>
      </c>
      <c r="Q65" s="23">
        <v>1057.3</v>
      </c>
      <c r="S65" s="24">
        <f t="shared" si="2"/>
        <v>0.25121603260869568</v>
      </c>
      <c r="T65" s="24">
        <f t="shared" si="3"/>
        <v>0.15017702070808284</v>
      </c>
      <c r="U65" s="24">
        <f t="shared" si="4"/>
        <v>0.13140489311957249</v>
      </c>
      <c r="V65" s="24">
        <f t="shared" si="5"/>
        <v>4.6860387441549764E-3</v>
      </c>
      <c r="W65" s="24">
        <f t="shared" si="6"/>
        <v>1.1910487641950566E-2</v>
      </c>
      <c r="X65" s="24">
        <f t="shared" si="7"/>
        <v>8.3062792251168999E-2</v>
      </c>
      <c r="Y65" s="24">
        <f t="shared" si="8"/>
        <v>0.3653420870767104</v>
      </c>
    </row>
    <row r="66" spans="2:25" x14ac:dyDescent="0.35">
      <c r="B66" s="47">
        <v>62</v>
      </c>
      <c r="C66" s="22" t="s">
        <v>207</v>
      </c>
      <c r="D66" s="21" t="s">
        <v>170</v>
      </c>
      <c r="E66">
        <v>12743</v>
      </c>
      <c r="F66">
        <v>321</v>
      </c>
      <c r="G66">
        <v>4486.5200000000004</v>
      </c>
      <c r="H66" s="23">
        <v>12743</v>
      </c>
      <c r="I66" s="23">
        <v>425</v>
      </c>
      <c r="J66" s="23">
        <f t="shared" si="1"/>
        <v>13168</v>
      </c>
      <c r="K66" s="23">
        <v>2061.5</v>
      </c>
      <c r="L66" s="23">
        <v>1687.56801</v>
      </c>
      <c r="P66" s="23">
        <v>8923</v>
      </c>
      <c r="Q66" s="23">
        <v>2907.63</v>
      </c>
      <c r="S66" s="24">
        <f t="shared" si="2"/>
        <v>0.34342620943049607</v>
      </c>
      <c r="T66" s="24">
        <f t="shared" si="3"/>
        <v>0.15655376670716889</v>
      </c>
      <c r="U66" s="24">
        <f t="shared" si="4"/>
        <v>0.12815674438031591</v>
      </c>
      <c r="V66" s="24">
        <f t="shared" si="5"/>
        <v>0</v>
      </c>
      <c r="W66" s="24">
        <f t="shared" si="6"/>
        <v>0</v>
      </c>
      <c r="X66" s="24">
        <f t="shared" si="7"/>
        <v>0</v>
      </c>
      <c r="Y66" s="24">
        <f t="shared" si="8"/>
        <v>0.32585789532668386</v>
      </c>
    </row>
    <row r="67" spans="2:25" x14ac:dyDescent="0.35">
      <c r="B67" s="47">
        <v>63</v>
      </c>
      <c r="C67" s="22" t="s">
        <v>207</v>
      </c>
      <c r="D67" s="21" t="s">
        <v>171</v>
      </c>
      <c r="E67">
        <v>6730</v>
      </c>
      <c r="F67"/>
      <c r="G67">
        <v>2244.5</v>
      </c>
      <c r="H67" s="23">
        <v>6667</v>
      </c>
      <c r="J67" s="23">
        <f t="shared" si="1"/>
        <v>6667</v>
      </c>
      <c r="K67" s="23">
        <v>1108</v>
      </c>
      <c r="L67" s="23">
        <v>907.02175850000003</v>
      </c>
      <c r="P67" s="23">
        <v>6482</v>
      </c>
      <c r="Q67" s="23">
        <v>2221</v>
      </c>
      <c r="S67" s="24">
        <f t="shared" si="2"/>
        <v>0.33350668647845466</v>
      </c>
      <c r="T67" s="24">
        <f t="shared" si="3"/>
        <v>0.16619169041547924</v>
      </c>
      <c r="U67" s="24">
        <f t="shared" si="4"/>
        <v>0.13604646145192742</v>
      </c>
      <c r="V67" s="24">
        <f t="shared" si="5"/>
        <v>0</v>
      </c>
      <c r="W67" s="24">
        <f t="shared" si="6"/>
        <v>0</v>
      </c>
      <c r="X67" s="24">
        <f t="shared" si="7"/>
        <v>0</v>
      </c>
      <c r="Y67" s="24">
        <f t="shared" si="8"/>
        <v>0.34264116013576057</v>
      </c>
    </row>
    <row r="68" spans="2:25" x14ac:dyDescent="0.35">
      <c r="B68" s="47">
        <v>64</v>
      </c>
      <c r="C68" s="22" t="s">
        <v>207</v>
      </c>
      <c r="D68" s="21" t="s">
        <v>172</v>
      </c>
      <c r="E68">
        <v>60997</v>
      </c>
      <c r="F68">
        <v>6171</v>
      </c>
      <c r="G68">
        <v>18920</v>
      </c>
      <c r="H68" s="23">
        <v>60997</v>
      </c>
      <c r="I68" s="23">
        <v>6171</v>
      </c>
      <c r="J68" s="23">
        <f t="shared" si="1"/>
        <v>67168</v>
      </c>
      <c r="K68" s="23">
        <v>7979.32</v>
      </c>
      <c r="L68" s="23">
        <v>7181.3879999999999</v>
      </c>
      <c r="M68" s="23">
        <v>2543.81</v>
      </c>
      <c r="N68" s="23">
        <v>293.64</v>
      </c>
      <c r="O68" s="23">
        <v>3625.8</v>
      </c>
      <c r="P68" s="23">
        <v>15768</v>
      </c>
      <c r="Q68" s="23">
        <v>4976.97</v>
      </c>
      <c r="S68" s="24">
        <f t="shared" si="2"/>
        <v>0.28168175321581707</v>
      </c>
      <c r="T68" s="24">
        <f t="shared" si="3"/>
        <v>0.11879645069080515</v>
      </c>
      <c r="U68" s="24">
        <f t="shared" si="4"/>
        <v>0.10691680562172463</v>
      </c>
      <c r="V68" s="24">
        <f t="shared" si="5"/>
        <v>3.7872349928537399E-2</v>
      </c>
      <c r="W68" s="24">
        <f t="shared" si="6"/>
        <v>4.3717246307765599E-3</v>
      </c>
      <c r="X68" s="24">
        <f t="shared" si="7"/>
        <v>5.398106241067175E-2</v>
      </c>
      <c r="Y68" s="24">
        <f t="shared" si="8"/>
        <v>0.31563736681887367</v>
      </c>
    </row>
    <row r="69" spans="2:25" x14ac:dyDescent="0.35">
      <c r="B69" s="47">
        <v>65</v>
      </c>
      <c r="C69" s="22" t="s">
        <v>207</v>
      </c>
      <c r="D69" s="21" t="s">
        <v>173</v>
      </c>
      <c r="E69">
        <v>4317</v>
      </c>
      <c r="F69">
        <v>0</v>
      </c>
      <c r="G69">
        <v>1097</v>
      </c>
      <c r="H69" s="23">
        <v>4317</v>
      </c>
      <c r="I69" s="23">
        <v>0</v>
      </c>
      <c r="J69" s="23">
        <f t="shared" si="1"/>
        <v>4317</v>
      </c>
      <c r="K69" s="23">
        <v>948</v>
      </c>
      <c r="L69" s="23">
        <v>758.4</v>
      </c>
      <c r="M69" s="23">
        <v>302.2</v>
      </c>
      <c r="N69" s="23">
        <v>34.880000000000003</v>
      </c>
      <c r="O69" s="23">
        <v>430.7</v>
      </c>
      <c r="P69" s="23">
        <v>4538</v>
      </c>
      <c r="Q69" s="23">
        <v>1768</v>
      </c>
      <c r="S69" s="24">
        <f t="shared" si="2"/>
        <v>0.25411165160991428</v>
      </c>
      <c r="T69" s="24">
        <f t="shared" si="3"/>
        <v>0.21959694232105628</v>
      </c>
      <c r="U69" s="24">
        <f t="shared" si="4"/>
        <v>0.17567755385684503</v>
      </c>
      <c r="V69" s="24">
        <f t="shared" si="5"/>
        <v>7.0002316423442207E-2</v>
      </c>
      <c r="W69" s="24">
        <f t="shared" si="6"/>
        <v>8.0796849664118604E-3</v>
      </c>
      <c r="X69" s="24">
        <f t="shared" si="7"/>
        <v>9.9768357655779474E-2</v>
      </c>
      <c r="Y69" s="24">
        <f t="shared" ref="Y69:Y82" si="9">IF(ISBLANK(P69),"",Q69/P69)</f>
        <v>0.38959894226531511</v>
      </c>
    </row>
    <row r="70" spans="2:25" x14ac:dyDescent="0.35">
      <c r="B70" s="47">
        <v>66</v>
      </c>
      <c r="C70" s="22" t="s">
        <v>207</v>
      </c>
      <c r="D70" s="21" t="s">
        <v>174</v>
      </c>
      <c r="E70">
        <v>18954</v>
      </c>
      <c r="F70">
        <v>1887</v>
      </c>
      <c r="G70">
        <v>4864.2</v>
      </c>
      <c r="H70" s="23">
        <v>20841</v>
      </c>
      <c r="I70" s="23">
        <v>1887</v>
      </c>
      <c r="J70" s="23">
        <f t="shared" ref="J70:J83" si="10">SUM(H70:I70)</f>
        <v>22728</v>
      </c>
      <c r="K70" s="23">
        <v>2778.3</v>
      </c>
      <c r="L70" s="23">
        <v>2361.5549999999998</v>
      </c>
      <c r="M70" s="23">
        <v>461.2</v>
      </c>
      <c r="N70" s="23">
        <v>213.93</v>
      </c>
      <c r="O70" s="23">
        <v>1361.37</v>
      </c>
      <c r="P70" s="23">
        <v>20841</v>
      </c>
      <c r="Q70" s="23">
        <v>7871.6</v>
      </c>
      <c r="S70" s="24">
        <f t="shared" ref="S70:S82" si="11">G70/SUM(E70:F70)</f>
        <v>0.23339571037858067</v>
      </c>
      <c r="T70" s="24">
        <f t="shared" ref="T70:T82" si="12">K70/SUM($H70:$I70)</f>
        <v>0.12224128827877509</v>
      </c>
      <c r="U70" s="24">
        <f t="shared" ref="U70:U82" si="13">L70/SUM($H70:$I70)</f>
        <v>0.10390509503695881</v>
      </c>
      <c r="V70" s="24">
        <f t="shared" ref="V70:V82" si="14">M70/SUM($H70:$I70)</f>
        <v>2.0292150651179161E-2</v>
      </c>
      <c r="W70" s="24">
        <f t="shared" ref="W70:W82" si="15">N70/SUM($H70:$I70)</f>
        <v>9.4126187961985214E-3</v>
      </c>
      <c r="X70" s="24">
        <f t="shared" ref="X70:X82" si="16">O70/SUM($H70:$I70)</f>
        <v>5.9898363252375922E-2</v>
      </c>
      <c r="Y70" s="24">
        <f t="shared" si="9"/>
        <v>0.37769780720694784</v>
      </c>
    </row>
    <row r="71" spans="2:25" x14ac:dyDescent="0.35">
      <c r="B71" s="47">
        <v>67</v>
      </c>
      <c r="C71" s="22" t="s">
        <v>207</v>
      </c>
      <c r="D71" s="21" t="s">
        <v>175</v>
      </c>
      <c r="E71">
        <v>8766</v>
      </c>
      <c r="F71">
        <v>0</v>
      </c>
      <c r="G71">
        <v>5302.72</v>
      </c>
      <c r="H71" s="23">
        <v>8766</v>
      </c>
      <c r="I71" s="23">
        <v>0</v>
      </c>
      <c r="J71" s="23">
        <f t="shared" si="10"/>
        <v>8766</v>
      </c>
      <c r="K71" s="23">
        <v>1448.4</v>
      </c>
      <c r="L71" s="23">
        <v>1235.4852000000001</v>
      </c>
      <c r="P71" s="23">
        <v>1724</v>
      </c>
      <c r="Q71" s="23">
        <v>652.51</v>
      </c>
      <c r="S71" s="24">
        <f t="shared" si="11"/>
        <v>0.60491900524754738</v>
      </c>
      <c r="T71" s="24">
        <f t="shared" si="12"/>
        <v>0.16522929500342232</v>
      </c>
      <c r="U71" s="24">
        <f t="shared" si="13"/>
        <v>0.14094058863791925</v>
      </c>
      <c r="V71" s="24">
        <f t="shared" si="14"/>
        <v>0</v>
      </c>
      <c r="W71" s="24">
        <f t="shared" si="15"/>
        <v>0</v>
      </c>
      <c r="X71" s="24">
        <f t="shared" si="16"/>
        <v>0</v>
      </c>
      <c r="Y71" s="24">
        <f t="shared" si="9"/>
        <v>0.37848607888631092</v>
      </c>
    </row>
    <row r="72" spans="2:25" x14ac:dyDescent="0.35">
      <c r="B72" s="47">
        <v>68</v>
      </c>
      <c r="C72" s="22" t="s">
        <v>207</v>
      </c>
      <c r="D72" s="21" t="s">
        <v>176</v>
      </c>
      <c r="E72">
        <v>2801</v>
      </c>
      <c r="F72">
        <v>794</v>
      </c>
      <c r="G72">
        <v>820.52</v>
      </c>
      <c r="H72" s="23">
        <v>2184</v>
      </c>
      <c r="I72" s="23">
        <v>794</v>
      </c>
      <c r="J72" s="23">
        <f t="shared" si="10"/>
        <v>2978</v>
      </c>
      <c r="K72" s="23">
        <v>445.2</v>
      </c>
      <c r="L72" s="23">
        <v>364.4459268</v>
      </c>
      <c r="P72" s="23">
        <v>1773</v>
      </c>
      <c r="Q72" s="23">
        <v>41</v>
      </c>
      <c r="S72" s="24">
        <f t="shared" si="11"/>
        <v>0.22823922114047288</v>
      </c>
      <c r="T72" s="24">
        <f t="shared" si="12"/>
        <v>0.14949630624580254</v>
      </c>
      <c r="U72" s="24">
        <f t="shared" si="13"/>
        <v>0.12237942471457354</v>
      </c>
      <c r="V72" s="24">
        <f t="shared" si="14"/>
        <v>0</v>
      </c>
      <c r="W72" s="24">
        <f t="shared" si="15"/>
        <v>0</v>
      </c>
      <c r="X72" s="24">
        <f t="shared" si="16"/>
        <v>0</v>
      </c>
      <c r="Y72" s="24">
        <f t="shared" si="9"/>
        <v>2.3124647490129723E-2</v>
      </c>
    </row>
    <row r="73" spans="2:25" x14ac:dyDescent="0.35">
      <c r="B73" s="47">
        <v>69</v>
      </c>
      <c r="C73" s="22" t="s">
        <v>207</v>
      </c>
      <c r="D73" s="21" t="s">
        <v>177</v>
      </c>
      <c r="E73">
        <v>12993</v>
      </c>
      <c r="F73">
        <v>724</v>
      </c>
      <c r="G73">
        <v>4741</v>
      </c>
      <c r="H73" s="23">
        <v>12993</v>
      </c>
      <c r="I73" s="23">
        <v>600</v>
      </c>
      <c r="J73" s="23">
        <f t="shared" si="10"/>
        <v>13593</v>
      </c>
      <c r="K73" s="23">
        <v>2789.8</v>
      </c>
      <c r="L73" s="23">
        <v>2594.5140000000001</v>
      </c>
      <c r="M73" s="23">
        <v>10</v>
      </c>
      <c r="N73" s="23">
        <v>20</v>
      </c>
      <c r="O73" s="23">
        <v>20</v>
      </c>
      <c r="P73" s="23">
        <v>10653</v>
      </c>
      <c r="Q73" s="23">
        <v>4839</v>
      </c>
      <c r="S73" s="24">
        <f t="shared" si="11"/>
        <v>0.34562951082598237</v>
      </c>
      <c r="T73" s="24">
        <f t="shared" si="12"/>
        <v>0.20523799014198485</v>
      </c>
      <c r="U73" s="24">
        <f t="shared" si="13"/>
        <v>0.19087133083204591</v>
      </c>
      <c r="V73" s="24">
        <f t="shared" si="14"/>
        <v>7.3567277275068054E-4</v>
      </c>
      <c r="W73" s="24">
        <f t="shared" si="15"/>
        <v>1.4713455455013611E-3</v>
      </c>
      <c r="X73" s="24">
        <f t="shared" si="16"/>
        <v>1.4713455455013611E-3</v>
      </c>
      <c r="Y73" s="24">
        <f t="shared" si="9"/>
        <v>0.45423824274852154</v>
      </c>
    </row>
    <row r="74" spans="2:25" x14ac:dyDescent="0.35">
      <c r="B74" s="47">
        <v>70</v>
      </c>
      <c r="C74" s="22" t="s">
        <v>207</v>
      </c>
      <c r="D74" s="21" t="s">
        <v>178</v>
      </c>
      <c r="E74">
        <v>16784</v>
      </c>
      <c r="F74">
        <v>150</v>
      </c>
      <c r="G74">
        <v>4775.6400000000003</v>
      </c>
      <c r="H74" s="23">
        <v>16784</v>
      </c>
      <c r="I74" s="23">
        <v>41</v>
      </c>
      <c r="J74" s="23">
        <f t="shared" si="10"/>
        <v>16825</v>
      </c>
      <c r="K74" s="23">
        <v>2367.2600000000002</v>
      </c>
      <c r="L74" s="23">
        <v>1941.6266519999999</v>
      </c>
      <c r="P74" s="23">
        <v>16784</v>
      </c>
      <c r="Q74" s="23">
        <v>5855.31</v>
      </c>
      <c r="S74" s="24">
        <f t="shared" si="11"/>
        <v>0.28201488130388569</v>
      </c>
      <c r="T74" s="24">
        <f t="shared" si="12"/>
        <v>0.14069895988112929</v>
      </c>
      <c r="U74" s="24">
        <f t="shared" si="13"/>
        <v>0.11540128689450223</v>
      </c>
      <c r="V74" s="24">
        <f t="shared" si="14"/>
        <v>0</v>
      </c>
      <c r="W74" s="24">
        <f t="shared" si="15"/>
        <v>0</v>
      </c>
      <c r="X74" s="24">
        <f t="shared" si="16"/>
        <v>0</v>
      </c>
      <c r="Y74" s="24">
        <f t="shared" si="9"/>
        <v>0.34886260724499524</v>
      </c>
    </row>
    <row r="75" spans="2:25" x14ac:dyDescent="0.35">
      <c r="B75" s="47">
        <v>71</v>
      </c>
      <c r="C75" s="22" t="s">
        <v>207</v>
      </c>
      <c r="D75" s="21" t="s">
        <v>179</v>
      </c>
      <c r="E75">
        <v>19859</v>
      </c>
      <c r="F75">
        <v>642</v>
      </c>
      <c r="G75">
        <v>7748.12</v>
      </c>
      <c r="H75" s="23">
        <v>19859</v>
      </c>
      <c r="I75" s="23">
        <v>642</v>
      </c>
      <c r="J75" s="23">
        <f t="shared" si="10"/>
        <v>20501</v>
      </c>
      <c r="K75" s="23">
        <v>3323.7</v>
      </c>
      <c r="L75" s="23">
        <v>2692.1970000000001</v>
      </c>
      <c r="M75" s="23">
        <v>885.13</v>
      </c>
      <c r="N75" s="23">
        <v>128.9</v>
      </c>
      <c r="O75" s="23">
        <v>1168.8699999999999</v>
      </c>
      <c r="S75" s="24">
        <f t="shared" si="11"/>
        <v>0.3779386371396517</v>
      </c>
      <c r="T75" s="24">
        <f t="shared" si="12"/>
        <v>0.16212379883908101</v>
      </c>
      <c r="U75" s="24">
        <f t="shared" si="13"/>
        <v>0.13132027705965563</v>
      </c>
      <c r="V75" s="24">
        <f t="shared" si="14"/>
        <v>4.3174967074776839E-2</v>
      </c>
      <c r="W75" s="24">
        <f t="shared" si="15"/>
        <v>6.2874981708209363E-3</v>
      </c>
      <c r="X75" s="24">
        <f t="shared" si="16"/>
        <v>5.7015267547924485E-2</v>
      </c>
      <c r="Y75" s="24" t="str">
        <f t="shared" si="9"/>
        <v/>
      </c>
    </row>
    <row r="76" spans="2:25" x14ac:dyDescent="0.35">
      <c r="B76" s="47">
        <v>72</v>
      </c>
      <c r="C76" s="22" t="s">
        <v>207</v>
      </c>
      <c r="D76" s="21" t="s">
        <v>180</v>
      </c>
      <c r="E76">
        <v>1838</v>
      </c>
      <c r="F76">
        <v>85</v>
      </c>
      <c r="G76">
        <v>1024.1400000000001</v>
      </c>
      <c r="H76" s="23">
        <v>1460</v>
      </c>
      <c r="I76" s="23">
        <v>95</v>
      </c>
      <c r="J76" s="23">
        <f t="shared" si="10"/>
        <v>1555</v>
      </c>
      <c r="K76" s="23">
        <v>156</v>
      </c>
      <c r="L76" s="23">
        <v>127.7034245</v>
      </c>
      <c r="S76" s="24">
        <f t="shared" si="11"/>
        <v>0.53257410296411867</v>
      </c>
      <c r="T76" s="24">
        <f t="shared" si="12"/>
        <v>0.10032154340836012</v>
      </c>
      <c r="U76" s="24">
        <f t="shared" si="13"/>
        <v>8.21243887459807E-2</v>
      </c>
      <c r="V76" s="24">
        <f t="shared" si="14"/>
        <v>0</v>
      </c>
      <c r="W76" s="24">
        <f t="shared" si="15"/>
        <v>0</v>
      </c>
      <c r="X76" s="24">
        <f t="shared" si="16"/>
        <v>0</v>
      </c>
      <c r="Y76" s="24" t="str">
        <f t="shared" si="9"/>
        <v/>
      </c>
    </row>
    <row r="77" spans="2:25" x14ac:dyDescent="0.35">
      <c r="B77" s="47">
        <v>73</v>
      </c>
      <c r="C77" s="22" t="s">
        <v>207</v>
      </c>
      <c r="D77" s="21" t="s">
        <v>181</v>
      </c>
      <c r="E77">
        <v>65015</v>
      </c>
      <c r="F77">
        <v>3170</v>
      </c>
      <c r="G77">
        <v>24772.880000000001</v>
      </c>
      <c r="H77" s="23">
        <v>65062</v>
      </c>
      <c r="I77" s="23">
        <v>3251</v>
      </c>
      <c r="J77" s="23">
        <f t="shared" si="10"/>
        <v>68313</v>
      </c>
      <c r="K77" s="23">
        <v>12766.18</v>
      </c>
      <c r="L77" s="23">
        <v>11269.983700000001</v>
      </c>
      <c r="M77" s="23">
        <v>4069.86</v>
      </c>
      <c r="N77" s="23">
        <v>469.79</v>
      </c>
      <c r="O77" s="23">
        <v>5800.95</v>
      </c>
      <c r="P77" s="23">
        <v>50108</v>
      </c>
      <c r="Q77" s="23">
        <v>18113.13</v>
      </c>
      <c r="S77" s="24">
        <f t="shared" si="11"/>
        <v>0.36331861846447167</v>
      </c>
      <c r="T77" s="24">
        <f t="shared" si="12"/>
        <v>0.18687775386822419</v>
      </c>
      <c r="U77" s="24">
        <f t="shared" si="13"/>
        <v>0.16497568105631433</v>
      </c>
      <c r="V77" s="24">
        <f t="shared" si="14"/>
        <v>5.9576654516709855E-2</v>
      </c>
      <c r="W77" s="24">
        <f t="shared" si="15"/>
        <v>6.8770219431147804E-3</v>
      </c>
      <c r="X77" s="24">
        <f t="shared" si="16"/>
        <v>8.4917219270124272E-2</v>
      </c>
      <c r="Y77" s="24">
        <f t="shared" si="9"/>
        <v>0.3614817993134829</v>
      </c>
    </row>
    <row r="78" spans="2:25" x14ac:dyDescent="0.35">
      <c r="B78" s="47">
        <v>74</v>
      </c>
      <c r="C78" s="22" t="s">
        <v>207</v>
      </c>
      <c r="D78" s="21" t="s">
        <v>46</v>
      </c>
      <c r="E78">
        <v>82608</v>
      </c>
      <c r="F78">
        <v>4353</v>
      </c>
      <c r="G78">
        <v>45775.77</v>
      </c>
      <c r="H78" s="23">
        <v>82608</v>
      </c>
      <c r="I78" s="23">
        <v>3937</v>
      </c>
      <c r="J78" s="23">
        <f t="shared" si="10"/>
        <v>86545</v>
      </c>
      <c r="K78" s="23">
        <v>14662.28</v>
      </c>
      <c r="L78" s="23">
        <v>11583.2012</v>
      </c>
      <c r="P78" s="23">
        <v>57568</v>
      </c>
      <c r="Q78" s="23">
        <v>19377</v>
      </c>
      <c r="S78" s="24">
        <f t="shared" si="11"/>
        <v>0.52639424569634663</v>
      </c>
      <c r="T78" s="24">
        <f t="shared" si="12"/>
        <v>0.16941799064070714</v>
      </c>
      <c r="U78" s="24">
        <f t="shared" si="13"/>
        <v>0.13384021260615864</v>
      </c>
      <c r="V78" s="24">
        <f t="shared" si="14"/>
        <v>0</v>
      </c>
      <c r="W78" s="24">
        <f t="shared" si="15"/>
        <v>0</v>
      </c>
      <c r="X78" s="24">
        <f t="shared" si="16"/>
        <v>0</v>
      </c>
      <c r="Y78" s="24">
        <f t="shared" si="9"/>
        <v>0.33659324624791553</v>
      </c>
    </row>
    <row r="79" spans="2:25" x14ac:dyDescent="0.35">
      <c r="B79" s="47">
        <v>75</v>
      </c>
      <c r="C79" s="22" t="s">
        <v>207</v>
      </c>
      <c r="D79" s="21" t="s">
        <v>182</v>
      </c>
      <c r="E79">
        <v>18751</v>
      </c>
      <c r="F79">
        <v>108</v>
      </c>
      <c r="G79">
        <v>5062.0600000000004</v>
      </c>
      <c r="H79" s="23">
        <v>18765</v>
      </c>
      <c r="I79" s="23">
        <v>102</v>
      </c>
      <c r="J79" s="23">
        <f t="shared" si="10"/>
        <v>18867</v>
      </c>
      <c r="K79" s="23">
        <v>3255</v>
      </c>
      <c r="L79" s="23">
        <v>3020.64</v>
      </c>
      <c r="M79" s="23">
        <v>778.15</v>
      </c>
      <c r="N79" s="23">
        <v>118.59</v>
      </c>
      <c r="O79" s="23">
        <v>2076.35</v>
      </c>
      <c r="P79" s="23">
        <v>18978</v>
      </c>
      <c r="Q79" s="23">
        <v>8597</v>
      </c>
      <c r="S79" s="24">
        <f t="shared" si="11"/>
        <v>0.26841614083461479</v>
      </c>
      <c r="T79" s="24">
        <f t="shared" si="12"/>
        <v>0.1725234536492288</v>
      </c>
      <c r="U79" s="24">
        <f t="shared" si="13"/>
        <v>0.16010176498648432</v>
      </c>
      <c r="V79" s="24">
        <f t="shared" si="14"/>
        <v>4.124397095457677E-2</v>
      </c>
      <c r="W79" s="24">
        <f t="shared" si="15"/>
        <v>6.2855779933216728E-3</v>
      </c>
      <c r="X79" s="24">
        <f t="shared" si="16"/>
        <v>0.1100519425451847</v>
      </c>
      <c r="Y79" s="24">
        <f t="shared" si="9"/>
        <v>0.45299820845189165</v>
      </c>
    </row>
    <row r="80" spans="2:25" x14ac:dyDescent="0.35">
      <c r="B80" s="47">
        <v>76</v>
      </c>
      <c r="C80" s="22" t="s">
        <v>207</v>
      </c>
      <c r="D80" s="21" t="s">
        <v>183</v>
      </c>
      <c r="E80">
        <v>109446</v>
      </c>
      <c r="F80">
        <v>0</v>
      </c>
      <c r="G80">
        <v>59296</v>
      </c>
      <c r="H80" s="23">
        <v>109446</v>
      </c>
      <c r="I80" s="23">
        <v>0</v>
      </c>
      <c r="J80" s="23">
        <f t="shared" si="10"/>
        <v>109446</v>
      </c>
      <c r="K80" s="23">
        <v>20197</v>
      </c>
      <c r="L80" s="23">
        <v>17829.911599999999</v>
      </c>
      <c r="M80" s="23">
        <v>6439</v>
      </c>
      <c r="N80" s="23">
        <v>743</v>
      </c>
      <c r="O80" s="23">
        <v>9177</v>
      </c>
      <c r="P80" s="23">
        <v>46665</v>
      </c>
      <c r="Q80" s="23">
        <v>14265</v>
      </c>
      <c r="S80" s="24">
        <f t="shared" si="11"/>
        <v>0.54178316247281766</v>
      </c>
      <c r="T80" s="24">
        <f t="shared" si="12"/>
        <v>0.18453849386912266</v>
      </c>
      <c r="U80" s="24">
        <f t="shared" si="13"/>
        <v>0.16291058238766148</v>
      </c>
      <c r="V80" s="24">
        <f t="shared" si="14"/>
        <v>5.883266633773733E-2</v>
      </c>
      <c r="W80" s="24">
        <f t="shared" si="15"/>
        <v>6.7887359976609466E-3</v>
      </c>
      <c r="X80" s="24">
        <f t="shared" si="16"/>
        <v>8.3849569650786687E-2</v>
      </c>
      <c r="Y80" s="24">
        <f t="shared" si="9"/>
        <v>0.30568948891031822</v>
      </c>
    </row>
    <row r="81" spans="2:25" x14ac:dyDescent="0.35">
      <c r="B81" s="47">
        <v>77</v>
      </c>
      <c r="C81" s="22" t="s">
        <v>207</v>
      </c>
      <c r="D81" s="21" t="s">
        <v>184</v>
      </c>
      <c r="E81">
        <v>38953</v>
      </c>
      <c r="F81">
        <v>4816</v>
      </c>
      <c r="G81">
        <v>13066.04</v>
      </c>
      <c r="H81" s="23">
        <v>38953</v>
      </c>
      <c r="I81" s="23">
        <v>4816</v>
      </c>
      <c r="J81" s="23">
        <f t="shared" si="10"/>
        <v>43769</v>
      </c>
      <c r="K81" s="23">
        <v>3740.35</v>
      </c>
      <c r="L81" s="23">
        <v>3179.2975000000001</v>
      </c>
      <c r="S81" s="24">
        <f t="shared" si="11"/>
        <v>0.29852269871370152</v>
      </c>
      <c r="T81" s="24">
        <f t="shared" si="12"/>
        <v>8.5456601704402654E-2</v>
      </c>
      <c r="U81" s="24">
        <f t="shared" si="13"/>
        <v>7.2638111448742257E-2</v>
      </c>
      <c r="V81" s="24">
        <f t="shared" si="14"/>
        <v>0</v>
      </c>
      <c r="W81" s="24">
        <f t="shared" si="15"/>
        <v>0</v>
      </c>
      <c r="X81" s="24">
        <f t="shared" si="16"/>
        <v>0</v>
      </c>
      <c r="Y81" s="24" t="str">
        <f t="shared" si="9"/>
        <v/>
      </c>
    </row>
    <row r="82" spans="2:25" x14ac:dyDescent="0.35">
      <c r="B82" s="47">
        <v>78</v>
      </c>
      <c r="C82" s="22" t="s">
        <v>207</v>
      </c>
      <c r="D82" s="21" t="s">
        <v>185</v>
      </c>
      <c r="E82">
        <v>61644</v>
      </c>
      <c r="F82">
        <v>2378</v>
      </c>
      <c r="G82">
        <v>21463.73</v>
      </c>
      <c r="H82" s="23">
        <v>61644</v>
      </c>
      <c r="I82" s="23">
        <v>2378</v>
      </c>
      <c r="J82" s="23">
        <f t="shared" si="10"/>
        <v>64022</v>
      </c>
      <c r="K82" s="23">
        <v>14921.2</v>
      </c>
      <c r="L82" s="23">
        <v>13130.656000000001</v>
      </c>
      <c r="M82" s="23">
        <v>4756.88</v>
      </c>
      <c r="N82" s="23">
        <v>549.1</v>
      </c>
      <c r="O82" s="23">
        <v>6780.19</v>
      </c>
      <c r="P82" s="23">
        <v>61644</v>
      </c>
      <c r="Q82" s="23">
        <v>29174.28</v>
      </c>
      <c r="S82" s="24">
        <f t="shared" si="11"/>
        <v>0.33525553715910156</v>
      </c>
      <c r="T82" s="24">
        <f t="shared" si="12"/>
        <v>0.23306363437568337</v>
      </c>
      <c r="U82" s="24">
        <f t="shared" si="13"/>
        <v>0.20509599825060137</v>
      </c>
      <c r="V82" s="24">
        <f t="shared" si="14"/>
        <v>7.430070913123614E-2</v>
      </c>
      <c r="W82" s="24">
        <f t="shared" si="15"/>
        <v>8.5767392458842278E-3</v>
      </c>
      <c r="X82" s="24">
        <f t="shared" si="16"/>
        <v>0.10590406422792165</v>
      </c>
      <c r="Y82" s="24">
        <f t="shared" si="9"/>
        <v>0.47327039127895659</v>
      </c>
    </row>
    <row r="83" spans="2:25" x14ac:dyDescent="0.35">
      <c r="B83" s="47">
        <v>79</v>
      </c>
      <c r="C83" s="22" t="s">
        <v>207</v>
      </c>
      <c r="D83" s="21" t="s">
        <v>186</v>
      </c>
      <c r="E83">
        <v>3339</v>
      </c>
      <c r="F83">
        <v>114</v>
      </c>
      <c r="G83">
        <v>1800.22</v>
      </c>
      <c r="H83" s="23">
        <v>2816</v>
      </c>
      <c r="I83" s="23">
        <v>114</v>
      </c>
      <c r="J83" s="23">
        <f t="shared" si="10"/>
        <v>2930</v>
      </c>
      <c r="K83" s="23">
        <v>363.17</v>
      </c>
      <c r="L83" s="23">
        <v>319.58960000000002</v>
      </c>
      <c r="S83" s="24">
        <f t="shared" ref="S83:S84" si="17">G83/SUM(E83:F83)</f>
        <v>0.5213495511149725</v>
      </c>
      <c r="T83" s="24">
        <f t="shared" ref="T83:T84" si="18">K83/SUM($H83:$I83)</f>
        <v>0.12394880546075086</v>
      </c>
      <c r="U83" s="24">
        <f t="shared" ref="U83:U84" si="19">L83/SUM($H83:$I83)</f>
        <v>0.10907494880546076</v>
      </c>
      <c r="V83" s="24">
        <f t="shared" ref="V83:V84" si="20">M83/SUM($H83:$I83)</f>
        <v>0</v>
      </c>
      <c r="W83" s="24">
        <f t="shared" ref="W83:W84" si="21">N83/SUM($H83:$I83)</f>
        <v>0</v>
      </c>
      <c r="X83" s="24">
        <f t="shared" ref="X83:X84" si="22">O83/SUM($H83:$I83)</f>
        <v>0</v>
      </c>
      <c r="Y83" s="24" t="str">
        <f t="shared" ref="Y83:Y84" si="23">IF(ISBLANK(P83),"",Q83/P83)</f>
        <v/>
      </c>
    </row>
    <row r="84" spans="2:25" x14ac:dyDescent="0.35">
      <c r="B84" s="47">
        <v>80</v>
      </c>
      <c r="C84" s="22" t="s">
        <v>207</v>
      </c>
      <c r="D84" s="21" t="s">
        <v>189</v>
      </c>
      <c r="E84">
        <f>SUM(E5:E83)</f>
        <v>2703973</v>
      </c>
      <c r="F84">
        <f t="shared" ref="F84:Q84" si="24">SUM(F5:F83)</f>
        <v>87359</v>
      </c>
      <c r="G84">
        <f t="shared" si="24"/>
        <v>1093354.6100000001</v>
      </c>
      <c r="H84" s="23">
        <f t="shared" si="24"/>
        <v>2703634</v>
      </c>
      <c r="I84" s="23">
        <f t="shared" si="24"/>
        <v>74445</v>
      </c>
      <c r="J84" s="23">
        <f t="shared" si="24"/>
        <v>2778079</v>
      </c>
      <c r="K84" s="23">
        <f t="shared" si="24"/>
        <v>502633.16</v>
      </c>
      <c r="L84" s="23">
        <f t="shared" si="24"/>
        <v>411461.38326970011</v>
      </c>
      <c r="M84" s="23">
        <f t="shared" si="24"/>
        <v>75603.609999999986</v>
      </c>
      <c r="N84" s="23">
        <f t="shared" si="24"/>
        <v>12191.199999999997</v>
      </c>
      <c r="O84" s="23">
        <f t="shared" si="24"/>
        <v>143424.96000000002</v>
      </c>
      <c r="P84" s="23">
        <f t="shared" si="24"/>
        <v>2014598</v>
      </c>
      <c r="Q84" s="23">
        <f t="shared" si="24"/>
        <v>718356.67000000016</v>
      </c>
      <c r="S84" s="24">
        <f t="shared" si="17"/>
        <v>0.39169636933191754</v>
      </c>
      <c r="T84" s="24">
        <f t="shared" si="18"/>
        <v>0.18092831773322501</v>
      </c>
      <c r="U84" s="24">
        <f t="shared" si="19"/>
        <v>0.14811003692468794</v>
      </c>
      <c r="V84" s="24">
        <f t="shared" si="20"/>
        <v>2.7214348476051253E-2</v>
      </c>
      <c r="W84" s="24">
        <f t="shared" si="21"/>
        <v>4.3883561266616234E-3</v>
      </c>
      <c r="X84" s="24">
        <f t="shared" si="22"/>
        <v>5.1627387126140047E-2</v>
      </c>
      <c r="Y84" s="24">
        <f t="shared" si="23"/>
        <v>0.35657568904565584</v>
      </c>
    </row>
  </sheetData>
  <mergeCells count="1">
    <mergeCell ref="D1:M1"/>
  </mergeCells>
  <phoneticPr fontId="4"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624AE-036E-479F-A752-2F681B39502D}">
  <sheetPr>
    <tabColor rgb="FFFFFF00"/>
  </sheetPr>
  <dimension ref="B1:E82"/>
  <sheetViews>
    <sheetView workbookViewId="0">
      <selection activeCell="A59" sqref="A59:XFD59"/>
    </sheetView>
  </sheetViews>
  <sheetFormatPr defaultRowHeight="66" customHeight="1" x14ac:dyDescent="0.35"/>
  <cols>
    <col min="2" max="2" width="7.54296875" customWidth="1"/>
    <col min="3" max="3" width="17.90625" customWidth="1"/>
    <col min="4" max="4" width="120.26953125" style="27" customWidth="1"/>
    <col min="5" max="5" width="13.1796875" customWidth="1"/>
  </cols>
  <sheetData>
    <row r="1" spans="2:5" ht="21" x14ac:dyDescent="0.35">
      <c r="C1" s="139" t="s">
        <v>305</v>
      </c>
      <c r="D1" s="139"/>
      <c r="E1" s="26"/>
    </row>
    <row r="2" spans="2:5" ht="21" x14ac:dyDescent="0.35">
      <c r="C2" s="140" t="s">
        <v>0</v>
      </c>
      <c r="D2" s="141"/>
      <c r="E2" s="25"/>
    </row>
    <row r="3" spans="2:5" ht="14.5" x14ac:dyDescent="0.35">
      <c r="B3" s="79">
        <v>1</v>
      </c>
      <c r="C3" s="79">
        <v>2</v>
      </c>
      <c r="D3" s="72">
        <v>3</v>
      </c>
    </row>
    <row r="4" spans="2:5" ht="66" customHeight="1" x14ac:dyDescent="0.35">
      <c r="B4" s="47">
        <v>1</v>
      </c>
      <c r="C4" s="80" t="s">
        <v>49</v>
      </c>
      <c r="D4" s="81" t="s">
        <v>251</v>
      </c>
    </row>
    <row r="5" spans="2:5" ht="66" customHeight="1" x14ac:dyDescent="0.35">
      <c r="B5" s="47">
        <v>2</v>
      </c>
      <c r="C5" s="80" t="s">
        <v>50</v>
      </c>
      <c r="D5" s="81" t="s">
        <v>239</v>
      </c>
    </row>
    <row r="6" spans="2:5" ht="66" customHeight="1" x14ac:dyDescent="0.35">
      <c r="B6" s="47">
        <v>3</v>
      </c>
      <c r="C6" s="80" t="s">
        <v>51</v>
      </c>
      <c r="D6" s="81" t="s">
        <v>240</v>
      </c>
    </row>
    <row r="7" spans="2:5" ht="66" customHeight="1" x14ac:dyDescent="0.35">
      <c r="B7" s="47">
        <v>4</v>
      </c>
      <c r="C7" s="80" t="s">
        <v>20</v>
      </c>
      <c r="D7" s="81" t="s">
        <v>278</v>
      </c>
    </row>
    <row r="8" spans="2:5" ht="66" customHeight="1" x14ac:dyDescent="0.35">
      <c r="B8" s="47">
        <v>5</v>
      </c>
      <c r="C8" s="80" t="s">
        <v>114</v>
      </c>
      <c r="D8" s="81" t="s">
        <v>233</v>
      </c>
    </row>
    <row r="9" spans="2:5" ht="66" customHeight="1" x14ac:dyDescent="0.35">
      <c r="B9" s="47">
        <v>6</v>
      </c>
      <c r="C9" s="80" t="s">
        <v>115</v>
      </c>
      <c r="D9" s="81" t="s">
        <v>234</v>
      </c>
    </row>
    <row r="10" spans="2:5" ht="66" customHeight="1" x14ac:dyDescent="0.35">
      <c r="B10" s="47">
        <v>7</v>
      </c>
      <c r="C10" s="80" t="s">
        <v>21</v>
      </c>
      <c r="D10" s="81" t="s">
        <v>293</v>
      </c>
    </row>
    <row r="11" spans="2:5" ht="66" customHeight="1" x14ac:dyDescent="0.35">
      <c r="B11" s="47">
        <v>8</v>
      </c>
      <c r="C11" s="80" t="s">
        <v>54</v>
      </c>
      <c r="D11" s="81" t="s">
        <v>252</v>
      </c>
    </row>
    <row r="12" spans="2:5" ht="66" customHeight="1" x14ac:dyDescent="0.35">
      <c r="B12" s="47">
        <v>9</v>
      </c>
      <c r="C12" s="80" t="s">
        <v>22</v>
      </c>
      <c r="D12" s="81" t="s">
        <v>226</v>
      </c>
    </row>
    <row r="13" spans="2:5" ht="66" customHeight="1" x14ac:dyDescent="0.35">
      <c r="B13" s="47">
        <v>10</v>
      </c>
      <c r="C13" s="80" t="s">
        <v>119</v>
      </c>
      <c r="D13" s="81" t="s">
        <v>279</v>
      </c>
    </row>
    <row r="14" spans="2:5" ht="66" customHeight="1" x14ac:dyDescent="0.35">
      <c r="B14" s="47">
        <v>11</v>
      </c>
      <c r="C14" s="80" t="s">
        <v>55</v>
      </c>
      <c r="D14" s="81" t="s">
        <v>268</v>
      </c>
    </row>
    <row r="15" spans="2:5" ht="66" customHeight="1" x14ac:dyDescent="0.35">
      <c r="B15" s="47">
        <v>12</v>
      </c>
      <c r="C15" s="80" t="s">
        <v>56</v>
      </c>
      <c r="D15" s="81" t="s">
        <v>269</v>
      </c>
    </row>
    <row r="16" spans="2:5" ht="66" customHeight="1" x14ac:dyDescent="0.35">
      <c r="B16" s="47">
        <v>13</v>
      </c>
      <c r="C16" s="80" t="s">
        <v>24</v>
      </c>
      <c r="D16" s="81" t="s">
        <v>294</v>
      </c>
    </row>
    <row r="17" spans="2:4" ht="66" customHeight="1" x14ac:dyDescent="0.35">
      <c r="B17" s="47">
        <v>14</v>
      </c>
      <c r="C17" s="80" t="s">
        <v>25</v>
      </c>
      <c r="D17" s="81" t="s">
        <v>296</v>
      </c>
    </row>
    <row r="18" spans="2:4" ht="66" customHeight="1" x14ac:dyDescent="0.35">
      <c r="B18" s="47">
        <v>15</v>
      </c>
      <c r="C18" s="80" t="s">
        <v>57</v>
      </c>
      <c r="D18" s="81" t="s">
        <v>270</v>
      </c>
    </row>
    <row r="19" spans="2:4" ht="66" customHeight="1" x14ac:dyDescent="0.35">
      <c r="B19" s="47">
        <v>16</v>
      </c>
      <c r="C19" s="80" t="s">
        <v>303</v>
      </c>
      <c r="D19" s="81" t="s">
        <v>216</v>
      </c>
    </row>
    <row r="20" spans="2:4" ht="66" customHeight="1" x14ac:dyDescent="0.35">
      <c r="B20" s="47">
        <v>17</v>
      </c>
      <c r="C20" s="80" t="s">
        <v>126</v>
      </c>
      <c r="D20" s="81" t="s">
        <v>217</v>
      </c>
    </row>
    <row r="21" spans="2:4" ht="66" customHeight="1" x14ac:dyDescent="0.35">
      <c r="B21" s="47">
        <v>18</v>
      </c>
      <c r="C21" s="80" t="s">
        <v>127</v>
      </c>
      <c r="D21" s="81" t="s">
        <v>280</v>
      </c>
    </row>
    <row r="22" spans="2:4" ht="66" customHeight="1" x14ac:dyDescent="0.35">
      <c r="B22" s="47">
        <v>19</v>
      </c>
      <c r="C22" s="80" t="s">
        <v>128</v>
      </c>
      <c r="D22" s="81" t="s">
        <v>235</v>
      </c>
    </row>
    <row r="23" spans="2:4" ht="66" customHeight="1" x14ac:dyDescent="0.35">
      <c r="B23" s="47">
        <v>20</v>
      </c>
      <c r="C23" s="80" t="s">
        <v>27</v>
      </c>
      <c r="D23" s="81" t="s">
        <v>297</v>
      </c>
    </row>
    <row r="24" spans="2:4" ht="66" customHeight="1" x14ac:dyDescent="0.35">
      <c r="B24" s="47">
        <v>21</v>
      </c>
      <c r="C24" s="80" t="s">
        <v>61</v>
      </c>
      <c r="D24" s="81" t="s">
        <v>271</v>
      </c>
    </row>
    <row r="25" spans="2:4" ht="66" customHeight="1" x14ac:dyDescent="0.35">
      <c r="B25" s="47">
        <v>22</v>
      </c>
      <c r="C25" s="80" t="s">
        <v>28</v>
      </c>
      <c r="D25" s="81" t="s">
        <v>363</v>
      </c>
    </row>
    <row r="26" spans="2:4" ht="66" customHeight="1" x14ac:dyDescent="0.35">
      <c r="B26" s="47">
        <v>23</v>
      </c>
      <c r="C26" s="80" t="s">
        <v>132</v>
      </c>
      <c r="D26" s="81" t="s">
        <v>218</v>
      </c>
    </row>
    <row r="27" spans="2:4" ht="66" customHeight="1" x14ac:dyDescent="0.35">
      <c r="B27" s="47">
        <v>24</v>
      </c>
      <c r="C27" s="80" t="s">
        <v>63</v>
      </c>
      <c r="D27" s="81" t="s">
        <v>241</v>
      </c>
    </row>
    <row r="28" spans="2:4" ht="66" customHeight="1" x14ac:dyDescent="0.35">
      <c r="B28" s="47">
        <v>25</v>
      </c>
      <c r="C28" s="80" t="s">
        <v>64</v>
      </c>
      <c r="D28" s="81" t="s">
        <v>272</v>
      </c>
    </row>
    <row r="29" spans="2:4" ht="66" customHeight="1" x14ac:dyDescent="0.35">
      <c r="B29" s="47">
        <v>26</v>
      </c>
      <c r="C29" s="80" t="s">
        <v>29</v>
      </c>
      <c r="D29" s="81" t="s">
        <v>298</v>
      </c>
    </row>
    <row r="30" spans="2:4" ht="66" customHeight="1" x14ac:dyDescent="0.35">
      <c r="B30" s="47">
        <v>27</v>
      </c>
      <c r="C30" s="80" t="s">
        <v>136</v>
      </c>
      <c r="D30" s="81" t="s">
        <v>219</v>
      </c>
    </row>
    <row r="31" spans="2:4" ht="66" customHeight="1" x14ac:dyDescent="0.35">
      <c r="B31" s="47">
        <v>28</v>
      </c>
      <c r="C31" s="80" t="s">
        <v>66</v>
      </c>
      <c r="D31" s="81" t="s">
        <v>253</v>
      </c>
    </row>
    <row r="32" spans="2:4" ht="66" customHeight="1" x14ac:dyDescent="0.35">
      <c r="B32" s="47">
        <v>29</v>
      </c>
      <c r="C32" s="80" t="s">
        <v>67</v>
      </c>
      <c r="D32" s="81" t="s">
        <v>242</v>
      </c>
    </row>
    <row r="33" spans="2:4" ht="66" customHeight="1" x14ac:dyDescent="0.35">
      <c r="B33" s="47">
        <v>30</v>
      </c>
      <c r="C33" s="80" t="s">
        <v>68</v>
      </c>
      <c r="D33" s="81" t="s">
        <v>243</v>
      </c>
    </row>
    <row r="34" spans="2:4" ht="66" customHeight="1" x14ac:dyDescent="0.35">
      <c r="B34" s="47">
        <v>31</v>
      </c>
      <c r="C34" s="80" t="s">
        <v>281</v>
      </c>
      <c r="D34" s="81" t="s">
        <v>282</v>
      </c>
    </row>
    <row r="35" spans="2:4" ht="66" customHeight="1" x14ac:dyDescent="0.35">
      <c r="B35" s="47">
        <v>32</v>
      </c>
      <c r="C35" s="80" t="s">
        <v>69</v>
      </c>
      <c r="D35" s="81" t="s">
        <v>244</v>
      </c>
    </row>
    <row r="36" spans="2:4" ht="66" customHeight="1" x14ac:dyDescent="0.35">
      <c r="B36" s="47">
        <v>33</v>
      </c>
      <c r="C36" s="80" t="s">
        <v>31</v>
      </c>
      <c r="D36" s="81" t="s">
        <v>283</v>
      </c>
    </row>
    <row r="37" spans="2:4" ht="66" customHeight="1" x14ac:dyDescent="0.35">
      <c r="B37" s="47">
        <v>34</v>
      </c>
      <c r="C37" s="80" t="s">
        <v>143</v>
      </c>
      <c r="D37" s="81" t="s">
        <v>254</v>
      </c>
    </row>
    <row r="38" spans="2:4" ht="66" customHeight="1" x14ac:dyDescent="0.35">
      <c r="B38" s="47">
        <v>35</v>
      </c>
      <c r="C38" s="80" t="s">
        <v>32</v>
      </c>
      <c r="D38" s="81" t="s">
        <v>299</v>
      </c>
    </row>
    <row r="39" spans="2:4" ht="66" customHeight="1" x14ac:dyDescent="0.35">
      <c r="B39" s="47">
        <v>36</v>
      </c>
      <c r="C39" s="80" t="s">
        <v>33</v>
      </c>
      <c r="D39" s="81" t="s">
        <v>227</v>
      </c>
    </row>
    <row r="40" spans="2:4" ht="66" customHeight="1" x14ac:dyDescent="0.35">
      <c r="B40" s="47">
        <v>37</v>
      </c>
      <c r="C40" s="80" t="s">
        <v>146</v>
      </c>
      <c r="D40" s="81" t="s">
        <v>236</v>
      </c>
    </row>
    <row r="41" spans="2:4" ht="66" customHeight="1" x14ac:dyDescent="0.35">
      <c r="B41" s="47">
        <v>38</v>
      </c>
      <c r="C41" s="80" t="s">
        <v>72</v>
      </c>
      <c r="D41" s="81" t="s">
        <v>273</v>
      </c>
    </row>
    <row r="42" spans="2:4" ht="66" customHeight="1" x14ac:dyDescent="0.35">
      <c r="B42" s="47">
        <v>39</v>
      </c>
      <c r="C42" s="80" t="s">
        <v>73</v>
      </c>
      <c r="D42" s="81" t="s">
        <v>274</v>
      </c>
    </row>
    <row r="43" spans="2:4" ht="66" customHeight="1" x14ac:dyDescent="0.35">
      <c r="B43" s="47">
        <v>40</v>
      </c>
      <c r="C43" s="80" t="s">
        <v>34</v>
      </c>
      <c r="D43" s="81" t="s">
        <v>228</v>
      </c>
    </row>
    <row r="44" spans="2:4" ht="66" customHeight="1" x14ac:dyDescent="0.35">
      <c r="B44" s="47">
        <v>41</v>
      </c>
      <c r="C44" s="80" t="s">
        <v>74</v>
      </c>
      <c r="D44" s="81" t="s">
        <v>256</v>
      </c>
    </row>
    <row r="45" spans="2:4" ht="66" customHeight="1" x14ac:dyDescent="0.35">
      <c r="B45" s="47">
        <v>42</v>
      </c>
      <c r="C45" s="80" t="s">
        <v>151</v>
      </c>
      <c r="D45" s="81" t="s">
        <v>284</v>
      </c>
    </row>
    <row r="46" spans="2:4" ht="66" customHeight="1" x14ac:dyDescent="0.35">
      <c r="B46" s="47">
        <v>43</v>
      </c>
      <c r="C46" s="80" t="s">
        <v>36</v>
      </c>
      <c r="D46" s="81" t="s">
        <v>229</v>
      </c>
    </row>
    <row r="47" spans="2:4" ht="66" customHeight="1" x14ac:dyDescent="0.35">
      <c r="B47" s="47">
        <v>44</v>
      </c>
      <c r="C47" s="80" t="s">
        <v>153</v>
      </c>
      <c r="D47" s="81" t="s">
        <v>285</v>
      </c>
    </row>
    <row r="48" spans="2:4" ht="66" customHeight="1" x14ac:dyDescent="0.35">
      <c r="B48" s="47">
        <v>45</v>
      </c>
      <c r="C48" s="80" t="s">
        <v>38</v>
      </c>
      <c r="D48" s="81" t="s">
        <v>286</v>
      </c>
    </row>
    <row r="49" spans="2:4" ht="66" customHeight="1" x14ac:dyDescent="0.35">
      <c r="B49" s="47">
        <v>46</v>
      </c>
      <c r="C49" s="80" t="s">
        <v>76</v>
      </c>
      <c r="D49" s="81" t="s">
        <v>275</v>
      </c>
    </row>
    <row r="50" spans="2:4" ht="66" customHeight="1" x14ac:dyDescent="0.35">
      <c r="B50" s="47">
        <v>47</v>
      </c>
      <c r="C50" s="80" t="s">
        <v>77</v>
      </c>
      <c r="D50" s="81" t="s">
        <v>258</v>
      </c>
    </row>
    <row r="51" spans="2:4" ht="66" customHeight="1" x14ac:dyDescent="0.35">
      <c r="B51" s="47">
        <v>48</v>
      </c>
      <c r="C51" s="80" t="s">
        <v>78</v>
      </c>
      <c r="D51" s="81" t="s">
        <v>260</v>
      </c>
    </row>
    <row r="52" spans="2:4" ht="66" customHeight="1" x14ac:dyDescent="0.35">
      <c r="B52" s="47">
        <v>49</v>
      </c>
      <c r="C52" s="80" t="s">
        <v>39</v>
      </c>
      <c r="D52" s="81" t="s">
        <v>230</v>
      </c>
    </row>
    <row r="53" spans="2:4" ht="66" customHeight="1" x14ac:dyDescent="0.35">
      <c r="B53" s="47">
        <v>50</v>
      </c>
      <c r="C53" s="80" t="s">
        <v>79</v>
      </c>
      <c r="D53" s="81" t="s">
        <v>287</v>
      </c>
    </row>
    <row r="54" spans="2:4" ht="66" customHeight="1" x14ac:dyDescent="0.35">
      <c r="B54" s="47">
        <v>51</v>
      </c>
      <c r="C54" s="80" t="s">
        <v>80</v>
      </c>
      <c r="D54" s="81" t="s">
        <v>245</v>
      </c>
    </row>
    <row r="55" spans="2:4" ht="66" customHeight="1" x14ac:dyDescent="0.35">
      <c r="B55" s="47">
        <v>52</v>
      </c>
      <c r="C55" s="80" t="s">
        <v>75</v>
      </c>
      <c r="D55" s="81" t="s">
        <v>288</v>
      </c>
    </row>
    <row r="56" spans="2:4" ht="66" customHeight="1" x14ac:dyDescent="0.35">
      <c r="B56" s="47">
        <v>53</v>
      </c>
      <c r="C56" s="80" t="s">
        <v>41</v>
      </c>
      <c r="D56" s="81" t="s">
        <v>300</v>
      </c>
    </row>
    <row r="57" spans="2:4" ht="66" customHeight="1" x14ac:dyDescent="0.35">
      <c r="B57" s="47">
        <v>54</v>
      </c>
      <c r="C57" s="80" t="s">
        <v>81</v>
      </c>
      <c r="D57" s="81" t="s">
        <v>276</v>
      </c>
    </row>
    <row r="58" spans="2:4" ht="66" customHeight="1" x14ac:dyDescent="0.35">
      <c r="B58" s="47">
        <v>55</v>
      </c>
      <c r="C58" s="80" t="s">
        <v>164</v>
      </c>
      <c r="D58" s="81" t="s">
        <v>220</v>
      </c>
    </row>
    <row r="59" spans="2:4" ht="66" customHeight="1" x14ac:dyDescent="0.35">
      <c r="B59" s="47">
        <v>56</v>
      </c>
      <c r="C59" s="80" t="s">
        <v>165</v>
      </c>
      <c r="D59" s="81" t="s">
        <v>261</v>
      </c>
    </row>
    <row r="60" spans="2:4" ht="66" customHeight="1" x14ac:dyDescent="0.35">
      <c r="B60" s="47">
        <v>57</v>
      </c>
      <c r="C60" s="80" t="s">
        <v>42</v>
      </c>
      <c r="D60" s="81" t="s">
        <v>289</v>
      </c>
    </row>
    <row r="61" spans="2:4" ht="66" customHeight="1" x14ac:dyDescent="0.35">
      <c r="B61" s="47">
        <v>58</v>
      </c>
      <c r="C61" s="80" t="s">
        <v>84</v>
      </c>
      <c r="D61" s="81" t="s">
        <v>246</v>
      </c>
    </row>
    <row r="62" spans="2:4" ht="66" customHeight="1" x14ac:dyDescent="0.35">
      <c r="B62" s="47">
        <v>59</v>
      </c>
      <c r="C62" s="80" t="s">
        <v>85</v>
      </c>
      <c r="D62" s="81" t="s">
        <v>301</v>
      </c>
    </row>
    <row r="63" spans="2:4" ht="66" customHeight="1" x14ac:dyDescent="0.35">
      <c r="B63" s="47">
        <v>60</v>
      </c>
      <c r="C63" s="80" t="s">
        <v>86</v>
      </c>
      <c r="D63" s="81" t="s">
        <v>247</v>
      </c>
    </row>
    <row r="64" spans="2:4" ht="66" customHeight="1" x14ac:dyDescent="0.35">
      <c r="B64" s="47">
        <v>61</v>
      </c>
      <c r="C64" s="80" t="s">
        <v>221</v>
      </c>
      <c r="D64" s="81" t="s">
        <v>222</v>
      </c>
    </row>
    <row r="65" spans="2:4" ht="66" customHeight="1" x14ac:dyDescent="0.35">
      <c r="B65" s="47">
        <v>62</v>
      </c>
      <c r="C65" s="80" t="s">
        <v>170</v>
      </c>
      <c r="D65" s="81" t="s">
        <v>237</v>
      </c>
    </row>
    <row r="66" spans="2:4" ht="66" customHeight="1" x14ac:dyDescent="0.35">
      <c r="B66" s="47">
        <v>63</v>
      </c>
      <c r="C66" s="80" t="s">
        <v>171</v>
      </c>
      <c r="D66" s="81" t="s">
        <v>223</v>
      </c>
    </row>
    <row r="67" spans="2:4" ht="66" customHeight="1" x14ac:dyDescent="0.35">
      <c r="B67" s="47">
        <v>64</v>
      </c>
      <c r="C67" s="80" t="s">
        <v>44</v>
      </c>
      <c r="D67" s="81" t="s">
        <v>302</v>
      </c>
    </row>
    <row r="68" spans="2:4" ht="66" customHeight="1" x14ac:dyDescent="0.35">
      <c r="B68" s="47">
        <v>65</v>
      </c>
      <c r="C68" s="80" t="s">
        <v>89</v>
      </c>
      <c r="D68" s="81" t="s">
        <v>263</v>
      </c>
    </row>
    <row r="69" spans="2:4" ht="66" customHeight="1" x14ac:dyDescent="0.35">
      <c r="B69" s="47">
        <v>66</v>
      </c>
      <c r="C69" s="80" t="s">
        <v>174</v>
      </c>
      <c r="D69" s="81" t="s">
        <v>224</v>
      </c>
    </row>
    <row r="70" spans="2:4" ht="66" customHeight="1" x14ac:dyDescent="0.35">
      <c r="B70" s="47">
        <v>67</v>
      </c>
      <c r="C70" s="80" t="s">
        <v>362</v>
      </c>
      <c r="D70" s="81" t="s">
        <v>277</v>
      </c>
    </row>
    <row r="71" spans="2:4" ht="66" customHeight="1" x14ac:dyDescent="0.35">
      <c r="B71" s="47">
        <v>68</v>
      </c>
      <c r="C71" s="80" t="s">
        <v>92</v>
      </c>
      <c r="D71" s="81" t="s">
        <v>265</v>
      </c>
    </row>
    <row r="72" spans="2:4" ht="66" customHeight="1" x14ac:dyDescent="0.35">
      <c r="B72" s="47">
        <v>69</v>
      </c>
      <c r="C72" s="80" t="s">
        <v>93</v>
      </c>
      <c r="D72" s="81" t="s">
        <v>266</v>
      </c>
    </row>
    <row r="73" spans="2:4" ht="66" customHeight="1" x14ac:dyDescent="0.35">
      <c r="B73" s="47">
        <v>70</v>
      </c>
      <c r="C73" s="80" t="s">
        <v>178</v>
      </c>
      <c r="D73" s="81" t="s">
        <v>225</v>
      </c>
    </row>
    <row r="74" spans="2:4" ht="66" customHeight="1" x14ac:dyDescent="0.35">
      <c r="B74" s="47">
        <v>71</v>
      </c>
      <c r="C74" s="80" t="s">
        <v>95</v>
      </c>
      <c r="D74" s="81" t="s">
        <v>238</v>
      </c>
    </row>
    <row r="75" spans="2:4" ht="66" customHeight="1" x14ac:dyDescent="0.35">
      <c r="B75" s="47">
        <v>72</v>
      </c>
      <c r="C75" s="80" t="s">
        <v>96</v>
      </c>
      <c r="D75" s="81" t="s">
        <v>248</v>
      </c>
    </row>
    <row r="76" spans="2:4" ht="66" customHeight="1" x14ac:dyDescent="0.35">
      <c r="B76" s="47">
        <v>73</v>
      </c>
      <c r="C76" s="80" t="s">
        <v>45</v>
      </c>
      <c r="D76" s="81" t="s">
        <v>231</v>
      </c>
    </row>
    <row r="77" spans="2:4" ht="66" customHeight="1" x14ac:dyDescent="0.35">
      <c r="B77" s="47">
        <v>74</v>
      </c>
      <c r="C77" s="80" t="s">
        <v>97</v>
      </c>
      <c r="D77" s="81" t="s">
        <v>290</v>
      </c>
    </row>
    <row r="78" spans="2:4" ht="66" customHeight="1" x14ac:dyDescent="0.35">
      <c r="B78" s="47">
        <v>75</v>
      </c>
      <c r="C78" s="80" t="s">
        <v>98</v>
      </c>
      <c r="D78" s="81" t="s">
        <v>267</v>
      </c>
    </row>
    <row r="79" spans="2:4" ht="66" customHeight="1" x14ac:dyDescent="0.35">
      <c r="B79" s="47">
        <v>76</v>
      </c>
      <c r="C79" s="80" t="s">
        <v>47</v>
      </c>
      <c r="D79" s="81" t="s">
        <v>291</v>
      </c>
    </row>
    <row r="80" spans="2:4" ht="66" customHeight="1" x14ac:dyDescent="0.35">
      <c r="B80" s="47">
        <v>77</v>
      </c>
      <c r="C80" s="80" t="s">
        <v>184</v>
      </c>
      <c r="D80" s="81" t="s">
        <v>292</v>
      </c>
    </row>
    <row r="81" spans="2:4" ht="66" customHeight="1" x14ac:dyDescent="0.35">
      <c r="B81" s="47">
        <v>78</v>
      </c>
      <c r="C81" s="80" t="s">
        <v>99</v>
      </c>
      <c r="D81" s="81" t="s">
        <v>232</v>
      </c>
    </row>
    <row r="82" spans="2:4" ht="66" customHeight="1" x14ac:dyDescent="0.35">
      <c r="B82" s="47">
        <v>79</v>
      </c>
      <c r="C82" s="80" t="s">
        <v>100</v>
      </c>
      <c r="D82" s="81" t="s">
        <v>249</v>
      </c>
    </row>
  </sheetData>
  <sortState xmlns:xlrd2="http://schemas.microsoft.com/office/spreadsheetml/2017/richdata2" ref="C4:D82">
    <sortCondition ref="C4:C82"/>
  </sortState>
  <mergeCells count="2">
    <mergeCell ref="C1:D1"/>
    <mergeCell ref="C2:D2"/>
  </mergeCells>
  <hyperlinks>
    <hyperlink ref="C2" r:id="rId1" xr:uid="{092D738B-75E3-4534-AAF8-308D5CFB16FB}"/>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DF6E5-7122-4495-AC90-89E31F06874E}">
  <sheetPr>
    <tabColor theme="3" tint="0.249977111117893"/>
  </sheetPr>
  <dimension ref="A1:Y85"/>
  <sheetViews>
    <sheetView workbookViewId="0">
      <pane xSplit="1" ySplit="3" topLeftCell="I42" activePane="bottomRight" state="frozen"/>
      <selection activeCell="A59" sqref="A59:XFD59"/>
      <selection pane="topRight" activeCell="A59" sqref="A59:XFD59"/>
      <selection pane="bottomLeft" activeCell="A59" sqref="A59:XFD59"/>
      <selection pane="bottomRight" activeCell="A59" sqref="A59:XFD59"/>
    </sheetView>
  </sheetViews>
  <sheetFormatPr defaultRowHeight="14.5" x14ac:dyDescent="0.35"/>
  <cols>
    <col min="1" max="1" width="11.36328125" customWidth="1"/>
    <col min="3" max="3" width="17.36328125" customWidth="1"/>
    <col min="4" max="4" width="18.36328125" style="20" customWidth="1"/>
    <col min="11" max="11" width="17.36328125" customWidth="1"/>
    <col min="12" max="12" width="18.36328125" style="20" customWidth="1"/>
    <col min="19" max="19" width="17.36328125" customWidth="1"/>
    <col min="20" max="20" width="16.36328125" style="20" customWidth="1"/>
    <col min="21" max="21" width="18.36328125" customWidth="1"/>
  </cols>
  <sheetData>
    <row r="1" spans="1:24" ht="23.5" x14ac:dyDescent="0.55000000000000004">
      <c r="C1" s="8" t="s">
        <v>416</v>
      </c>
      <c r="K1" s="8" t="s">
        <v>103</v>
      </c>
      <c r="S1" s="8" t="s">
        <v>109</v>
      </c>
    </row>
    <row r="2" spans="1:24" x14ac:dyDescent="0.35">
      <c r="C2" t="s">
        <v>102</v>
      </c>
    </row>
    <row r="3" spans="1:24" ht="35" customHeight="1" x14ac:dyDescent="0.35">
      <c r="C3" s="137" t="s">
        <v>105</v>
      </c>
      <c r="D3" s="137"/>
      <c r="E3" s="137"/>
      <c r="F3" s="137"/>
      <c r="G3" s="137"/>
      <c r="H3" s="137"/>
      <c r="K3" s="137" t="s">
        <v>106</v>
      </c>
      <c r="L3" s="137"/>
      <c r="M3" s="137"/>
      <c r="N3" s="137"/>
      <c r="O3" s="137"/>
      <c r="P3" s="137"/>
      <c r="S3" s="137" t="s">
        <v>104</v>
      </c>
      <c r="T3" s="137"/>
      <c r="U3" s="137"/>
      <c r="V3" s="137"/>
      <c r="W3" s="137"/>
      <c r="X3" s="137"/>
    </row>
    <row r="4" spans="1:24" x14ac:dyDescent="0.35">
      <c r="B4" s="79">
        <v>1</v>
      </c>
      <c r="C4" s="79">
        <v>2</v>
      </c>
      <c r="D4" s="72">
        <v>3</v>
      </c>
      <c r="E4" s="79">
        <v>4</v>
      </c>
      <c r="F4" s="79">
        <v>5</v>
      </c>
      <c r="G4" s="72">
        <v>6</v>
      </c>
      <c r="H4" s="79">
        <v>7</v>
      </c>
      <c r="I4" s="79">
        <v>8</v>
      </c>
      <c r="J4" s="72">
        <v>9</v>
      </c>
      <c r="K4" s="79">
        <v>10</v>
      </c>
      <c r="L4" s="79">
        <v>11</v>
      </c>
      <c r="M4" s="72">
        <v>12</v>
      </c>
      <c r="N4" s="79">
        <v>13</v>
      </c>
      <c r="O4" s="79">
        <v>14</v>
      </c>
      <c r="P4" s="72">
        <v>15</v>
      </c>
      <c r="Q4" s="79">
        <v>16</v>
      </c>
      <c r="R4" s="79">
        <v>17</v>
      </c>
      <c r="S4" s="72">
        <v>18</v>
      </c>
      <c r="T4" s="79">
        <v>19</v>
      </c>
      <c r="U4" s="79">
        <v>20</v>
      </c>
    </row>
    <row r="5" spans="1:24" s="43" customFormat="1" ht="21" x14ac:dyDescent="0.25">
      <c r="D5" s="48" t="str">
        <f>C1</f>
        <v>Annual cost of kerbside garbage bin collection service</v>
      </c>
      <c r="L5" s="48" t="str">
        <f>K1</f>
        <v>Annual cost of recyclables kerbside collection service</v>
      </c>
      <c r="T5" s="44"/>
      <c r="U5" s="48" t="str">
        <f>S1</f>
        <v>Kerbside Collection waste: percent diverted from landfill</v>
      </c>
    </row>
    <row r="6" spans="1:24" x14ac:dyDescent="0.35">
      <c r="A6" s="126" t="s">
        <v>110</v>
      </c>
      <c r="B6" s="47">
        <v>1</v>
      </c>
      <c r="C6" t="s">
        <v>49</v>
      </c>
      <c r="D6" s="20">
        <v>112.55368711233632</v>
      </c>
      <c r="J6" s="47">
        <v>1</v>
      </c>
      <c r="K6" t="s">
        <v>49</v>
      </c>
      <c r="L6" s="20">
        <v>104.75634792004323</v>
      </c>
      <c r="R6" s="47">
        <v>1</v>
      </c>
      <c r="S6" t="s">
        <v>49</v>
      </c>
      <c r="T6" s="20">
        <v>0.74065626603386359</v>
      </c>
      <c r="U6" s="20">
        <f>T6*100</f>
        <v>74.065626603386363</v>
      </c>
    </row>
    <row r="7" spans="1:24" x14ac:dyDescent="0.35">
      <c r="A7" s="126" t="s">
        <v>111</v>
      </c>
      <c r="B7" s="47">
        <v>2</v>
      </c>
      <c r="C7" t="s">
        <v>50</v>
      </c>
      <c r="D7" s="20">
        <v>216.92516882642818</v>
      </c>
      <c r="J7" s="47">
        <v>2</v>
      </c>
      <c r="K7" t="s">
        <v>50</v>
      </c>
      <c r="L7" s="20">
        <v>93.609127714390866</v>
      </c>
      <c r="R7" s="47">
        <v>2</v>
      </c>
      <c r="S7" t="s">
        <v>50</v>
      </c>
      <c r="T7" s="20">
        <v>0.61213862452864065</v>
      </c>
      <c r="U7" s="20">
        <f t="shared" ref="U7:U70" si="0">T7*100</f>
        <v>61.213862452864063</v>
      </c>
    </row>
    <row r="8" spans="1:24" x14ac:dyDescent="0.35">
      <c r="A8" s="126" t="s">
        <v>112</v>
      </c>
      <c r="B8" s="47">
        <v>3</v>
      </c>
      <c r="C8" t="s">
        <v>51</v>
      </c>
      <c r="D8" s="20">
        <v>179.52078254060001</v>
      </c>
      <c r="J8" s="47">
        <v>3</v>
      </c>
      <c r="K8" t="s">
        <v>51</v>
      </c>
      <c r="L8" s="20">
        <v>51.382572856263863</v>
      </c>
      <c r="R8" s="47">
        <v>3</v>
      </c>
      <c r="S8" t="s">
        <v>51</v>
      </c>
      <c r="T8" s="20">
        <v>0.43250136728997562</v>
      </c>
      <c r="U8" s="20">
        <f t="shared" si="0"/>
        <v>43.25013672899756</v>
      </c>
    </row>
    <row r="9" spans="1:24" x14ac:dyDescent="0.35">
      <c r="A9" s="126" t="s">
        <v>113</v>
      </c>
      <c r="B9" s="47">
        <v>4</v>
      </c>
      <c r="C9" t="s">
        <v>20</v>
      </c>
      <c r="D9" s="20">
        <v>128.12966267810754</v>
      </c>
      <c r="J9" s="47">
        <v>4</v>
      </c>
      <c r="K9" t="s">
        <v>20</v>
      </c>
      <c r="L9" s="20">
        <v>69.894306856648029</v>
      </c>
      <c r="R9" s="47">
        <v>4</v>
      </c>
      <c r="S9" t="s">
        <v>20</v>
      </c>
      <c r="T9" s="20">
        <v>0.64941649972311344</v>
      </c>
      <c r="U9" s="20">
        <f t="shared" si="0"/>
        <v>64.941649972311339</v>
      </c>
    </row>
    <row r="10" spans="1:24" x14ac:dyDescent="0.35">
      <c r="A10" s="126" t="s">
        <v>114</v>
      </c>
      <c r="B10" s="47">
        <v>5</v>
      </c>
      <c r="C10" t="s">
        <v>52</v>
      </c>
      <c r="D10" s="20">
        <v>85.680091346952324</v>
      </c>
      <c r="J10" s="47">
        <v>5</v>
      </c>
      <c r="K10" t="s">
        <v>52</v>
      </c>
      <c r="L10" s="20">
        <v>80.283725574191848</v>
      </c>
      <c r="R10" s="47">
        <v>5</v>
      </c>
      <c r="S10" t="s">
        <v>52</v>
      </c>
      <c r="T10" s="20">
        <v>0.70089095419447256</v>
      </c>
      <c r="U10" s="20">
        <f t="shared" si="0"/>
        <v>70.089095419447261</v>
      </c>
    </row>
    <row r="11" spans="1:24" x14ac:dyDescent="0.35">
      <c r="A11" s="126" t="s">
        <v>115</v>
      </c>
      <c r="B11" s="47">
        <v>6</v>
      </c>
      <c r="C11" t="s">
        <v>53</v>
      </c>
      <c r="D11" s="20">
        <v>156.51914280569062</v>
      </c>
      <c r="J11" s="47">
        <v>6</v>
      </c>
      <c r="K11" t="s">
        <v>53</v>
      </c>
      <c r="L11" s="20">
        <v>74.242884743999412</v>
      </c>
      <c r="R11" s="47">
        <v>6</v>
      </c>
      <c r="S11" t="s">
        <v>53</v>
      </c>
      <c r="T11" s="20">
        <v>0.51015305022634183</v>
      </c>
      <c r="U11" s="20">
        <f t="shared" si="0"/>
        <v>51.01530502263418</v>
      </c>
    </row>
    <row r="12" spans="1:24" x14ac:dyDescent="0.35">
      <c r="A12" s="126" t="s">
        <v>116</v>
      </c>
      <c r="B12" s="47">
        <v>7</v>
      </c>
      <c r="C12" t="s">
        <v>21</v>
      </c>
      <c r="D12" s="20">
        <v>101.79458820255982</v>
      </c>
      <c r="J12" s="47">
        <v>7</v>
      </c>
      <c r="K12" t="s">
        <v>21</v>
      </c>
      <c r="L12" s="20">
        <v>63.934896867481136</v>
      </c>
      <c r="R12" s="47">
        <v>7</v>
      </c>
      <c r="S12" t="s">
        <v>21</v>
      </c>
      <c r="T12" s="20">
        <v>0.6933390202253068</v>
      </c>
      <c r="U12" s="20">
        <f t="shared" si="0"/>
        <v>69.33390202253068</v>
      </c>
    </row>
    <row r="13" spans="1:24" x14ac:dyDescent="0.35">
      <c r="A13" s="126" t="s">
        <v>117</v>
      </c>
      <c r="B13" s="47">
        <v>8</v>
      </c>
      <c r="C13" t="s">
        <v>54</v>
      </c>
      <c r="D13" s="20">
        <v>80.751022096317286</v>
      </c>
      <c r="J13" s="47">
        <v>8</v>
      </c>
      <c r="K13" t="s">
        <v>54</v>
      </c>
      <c r="L13" s="20">
        <v>146.31815589590337</v>
      </c>
      <c r="R13" s="47">
        <v>8</v>
      </c>
      <c r="S13" t="s">
        <v>54</v>
      </c>
      <c r="T13" s="20">
        <v>0.55238007365887787</v>
      </c>
      <c r="U13" s="20">
        <f t="shared" si="0"/>
        <v>55.238007365887789</v>
      </c>
    </row>
    <row r="14" spans="1:24" x14ac:dyDescent="0.35">
      <c r="A14" s="126" t="s">
        <v>118</v>
      </c>
      <c r="B14" s="47">
        <v>9</v>
      </c>
      <c r="C14" t="s">
        <v>22</v>
      </c>
      <c r="D14" s="20">
        <v>117.30013752220316</v>
      </c>
      <c r="J14" s="47">
        <v>9</v>
      </c>
      <c r="K14" t="s">
        <v>22</v>
      </c>
      <c r="L14" s="20">
        <v>100.97709340484013</v>
      </c>
      <c r="R14" s="47">
        <v>9</v>
      </c>
      <c r="S14" t="s">
        <v>22</v>
      </c>
      <c r="T14" s="20">
        <v>0.70383860418927491</v>
      </c>
      <c r="U14" s="20">
        <f t="shared" si="0"/>
        <v>70.383860418927497</v>
      </c>
    </row>
    <row r="15" spans="1:24" x14ac:dyDescent="0.35">
      <c r="A15" s="126" t="s">
        <v>119</v>
      </c>
      <c r="B15" s="47">
        <v>10</v>
      </c>
      <c r="C15" t="s">
        <v>23</v>
      </c>
      <c r="D15" s="20">
        <v>179.69644097463396</v>
      </c>
      <c r="J15" s="47">
        <v>10</v>
      </c>
      <c r="K15" t="s">
        <v>23</v>
      </c>
      <c r="L15" s="20">
        <v>42.848915066818549</v>
      </c>
      <c r="R15" s="47">
        <v>10</v>
      </c>
      <c r="S15" t="s">
        <v>23</v>
      </c>
      <c r="T15" s="20">
        <v>0.38704131414402942</v>
      </c>
      <c r="U15" s="20">
        <f t="shared" si="0"/>
        <v>38.704131414402944</v>
      </c>
    </row>
    <row r="16" spans="1:24" x14ac:dyDescent="0.35">
      <c r="A16" s="126" t="s">
        <v>120</v>
      </c>
      <c r="B16" s="47">
        <v>11</v>
      </c>
      <c r="C16" t="s">
        <v>55</v>
      </c>
      <c r="D16" s="20">
        <v>89.444158811768062</v>
      </c>
      <c r="J16" s="47">
        <v>11</v>
      </c>
      <c r="K16" t="s">
        <v>55</v>
      </c>
      <c r="L16" s="20">
        <v>38.716443431176977</v>
      </c>
      <c r="R16" s="47">
        <v>11</v>
      </c>
      <c r="S16" t="s">
        <v>55</v>
      </c>
      <c r="T16" s="20">
        <v>0.4114362714013951</v>
      </c>
      <c r="U16" s="20">
        <f t="shared" si="0"/>
        <v>41.143627140139508</v>
      </c>
    </row>
    <row r="17" spans="1:21" x14ac:dyDescent="0.35">
      <c r="A17" s="126" t="s">
        <v>121</v>
      </c>
      <c r="B17" s="47">
        <v>12</v>
      </c>
      <c r="C17" t="s">
        <v>56</v>
      </c>
      <c r="D17" s="20">
        <v>144.11656441717793</v>
      </c>
      <c r="J17" s="47">
        <v>12</v>
      </c>
      <c r="K17" t="s">
        <v>56</v>
      </c>
      <c r="L17" s="20">
        <v>77.705398566005911</v>
      </c>
      <c r="R17" s="47">
        <v>12</v>
      </c>
      <c r="S17" t="s">
        <v>56</v>
      </c>
      <c r="T17" s="20">
        <v>0.46567033896428489</v>
      </c>
      <c r="U17" s="20">
        <f t="shared" si="0"/>
        <v>46.567033896428491</v>
      </c>
    </row>
    <row r="18" spans="1:21" x14ac:dyDescent="0.35">
      <c r="A18" s="126" t="s">
        <v>122</v>
      </c>
      <c r="B18" s="47">
        <v>13</v>
      </c>
      <c r="C18" t="s">
        <v>24</v>
      </c>
      <c r="D18" s="20">
        <v>140.07622070768369</v>
      </c>
      <c r="J18" s="47">
        <v>13</v>
      </c>
      <c r="K18" t="s">
        <v>24</v>
      </c>
      <c r="L18" s="20">
        <v>67.941246882318225</v>
      </c>
      <c r="R18" s="47">
        <v>13</v>
      </c>
      <c r="S18" t="s">
        <v>24</v>
      </c>
      <c r="T18" s="20">
        <v>0.45843998769552008</v>
      </c>
      <c r="U18" s="20">
        <f t="shared" si="0"/>
        <v>45.843998769552009</v>
      </c>
    </row>
    <row r="19" spans="1:21" x14ac:dyDescent="0.35">
      <c r="A19" s="126" t="s">
        <v>123</v>
      </c>
      <c r="B19" s="47">
        <v>14</v>
      </c>
      <c r="C19" t="s">
        <v>25</v>
      </c>
      <c r="D19" s="20">
        <v>148.21868084543379</v>
      </c>
      <c r="J19" s="47">
        <v>14</v>
      </c>
      <c r="K19" t="s">
        <v>25</v>
      </c>
      <c r="L19" s="20">
        <v>50.982994933698656</v>
      </c>
      <c r="R19" s="47">
        <v>14</v>
      </c>
      <c r="S19" t="s">
        <v>25</v>
      </c>
      <c r="T19" s="20">
        <v>0.47343466151370905</v>
      </c>
      <c r="U19" s="20">
        <f t="shared" si="0"/>
        <v>47.343466151370905</v>
      </c>
    </row>
    <row r="20" spans="1:21" x14ac:dyDescent="0.35">
      <c r="A20" s="126" t="s">
        <v>124</v>
      </c>
      <c r="B20" s="47">
        <v>15</v>
      </c>
      <c r="C20" t="s">
        <v>57</v>
      </c>
      <c r="D20" s="20">
        <v>172.35614464774528</v>
      </c>
      <c r="J20" s="47">
        <v>15</v>
      </c>
      <c r="K20" t="s">
        <v>57</v>
      </c>
      <c r="L20" s="20">
        <v>72.892523996214678</v>
      </c>
      <c r="R20" s="47">
        <v>15</v>
      </c>
      <c r="S20" t="s">
        <v>57</v>
      </c>
      <c r="T20" s="20">
        <v>0.42215685891297122</v>
      </c>
      <c r="U20" s="20">
        <f t="shared" si="0"/>
        <v>42.21568589129712</v>
      </c>
    </row>
    <row r="21" spans="1:21" x14ac:dyDescent="0.35">
      <c r="A21" s="126" t="s">
        <v>125</v>
      </c>
      <c r="B21" s="47">
        <v>16</v>
      </c>
      <c r="C21" t="s">
        <v>58</v>
      </c>
      <c r="D21" s="20">
        <v>104.59528602073651</v>
      </c>
      <c r="J21" s="47">
        <v>16</v>
      </c>
      <c r="K21" t="s">
        <v>58</v>
      </c>
      <c r="L21" s="20">
        <v>56.603257777577106</v>
      </c>
      <c r="R21" s="47">
        <v>16</v>
      </c>
      <c r="S21" t="s">
        <v>58</v>
      </c>
      <c r="T21" s="20">
        <v>0.52360211889346675</v>
      </c>
      <c r="U21" s="20">
        <f t="shared" si="0"/>
        <v>52.360211889346672</v>
      </c>
    </row>
    <row r="22" spans="1:21" x14ac:dyDescent="0.35">
      <c r="A22" s="126" t="s">
        <v>126</v>
      </c>
      <c r="B22" s="47">
        <v>17</v>
      </c>
      <c r="C22" t="s">
        <v>59</v>
      </c>
      <c r="D22" s="20">
        <v>148.12543135412974</v>
      </c>
      <c r="J22" s="47">
        <v>17</v>
      </c>
      <c r="K22" t="s">
        <v>59</v>
      </c>
      <c r="L22" s="20">
        <v>73.937060209145699</v>
      </c>
      <c r="R22" s="47">
        <v>17</v>
      </c>
      <c r="S22" t="s">
        <v>59</v>
      </c>
      <c r="T22" s="20">
        <v>0.53833372893425113</v>
      </c>
      <c r="U22" s="20">
        <f t="shared" si="0"/>
        <v>53.833372893425114</v>
      </c>
    </row>
    <row r="23" spans="1:21" x14ac:dyDescent="0.35">
      <c r="A23" s="126" t="s">
        <v>127</v>
      </c>
      <c r="B23" s="47">
        <v>18</v>
      </c>
      <c r="C23" t="s">
        <v>26</v>
      </c>
      <c r="D23" s="20">
        <v>131.7582484155586</v>
      </c>
      <c r="J23" s="47">
        <v>18</v>
      </c>
      <c r="K23" t="s">
        <v>26</v>
      </c>
      <c r="L23" s="20">
        <v>54.508838697651299</v>
      </c>
      <c r="R23" s="47">
        <v>18</v>
      </c>
      <c r="S23" t="s">
        <v>26</v>
      </c>
      <c r="T23" s="20">
        <v>0.50197352191431621</v>
      </c>
      <c r="U23" s="20">
        <f t="shared" si="0"/>
        <v>50.197352191431619</v>
      </c>
    </row>
    <row r="24" spans="1:21" x14ac:dyDescent="0.35">
      <c r="A24" s="126" t="s">
        <v>128</v>
      </c>
      <c r="B24" s="47">
        <v>19</v>
      </c>
      <c r="C24" t="s">
        <v>60</v>
      </c>
      <c r="D24" s="20">
        <v>74.401516495211069</v>
      </c>
      <c r="J24" s="47">
        <v>19</v>
      </c>
      <c r="K24" t="s">
        <v>60</v>
      </c>
      <c r="L24" s="20">
        <v>79.782867180110799</v>
      </c>
      <c r="R24" s="47">
        <v>19</v>
      </c>
      <c r="S24" t="s">
        <v>60</v>
      </c>
      <c r="T24" s="20">
        <v>0.49303060326185316</v>
      </c>
      <c r="U24" s="20">
        <f t="shared" si="0"/>
        <v>49.303060326185317</v>
      </c>
    </row>
    <row r="25" spans="1:21" x14ac:dyDescent="0.35">
      <c r="A25" s="126" t="s">
        <v>129</v>
      </c>
      <c r="B25" s="47">
        <v>20</v>
      </c>
      <c r="C25" t="s">
        <v>27</v>
      </c>
      <c r="D25" s="20">
        <v>142.11417251639844</v>
      </c>
      <c r="J25" s="47">
        <v>20</v>
      </c>
      <c r="K25" t="s">
        <v>27</v>
      </c>
      <c r="L25" s="20">
        <v>31.135214670981661</v>
      </c>
      <c r="R25" s="47">
        <v>20</v>
      </c>
      <c r="S25" t="s">
        <v>27</v>
      </c>
      <c r="T25" s="20">
        <v>0.50467289719626163</v>
      </c>
      <c r="U25" s="20">
        <f t="shared" si="0"/>
        <v>50.467289719626166</v>
      </c>
    </row>
    <row r="26" spans="1:21" x14ac:dyDescent="0.35">
      <c r="A26" s="126" t="s">
        <v>130</v>
      </c>
      <c r="B26" s="47">
        <v>21</v>
      </c>
      <c r="C26" t="s">
        <v>61</v>
      </c>
      <c r="D26" s="20">
        <v>149.07785467128028</v>
      </c>
      <c r="J26" s="47">
        <v>21</v>
      </c>
      <c r="K26" t="s">
        <v>61</v>
      </c>
      <c r="L26" s="20">
        <v>89.769701464861853</v>
      </c>
      <c r="R26" s="47">
        <v>21</v>
      </c>
      <c r="S26" t="s">
        <v>61</v>
      </c>
      <c r="T26" s="20">
        <v>0.39365268284160637</v>
      </c>
      <c r="U26" s="20">
        <f t="shared" si="0"/>
        <v>39.365268284160635</v>
      </c>
    </row>
    <row r="27" spans="1:21" x14ac:dyDescent="0.35">
      <c r="A27" s="126" t="s">
        <v>131</v>
      </c>
      <c r="B27" s="47">
        <v>22</v>
      </c>
      <c r="C27" t="s">
        <v>28</v>
      </c>
      <c r="D27" s="20">
        <v>106.392305133625</v>
      </c>
      <c r="J27" s="47">
        <v>22</v>
      </c>
      <c r="K27" t="s">
        <v>28</v>
      </c>
      <c r="L27" s="20">
        <v>63.657810045376316</v>
      </c>
      <c r="R27" s="47">
        <v>22</v>
      </c>
      <c r="S27" t="s">
        <v>28</v>
      </c>
      <c r="T27" s="20">
        <v>0.59601283448688247</v>
      </c>
      <c r="U27" s="20">
        <f t="shared" si="0"/>
        <v>59.60128344868825</v>
      </c>
    </row>
    <row r="28" spans="1:21" x14ac:dyDescent="0.35">
      <c r="A28" s="126" t="s">
        <v>132</v>
      </c>
      <c r="B28" s="47">
        <v>23</v>
      </c>
      <c r="C28" t="s">
        <v>62</v>
      </c>
      <c r="D28" s="20">
        <v>199.0978223297615</v>
      </c>
      <c r="J28" s="47">
        <v>23</v>
      </c>
      <c r="K28" t="s">
        <v>62</v>
      </c>
      <c r="L28" s="20">
        <v>110.52106790481717</v>
      </c>
      <c r="R28" s="47">
        <v>23</v>
      </c>
      <c r="S28" t="s">
        <v>62</v>
      </c>
      <c r="T28" s="20">
        <v>0.27278213639106819</v>
      </c>
      <c r="U28" s="20">
        <f t="shared" si="0"/>
        <v>27.27821363910682</v>
      </c>
    </row>
    <row r="29" spans="1:21" x14ac:dyDescent="0.35">
      <c r="A29" s="126" t="s">
        <v>133</v>
      </c>
      <c r="B29" s="47">
        <v>24</v>
      </c>
      <c r="C29" t="s">
        <v>63</v>
      </c>
      <c r="D29" s="20">
        <v>166.58181255357653</v>
      </c>
      <c r="J29" s="47">
        <v>24</v>
      </c>
      <c r="K29" t="s">
        <v>63</v>
      </c>
      <c r="L29" s="20">
        <v>135.26737843762453</v>
      </c>
      <c r="R29" s="47">
        <v>24</v>
      </c>
      <c r="S29" t="s">
        <v>63</v>
      </c>
      <c r="T29" s="20">
        <v>0.29626855679592962</v>
      </c>
      <c r="U29" s="20">
        <f t="shared" si="0"/>
        <v>29.626855679592961</v>
      </c>
    </row>
    <row r="30" spans="1:21" x14ac:dyDescent="0.35">
      <c r="A30" s="126" t="s">
        <v>134</v>
      </c>
      <c r="B30" s="47">
        <v>25</v>
      </c>
      <c r="C30" t="s">
        <v>64</v>
      </c>
      <c r="D30" s="20">
        <v>134.71352177344519</v>
      </c>
      <c r="J30" s="47">
        <v>25</v>
      </c>
      <c r="K30" t="s">
        <v>64</v>
      </c>
      <c r="L30" s="20">
        <v>66.894718323500925</v>
      </c>
      <c r="R30" s="47">
        <v>25</v>
      </c>
      <c r="S30" t="s">
        <v>64</v>
      </c>
      <c r="T30" s="20">
        <v>0.64287133857400425</v>
      </c>
      <c r="U30" s="20">
        <f t="shared" si="0"/>
        <v>64.28713385740042</v>
      </c>
    </row>
    <row r="31" spans="1:21" x14ac:dyDescent="0.35">
      <c r="A31" s="126" t="s">
        <v>135</v>
      </c>
      <c r="B31" s="47">
        <v>26</v>
      </c>
      <c r="C31" t="s">
        <v>29</v>
      </c>
      <c r="D31" s="20">
        <v>166.8953714438598</v>
      </c>
      <c r="J31" s="47">
        <v>26</v>
      </c>
      <c r="K31" t="s">
        <v>29</v>
      </c>
      <c r="L31" s="20">
        <v>54.89349861767591</v>
      </c>
      <c r="R31" s="47">
        <v>26</v>
      </c>
      <c r="S31" t="s">
        <v>29</v>
      </c>
      <c r="T31" s="20">
        <v>0.46456979532907205</v>
      </c>
      <c r="U31" s="20">
        <f t="shared" si="0"/>
        <v>46.456979532907205</v>
      </c>
    </row>
    <row r="32" spans="1:21" x14ac:dyDescent="0.35">
      <c r="A32" s="126" t="s">
        <v>136</v>
      </c>
      <c r="B32" s="47">
        <v>27</v>
      </c>
      <c r="C32" t="s">
        <v>65</v>
      </c>
      <c r="D32" s="20">
        <v>150.01306525910275</v>
      </c>
      <c r="J32" s="47">
        <v>27</v>
      </c>
      <c r="K32" t="s">
        <v>65</v>
      </c>
      <c r="L32" s="20">
        <v>65.244404275121298</v>
      </c>
      <c r="R32" s="47">
        <v>27</v>
      </c>
      <c r="S32" t="s">
        <v>65</v>
      </c>
      <c r="T32" s="20">
        <v>0.49081959528088132</v>
      </c>
      <c r="U32" s="20">
        <f t="shared" si="0"/>
        <v>49.081959528088134</v>
      </c>
    </row>
    <row r="33" spans="1:21" x14ac:dyDescent="0.35">
      <c r="A33" s="126" t="s">
        <v>137</v>
      </c>
      <c r="B33" s="47">
        <v>28</v>
      </c>
      <c r="C33" t="s">
        <v>66</v>
      </c>
      <c r="D33" s="20">
        <v>101.22129890053695</v>
      </c>
      <c r="J33" s="47">
        <v>28</v>
      </c>
      <c r="K33" t="s">
        <v>66</v>
      </c>
      <c r="L33" s="20">
        <v>54.594381927405024</v>
      </c>
      <c r="R33" s="47">
        <v>28</v>
      </c>
      <c r="S33" t="s">
        <v>66</v>
      </c>
      <c r="T33" s="20">
        <v>0.52673137662737846</v>
      </c>
      <c r="U33" s="20">
        <f t="shared" si="0"/>
        <v>52.673137662737844</v>
      </c>
    </row>
    <row r="34" spans="1:21" x14ac:dyDescent="0.35">
      <c r="A34" s="126" t="s">
        <v>138</v>
      </c>
      <c r="B34" s="47">
        <v>29</v>
      </c>
      <c r="C34" t="s">
        <v>67</v>
      </c>
      <c r="D34" s="20">
        <v>129.24340975968613</v>
      </c>
      <c r="J34" s="47">
        <v>29</v>
      </c>
      <c r="K34" t="s">
        <v>67</v>
      </c>
      <c r="L34" s="20">
        <v>87.447475224706153</v>
      </c>
      <c r="R34" s="47">
        <v>29</v>
      </c>
      <c r="S34" t="s">
        <v>67</v>
      </c>
      <c r="T34" s="20">
        <v>0.5199315892979085</v>
      </c>
      <c r="U34" s="20">
        <f t="shared" si="0"/>
        <v>51.993158929790852</v>
      </c>
    </row>
    <row r="35" spans="1:21" x14ac:dyDescent="0.35">
      <c r="A35" s="126" t="s">
        <v>139</v>
      </c>
      <c r="B35" s="47">
        <v>30</v>
      </c>
      <c r="C35" t="s">
        <v>68</v>
      </c>
      <c r="D35" s="20">
        <v>294.88540925266904</v>
      </c>
      <c r="J35" s="47">
        <v>30</v>
      </c>
      <c r="K35" t="s">
        <v>68</v>
      </c>
      <c r="L35" s="20">
        <v>163.75215011727911</v>
      </c>
      <c r="R35" s="47">
        <v>30</v>
      </c>
      <c r="S35" t="s">
        <v>68</v>
      </c>
      <c r="T35" s="20">
        <v>0.22924611581920903</v>
      </c>
      <c r="U35" s="20">
        <f t="shared" si="0"/>
        <v>22.924611581920903</v>
      </c>
    </row>
    <row r="36" spans="1:21" x14ac:dyDescent="0.35">
      <c r="A36" s="126" t="s">
        <v>140</v>
      </c>
      <c r="B36" s="47">
        <v>31</v>
      </c>
      <c r="C36" t="s">
        <v>30</v>
      </c>
      <c r="D36" s="20">
        <v>138.16011342837879</v>
      </c>
      <c r="J36" s="47">
        <v>31</v>
      </c>
      <c r="K36" t="s">
        <v>30</v>
      </c>
      <c r="L36" s="20">
        <v>33.712534350392481</v>
      </c>
      <c r="R36" s="47">
        <v>31</v>
      </c>
      <c r="S36" t="s">
        <v>30</v>
      </c>
      <c r="T36" s="20">
        <v>0.48561328272145116</v>
      </c>
      <c r="U36" s="20">
        <f t="shared" si="0"/>
        <v>48.561328272145118</v>
      </c>
    </row>
    <row r="37" spans="1:21" x14ac:dyDescent="0.35">
      <c r="A37" s="126" t="s">
        <v>141</v>
      </c>
      <c r="B37" s="47">
        <v>32</v>
      </c>
      <c r="C37" t="s">
        <v>69</v>
      </c>
      <c r="D37" s="20">
        <v>105.30143086333099</v>
      </c>
      <c r="J37" s="47">
        <v>32</v>
      </c>
      <c r="K37" t="s">
        <v>69</v>
      </c>
      <c r="L37" s="20">
        <v>57.652964412950709</v>
      </c>
      <c r="R37" s="47">
        <v>32</v>
      </c>
      <c r="S37" t="s">
        <v>69</v>
      </c>
      <c r="T37" s="20">
        <v>0.43622575165693078</v>
      </c>
      <c r="U37" s="20">
        <f t="shared" si="0"/>
        <v>43.622575165693078</v>
      </c>
    </row>
    <row r="38" spans="1:21" x14ac:dyDescent="0.35">
      <c r="A38" s="126" t="s">
        <v>142</v>
      </c>
      <c r="B38" s="47">
        <v>33</v>
      </c>
      <c r="C38" t="s">
        <v>31</v>
      </c>
      <c r="D38" s="20">
        <v>202.77121379339067</v>
      </c>
      <c r="J38" s="47">
        <v>33</v>
      </c>
      <c r="K38" t="s">
        <v>31</v>
      </c>
      <c r="L38" s="20">
        <v>61.481106612685558</v>
      </c>
      <c r="R38" s="47">
        <v>33</v>
      </c>
      <c r="S38" t="s">
        <v>31</v>
      </c>
      <c r="T38" s="20">
        <v>0.40479459048569905</v>
      </c>
      <c r="U38" s="20">
        <f t="shared" si="0"/>
        <v>40.479459048569908</v>
      </c>
    </row>
    <row r="39" spans="1:21" x14ac:dyDescent="0.35">
      <c r="A39" s="126" t="s">
        <v>143</v>
      </c>
      <c r="B39" s="47">
        <v>34</v>
      </c>
      <c r="C39" t="s">
        <v>70</v>
      </c>
      <c r="D39" s="20">
        <v>131.76983337478239</v>
      </c>
      <c r="J39" s="47">
        <v>34</v>
      </c>
      <c r="K39" t="s">
        <v>70</v>
      </c>
      <c r="L39" s="20">
        <v>91.037912912912915</v>
      </c>
      <c r="R39" s="47">
        <v>34</v>
      </c>
      <c r="S39" t="s">
        <v>70</v>
      </c>
      <c r="T39" s="20">
        <v>0.65052768005924833</v>
      </c>
      <c r="U39" s="20">
        <f t="shared" si="0"/>
        <v>65.052768005924833</v>
      </c>
    </row>
    <row r="40" spans="1:21" x14ac:dyDescent="0.35">
      <c r="A40" s="126" t="s">
        <v>144</v>
      </c>
      <c r="B40" s="47">
        <v>35</v>
      </c>
      <c r="C40" t="s">
        <v>32</v>
      </c>
      <c r="D40" s="20">
        <v>145.04756012731929</v>
      </c>
      <c r="J40" s="47">
        <v>35</v>
      </c>
      <c r="K40" t="s">
        <v>32</v>
      </c>
      <c r="L40" s="20">
        <v>67.006406858924393</v>
      </c>
      <c r="R40" s="47">
        <v>35</v>
      </c>
      <c r="S40" t="s">
        <v>32</v>
      </c>
      <c r="T40" s="20">
        <v>0.52534945197299132</v>
      </c>
      <c r="U40" s="20">
        <f t="shared" si="0"/>
        <v>52.53494519729913</v>
      </c>
    </row>
    <row r="41" spans="1:21" x14ac:dyDescent="0.35">
      <c r="A41" s="126" t="s">
        <v>145</v>
      </c>
      <c r="B41" s="47">
        <v>36</v>
      </c>
      <c r="C41" t="s">
        <v>33</v>
      </c>
      <c r="D41" s="20">
        <v>91.324771276762974</v>
      </c>
      <c r="J41" s="47">
        <v>36</v>
      </c>
      <c r="K41" t="s">
        <v>33</v>
      </c>
      <c r="L41" s="20">
        <v>64.400577339427471</v>
      </c>
      <c r="R41" s="47">
        <v>36</v>
      </c>
      <c r="S41" t="s">
        <v>33</v>
      </c>
      <c r="T41" s="20">
        <v>0.71205775189838938</v>
      </c>
      <c r="U41" s="20">
        <f t="shared" si="0"/>
        <v>71.205775189838931</v>
      </c>
    </row>
    <row r="42" spans="1:21" x14ac:dyDescent="0.35">
      <c r="A42" s="126" t="s">
        <v>146</v>
      </c>
      <c r="B42" s="47">
        <v>37</v>
      </c>
      <c r="C42" t="s">
        <v>71</v>
      </c>
      <c r="D42" s="20">
        <v>152.88273570976588</v>
      </c>
      <c r="J42" s="47">
        <v>37</v>
      </c>
      <c r="K42" t="s">
        <v>71</v>
      </c>
      <c r="L42" s="20">
        <v>28.689823141802844</v>
      </c>
      <c r="R42" s="47">
        <v>37</v>
      </c>
      <c r="S42" t="s">
        <v>71</v>
      </c>
      <c r="T42" s="20">
        <v>0.56783940324955828</v>
      </c>
      <c r="U42" s="20">
        <f t="shared" si="0"/>
        <v>56.783940324955829</v>
      </c>
    </row>
    <row r="43" spans="1:21" x14ac:dyDescent="0.35">
      <c r="A43" s="126" t="s">
        <v>147</v>
      </c>
      <c r="B43" s="47">
        <v>38</v>
      </c>
      <c r="C43" t="s">
        <v>72</v>
      </c>
      <c r="D43" s="20">
        <v>160.89261167512691</v>
      </c>
      <c r="J43" s="47">
        <v>38</v>
      </c>
      <c r="K43" t="s">
        <v>72</v>
      </c>
      <c r="L43" s="20">
        <v>116.52720777515104</v>
      </c>
      <c r="R43" s="47">
        <v>38</v>
      </c>
      <c r="S43" t="s">
        <v>72</v>
      </c>
      <c r="T43" s="20">
        <v>0.25231541418527298</v>
      </c>
      <c r="U43" s="20">
        <f t="shared" si="0"/>
        <v>25.231541418527296</v>
      </c>
    </row>
    <row r="44" spans="1:21" x14ac:dyDescent="0.35">
      <c r="A44" s="126" t="s">
        <v>148</v>
      </c>
      <c r="B44" s="47">
        <v>39</v>
      </c>
      <c r="C44" t="s">
        <v>73</v>
      </c>
      <c r="D44" s="20">
        <v>107.17880904169594</v>
      </c>
      <c r="J44" s="47">
        <v>39</v>
      </c>
      <c r="K44" t="s">
        <v>73</v>
      </c>
      <c r="L44" s="20">
        <v>75.588482222886171</v>
      </c>
      <c r="R44" s="47">
        <v>39</v>
      </c>
      <c r="S44" t="s">
        <v>73</v>
      </c>
      <c r="T44" s="20">
        <v>0.70446656745859604</v>
      </c>
      <c r="U44" s="20">
        <f t="shared" si="0"/>
        <v>70.446656745859599</v>
      </c>
    </row>
    <row r="45" spans="1:21" x14ac:dyDescent="0.35">
      <c r="A45" s="126" t="s">
        <v>149</v>
      </c>
      <c r="B45" s="47">
        <v>40</v>
      </c>
      <c r="C45" t="s">
        <v>34</v>
      </c>
      <c r="D45" s="20">
        <v>89.692117348543633</v>
      </c>
      <c r="J45" s="47">
        <v>40</v>
      </c>
      <c r="K45" t="s">
        <v>34</v>
      </c>
      <c r="L45" s="20">
        <v>60.701387065721534</v>
      </c>
      <c r="R45" s="47">
        <v>40</v>
      </c>
      <c r="S45" t="s">
        <v>34</v>
      </c>
      <c r="T45" s="20">
        <v>0.74050407068687663</v>
      </c>
      <c r="U45" s="20">
        <f t="shared" si="0"/>
        <v>74.050407068687662</v>
      </c>
    </row>
    <row r="46" spans="1:21" x14ac:dyDescent="0.35">
      <c r="A46" s="126" t="s">
        <v>150</v>
      </c>
      <c r="B46" s="47">
        <v>41</v>
      </c>
      <c r="C46" t="s">
        <v>74</v>
      </c>
      <c r="D46" s="20">
        <v>126.37934586041254</v>
      </c>
      <c r="J46" s="47">
        <v>41</v>
      </c>
      <c r="K46" t="s">
        <v>74</v>
      </c>
      <c r="L46" s="20">
        <v>72.224303436475111</v>
      </c>
      <c r="R46" s="47">
        <v>41</v>
      </c>
      <c r="S46" t="s">
        <v>74</v>
      </c>
      <c r="T46" s="20">
        <v>0.40088862742669601</v>
      </c>
      <c r="U46" s="20">
        <f t="shared" si="0"/>
        <v>40.088862742669598</v>
      </c>
    </row>
    <row r="47" spans="1:21" x14ac:dyDescent="0.35">
      <c r="A47" s="126" t="s">
        <v>151</v>
      </c>
      <c r="B47" s="47">
        <v>42</v>
      </c>
      <c r="C47" t="s">
        <v>35</v>
      </c>
      <c r="D47" s="20">
        <v>170.70846914099465</v>
      </c>
      <c r="J47" s="47">
        <v>42</v>
      </c>
      <c r="K47" t="s">
        <v>35</v>
      </c>
      <c r="L47" s="20">
        <v>71.084321510267401</v>
      </c>
      <c r="R47" s="47">
        <v>42</v>
      </c>
      <c r="S47" t="s">
        <v>35</v>
      </c>
      <c r="T47" s="20">
        <v>0.40289773328163009</v>
      </c>
      <c r="U47" s="20">
        <f t="shared" si="0"/>
        <v>40.289773328163008</v>
      </c>
    </row>
    <row r="48" spans="1:21" x14ac:dyDescent="0.35">
      <c r="A48" s="126" t="s">
        <v>152</v>
      </c>
      <c r="B48" s="47">
        <v>43</v>
      </c>
      <c r="C48" t="s">
        <v>36</v>
      </c>
      <c r="D48" s="20">
        <v>143.61510783662806</v>
      </c>
      <c r="J48" s="47">
        <v>43</v>
      </c>
      <c r="K48" t="s">
        <v>36</v>
      </c>
      <c r="L48" s="20">
        <v>66.681411946248318</v>
      </c>
      <c r="R48" s="47">
        <v>43</v>
      </c>
      <c r="S48" t="s">
        <v>36</v>
      </c>
      <c r="T48" s="20">
        <v>0.57515369938520244</v>
      </c>
      <c r="U48" s="20">
        <f t="shared" si="0"/>
        <v>57.515369938520244</v>
      </c>
    </row>
    <row r="49" spans="1:25" x14ac:dyDescent="0.35">
      <c r="A49" s="126" t="s">
        <v>153</v>
      </c>
      <c r="B49" s="47">
        <v>44</v>
      </c>
      <c r="C49" t="s">
        <v>37</v>
      </c>
      <c r="D49" s="20">
        <v>475.77476011715692</v>
      </c>
      <c r="J49" s="47">
        <v>44</v>
      </c>
      <c r="K49" t="s">
        <v>37</v>
      </c>
      <c r="L49" s="20">
        <v>162.59820274172299</v>
      </c>
      <c r="R49" s="47">
        <v>44</v>
      </c>
      <c r="S49" t="s">
        <v>37</v>
      </c>
      <c r="T49" s="20">
        <v>0.28459535691562371</v>
      </c>
      <c r="U49" s="20">
        <f t="shared" si="0"/>
        <v>28.459535691562373</v>
      </c>
    </row>
    <row r="50" spans="1:25" x14ac:dyDescent="0.35">
      <c r="A50" s="126" t="s">
        <v>154</v>
      </c>
      <c r="B50" s="47">
        <v>45</v>
      </c>
      <c r="C50" t="s">
        <v>38</v>
      </c>
      <c r="D50" s="20">
        <v>154.26193332925561</v>
      </c>
      <c r="J50" s="47">
        <v>45</v>
      </c>
      <c r="K50" t="s">
        <v>38</v>
      </c>
      <c r="L50" s="20">
        <v>56.165721346378064</v>
      </c>
      <c r="R50" s="47">
        <v>45</v>
      </c>
      <c r="S50" t="s">
        <v>38</v>
      </c>
      <c r="T50" s="20">
        <v>0.3880877271479653</v>
      </c>
      <c r="U50" s="20">
        <f t="shared" si="0"/>
        <v>38.808772714796532</v>
      </c>
    </row>
    <row r="51" spans="1:25" x14ac:dyDescent="0.35">
      <c r="A51" s="126" t="s">
        <v>155</v>
      </c>
      <c r="B51" s="47">
        <v>46</v>
      </c>
      <c r="C51" t="s">
        <v>76</v>
      </c>
      <c r="D51" s="20">
        <v>52.556987500882705</v>
      </c>
      <c r="G51" s="20"/>
      <c r="J51" s="47">
        <v>46</v>
      </c>
      <c r="K51" t="s">
        <v>76</v>
      </c>
      <c r="L51" s="20">
        <v>104.42671245255738</v>
      </c>
      <c r="R51" s="47">
        <v>46</v>
      </c>
      <c r="S51" t="s">
        <v>76</v>
      </c>
      <c r="T51" s="20">
        <v>0.68267010364642067</v>
      </c>
      <c r="U51" s="20">
        <f t="shared" ref="U51:U57" si="1">T51*100</f>
        <v>68.267010364642061</v>
      </c>
      <c r="X51" s="20"/>
      <c r="Y51" s="20"/>
    </row>
    <row r="52" spans="1:25" x14ac:dyDescent="0.35">
      <c r="A52" s="126" t="s">
        <v>156</v>
      </c>
      <c r="B52" s="47">
        <v>47</v>
      </c>
      <c r="C52" t="s">
        <v>77</v>
      </c>
      <c r="D52" s="20">
        <v>66.148666412607312</v>
      </c>
      <c r="J52" s="47">
        <v>47</v>
      </c>
      <c r="K52" t="s">
        <v>77</v>
      </c>
      <c r="L52" s="20">
        <v>39.851135298287332</v>
      </c>
      <c r="R52" s="47">
        <v>47</v>
      </c>
      <c r="S52" t="s">
        <v>77</v>
      </c>
      <c r="T52" s="20">
        <v>0.35420927392464424</v>
      </c>
      <c r="U52" s="20">
        <f t="shared" si="1"/>
        <v>35.420927392464421</v>
      </c>
    </row>
    <row r="53" spans="1:25" x14ac:dyDescent="0.35">
      <c r="A53" s="126" t="s">
        <v>157</v>
      </c>
      <c r="B53" s="47">
        <v>48</v>
      </c>
      <c r="C53" t="s">
        <v>78</v>
      </c>
      <c r="D53" s="20">
        <v>166.57709093510769</v>
      </c>
      <c r="J53" s="47">
        <v>48</v>
      </c>
      <c r="K53" t="s">
        <v>78</v>
      </c>
      <c r="L53" s="20">
        <v>103.40255169379674</v>
      </c>
      <c r="R53" s="47">
        <v>48</v>
      </c>
      <c r="S53" t="s">
        <v>78</v>
      </c>
      <c r="T53" s="20">
        <v>0.59638235732407963</v>
      </c>
      <c r="U53" s="20">
        <f t="shared" si="1"/>
        <v>59.638235732407963</v>
      </c>
    </row>
    <row r="54" spans="1:25" x14ac:dyDescent="0.35">
      <c r="A54" s="126" t="s">
        <v>158</v>
      </c>
      <c r="B54" s="47">
        <v>49</v>
      </c>
      <c r="C54" t="s">
        <v>39</v>
      </c>
      <c r="D54" s="20">
        <v>87.635791206446299</v>
      </c>
      <c r="J54" s="47">
        <v>49</v>
      </c>
      <c r="K54" t="s">
        <v>39</v>
      </c>
      <c r="L54" s="20">
        <v>50.099060847987914</v>
      </c>
      <c r="R54" s="47">
        <v>49</v>
      </c>
      <c r="S54" t="s">
        <v>39</v>
      </c>
      <c r="T54" s="20">
        <v>0.70447513272318663</v>
      </c>
      <c r="U54" s="20">
        <f t="shared" si="1"/>
        <v>70.447513272318659</v>
      </c>
    </row>
    <row r="55" spans="1:25" x14ac:dyDescent="0.35">
      <c r="A55" s="126" t="s">
        <v>159</v>
      </c>
      <c r="B55" s="47">
        <v>50</v>
      </c>
      <c r="C55" t="s">
        <v>79</v>
      </c>
      <c r="D55" s="20">
        <v>138.79134803649933</v>
      </c>
      <c r="J55" s="47">
        <v>50</v>
      </c>
      <c r="K55" t="s">
        <v>79</v>
      </c>
      <c r="L55" s="20">
        <v>59.222627055306425</v>
      </c>
      <c r="R55" s="47">
        <v>50</v>
      </c>
      <c r="S55" t="s">
        <v>79</v>
      </c>
      <c r="T55" s="20">
        <v>0.43059356229495288</v>
      </c>
      <c r="U55" s="20">
        <f t="shared" si="1"/>
        <v>43.059356229495286</v>
      </c>
    </row>
    <row r="56" spans="1:25" x14ac:dyDescent="0.35">
      <c r="A56" s="126" t="s">
        <v>160</v>
      </c>
      <c r="B56" s="47">
        <v>51</v>
      </c>
      <c r="C56" t="s">
        <v>80</v>
      </c>
      <c r="D56" s="20">
        <v>181.89592982346312</v>
      </c>
      <c r="J56" s="47">
        <v>51</v>
      </c>
      <c r="K56" t="s">
        <v>80</v>
      </c>
      <c r="L56" s="20">
        <v>82.556341035756773</v>
      </c>
      <c r="R56" s="47">
        <v>51</v>
      </c>
      <c r="S56" t="s">
        <v>80</v>
      </c>
      <c r="T56" s="20">
        <v>0.36934544208361891</v>
      </c>
      <c r="U56" s="20">
        <f t="shared" si="1"/>
        <v>36.934544208361892</v>
      </c>
    </row>
    <row r="57" spans="1:25" x14ac:dyDescent="0.35">
      <c r="A57" s="126" t="s">
        <v>75</v>
      </c>
      <c r="B57" s="47">
        <v>52</v>
      </c>
      <c r="C57" t="s">
        <v>75</v>
      </c>
      <c r="D57" s="20">
        <v>131.15687505287246</v>
      </c>
      <c r="J57" s="47">
        <v>52</v>
      </c>
      <c r="K57" t="s">
        <v>75</v>
      </c>
      <c r="L57" s="20">
        <v>44.404047281151847</v>
      </c>
      <c r="R57" s="47">
        <v>52</v>
      </c>
      <c r="S57" t="s">
        <v>75</v>
      </c>
      <c r="T57" s="20">
        <v>0.51074325313060998</v>
      </c>
      <c r="U57" s="20">
        <f t="shared" si="1"/>
        <v>51.074325313060996</v>
      </c>
    </row>
    <row r="58" spans="1:25" x14ac:dyDescent="0.35">
      <c r="A58" s="126" t="s">
        <v>162</v>
      </c>
      <c r="B58" s="47">
        <v>53</v>
      </c>
      <c r="C58" t="s">
        <v>41</v>
      </c>
      <c r="D58" s="20">
        <v>89.006394970734874</v>
      </c>
      <c r="J58" s="47">
        <v>53</v>
      </c>
      <c r="K58" t="s">
        <v>41</v>
      </c>
      <c r="L58" s="20">
        <v>55.28268527430221</v>
      </c>
      <c r="R58" s="47">
        <v>53</v>
      </c>
      <c r="S58" t="s">
        <v>41</v>
      </c>
      <c r="T58" s="20">
        <v>0.56325218088819495</v>
      </c>
      <c r="U58" s="20">
        <f t="shared" si="0"/>
        <v>56.325218088819497</v>
      </c>
    </row>
    <row r="59" spans="1:25" x14ac:dyDescent="0.35">
      <c r="A59" s="126" t="s">
        <v>163</v>
      </c>
      <c r="B59" s="47">
        <v>54</v>
      </c>
      <c r="C59" t="s">
        <v>81</v>
      </c>
      <c r="D59" s="20">
        <v>244.98701659679548</v>
      </c>
      <c r="J59" s="47">
        <v>54</v>
      </c>
      <c r="K59" t="s">
        <v>81</v>
      </c>
      <c r="L59" s="20">
        <v>107.84368460345719</v>
      </c>
      <c r="O59" s="20"/>
      <c r="R59" s="47">
        <v>54</v>
      </c>
      <c r="S59" t="s">
        <v>81</v>
      </c>
      <c r="T59" s="20">
        <v>0.31893825088553063</v>
      </c>
      <c r="U59" s="20">
        <f t="shared" si="0"/>
        <v>31.893825088553061</v>
      </c>
    </row>
    <row r="60" spans="1:25" x14ac:dyDescent="0.35">
      <c r="A60" s="126" t="s">
        <v>164</v>
      </c>
      <c r="B60" s="47">
        <v>55</v>
      </c>
      <c r="C60" t="s">
        <v>82</v>
      </c>
      <c r="D60" s="20">
        <v>163.94187419768934</v>
      </c>
      <c r="J60" s="47">
        <v>55</v>
      </c>
      <c r="K60" t="s">
        <v>82</v>
      </c>
      <c r="L60" s="20">
        <v>60.92184693731172</v>
      </c>
      <c r="R60" s="47">
        <v>55</v>
      </c>
      <c r="S60" t="s">
        <v>82</v>
      </c>
      <c r="T60" s="20">
        <v>0.58870788051290901</v>
      </c>
      <c r="U60" s="20">
        <f t="shared" si="0"/>
        <v>58.870788051290901</v>
      </c>
    </row>
    <row r="61" spans="1:25" x14ac:dyDescent="0.35">
      <c r="A61" s="126" t="s">
        <v>165</v>
      </c>
      <c r="B61" s="47">
        <v>56</v>
      </c>
      <c r="C61" t="s">
        <v>83</v>
      </c>
      <c r="D61" s="20">
        <v>143.87561146051712</v>
      </c>
      <c r="J61" s="47">
        <v>56</v>
      </c>
      <c r="K61" t="s">
        <v>83</v>
      </c>
      <c r="L61" s="20">
        <v>74.12908072667669</v>
      </c>
      <c r="R61" s="47">
        <v>56</v>
      </c>
      <c r="S61" t="s">
        <v>83</v>
      </c>
      <c r="T61" s="20">
        <v>0.31590574374079528</v>
      </c>
      <c r="U61" s="20">
        <f t="shared" si="0"/>
        <v>31.590574374079527</v>
      </c>
    </row>
    <row r="62" spans="1:25" x14ac:dyDescent="0.35">
      <c r="A62" s="126" t="s">
        <v>166</v>
      </c>
      <c r="B62" s="47">
        <v>57</v>
      </c>
      <c r="C62" t="s">
        <v>42</v>
      </c>
      <c r="D62" s="20">
        <v>94.324101049606895</v>
      </c>
      <c r="J62" s="47">
        <v>57</v>
      </c>
      <c r="K62" t="s">
        <v>42</v>
      </c>
      <c r="L62" s="20">
        <v>73.575216644702692</v>
      </c>
      <c r="R62" s="47">
        <v>57</v>
      </c>
      <c r="S62" t="s">
        <v>42</v>
      </c>
      <c r="T62" s="20">
        <v>0.68948239404247491</v>
      </c>
      <c r="U62" s="20">
        <f t="shared" si="0"/>
        <v>68.948239404247488</v>
      </c>
    </row>
    <row r="63" spans="1:25" x14ac:dyDescent="0.35">
      <c r="A63" s="126" t="s">
        <v>167</v>
      </c>
      <c r="B63" s="47">
        <v>58</v>
      </c>
      <c r="C63" t="s">
        <v>84</v>
      </c>
      <c r="D63" s="20">
        <v>310.37387465267057</v>
      </c>
      <c r="J63" s="47">
        <v>58</v>
      </c>
      <c r="K63" t="s">
        <v>84</v>
      </c>
      <c r="L63" s="20">
        <v>171.64801014745521</v>
      </c>
      <c r="R63" s="47">
        <v>58</v>
      </c>
      <c r="S63" t="s">
        <v>84</v>
      </c>
      <c r="T63" s="20">
        <v>0.33136296798400938</v>
      </c>
      <c r="U63" s="20">
        <f t="shared" si="0"/>
        <v>33.136296798400942</v>
      </c>
    </row>
    <row r="64" spans="1:25" x14ac:dyDescent="0.35">
      <c r="A64" s="126" t="s">
        <v>43</v>
      </c>
      <c r="B64" s="47">
        <v>59</v>
      </c>
      <c r="C64" t="s">
        <v>85</v>
      </c>
      <c r="D64" s="20">
        <v>170.94826417861387</v>
      </c>
      <c r="J64" s="47">
        <v>59</v>
      </c>
      <c r="K64" t="s">
        <v>85</v>
      </c>
      <c r="L64" s="20">
        <v>116.07277959127691</v>
      </c>
      <c r="R64" s="47">
        <v>59</v>
      </c>
      <c r="S64" t="s">
        <v>85</v>
      </c>
      <c r="T64" s="20">
        <v>0.39447033675579074</v>
      </c>
      <c r="U64" s="20">
        <f t="shared" si="0"/>
        <v>39.447033675579071</v>
      </c>
    </row>
    <row r="65" spans="1:21" x14ac:dyDescent="0.35">
      <c r="A65" s="126" t="s">
        <v>168</v>
      </c>
      <c r="B65" s="47">
        <v>60</v>
      </c>
      <c r="C65" t="s">
        <v>86</v>
      </c>
      <c r="D65" s="20">
        <v>130.62514834205933</v>
      </c>
      <c r="J65" s="47">
        <v>60</v>
      </c>
      <c r="K65" t="s">
        <v>86</v>
      </c>
      <c r="L65" s="20">
        <v>44.186225081742428</v>
      </c>
      <c r="R65" s="47">
        <v>60</v>
      </c>
      <c r="S65" t="s">
        <v>86</v>
      </c>
      <c r="T65" s="20">
        <v>0.34040404040404043</v>
      </c>
      <c r="U65" s="20">
        <f t="shared" si="0"/>
        <v>34.040404040404042</v>
      </c>
    </row>
    <row r="66" spans="1:21" x14ac:dyDescent="0.35">
      <c r="A66" s="126" t="s">
        <v>169</v>
      </c>
      <c r="B66" s="47">
        <v>61</v>
      </c>
      <c r="C66" t="s">
        <v>188</v>
      </c>
      <c r="D66" s="20">
        <v>102.3937875751503</v>
      </c>
      <c r="J66" s="47">
        <v>61</v>
      </c>
      <c r="K66" t="s">
        <v>188</v>
      </c>
      <c r="L66" s="20">
        <v>78.71452875127595</v>
      </c>
      <c r="R66" s="47">
        <v>61</v>
      </c>
      <c r="S66" t="s">
        <v>188</v>
      </c>
      <c r="T66" s="20">
        <v>0.71647699158832256</v>
      </c>
      <c r="U66" s="20">
        <f>T66*100</f>
        <v>71.647699158832253</v>
      </c>
    </row>
    <row r="67" spans="1:21" x14ac:dyDescent="0.35">
      <c r="A67" s="126" t="s">
        <v>170</v>
      </c>
      <c r="B67" s="47">
        <v>62</v>
      </c>
      <c r="C67" t="s">
        <v>87</v>
      </c>
      <c r="D67" s="20">
        <v>173.53795381418817</v>
      </c>
      <c r="J67" s="47">
        <v>62</v>
      </c>
      <c r="K67" t="s">
        <v>87</v>
      </c>
      <c r="L67" s="20">
        <v>73.491320778267252</v>
      </c>
      <c r="R67" s="47">
        <v>62</v>
      </c>
      <c r="S67" t="s">
        <v>87</v>
      </c>
      <c r="T67" s="20">
        <v>0.50001602215255958</v>
      </c>
      <c r="U67" s="20">
        <f t="shared" si="0"/>
        <v>50.001602215255957</v>
      </c>
    </row>
    <row r="68" spans="1:21" x14ac:dyDescent="0.35">
      <c r="A68" s="126" t="s">
        <v>171</v>
      </c>
      <c r="B68" s="47">
        <v>63</v>
      </c>
      <c r="C68" t="s">
        <v>88</v>
      </c>
      <c r="D68" s="20">
        <v>134.23565672274847</v>
      </c>
      <c r="J68" s="47">
        <v>63</v>
      </c>
      <c r="K68" t="s">
        <v>88</v>
      </c>
      <c r="L68" s="20">
        <v>84.105521732974665</v>
      </c>
      <c r="R68" s="47">
        <v>63</v>
      </c>
      <c r="S68" t="s">
        <v>88</v>
      </c>
      <c r="T68" s="20">
        <v>0.58941839161471377</v>
      </c>
      <c r="U68" s="20">
        <f t="shared" si="0"/>
        <v>58.941839161471378</v>
      </c>
    </row>
    <row r="69" spans="1:21" x14ac:dyDescent="0.35">
      <c r="A69" s="126" t="s">
        <v>172</v>
      </c>
      <c r="B69" s="47">
        <v>64</v>
      </c>
      <c r="C69" t="s">
        <v>44</v>
      </c>
      <c r="D69" s="20">
        <v>149.00235328966858</v>
      </c>
      <c r="J69" s="47">
        <v>64</v>
      </c>
      <c r="K69" t="s">
        <v>44</v>
      </c>
      <c r="L69" s="20">
        <v>45.512495913848511</v>
      </c>
      <c r="R69" s="47">
        <v>64</v>
      </c>
      <c r="S69" t="s">
        <v>44</v>
      </c>
      <c r="T69" s="20">
        <v>0.39844634545225815</v>
      </c>
      <c r="U69" s="20">
        <f t="shared" si="0"/>
        <v>39.844634545225816</v>
      </c>
    </row>
    <row r="70" spans="1:21" x14ac:dyDescent="0.35">
      <c r="A70" s="126" t="s">
        <v>173</v>
      </c>
      <c r="B70" s="47">
        <v>65</v>
      </c>
      <c r="C70" t="s">
        <v>89</v>
      </c>
      <c r="D70" s="20">
        <v>138.23504983388705</v>
      </c>
      <c r="J70" s="47">
        <v>65</v>
      </c>
      <c r="K70" t="s">
        <v>89</v>
      </c>
      <c r="L70" s="20">
        <v>152.36091808801854</v>
      </c>
      <c r="R70" s="47">
        <v>65</v>
      </c>
      <c r="S70" t="s">
        <v>89</v>
      </c>
      <c r="T70" s="20">
        <v>0.68594545266897344</v>
      </c>
      <c r="U70" s="20">
        <f t="shared" si="0"/>
        <v>68.594545266897342</v>
      </c>
    </row>
    <row r="71" spans="1:21" x14ac:dyDescent="0.35">
      <c r="A71" s="126" t="s">
        <v>174</v>
      </c>
      <c r="B71" s="47">
        <v>66</v>
      </c>
      <c r="C71" t="s">
        <v>90</v>
      </c>
      <c r="D71" s="20">
        <v>96.424256837098696</v>
      </c>
      <c r="J71" s="47">
        <v>66</v>
      </c>
      <c r="K71" t="s">
        <v>90</v>
      </c>
      <c r="L71" s="20">
        <v>61.871058263971463</v>
      </c>
      <c r="R71" s="47">
        <v>66</v>
      </c>
      <c r="S71" t="s">
        <v>90</v>
      </c>
      <c r="T71" s="20">
        <v>0.69665450121654504</v>
      </c>
      <c r="U71" s="20">
        <f t="shared" ref="U71:U84" si="2">T71*100</f>
        <v>69.665450121654501</v>
      </c>
    </row>
    <row r="72" spans="1:21" x14ac:dyDescent="0.35">
      <c r="A72" s="126" t="s">
        <v>175</v>
      </c>
      <c r="B72" s="47">
        <v>67</v>
      </c>
      <c r="C72" t="s">
        <v>91</v>
      </c>
      <c r="D72" s="20">
        <v>112.47490347490347</v>
      </c>
      <c r="J72" s="47">
        <v>67</v>
      </c>
      <c r="K72" t="s">
        <v>91</v>
      </c>
      <c r="L72" s="20">
        <v>89.380535998183063</v>
      </c>
      <c r="R72" s="47">
        <v>67</v>
      </c>
      <c r="S72" t="s">
        <v>91</v>
      </c>
      <c r="T72" s="20">
        <v>0.28401429725933036</v>
      </c>
      <c r="U72" s="20">
        <f t="shared" si="2"/>
        <v>28.401429725933035</v>
      </c>
    </row>
    <row r="73" spans="1:21" x14ac:dyDescent="0.35">
      <c r="A73" s="126" t="s">
        <v>176</v>
      </c>
      <c r="B73" s="47">
        <v>68</v>
      </c>
      <c r="C73" t="s">
        <v>92</v>
      </c>
      <c r="D73" s="20">
        <v>219.8673636066645</v>
      </c>
      <c r="J73" s="47">
        <v>68</v>
      </c>
      <c r="K73" t="s">
        <v>92</v>
      </c>
      <c r="L73" s="20">
        <v>132.01110748121528</v>
      </c>
      <c r="R73" s="47">
        <v>68</v>
      </c>
      <c r="S73" t="s">
        <v>92</v>
      </c>
      <c r="T73" s="20">
        <v>0.57472543199161641</v>
      </c>
      <c r="U73" s="20">
        <f t="shared" si="2"/>
        <v>57.472543199161642</v>
      </c>
    </row>
    <row r="74" spans="1:21" x14ac:dyDescent="0.35">
      <c r="A74" s="126" t="s">
        <v>177</v>
      </c>
      <c r="B74" s="47">
        <v>69</v>
      </c>
      <c r="C74" t="s">
        <v>93</v>
      </c>
      <c r="D74" s="20">
        <v>128.67588855708749</v>
      </c>
      <c r="J74" s="47">
        <v>69</v>
      </c>
      <c r="K74" t="s">
        <v>93</v>
      </c>
      <c r="L74" s="20">
        <v>86.59782947258212</v>
      </c>
      <c r="R74" s="47">
        <v>69</v>
      </c>
      <c r="S74" t="s">
        <v>93</v>
      </c>
      <c r="T74" s="20">
        <v>0.54208132823256627</v>
      </c>
      <c r="U74" s="20">
        <f t="shared" si="2"/>
        <v>54.208132823256626</v>
      </c>
    </row>
    <row r="75" spans="1:21" x14ac:dyDescent="0.35">
      <c r="A75" s="126" t="s">
        <v>178</v>
      </c>
      <c r="B75" s="47">
        <v>70</v>
      </c>
      <c r="C75" t="s">
        <v>94</v>
      </c>
      <c r="D75" s="20">
        <v>88.726083353066542</v>
      </c>
      <c r="J75" s="47">
        <v>70</v>
      </c>
      <c r="K75" t="s">
        <v>94</v>
      </c>
      <c r="L75" s="20">
        <v>33.25140601874692</v>
      </c>
      <c r="R75" s="47">
        <v>70</v>
      </c>
      <c r="S75" t="s">
        <v>94</v>
      </c>
      <c r="T75" s="20">
        <v>0.63338252858797595</v>
      </c>
      <c r="U75" s="20">
        <f t="shared" si="2"/>
        <v>63.338252858797595</v>
      </c>
    </row>
    <row r="76" spans="1:21" x14ac:dyDescent="0.35">
      <c r="A76" s="126" t="s">
        <v>179</v>
      </c>
      <c r="B76" s="47">
        <v>71</v>
      </c>
      <c r="C76" t="s">
        <v>95</v>
      </c>
      <c r="D76" s="20">
        <v>178.73742634442863</v>
      </c>
      <c r="J76" s="47">
        <v>71</v>
      </c>
      <c r="K76" t="s">
        <v>95</v>
      </c>
      <c r="L76" s="20">
        <v>85.369148977891072</v>
      </c>
      <c r="R76" s="47">
        <v>71</v>
      </c>
      <c r="S76" t="s">
        <v>95</v>
      </c>
      <c r="T76" s="20">
        <v>0.26346510607835727</v>
      </c>
      <c r="U76" s="20">
        <f t="shared" si="2"/>
        <v>26.346510607835725</v>
      </c>
    </row>
    <row r="77" spans="1:21" x14ac:dyDescent="0.35">
      <c r="A77" s="126" t="s">
        <v>180</v>
      </c>
      <c r="B77" s="47">
        <v>72</v>
      </c>
      <c r="C77" t="s">
        <v>96</v>
      </c>
      <c r="D77" s="20">
        <v>153.92879216539717</v>
      </c>
      <c r="J77" s="47">
        <v>72</v>
      </c>
      <c r="K77" t="s">
        <v>96</v>
      </c>
      <c r="L77" s="20">
        <v>71.63000000000001</v>
      </c>
      <c r="R77" s="47">
        <v>72</v>
      </c>
      <c r="S77" t="s">
        <v>96</v>
      </c>
      <c r="T77" s="20">
        <v>0.15714747018103289</v>
      </c>
      <c r="U77" s="20">
        <f t="shared" si="2"/>
        <v>15.714747018103289</v>
      </c>
    </row>
    <row r="78" spans="1:21" x14ac:dyDescent="0.35">
      <c r="A78" s="126" t="s">
        <v>181</v>
      </c>
      <c r="B78" s="47">
        <v>73</v>
      </c>
      <c r="C78" t="s">
        <v>45</v>
      </c>
      <c r="D78" s="20">
        <v>129.29882444914151</v>
      </c>
      <c r="J78" s="47">
        <v>73</v>
      </c>
      <c r="K78" t="s">
        <v>45</v>
      </c>
      <c r="L78" s="20">
        <v>42.404147088583031</v>
      </c>
      <c r="R78" s="47">
        <v>73</v>
      </c>
      <c r="S78" t="s">
        <v>45</v>
      </c>
      <c r="T78" s="20">
        <v>0.54104587155963302</v>
      </c>
      <c r="U78" s="20">
        <f t="shared" si="2"/>
        <v>54.104587155963301</v>
      </c>
    </row>
    <row r="79" spans="1:21" x14ac:dyDescent="0.35">
      <c r="A79" s="126" t="s">
        <v>46</v>
      </c>
      <c r="B79" s="47">
        <v>74</v>
      </c>
      <c r="C79" t="s">
        <v>97</v>
      </c>
      <c r="D79" s="20">
        <v>114.97970465353788</v>
      </c>
      <c r="J79" s="47">
        <v>74</v>
      </c>
      <c r="K79" t="s">
        <v>97</v>
      </c>
      <c r="L79" s="20">
        <v>71.928122121799007</v>
      </c>
      <c r="R79" s="47">
        <v>74</v>
      </c>
      <c r="S79" t="s">
        <v>97</v>
      </c>
      <c r="T79" s="20">
        <v>0.42305037159209896</v>
      </c>
      <c r="U79" s="20">
        <f t="shared" si="2"/>
        <v>42.305037159209895</v>
      </c>
    </row>
    <row r="80" spans="1:21" x14ac:dyDescent="0.35">
      <c r="A80" s="126" t="s">
        <v>182</v>
      </c>
      <c r="B80" s="47">
        <v>75</v>
      </c>
      <c r="C80" t="s">
        <v>98</v>
      </c>
      <c r="D80" s="20">
        <v>84.367737989440116</v>
      </c>
      <c r="J80" s="47">
        <v>75</v>
      </c>
      <c r="K80" t="s">
        <v>98</v>
      </c>
      <c r="L80" s="20">
        <v>72.325145641295748</v>
      </c>
      <c r="R80" s="47">
        <v>75</v>
      </c>
      <c r="S80" t="s">
        <v>98</v>
      </c>
      <c r="T80" s="20">
        <v>0.69966077032050844</v>
      </c>
      <c r="U80" s="20">
        <f t="shared" si="2"/>
        <v>69.966077032050848</v>
      </c>
    </row>
    <row r="81" spans="1:21" x14ac:dyDescent="0.35">
      <c r="A81" s="126" t="s">
        <v>183</v>
      </c>
      <c r="B81" s="47">
        <v>76</v>
      </c>
      <c r="C81" t="s">
        <v>47</v>
      </c>
      <c r="D81" s="20">
        <v>162.1532116502207</v>
      </c>
      <c r="J81" s="47">
        <v>76</v>
      </c>
      <c r="K81" t="s">
        <v>47</v>
      </c>
      <c r="L81" s="20">
        <v>50.055264087388764</v>
      </c>
      <c r="R81" s="47">
        <v>76</v>
      </c>
      <c r="S81" t="s">
        <v>47</v>
      </c>
      <c r="T81" s="20">
        <v>0.34461270220528883</v>
      </c>
      <c r="U81" s="20">
        <f t="shared" si="2"/>
        <v>34.461270220528881</v>
      </c>
    </row>
    <row r="82" spans="1:21" x14ac:dyDescent="0.35">
      <c r="A82" s="126" t="s">
        <v>184</v>
      </c>
      <c r="B82" s="47">
        <v>77</v>
      </c>
      <c r="C82" t="s">
        <v>48</v>
      </c>
      <c r="D82" s="20">
        <v>98.24086561835307</v>
      </c>
      <c r="J82" s="47">
        <v>77</v>
      </c>
      <c r="K82" t="s">
        <v>48</v>
      </c>
      <c r="L82" s="20">
        <v>53.73769471749381</v>
      </c>
      <c r="R82" s="47">
        <v>77</v>
      </c>
      <c r="S82" t="s">
        <v>48</v>
      </c>
      <c r="T82" s="20">
        <v>0.4223451865544583</v>
      </c>
      <c r="U82" s="20">
        <f t="shared" si="2"/>
        <v>42.234518655445832</v>
      </c>
    </row>
    <row r="83" spans="1:21" x14ac:dyDescent="0.35">
      <c r="A83" s="126" t="s">
        <v>185</v>
      </c>
      <c r="B83" s="47">
        <v>78</v>
      </c>
      <c r="C83" t="s">
        <v>99</v>
      </c>
      <c r="D83" s="20">
        <v>108.93803341625089</v>
      </c>
      <c r="J83" s="47">
        <v>78</v>
      </c>
      <c r="K83" t="s">
        <v>99</v>
      </c>
      <c r="L83" s="20">
        <v>68.687595836692807</v>
      </c>
      <c r="R83" s="47">
        <v>78</v>
      </c>
      <c r="S83" t="s">
        <v>99</v>
      </c>
      <c r="T83" s="20">
        <v>0.69517064141591833</v>
      </c>
      <c r="U83" s="20">
        <f t="shared" si="2"/>
        <v>69.517064141591831</v>
      </c>
    </row>
    <row r="84" spans="1:21" x14ac:dyDescent="0.35">
      <c r="A84" s="126" t="s">
        <v>186</v>
      </c>
      <c r="B84" s="47">
        <v>79</v>
      </c>
      <c r="C84" t="s">
        <v>100</v>
      </c>
      <c r="D84" s="20">
        <v>248.17910498170559</v>
      </c>
      <c r="J84" s="47">
        <v>79</v>
      </c>
      <c r="K84" t="s">
        <v>100</v>
      </c>
      <c r="L84" s="20">
        <v>116.67789540412045</v>
      </c>
      <c r="R84" s="47">
        <v>79</v>
      </c>
      <c r="S84" t="s">
        <v>100</v>
      </c>
      <c r="T84" s="20">
        <v>0.16852154937261321</v>
      </c>
      <c r="U84" s="20">
        <f t="shared" si="2"/>
        <v>16.852154937261322</v>
      </c>
    </row>
    <row r="85" spans="1:21" x14ac:dyDescent="0.35">
      <c r="B85" s="47">
        <v>80</v>
      </c>
      <c r="C85" t="s">
        <v>367</v>
      </c>
      <c r="D85" s="20">
        <f>AVERAGE(D6:D84)</f>
        <v>144.85065576061103</v>
      </c>
      <c r="J85" s="47">
        <v>80</v>
      </c>
      <c r="K85" t="s">
        <v>367</v>
      </c>
      <c r="L85" s="20">
        <f>AVERAGE(L6:L84)</f>
        <v>76.807374231694851</v>
      </c>
      <c r="R85" s="47">
        <v>80</v>
      </c>
      <c r="S85" t="s">
        <v>367</v>
      </c>
      <c r="T85" s="20">
        <f>AVERAGE(T6:T84)</f>
        <v>0.49704346548435474</v>
      </c>
      <c r="U85" s="20">
        <f>AVERAGE(U6:U84)</f>
        <v>49.70434654843546</v>
      </c>
    </row>
  </sheetData>
  <mergeCells count="3">
    <mergeCell ref="C3:H3"/>
    <mergeCell ref="K3:P3"/>
    <mergeCell ref="S3:X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F5891-F221-4EBA-A825-38AEFA9507F5}">
  <sheetPr>
    <tabColor theme="3" tint="0.249977111117893"/>
  </sheetPr>
  <dimension ref="B1:N86"/>
  <sheetViews>
    <sheetView topLeftCell="A38" workbookViewId="0">
      <selection activeCell="A59" sqref="A59:XFD59"/>
    </sheetView>
  </sheetViews>
  <sheetFormatPr defaultRowHeight="14.5" x14ac:dyDescent="0.35"/>
  <cols>
    <col min="3" max="3" width="26.90625" customWidth="1"/>
    <col min="4" max="7" width="15.26953125" customWidth="1"/>
    <col min="9" max="9" width="27.81640625" customWidth="1"/>
    <col min="10" max="14" width="14.1796875" customWidth="1"/>
  </cols>
  <sheetData>
    <row r="1" spans="2:14" ht="21" x14ac:dyDescent="0.35">
      <c r="C1" s="142" t="s">
        <v>305</v>
      </c>
      <c r="D1" s="142"/>
      <c r="E1" s="142"/>
      <c r="F1" s="142"/>
      <c r="G1" s="142"/>
    </row>
    <row r="2" spans="2:14" ht="14.5" customHeight="1" x14ac:dyDescent="0.35">
      <c r="C2" s="143" t="s">
        <v>0</v>
      </c>
      <c r="D2" s="144"/>
      <c r="E2" s="144"/>
      <c r="F2" s="144"/>
    </row>
    <row r="4" spans="2:14" x14ac:dyDescent="0.35">
      <c r="C4" s="28" t="s">
        <v>304</v>
      </c>
      <c r="I4" s="28" t="s">
        <v>306</v>
      </c>
    </row>
    <row r="5" spans="2:14" ht="15" thickBot="1" x14ac:dyDescent="0.4">
      <c r="B5" s="79">
        <v>1</v>
      </c>
      <c r="C5" s="79">
        <v>2</v>
      </c>
      <c r="D5" s="72">
        <v>3</v>
      </c>
      <c r="E5" s="79">
        <v>4</v>
      </c>
      <c r="F5" s="79">
        <v>5</v>
      </c>
      <c r="G5" s="72">
        <v>6</v>
      </c>
      <c r="H5" s="79">
        <v>7</v>
      </c>
      <c r="I5" s="79">
        <v>8</v>
      </c>
      <c r="J5" s="72">
        <v>9</v>
      </c>
      <c r="K5" s="79">
        <v>10</v>
      </c>
      <c r="L5" s="79">
        <v>11</v>
      </c>
      <c r="M5" s="72">
        <v>12</v>
      </c>
      <c r="N5" s="79">
        <v>13</v>
      </c>
    </row>
    <row r="6" spans="2:14" ht="26" x14ac:dyDescent="0.35">
      <c r="C6" s="60"/>
      <c r="D6" s="61" t="s">
        <v>353</v>
      </c>
      <c r="E6" s="62" t="s">
        <v>354</v>
      </c>
      <c r="F6" s="61" t="s">
        <v>355</v>
      </c>
      <c r="G6" s="61" t="s">
        <v>356</v>
      </c>
      <c r="H6" s="27"/>
      <c r="I6" s="63"/>
      <c r="J6" s="64" t="s">
        <v>349</v>
      </c>
      <c r="K6" s="64" t="s">
        <v>350</v>
      </c>
      <c r="L6" s="64" t="s">
        <v>351</v>
      </c>
      <c r="M6" s="64" t="s">
        <v>352</v>
      </c>
      <c r="N6" s="64" t="s">
        <v>206</v>
      </c>
    </row>
    <row r="7" spans="2:14" x14ac:dyDescent="0.35">
      <c r="B7" s="47">
        <v>1</v>
      </c>
      <c r="C7" s="65" t="s">
        <v>49</v>
      </c>
      <c r="D7" s="66">
        <v>24.3</v>
      </c>
      <c r="E7" s="66">
        <v>10.1</v>
      </c>
      <c r="F7" s="66">
        <v>8.9</v>
      </c>
      <c r="G7" s="66">
        <v>0.9</v>
      </c>
      <c r="H7" s="67"/>
      <c r="I7" s="65" t="s">
        <v>250</v>
      </c>
      <c r="J7" s="68">
        <v>220.1</v>
      </c>
      <c r="K7" s="68">
        <v>312.8</v>
      </c>
      <c r="L7" s="68">
        <v>477.4</v>
      </c>
      <c r="M7" s="68">
        <v>366.9</v>
      </c>
      <c r="N7" s="69">
        <v>1377.3</v>
      </c>
    </row>
    <row r="8" spans="2:14" x14ac:dyDescent="0.35">
      <c r="B8" s="47">
        <v>2</v>
      </c>
      <c r="C8" s="65" t="s">
        <v>111</v>
      </c>
      <c r="D8" s="66">
        <v>25.6</v>
      </c>
      <c r="E8" s="66">
        <v>11</v>
      </c>
      <c r="F8" s="66">
        <v>12</v>
      </c>
      <c r="G8" s="66">
        <v>3.9</v>
      </c>
      <c r="H8" s="67"/>
      <c r="I8" s="65" t="s">
        <v>111</v>
      </c>
      <c r="J8" s="68">
        <v>109.3</v>
      </c>
      <c r="K8" s="68">
        <v>142.4</v>
      </c>
      <c r="L8" s="68">
        <v>189.1</v>
      </c>
      <c r="M8" s="68">
        <v>171.7</v>
      </c>
      <c r="N8" s="68">
        <v>612.4</v>
      </c>
    </row>
    <row r="9" spans="2:14" x14ac:dyDescent="0.35">
      <c r="B9" s="47">
        <v>3</v>
      </c>
      <c r="C9" s="65" t="s">
        <v>51</v>
      </c>
      <c r="D9" s="66">
        <v>24.6</v>
      </c>
      <c r="E9" s="66">
        <v>10.3</v>
      </c>
      <c r="F9" s="66">
        <v>11</v>
      </c>
      <c r="G9" s="66">
        <v>2.8</v>
      </c>
      <c r="H9" s="67"/>
      <c r="I9" s="65" t="s">
        <v>51</v>
      </c>
      <c r="J9" s="68">
        <v>140.1</v>
      </c>
      <c r="K9" s="68">
        <v>161</v>
      </c>
      <c r="L9" s="68">
        <v>204.2</v>
      </c>
      <c r="M9" s="68">
        <v>188</v>
      </c>
      <c r="N9" s="68">
        <v>693.4</v>
      </c>
    </row>
    <row r="10" spans="2:14" x14ac:dyDescent="0.35">
      <c r="B10" s="47">
        <v>4</v>
      </c>
      <c r="C10" s="65" t="s">
        <v>20</v>
      </c>
      <c r="D10" s="66">
        <v>25.6</v>
      </c>
      <c r="E10" s="66">
        <v>13.6</v>
      </c>
      <c r="F10" s="66">
        <v>13.9</v>
      </c>
      <c r="G10" s="66">
        <v>6.5</v>
      </c>
      <c r="H10" s="67"/>
      <c r="I10" s="65" t="s">
        <v>20</v>
      </c>
      <c r="J10" s="66">
        <v>156.6</v>
      </c>
      <c r="K10" s="66">
        <v>177.1</v>
      </c>
      <c r="L10" s="66">
        <v>169.6</v>
      </c>
      <c r="M10" s="66">
        <v>191.3</v>
      </c>
      <c r="N10" s="68">
        <v>694.6</v>
      </c>
    </row>
    <row r="11" spans="2:14" x14ac:dyDescent="0.35">
      <c r="B11" s="47">
        <v>5</v>
      </c>
      <c r="C11" s="65" t="s">
        <v>307</v>
      </c>
      <c r="D11" s="66">
        <v>23.2</v>
      </c>
      <c r="E11" s="66">
        <v>13.5</v>
      </c>
      <c r="F11" s="66">
        <v>13.8</v>
      </c>
      <c r="G11" s="66">
        <v>7</v>
      </c>
      <c r="H11" s="67"/>
      <c r="I11" s="65" t="s">
        <v>307</v>
      </c>
      <c r="J11" s="66">
        <v>151.69999999999999</v>
      </c>
      <c r="K11" s="66">
        <v>238.1</v>
      </c>
      <c r="L11" s="66">
        <v>276.8</v>
      </c>
      <c r="M11" s="66">
        <v>232.7</v>
      </c>
      <c r="N11" s="68">
        <v>899.3</v>
      </c>
    </row>
    <row r="12" spans="2:14" x14ac:dyDescent="0.35">
      <c r="B12" s="47">
        <v>6</v>
      </c>
      <c r="C12" s="65" t="s">
        <v>308</v>
      </c>
      <c r="D12" s="66">
        <v>23.8</v>
      </c>
      <c r="E12" s="66">
        <v>11</v>
      </c>
      <c r="F12" s="66">
        <v>11.3</v>
      </c>
      <c r="G12" s="66">
        <v>3.6</v>
      </c>
      <c r="H12" s="67"/>
      <c r="I12" s="65" t="s">
        <v>308</v>
      </c>
      <c r="J12" s="66">
        <v>209</v>
      </c>
      <c r="K12" s="66">
        <v>272.8</v>
      </c>
      <c r="L12" s="66">
        <v>327.3</v>
      </c>
      <c r="M12" s="66">
        <v>326.39999999999998</v>
      </c>
      <c r="N12" s="69">
        <v>1135.5999999999999</v>
      </c>
    </row>
    <row r="13" spans="2:14" x14ac:dyDescent="0.35">
      <c r="B13" s="47">
        <v>7</v>
      </c>
      <c r="C13" s="65" t="s">
        <v>116</v>
      </c>
      <c r="D13" s="66">
        <v>25</v>
      </c>
      <c r="E13" s="66">
        <v>13.9</v>
      </c>
      <c r="F13" s="66">
        <v>14.2</v>
      </c>
      <c r="G13" s="66">
        <v>6.7</v>
      </c>
      <c r="H13" s="67"/>
      <c r="I13" s="65" t="s">
        <v>116</v>
      </c>
      <c r="J13" s="66">
        <v>654.5</v>
      </c>
      <c r="K13" s="66">
        <v>700.4</v>
      </c>
      <c r="L13" s="66">
        <v>149.19999999999999</v>
      </c>
      <c r="M13" s="66">
        <v>144.5</v>
      </c>
      <c r="N13" s="69">
        <v>1648.6</v>
      </c>
    </row>
    <row r="14" spans="2:14" x14ac:dyDescent="0.35">
      <c r="B14" s="47">
        <v>8</v>
      </c>
      <c r="C14" s="65" t="s">
        <v>117</v>
      </c>
      <c r="D14" s="66">
        <v>28.6</v>
      </c>
      <c r="E14" s="66">
        <v>13</v>
      </c>
      <c r="F14" s="66">
        <v>12.5</v>
      </c>
      <c r="G14" s="66">
        <v>3.1</v>
      </c>
      <c r="H14" s="67"/>
      <c r="I14" s="65" t="s">
        <v>311</v>
      </c>
      <c r="J14" s="68">
        <v>130.19999999999999</v>
      </c>
      <c r="K14" s="68">
        <v>183.3</v>
      </c>
      <c r="L14" s="68">
        <v>256.8</v>
      </c>
      <c r="M14" s="68">
        <v>195.3</v>
      </c>
      <c r="N14" s="68">
        <v>765.6</v>
      </c>
    </row>
    <row r="15" spans="2:14" x14ac:dyDescent="0.35">
      <c r="B15" s="47">
        <v>9</v>
      </c>
      <c r="C15" s="65" t="s">
        <v>118</v>
      </c>
      <c r="D15" s="66">
        <v>25.3</v>
      </c>
      <c r="E15" s="66">
        <v>13.7</v>
      </c>
      <c r="F15" s="66">
        <v>14</v>
      </c>
      <c r="G15" s="66">
        <v>6.7</v>
      </c>
      <c r="H15" s="67"/>
      <c r="I15" s="65" t="s">
        <v>118</v>
      </c>
      <c r="J15" s="66">
        <v>158.9</v>
      </c>
      <c r="K15" s="66">
        <v>181.4</v>
      </c>
      <c r="L15" s="66">
        <v>173.2</v>
      </c>
      <c r="M15" s="66">
        <v>192.8</v>
      </c>
      <c r="N15" s="68">
        <v>706.3</v>
      </c>
    </row>
    <row r="16" spans="2:14" x14ac:dyDescent="0.35">
      <c r="B16" s="47">
        <v>10</v>
      </c>
      <c r="C16" s="65" t="s">
        <v>23</v>
      </c>
      <c r="D16" s="66">
        <v>25.4</v>
      </c>
      <c r="E16" s="66">
        <v>13.6</v>
      </c>
      <c r="F16" s="66">
        <v>14</v>
      </c>
      <c r="G16" s="66">
        <v>5.6</v>
      </c>
      <c r="H16" s="67"/>
      <c r="I16" s="65" t="s">
        <v>23</v>
      </c>
      <c r="J16" s="66">
        <v>138</v>
      </c>
      <c r="K16" s="66">
        <v>140.19999999999999</v>
      </c>
      <c r="L16" s="66">
        <v>129.9</v>
      </c>
      <c r="M16" s="66">
        <v>162.19999999999999</v>
      </c>
      <c r="N16" s="68">
        <v>570.29999999999995</v>
      </c>
    </row>
    <row r="17" spans="2:14" x14ac:dyDescent="0.35">
      <c r="B17" s="47">
        <v>11</v>
      </c>
      <c r="C17" s="65" t="s">
        <v>120</v>
      </c>
      <c r="D17" s="66">
        <v>30</v>
      </c>
      <c r="E17" s="66">
        <v>14</v>
      </c>
      <c r="F17" s="66">
        <v>14.6</v>
      </c>
      <c r="G17" s="66">
        <v>4.4000000000000004</v>
      </c>
      <c r="H17" s="67"/>
      <c r="I17" s="65" t="s">
        <v>120</v>
      </c>
      <c r="J17" s="68">
        <v>72.2</v>
      </c>
      <c r="K17" s="68">
        <v>89.7</v>
      </c>
      <c r="L17" s="68">
        <v>106.6</v>
      </c>
      <c r="M17" s="68">
        <v>101.5</v>
      </c>
      <c r="N17" s="68">
        <v>370</v>
      </c>
    </row>
    <row r="18" spans="2:14" x14ac:dyDescent="0.35">
      <c r="B18" s="47">
        <v>12</v>
      </c>
      <c r="C18" s="65" t="s">
        <v>121</v>
      </c>
      <c r="D18" s="66">
        <v>29.3</v>
      </c>
      <c r="E18" s="66">
        <v>14.1</v>
      </c>
      <c r="F18" s="66">
        <v>13.9</v>
      </c>
      <c r="G18" s="66">
        <v>3.9</v>
      </c>
      <c r="H18" s="67"/>
      <c r="I18" s="65" t="s">
        <v>121</v>
      </c>
      <c r="J18" s="68">
        <v>94.2</v>
      </c>
      <c r="K18" s="68">
        <v>114.2</v>
      </c>
      <c r="L18" s="68">
        <v>136.4</v>
      </c>
      <c r="M18" s="68">
        <v>116.2</v>
      </c>
      <c r="N18" s="68">
        <v>461</v>
      </c>
    </row>
    <row r="19" spans="2:14" x14ac:dyDescent="0.35">
      <c r="B19" s="47">
        <v>13</v>
      </c>
      <c r="C19" s="65" t="s">
        <v>122</v>
      </c>
      <c r="D19" s="66">
        <v>24.7</v>
      </c>
      <c r="E19" s="66">
        <v>12.1</v>
      </c>
      <c r="F19" s="66">
        <v>13.1</v>
      </c>
      <c r="G19" s="66">
        <v>4.5</v>
      </c>
      <c r="H19" s="67"/>
      <c r="I19" s="65" t="s">
        <v>122</v>
      </c>
      <c r="J19" s="66">
        <v>797.9</v>
      </c>
      <c r="K19" s="70">
        <v>1370.8</v>
      </c>
      <c r="L19" s="66">
        <v>181.7</v>
      </c>
      <c r="M19" s="66">
        <v>154.80000000000001</v>
      </c>
      <c r="N19" s="69">
        <v>2505.1999999999998</v>
      </c>
    </row>
    <row r="20" spans="2:14" x14ac:dyDescent="0.35">
      <c r="B20" s="47">
        <v>14</v>
      </c>
      <c r="C20" s="65" t="s">
        <v>295</v>
      </c>
      <c r="D20" s="66">
        <v>24.8</v>
      </c>
      <c r="E20" s="66">
        <v>12.9</v>
      </c>
      <c r="F20" s="66">
        <v>13.7</v>
      </c>
      <c r="G20" s="66">
        <v>5.5</v>
      </c>
      <c r="H20" s="67"/>
      <c r="I20" s="65" t="s">
        <v>123</v>
      </c>
      <c r="J20" s="66">
        <v>765.7</v>
      </c>
      <c r="K20" s="66">
        <v>947.9</v>
      </c>
      <c r="L20" s="66">
        <v>160.30000000000001</v>
      </c>
      <c r="M20" s="66">
        <v>147.4</v>
      </c>
      <c r="N20" s="69">
        <v>2021.3</v>
      </c>
    </row>
    <row r="21" spans="2:14" x14ac:dyDescent="0.35">
      <c r="B21" s="47">
        <v>15</v>
      </c>
      <c r="C21" s="65" t="s">
        <v>124</v>
      </c>
      <c r="D21" s="66">
        <v>27.8</v>
      </c>
      <c r="E21" s="66">
        <v>12.2</v>
      </c>
      <c r="F21" s="66">
        <v>12.9</v>
      </c>
      <c r="G21" s="66">
        <v>3.5</v>
      </c>
      <c r="H21" s="67"/>
      <c r="I21" s="65" t="s">
        <v>124</v>
      </c>
      <c r="J21" s="68">
        <v>102.8</v>
      </c>
      <c r="K21" s="68">
        <v>127.9</v>
      </c>
      <c r="L21" s="68">
        <v>166.7</v>
      </c>
      <c r="M21" s="68">
        <v>143</v>
      </c>
      <c r="N21" s="68">
        <v>540.4</v>
      </c>
    </row>
    <row r="22" spans="2:14" x14ac:dyDescent="0.35">
      <c r="B22" s="47">
        <v>16</v>
      </c>
      <c r="C22" s="65" t="s">
        <v>303</v>
      </c>
      <c r="D22" s="66">
        <v>23</v>
      </c>
      <c r="E22" s="66">
        <v>11.4</v>
      </c>
      <c r="F22" s="66">
        <v>12.7</v>
      </c>
      <c r="G22" s="66">
        <v>5.3</v>
      </c>
      <c r="H22" s="67"/>
      <c r="I22" s="65" t="s">
        <v>303</v>
      </c>
      <c r="J22" s="68">
        <v>150.9</v>
      </c>
      <c r="K22" s="68">
        <v>228.4</v>
      </c>
      <c r="L22" s="68">
        <v>314.8</v>
      </c>
      <c r="M22" s="68">
        <v>260.39999999999998</v>
      </c>
      <c r="N22" s="68">
        <v>954.6</v>
      </c>
    </row>
    <row r="23" spans="2:14" x14ac:dyDescent="0.35">
      <c r="B23" s="47">
        <v>17</v>
      </c>
      <c r="C23" s="65" t="s">
        <v>126</v>
      </c>
      <c r="D23" s="66">
        <v>24.2</v>
      </c>
      <c r="E23" s="66">
        <v>11.7</v>
      </c>
      <c r="F23" s="66">
        <v>13.2</v>
      </c>
      <c r="G23" s="66">
        <v>5.2</v>
      </c>
      <c r="H23" s="67"/>
      <c r="I23" s="65" t="s">
        <v>126</v>
      </c>
      <c r="J23" s="68">
        <v>121.3</v>
      </c>
      <c r="K23" s="68">
        <v>174.6</v>
      </c>
      <c r="L23" s="68">
        <v>233.6</v>
      </c>
      <c r="M23" s="68">
        <v>200.4</v>
      </c>
      <c r="N23" s="68">
        <v>729.8</v>
      </c>
    </row>
    <row r="24" spans="2:14" x14ac:dyDescent="0.35">
      <c r="B24" s="47">
        <v>18</v>
      </c>
      <c r="C24" s="65" t="s">
        <v>26</v>
      </c>
      <c r="D24" s="66">
        <v>25.4</v>
      </c>
      <c r="E24" s="66">
        <v>13.7</v>
      </c>
      <c r="F24" s="66">
        <v>13.9</v>
      </c>
      <c r="G24" s="66">
        <v>6.5</v>
      </c>
      <c r="H24" s="67"/>
      <c r="I24" s="65" t="s">
        <v>26</v>
      </c>
      <c r="J24" s="66">
        <v>155.5</v>
      </c>
      <c r="K24" s="66">
        <v>172.9</v>
      </c>
      <c r="L24" s="66">
        <v>164</v>
      </c>
      <c r="M24" s="66">
        <v>190.9</v>
      </c>
      <c r="N24" s="68">
        <v>683.3</v>
      </c>
    </row>
    <row r="25" spans="2:14" x14ac:dyDescent="0.35">
      <c r="B25" s="47">
        <v>19</v>
      </c>
      <c r="C25" s="65" t="s">
        <v>309</v>
      </c>
      <c r="D25" s="66">
        <v>23.4</v>
      </c>
      <c r="E25" s="66">
        <v>11</v>
      </c>
      <c r="F25" s="66">
        <v>11.9</v>
      </c>
      <c r="G25" s="66">
        <v>2</v>
      </c>
      <c r="H25" s="67"/>
      <c r="I25" s="65" t="s">
        <v>309</v>
      </c>
      <c r="J25" s="66">
        <v>204.5</v>
      </c>
      <c r="K25" s="66">
        <v>229.9</v>
      </c>
      <c r="L25" s="66">
        <v>244</v>
      </c>
      <c r="M25" s="66">
        <v>262</v>
      </c>
      <c r="N25" s="68">
        <v>940.4</v>
      </c>
    </row>
    <row r="26" spans="2:14" x14ac:dyDescent="0.35">
      <c r="B26" s="47">
        <v>20</v>
      </c>
      <c r="C26" s="65" t="s">
        <v>129</v>
      </c>
      <c r="D26" s="66">
        <v>24.2</v>
      </c>
      <c r="E26" s="66">
        <v>13.2</v>
      </c>
      <c r="F26" s="66">
        <v>13.6</v>
      </c>
      <c r="G26" s="66">
        <v>6.3</v>
      </c>
      <c r="H26" s="67"/>
      <c r="I26" s="65" t="s">
        <v>129</v>
      </c>
      <c r="J26" s="66">
        <v>723.2</v>
      </c>
      <c r="K26" s="66">
        <v>783.3</v>
      </c>
      <c r="L26" s="66">
        <v>151.69999999999999</v>
      </c>
      <c r="M26" s="66">
        <v>147.69999999999999</v>
      </c>
      <c r="N26" s="69">
        <v>1805.9</v>
      </c>
    </row>
    <row r="27" spans="2:14" x14ac:dyDescent="0.35">
      <c r="B27" s="47">
        <v>21</v>
      </c>
      <c r="C27" s="65" t="s">
        <v>130</v>
      </c>
      <c r="D27" s="66">
        <v>30.5</v>
      </c>
      <c r="E27" s="66">
        <v>14.7</v>
      </c>
      <c r="F27" s="66">
        <v>14.8</v>
      </c>
      <c r="G27" s="66">
        <v>4.5</v>
      </c>
      <c r="H27" s="67"/>
      <c r="I27" s="65" t="s">
        <v>130</v>
      </c>
      <c r="J27" s="68">
        <v>77.900000000000006</v>
      </c>
      <c r="K27" s="68">
        <v>91.5</v>
      </c>
      <c r="L27" s="68">
        <v>107.3</v>
      </c>
      <c r="M27" s="68">
        <v>95.1</v>
      </c>
      <c r="N27" s="68">
        <v>371.9</v>
      </c>
    </row>
    <row r="28" spans="2:14" x14ac:dyDescent="0.35">
      <c r="B28" s="47">
        <v>22</v>
      </c>
      <c r="C28" s="65" t="s">
        <v>131</v>
      </c>
      <c r="D28" s="66">
        <v>25.1</v>
      </c>
      <c r="E28" s="66">
        <v>13.8</v>
      </c>
      <c r="F28" s="66">
        <v>14.2</v>
      </c>
      <c r="G28" s="66">
        <v>6.7</v>
      </c>
      <c r="H28" s="67"/>
      <c r="I28" s="65" t="s">
        <v>131</v>
      </c>
      <c r="J28" s="66">
        <v>656</v>
      </c>
      <c r="K28" s="66">
        <v>748.4</v>
      </c>
      <c r="L28" s="66">
        <v>154.6</v>
      </c>
      <c r="M28" s="66">
        <v>149.4</v>
      </c>
      <c r="N28" s="69">
        <v>1708.4</v>
      </c>
    </row>
    <row r="29" spans="2:14" x14ac:dyDescent="0.35">
      <c r="B29" s="47">
        <v>23</v>
      </c>
      <c r="C29" s="65" t="s">
        <v>132</v>
      </c>
      <c r="D29" s="66">
        <v>24.1</v>
      </c>
      <c r="E29" s="66">
        <v>11.5</v>
      </c>
      <c r="F29" s="66">
        <v>13.6</v>
      </c>
      <c r="G29" s="66">
        <v>5.5</v>
      </c>
      <c r="H29" s="67"/>
      <c r="I29" s="65" t="s">
        <v>132</v>
      </c>
      <c r="J29" s="68">
        <v>95.8</v>
      </c>
      <c r="K29" s="68">
        <v>162</v>
      </c>
      <c r="L29" s="68">
        <v>270.89999999999998</v>
      </c>
      <c r="M29" s="68">
        <v>196.4</v>
      </c>
      <c r="N29" s="68">
        <v>725.1</v>
      </c>
    </row>
    <row r="30" spans="2:14" x14ac:dyDescent="0.35">
      <c r="B30" s="47">
        <v>24</v>
      </c>
      <c r="C30" s="65" t="s">
        <v>133</v>
      </c>
      <c r="D30" s="66">
        <v>24.9</v>
      </c>
      <c r="E30" s="66">
        <v>11.4</v>
      </c>
      <c r="F30" s="66">
        <v>12.6</v>
      </c>
      <c r="G30" s="66">
        <v>4.4000000000000004</v>
      </c>
      <c r="H30" s="67"/>
      <c r="I30" s="65" t="s">
        <v>133</v>
      </c>
      <c r="J30" s="68">
        <v>130.9</v>
      </c>
      <c r="K30" s="68">
        <v>147.69999999999999</v>
      </c>
      <c r="L30" s="68">
        <v>166.2</v>
      </c>
      <c r="M30" s="68">
        <v>178.1</v>
      </c>
      <c r="N30" s="68">
        <v>622.9</v>
      </c>
    </row>
    <row r="31" spans="2:14" x14ac:dyDescent="0.35">
      <c r="B31" s="47">
        <v>25</v>
      </c>
      <c r="C31" s="65" t="s">
        <v>134</v>
      </c>
      <c r="D31" s="66">
        <v>28.2</v>
      </c>
      <c r="E31" s="66">
        <v>13.4</v>
      </c>
      <c r="F31" s="66">
        <v>13.1</v>
      </c>
      <c r="G31" s="66">
        <v>3.9</v>
      </c>
      <c r="H31" s="67"/>
      <c r="I31" s="65" t="s">
        <v>312</v>
      </c>
      <c r="J31" s="68">
        <v>104</v>
      </c>
      <c r="K31" s="68">
        <v>129.69999999999999</v>
      </c>
      <c r="L31" s="68">
        <v>167.9</v>
      </c>
      <c r="M31" s="68">
        <v>139.1</v>
      </c>
      <c r="N31" s="68">
        <v>540.70000000000005</v>
      </c>
    </row>
    <row r="32" spans="2:14" x14ac:dyDescent="0.35">
      <c r="B32" s="47">
        <v>26</v>
      </c>
      <c r="C32" s="65" t="s">
        <v>135</v>
      </c>
      <c r="D32" s="66">
        <v>25</v>
      </c>
      <c r="E32" s="66">
        <v>13.2</v>
      </c>
      <c r="F32" s="66">
        <v>13.9</v>
      </c>
      <c r="G32" s="66">
        <v>6.2</v>
      </c>
      <c r="H32" s="67"/>
      <c r="I32" s="65" t="s">
        <v>135</v>
      </c>
      <c r="J32" s="66">
        <v>714</v>
      </c>
      <c r="K32" s="66">
        <v>806.2</v>
      </c>
      <c r="L32" s="66">
        <v>156.69999999999999</v>
      </c>
      <c r="M32" s="66">
        <v>149.5</v>
      </c>
      <c r="N32" s="69">
        <v>1826.4</v>
      </c>
    </row>
    <row r="33" spans="2:14" x14ac:dyDescent="0.35">
      <c r="B33" s="47">
        <v>27</v>
      </c>
      <c r="C33" s="65" t="s">
        <v>136</v>
      </c>
      <c r="D33" s="66">
        <v>24.5</v>
      </c>
      <c r="E33" s="66">
        <v>13.2</v>
      </c>
      <c r="F33" s="66">
        <v>14</v>
      </c>
      <c r="G33" s="66">
        <v>5.7</v>
      </c>
      <c r="H33" s="67"/>
      <c r="I33" s="65" t="s">
        <v>136</v>
      </c>
      <c r="J33" s="68">
        <v>123.2</v>
      </c>
      <c r="K33" s="68">
        <v>134</v>
      </c>
      <c r="L33" s="68">
        <v>142</v>
      </c>
      <c r="M33" s="68">
        <v>158.6</v>
      </c>
      <c r="N33" s="68">
        <v>557.79999999999995</v>
      </c>
    </row>
    <row r="34" spans="2:14" x14ac:dyDescent="0.35">
      <c r="B34" s="47">
        <v>28</v>
      </c>
      <c r="C34" s="65" t="s">
        <v>66</v>
      </c>
      <c r="D34" s="66">
        <v>29.2</v>
      </c>
      <c r="E34" s="66">
        <v>14.1</v>
      </c>
      <c r="F34" s="66">
        <v>13.7</v>
      </c>
      <c r="G34" s="66">
        <v>3.9</v>
      </c>
      <c r="H34" s="67"/>
      <c r="I34" s="65" t="s">
        <v>66</v>
      </c>
      <c r="J34" s="68">
        <v>98.5</v>
      </c>
      <c r="K34" s="68">
        <v>128.19999999999999</v>
      </c>
      <c r="L34" s="68">
        <v>148.4</v>
      </c>
      <c r="M34" s="68">
        <v>126.4</v>
      </c>
      <c r="N34" s="68">
        <v>501.6</v>
      </c>
    </row>
    <row r="35" spans="2:14" x14ac:dyDescent="0.35">
      <c r="B35" s="47">
        <v>29</v>
      </c>
      <c r="C35" s="65" t="s">
        <v>138</v>
      </c>
      <c r="D35" s="66">
        <v>24.8</v>
      </c>
      <c r="E35" s="66">
        <v>10.5</v>
      </c>
      <c r="F35" s="66">
        <v>10.5</v>
      </c>
      <c r="G35" s="66">
        <v>2.5</v>
      </c>
      <c r="H35" s="67"/>
      <c r="I35" s="65" t="s">
        <v>138</v>
      </c>
      <c r="J35" s="68">
        <v>141.69999999999999</v>
      </c>
      <c r="K35" s="68">
        <v>178.9</v>
      </c>
      <c r="L35" s="68">
        <v>252.8</v>
      </c>
      <c r="M35" s="68">
        <v>205</v>
      </c>
      <c r="N35" s="68">
        <v>778.4</v>
      </c>
    </row>
    <row r="36" spans="2:14" x14ac:dyDescent="0.35">
      <c r="B36" s="47">
        <v>30</v>
      </c>
      <c r="C36" s="65" t="s">
        <v>139</v>
      </c>
      <c r="D36" s="66">
        <v>29.7</v>
      </c>
      <c r="E36" s="66">
        <v>12.9</v>
      </c>
      <c r="F36" s="66">
        <v>14.7</v>
      </c>
      <c r="G36" s="66">
        <v>4.3</v>
      </c>
      <c r="H36" s="67"/>
      <c r="I36" s="65" t="s">
        <v>139</v>
      </c>
      <c r="J36" s="68">
        <v>66.400000000000006</v>
      </c>
      <c r="K36" s="68">
        <v>80.5</v>
      </c>
      <c r="L36" s="68">
        <v>118</v>
      </c>
      <c r="M36" s="68">
        <v>108.6</v>
      </c>
      <c r="N36" s="68">
        <v>373.4</v>
      </c>
    </row>
    <row r="37" spans="2:14" x14ac:dyDescent="0.35">
      <c r="B37" s="47">
        <v>31</v>
      </c>
      <c r="C37" s="65" t="s">
        <v>281</v>
      </c>
      <c r="D37" s="66">
        <v>25.3</v>
      </c>
      <c r="E37" s="66">
        <v>14</v>
      </c>
      <c r="F37" s="66">
        <v>14.4</v>
      </c>
      <c r="G37" s="66">
        <v>6</v>
      </c>
      <c r="H37" s="67"/>
      <c r="I37" s="65" t="s">
        <v>30</v>
      </c>
      <c r="J37" s="66">
        <v>136.5</v>
      </c>
      <c r="K37" s="66">
        <v>141.5</v>
      </c>
      <c r="L37" s="66">
        <v>134.19999999999999</v>
      </c>
      <c r="M37" s="66">
        <v>160.4</v>
      </c>
      <c r="N37" s="68">
        <v>572.6</v>
      </c>
    </row>
    <row r="38" spans="2:14" x14ac:dyDescent="0.35">
      <c r="B38" s="47">
        <v>32</v>
      </c>
      <c r="C38" s="65" t="s">
        <v>141</v>
      </c>
      <c r="D38" s="66">
        <v>28.2</v>
      </c>
      <c r="E38" s="66">
        <v>11.9</v>
      </c>
      <c r="F38" s="66">
        <v>13.5</v>
      </c>
      <c r="G38" s="66">
        <v>3.9</v>
      </c>
      <c r="H38" s="67"/>
      <c r="I38" s="65" t="s">
        <v>141</v>
      </c>
      <c r="J38" s="68">
        <v>79.3</v>
      </c>
      <c r="K38" s="68">
        <v>110.6</v>
      </c>
      <c r="L38" s="68">
        <v>164.8</v>
      </c>
      <c r="M38" s="68">
        <v>136.80000000000001</v>
      </c>
      <c r="N38" s="68">
        <v>491.6</v>
      </c>
    </row>
    <row r="39" spans="2:14" x14ac:dyDescent="0.35">
      <c r="B39" s="47">
        <v>33</v>
      </c>
      <c r="C39" s="65" t="s">
        <v>31</v>
      </c>
      <c r="D39" s="66">
        <v>25.1</v>
      </c>
      <c r="E39" s="66">
        <v>12.7</v>
      </c>
      <c r="F39" s="66">
        <v>12.8</v>
      </c>
      <c r="G39" s="66">
        <v>5</v>
      </c>
      <c r="H39" s="67"/>
      <c r="I39" s="65" t="s">
        <v>31</v>
      </c>
      <c r="J39" s="66">
        <v>139.5</v>
      </c>
      <c r="K39" s="66">
        <v>150.4</v>
      </c>
      <c r="L39" s="66">
        <v>147</v>
      </c>
      <c r="M39" s="66">
        <v>174.6</v>
      </c>
      <c r="N39" s="68">
        <v>611.5</v>
      </c>
    </row>
    <row r="40" spans="2:14" x14ac:dyDescent="0.35">
      <c r="B40" s="47">
        <v>34</v>
      </c>
      <c r="C40" s="65" t="s">
        <v>70</v>
      </c>
      <c r="D40" s="66">
        <v>28.9</v>
      </c>
      <c r="E40" s="66">
        <v>13.2</v>
      </c>
      <c r="F40" s="66">
        <v>12.2</v>
      </c>
      <c r="G40" s="66">
        <v>2.8</v>
      </c>
      <c r="H40" s="67"/>
      <c r="I40" s="65" t="s">
        <v>70</v>
      </c>
      <c r="J40" s="68">
        <v>144</v>
      </c>
      <c r="K40" s="68">
        <v>193.5</v>
      </c>
      <c r="L40" s="68">
        <v>278</v>
      </c>
      <c r="M40" s="68">
        <v>214.3</v>
      </c>
      <c r="N40" s="68">
        <v>829.8</v>
      </c>
    </row>
    <row r="41" spans="2:14" x14ac:dyDescent="0.35">
      <c r="B41" s="47">
        <v>35</v>
      </c>
      <c r="C41" s="65" t="s">
        <v>144</v>
      </c>
      <c r="D41" s="66">
        <v>24.9</v>
      </c>
      <c r="E41" s="66">
        <v>13.6</v>
      </c>
      <c r="F41" s="66">
        <v>14</v>
      </c>
      <c r="G41" s="66">
        <v>6.6</v>
      </c>
      <c r="H41" s="67"/>
      <c r="I41" s="65" t="s">
        <v>144</v>
      </c>
      <c r="J41" s="66">
        <v>698</v>
      </c>
      <c r="K41" s="66">
        <v>721.1</v>
      </c>
      <c r="L41" s="66">
        <v>153.4</v>
      </c>
      <c r="M41" s="66">
        <v>150.30000000000001</v>
      </c>
      <c r="N41" s="69">
        <v>1722.8</v>
      </c>
    </row>
    <row r="42" spans="2:14" x14ac:dyDescent="0.35">
      <c r="B42" s="47">
        <v>36</v>
      </c>
      <c r="C42" s="65" t="s">
        <v>145</v>
      </c>
      <c r="D42" s="66">
        <v>25</v>
      </c>
      <c r="E42" s="66">
        <v>12.8</v>
      </c>
      <c r="F42" s="66">
        <v>13.2</v>
      </c>
      <c r="G42" s="66">
        <v>5.9</v>
      </c>
      <c r="H42" s="67"/>
      <c r="I42" s="65" t="s">
        <v>145</v>
      </c>
      <c r="J42" s="66">
        <v>179.5</v>
      </c>
      <c r="K42" s="66">
        <v>225.1</v>
      </c>
      <c r="L42" s="66">
        <v>235.6</v>
      </c>
      <c r="M42" s="66">
        <v>241.2</v>
      </c>
      <c r="N42" s="68">
        <v>881.4</v>
      </c>
    </row>
    <row r="43" spans="2:14" x14ac:dyDescent="0.35">
      <c r="B43" s="47">
        <v>37</v>
      </c>
      <c r="C43" s="65" t="s">
        <v>71</v>
      </c>
      <c r="D43" s="66">
        <v>23.6</v>
      </c>
      <c r="E43" s="66">
        <v>11.6</v>
      </c>
      <c r="F43" s="66">
        <v>12.2</v>
      </c>
      <c r="G43" s="66">
        <v>3.9</v>
      </c>
      <c r="H43" s="67"/>
      <c r="I43" s="65" t="s">
        <v>71</v>
      </c>
      <c r="J43" s="66">
        <v>171.4</v>
      </c>
      <c r="K43" s="66">
        <v>220</v>
      </c>
      <c r="L43" s="66">
        <v>249.5</v>
      </c>
      <c r="M43" s="66">
        <v>251.7</v>
      </c>
      <c r="N43" s="68">
        <v>892.7</v>
      </c>
    </row>
    <row r="44" spans="2:14" x14ac:dyDescent="0.35">
      <c r="B44" s="47">
        <v>38</v>
      </c>
      <c r="C44" s="65" t="s">
        <v>147</v>
      </c>
      <c r="D44" s="66">
        <v>29.4</v>
      </c>
      <c r="E44" s="66">
        <v>13.9</v>
      </c>
      <c r="F44" s="66">
        <v>13.9</v>
      </c>
      <c r="G44" s="66">
        <v>4.2</v>
      </c>
      <c r="H44" s="67"/>
      <c r="I44" s="65" t="s">
        <v>147</v>
      </c>
      <c r="J44" s="68">
        <v>83.6</v>
      </c>
      <c r="K44" s="68">
        <v>108.9</v>
      </c>
      <c r="L44" s="68">
        <v>129.19999999999999</v>
      </c>
      <c r="M44" s="68">
        <v>115.9</v>
      </c>
      <c r="N44" s="68">
        <v>437.7</v>
      </c>
    </row>
    <row r="45" spans="2:14" x14ac:dyDescent="0.35">
      <c r="B45" s="47">
        <v>39</v>
      </c>
      <c r="C45" s="65" t="s">
        <v>148</v>
      </c>
      <c r="D45" s="66">
        <v>24.1</v>
      </c>
      <c r="E45" s="66">
        <v>11.2</v>
      </c>
      <c r="F45" s="66">
        <v>10.3</v>
      </c>
      <c r="G45" s="66">
        <v>3.2</v>
      </c>
      <c r="H45" s="67"/>
      <c r="I45" s="65" t="s">
        <v>148</v>
      </c>
      <c r="J45" s="68">
        <v>146.5</v>
      </c>
      <c r="K45" s="68">
        <v>187.6</v>
      </c>
      <c r="L45" s="68">
        <v>245.8</v>
      </c>
      <c r="M45" s="68">
        <v>213</v>
      </c>
      <c r="N45" s="68">
        <v>793</v>
      </c>
    </row>
    <row r="46" spans="2:14" x14ac:dyDescent="0.35">
      <c r="B46" s="47">
        <v>40</v>
      </c>
      <c r="C46" s="65" t="s">
        <v>149</v>
      </c>
      <c r="D46" s="66">
        <v>25.5</v>
      </c>
      <c r="E46" s="66">
        <v>13.3</v>
      </c>
      <c r="F46" s="66">
        <v>13.6</v>
      </c>
      <c r="G46" s="66">
        <v>6.2</v>
      </c>
      <c r="H46" s="67"/>
      <c r="I46" s="65" t="s">
        <v>149</v>
      </c>
      <c r="J46" s="66">
        <v>169.5</v>
      </c>
      <c r="K46" s="66">
        <v>202.4</v>
      </c>
      <c r="L46" s="66">
        <v>202.2</v>
      </c>
      <c r="M46" s="66">
        <v>216.1</v>
      </c>
      <c r="N46" s="68">
        <v>790.2</v>
      </c>
    </row>
    <row r="47" spans="2:14" x14ac:dyDescent="0.35">
      <c r="B47" s="47">
        <v>41</v>
      </c>
      <c r="C47" s="65" t="s">
        <v>255</v>
      </c>
      <c r="D47" s="66">
        <v>24.3</v>
      </c>
      <c r="E47" s="66">
        <v>10.4</v>
      </c>
      <c r="F47" s="66">
        <v>9.4</v>
      </c>
      <c r="G47" s="66">
        <v>2</v>
      </c>
      <c r="H47" s="67"/>
      <c r="I47" s="65" t="s">
        <v>255</v>
      </c>
      <c r="J47" s="68">
        <v>180.1</v>
      </c>
      <c r="K47" s="68">
        <v>259.5</v>
      </c>
      <c r="L47" s="68">
        <v>373.8</v>
      </c>
      <c r="M47" s="68">
        <v>296.5</v>
      </c>
      <c r="N47" s="69">
        <v>1109.9000000000001</v>
      </c>
    </row>
    <row r="48" spans="2:14" x14ac:dyDescent="0.35">
      <c r="B48" s="47">
        <v>42</v>
      </c>
      <c r="C48" s="65" t="s">
        <v>35</v>
      </c>
      <c r="D48" s="66">
        <v>25.4</v>
      </c>
      <c r="E48" s="66">
        <v>13.9</v>
      </c>
      <c r="F48" s="66">
        <v>14.3</v>
      </c>
      <c r="G48" s="66">
        <v>6.2</v>
      </c>
      <c r="H48" s="67"/>
      <c r="I48" s="65" t="s">
        <v>35</v>
      </c>
      <c r="J48" s="66">
        <v>141.5</v>
      </c>
      <c r="K48" s="66">
        <v>147.1</v>
      </c>
      <c r="L48" s="66">
        <v>138.19999999999999</v>
      </c>
      <c r="M48" s="66">
        <v>166.3</v>
      </c>
      <c r="N48" s="68">
        <v>593.1</v>
      </c>
    </row>
    <row r="49" spans="2:14" x14ac:dyDescent="0.35">
      <c r="B49" s="47">
        <v>43</v>
      </c>
      <c r="C49" s="65" t="s">
        <v>152</v>
      </c>
      <c r="D49" s="66">
        <v>25.2</v>
      </c>
      <c r="E49" s="66">
        <v>12.9</v>
      </c>
      <c r="F49" s="66">
        <v>13.1</v>
      </c>
      <c r="G49" s="66">
        <v>5.9</v>
      </c>
      <c r="H49" s="67"/>
      <c r="I49" s="65" t="s">
        <v>152</v>
      </c>
      <c r="J49" s="66">
        <v>181.4</v>
      </c>
      <c r="K49" s="66">
        <v>226.2</v>
      </c>
      <c r="L49" s="66">
        <v>238.4</v>
      </c>
      <c r="M49" s="66">
        <v>242.4</v>
      </c>
      <c r="N49" s="68">
        <v>888.4</v>
      </c>
    </row>
    <row r="50" spans="2:14" x14ac:dyDescent="0.35">
      <c r="B50" s="47">
        <v>44</v>
      </c>
      <c r="C50" s="65" t="s">
        <v>37</v>
      </c>
      <c r="D50" s="66">
        <v>25.4</v>
      </c>
      <c r="E50" s="66">
        <v>14.1</v>
      </c>
      <c r="F50" s="66">
        <v>14.4</v>
      </c>
      <c r="G50" s="66">
        <v>6.7</v>
      </c>
      <c r="H50" s="67"/>
      <c r="I50" s="65" t="s">
        <v>37</v>
      </c>
      <c r="J50" s="66">
        <v>145.80000000000001</v>
      </c>
      <c r="K50" s="66">
        <v>155.19999999999999</v>
      </c>
      <c r="L50" s="66">
        <v>147.19999999999999</v>
      </c>
      <c r="M50" s="66">
        <v>172.1</v>
      </c>
      <c r="N50" s="68">
        <v>620.29999999999995</v>
      </c>
    </row>
    <row r="51" spans="2:14" x14ac:dyDescent="0.35">
      <c r="B51" s="47">
        <v>45</v>
      </c>
      <c r="C51" s="65" t="s">
        <v>38</v>
      </c>
      <c r="D51" s="66">
        <v>25.2</v>
      </c>
      <c r="E51" s="66">
        <v>12.9</v>
      </c>
      <c r="F51" s="66">
        <v>13.3</v>
      </c>
      <c r="G51" s="66">
        <v>4.8</v>
      </c>
      <c r="H51" s="67"/>
      <c r="I51" s="65" t="s">
        <v>38</v>
      </c>
      <c r="J51" s="66">
        <v>130.4</v>
      </c>
      <c r="K51" s="66">
        <v>132.19999999999999</v>
      </c>
      <c r="L51" s="66">
        <v>122.2</v>
      </c>
      <c r="M51" s="66">
        <v>122.2</v>
      </c>
      <c r="N51" s="68">
        <v>507</v>
      </c>
    </row>
    <row r="52" spans="2:14" x14ac:dyDescent="0.35">
      <c r="B52" s="47">
        <v>46</v>
      </c>
      <c r="C52" s="65" t="s">
        <v>155</v>
      </c>
      <c r="D52" s="66">
        <v>31</v>
      </c>
      <c r="E52" s="66">
        <v>14.8</v>
      </c>
      <c r="F52" s="66">
        <v>15.9</v>
      </c>
      <c r="G52" s="66">
        <v>5.2</v>
      </c>
      <c r="H52" s="67"/>
      <c r="I52" s="65" t="s">
        <v>155</v>
      </c>
      <c r="J52" s="68">
        <v>58.6</v>
      </c>
      <c r="K52" s="68">
        <v>71</v>
      </c>
      <c r="L52" s="68">
        <v>90.4</v>
      </c>
      <c r="M52" s="68">
        <v>86.3</v>
      </c>
      <c r="N52" s="68">
        <v>306.3</v>
      </c>
    </row>
    <row r="53" spans="2:14" x14ac:dyDescent="0.35">
      <c r="B53" s="47">
        <v>47</v>
      </c>
      <c r="C53" s="65" t="s">
        <v>257</v>
      </c>
      <c r="D53" s="66">
        <v>25.9</v>
      </c>
      <c r="E53" s="66">
        <v>12.3</v>
      </c>
      <c r="F53" s="66">
        <v>11.6</v>
      </c>
      <c r="G53" s="66">
        <v>3.8</v>
      </c>
      <c r="H53" s="67"/>
      <c r="I53" s="65" t="s">
        <v>257</v>
      </c>
      <c r="J53" s="68">
        <v>133.69999999999999</v>
      </c>
      <c r="K53" s="68">
        <v>167.7</v>
      </c>
      <c r="L53" s="68">
        <v>223.9</v>
      </c>
      <c r="M53" s="68">
        <v>185.3</v>
      </c>
      <c r="N53" s="68">
        <v>710.5</v>
      </c>
    </row>
    <row r="54" spans="2:14" x14ac:dyDescent="0.35">
      <c r="B54" s="47">
        <v>48</v>
      </c>
      <c r="C54" s="65" t="s">
        <v>259</v>
      </c>
      <c r="D54" s="66">
        <v>30.3</v>
      </c>
      <c r="E54" s="66">
        <v>14.7</v>
      </c>
      <c r="F54" s="66">
        <v>14.2</v>
      </c>
      <c r="G54" s="66">
        <v>3.9</v>
      </c>
      <c r="H54" s="67"/>
      <c r="I54" s="65" t="s">
        <v>259</v>
      </c>
      <c r="J54" s="68">
        <v>97.3</v>
      </c>
      <c r="K54" s="68">
        <v>117.1</v>
      </c>
      <c r="L54" s="68">
        <v>136.5</v>
      </c>
      <c r="M54" s="68">
        <v>118.8</v>
      </c>
      <c r="N54" s="68">
        <v>469.6</v>
      </c>
    </row>
    <row r="55" spans="2:14" x14ac:dyDescent="0.35">
      <c r="B55" s="47">
        <v>49</v>
      </c>
      <c r="C55" s="65" t="s">
        <v>158</v>
      </c>
      <c r="D55" s="66">
        <v>24.9</v>
      </c>
      <c r="E55" s="66">
        <v>13.2</v>
      </c>
      <c r="F55" s="66">
        <v>13.5</v>
      </c>
      <c r="G55" s="66">
        <v>6.4</v>
      </c>
      <c r="H55" s="67"/>
      <c r="I55" s="65" t="s">
        <v>158</v>
      </c>
      <c r="J55" s="66">
        <v>166.3</v>
      </c>
      <c r="K55" s="66">
        <v>199.9</v>
      </c>
      <c r="L55" s="66">
        <v>198.8</v>
      </c>
      <c r="M55" s="66">
        <v>211.4</v>
      </c>
      <c r="N55" s="68">
        <v>776.5</v>
      </c>
    </row>
    <row r="56" spans="2:14" x14ac:dyDescent="0.35">
      <c r="B56" s="47">
        <v>50</v>
      </c>
      <c r="C56" s="65" t="s">
        <v>79</v>
      </c>
      <c r="D56" s="66">
        <v>25.5</v>
      </c>
      <c r="E56" s="66">
        <v>13.8</v>
      </c>
      <c r="F56" s="66">
        <v>14.2</v>
      </c>
      <c r="G56" s="66">
        <v>6.3</v>
      </c>
      <c r="H56" s="67"/>
      <c r="I56" s="65" t="s">
        <v>79</v>
      </c>
      <c r="J56" s="66">
        <v>142.1</v>
      </c>
      <c r="K56" s="66">
        <v>146.6</v>
      </c>
      <c r="L56" s="66">
        <v>236.6</v>
      </c>
      <c r="M56" s="66">
        <v>167.3</v>
      </c>
      <c r="N56" s="68">
        <v>692.6</v>
      </c>
    </row>
    <row r="57" spans="2:14" x14ac:dyDescent="0.35">
      <c r="B57" s="47">
        <v>51</v>
      </c>
      <c r="C57" s="65" t="s">
        <v>160</v>
      </c>
      <c r="D57" s="66">
        <v>23.9</v>
      </c>
      <c r="E57" s="66">
        <v>10.9</v>
      </c>
      <c r="F57" s="66">
        <v>11</v>
      </c>
      <c r="G57" s="66">
        <v>3.5</v>
      </c>
      <c r="H57" s="67"/>
      <c r="I57" s="65" t="s">
        <v>160</v>
      </c>
      <c r="J57" s="68">
        <v>153.6</v>
      </c>
      <c r="K57" s="68">
        <v>175.6</v>
      </c>
      <c r="L57" s="68">
        <v>207.9</v>
      </c>
      <c r="M57" s="68">
        <v>210.2</v>
      </c>
      <c r="N57" s="68">
        <v>747.3</v>
      </c>
    </row>
    <row r="58" spans="2:14" x14ac:dyDescent="0.35">
      <c r="B58" s="47">
        <v>52</v>
      </c>
      <c r="C58" s="65" t="s">
        <v>40</v>
      </c>
      <c r="D58" s="66">
        <v>25.5</v>
      </c>
      <c r="E58" s="66">
        <v>13.8</v>
      </c>
      <c r="F58" s="66">
        <v>14.1</v>
      </c>
      <c r="G58" s="66">
        <v>6.4</v>
      </c>
      <c r="H58" s="67"/>
      <c r="I58" s="65" t="s">
        <v>40</v>
      </c>
      <c r="J58" s="66">
        <v>148.1</v>
      </c>
      <c r="K58" s="66">
        <v>157.19999999999999</v>
      </c>
      <c r="L58" s="66">
        <v>147.9</v>
      </c>
      <c r="M58" s="66">
        <v>177.9</v>
      </c>
      <c r="N58" s="68">
        <v>631.1</v>
      </c>
    </row>
    <row r="59" spans="2:14" x14ac:dyDescent="0.35">
      <c r="B59" s="47">
        <v>53</v>
      </c>
      <c r="C59" s="65" t="s">
        <v>162</v>
      </c>
      <c r="D59" s="66">
        <v>22.7</v>
      </c>
      <c r="E59" s="66">
        <v>13.6</v>
      </c>
      <c r="F59" s="66">
        <v>13.2</v>
      </c>
      <c r="G59" s="66">
        <v>7.3</v>
      </c>
      <c r="H59" s="67"/>
      <c r="I59" s="65" t="s">
        <v>162</v>
      </c>
      <c r="J59" s="66">
        <v>692.8</v>
      </c>
      <c r="K59" s="66">
        <v>914.3</v>
      </c>
      <c r="L59" s="66">
        <v>143.80000000000001</v>
      </c>
      <c r="M59" s="66">
        <v>127.9</v>
      </c>
      <c r="N59" s="69">
        <v>1878.8</v>
      </c>
    </row>
    <row r="60" spans="2:14" x14ac:dyDescent="0.35">
      <c r="B60" s="47">
        <v>54</v>
      </c>
      <c r="C60" s="65" t="s">
        <v>163</v>
      </c>
      <c r="D60" s="66">
        <v>27</v>
      </c>
      <c r="E60" s="66">
        <v>12</v>
      </c>
      <c r="F60" s="66">
        <v>12</v>
      </c>
      <c r="G60" s="66">
        <v>3.1</v>
      </c>
      <c r="H60" s="67"/>
      <c r="I60" s="65" t="s">
        <v>163</v>
      </c>
      <c r="J60" s="68">
        <v>119</v>
      </c>
      <c r="K60" s="68">
        <v>149.4</v>
      </c>
      <c r="L60" s="68">
        <v>200.9</v>
      </c>
      <c r="M60" s="68">
        <v>165.1</v>
      </c>
      <c r="N60" s="68">
        <v>634.4</v>
      </c>
    </row>
    <row r="61" spans="2:14" x14ac:dyDescent="0.35">
      <c r="B61" s="47">
        <v>55</v>
      </c>
      <c r="C61" s="65" t="s">
        <v>164</v>
      </c>
      <c r="D61" s="66">
        <v>23.8</v>
      </c>
      <c r="E61" s="66">
        <v>11.9</v>
      </c>
      <c r="F61" s="66">
        <v>13.5</v>
      </c>
      <c r="G61" s="66">
        <v>5.5</v>
      </c>
      <c r="H61" s="67"/>
      <c r="I61" s="65" t="s">
        <v>164</v>
      </c>
      <c r="J61" s="68">
        <v>113.2</v>
      </c>
      <c r="K61" s="68">
        <v>168.5</v>
      </c>
      <c r="L61" s="68">
        <v>237.6</v>
      </c>
      <c r="M61" s="68">
        <v>197.7</v>
      </c>
      <c r="N61" s="68">
        <v>716.9</v>
      </c>
    </row>
    <row r="62" spans="2:14" x14ac:dyDescent="0.35">
      <c r="B62" s="47">
        <v>56</v>
      </c>
      <c r="C62" s="65" t="s">
        <v>310</v>
      </c>
      <c r="D62" s="66">
        <v>24.7</v>
      </c>
      <c r="E62" s="66">
        <v>11.4</v>
      </c>
      <c r="F62" s="66">
        <v>10.5</v>
      </c>
      <c r="G62" s="66">
        <v>3.5</v>
      </c>
      <c r="H62" s="67"/>
      <c r="I62" s="65" t="s">
        <v>310</v>
      </c>
      <c r="J62" s="68">
        <v>179.7</v>
      </c>
      <c r="K62" s="68">
        <v>250.5</v>
      </c>
      <c r="L62" s="68">
        <v>356.6</v>
      </c>
      <c r="M62" s="68">
        <v>279</v>
      </c>
      <c r="N62" s="69">
        <v>1065.8</v>
      </c>
    </row>
    <row r="63" spans="2:14" x14ac:dyDescent="0.35">
      <c r="B63" s="47">
        <v>57</v>
      </c>
      <c r="C63" s="65" t="s">
        <v>42</v>
      </c>
      <c r="D63" s="66">
        <v>25.3</v>
      </c>
      <c r="E63" s="66">
        <v>12.8</v>
      </c>
      <c r="F63" s="66">
        <v>12.7</v>
      </c>
      <c r="G63" s="66">
        <v>5.5</v>
      </c>
      <c r="H63" s="67"/>
      <c r="I63" s="65" t="s">
        <v>42</v>
      </c>
      <c r="J63" s="66">
        <v>172.5</v>
      </c>
      <c r="K63" s="66">
        <v>210.9</v>
      </c>
      <c r="L63" s="66">
        <v>226.1</v>
      </c>
      <c r="M63" s="66">
        <v>234</v>
      </c>
      <c r="N63" s="68">
        <v>843.5</v>
      </c>
    </row>
    <row r="64" spans="2:14" x14ac:dyDescent="0.35">
      <c r="B64" s="47">
        <v>58</v>
      </c>
      <c r="C64" s="65" t="s">
        <v>167</v>
      </c>
      <c r="D64" s="66">
        <v>27.7</v>
      </c>
      <c r="E64" s="66">
        <v>12.2</v>
      </c>
      <c r="F64" s="66">
        <v>12.8</v>
      </c>
      <c r="G64" s="66">
        <v>3.9</v>
      </c>
      <c r="H64" s="67"/>
      <c r="I64" s="65" t="s">
        <v>167</v>
      </c>
      <c r="J64" s="68">
        <v>89.9</v>
      </c>
      <c r="K64" s="68">
        <v>121.2</v>
      </c>
      <c r="L64" s="68">
        <v>178</v>
      </c>
      <c r="M64" s="68">
        <v>148.9</v>
      </c>
      <c r="N64" s="68">
        <v>538</v>
      </c>
    </row>
    <row r="65" spans="2:14" x14ac:dyDescent="0.35">
      <c r="B65" s="47">
        <v>59</v>
      </c>
      <c r="C65" s="65" t="s">
        <v>43</v>
      </c>
      <c r="D65" s="66">
        <v>25.3</v>
      </c>
      <c r="E65" s="66">
        <v>14.1</v>
      </c>
      <c r="F65" s="66">
        <v>14.4</v>
      </c>
      <c r="G65" s="66">
        <v>6.8</v>
      </c>
      <c r="H65" s="67"/>
      <c r="I65" s="65" t="s">
        <v>43</v>
      </c>
      <c r="J65" s="66">
        <v>598.1</v>
      </c>
      <c r="K65" s="66">
        <v>657</v>
      </c>
      <c r="L65" s="66">
        <v>147.1</v>
      </c>
      <c r="M65" s="66">
        <v>141.1</v>
      </c>
      <c r="N65" s="69">
        <v>1543.3</v>
      </c>
    </row>
    <row r="66" spans="2:14" x14ac:dyDescent="0.35">
      <c r="B66" s="47">
        <v>60</v>
      </c>
      <c r="C66" s="65" t="s">
        <v>168</v>
      </c>
      <c r="D66" s="66">
        <v>25.8</v>
      </c>
      <c r="E66" s="66">
        <v>10.9</v>
      </c>
      <c r="F66" s="66">
        <v>11.6</v>
      </c>
      <c r="G66" s="66">
        <v>3.3</v>
      </c>
      <c r="H66" s="67"/>
      <c r="I66" s="65" t="s">
        <v>168</v>
      </c>
      <c r="J66" s="68">
        <v>117</v>
      </c>
      <c r="K66" s="68">
        <v>145.9</v>
      </c>
      <c r="L66" s="68">
        <v>189.5</v>
      </c>
      <c r="M66" s="68">
        <v>169.2</v>
      </c>
      <c r="N66" s="68">
        <v>621.6</v>
      </c>
    </row>
    <row r="67" spans="2:14" x14ac:dyDescent="0.35">
      <c r="B67" s="47">
        <v>61</v>
      </c>
      <c r="C67" s="65" t="s">
        <v>169</v>
      </c>
      <c r="D67" s="66">
        <v>23.6</v>
      </c>
      <c r="E67" s="66">
        <v>14</v>
      </c>
      <c r="F67" s="66">
        <v>14.1</v>
      </c>
      <c r="G67" s="66">
        <v>6.9</v>
      </c>
      <c r="H67" s="67"/>
      <c r="I67" s="65" t="s">
        <v>169</v>
      </c>
      <c r="J67" s="68">
        <v>124.7</v>
      </c>
      <c r="K67" s="68">
        <v>154.4</v>
      </c>
      <c r="L67" s="68">
        <v>174.4</v>
      </c>
      <c r="M67" s="68">
        <v>165.9</v>
      </c>
      <c r="N67" s="68">
        <v>619.4</v>
      </c>
    </row>
    <row r="68" spans="2:14" x14ac:dyDescent="0.35">
      <c r="B68" s="47">
        <v>62</v>
      </c>
      <c r="C68" s="65" t="s">
        <v>87</v>
      </c>
      <c r="D68" s="66">
        <v>22.7</v>
      </c>
      <c r="E68" s="66">
        <v>12.1</v>
      </c>
      <c r="F68" s="66">
        <v>12.7</v>
      </c>
      <c r="G68" s="66">
        <v>5.3</v>
      </c>
      <c r="H68" s="67"/>
      <c r="I68" s="65" t="s">
        <v>87</v>
      </c>
      <c r="J68" s="66">
        <v>169.2</v>
      </c>
      <c r="K68" s="66">
        <v>263.89999999999998</v>
      </c>
      <c r="L68" s="66">
        <v>314.60000000000002</v>
      </c>
      <c r="M68" s="66">
        <v>268.89999999999998</v>
      </c>
      <c r="N68" s="69">
        <v>1016.7</v>
      </c>
    </row>
    <row r="69" spans="2:14" x14ac:dyDescent="0.35">
      <c r="B69" s="47">
        <v>63</v>
      </c>
      <c r="C69" s="65" t="s">
        <v>171</v>
      </c>
      <c r="D69" s="66">
        <v>25.7</v>
      </c>
      <c r="E69" s="66">
        <v>10.8</v>
      </c>
      <c r="F69" s="66">
        <v>12.6</v>
      </c>
      <c r="G69" s="66">
        <v>4.0999999999999996</v>
      </c>
      <c r="H69" s="67"/>
      <c r="I69" s="65" t="s">
        <v>171</v>
      </c>
      <c r="J69" s="68">
        <v>125.9</v>
      </c>
      <c r="K69" s="68">
        <v>156.80000000000001</v>
      </c>
      <c r="L69" s="68">
        <v>176.5</v>
      </c>
      <c r="M69" s="68">
        <v>167.7</v>
      </c>
      <c r="N69" s="68">
        <v>627</v>
      </c>
    </row>
    <row r="70" spans="2:14" x14ac:dyDescent="0.35">
      <c r="B70" s="47">
        <v>64</v>
      </c>
      <c r="C70" s="65" t="s">
        <v>172</v>
      </c>
      <c r="D70" s="66">
        <v>25.2</v>
      </c>
      <c r="E70" s="66">
        <v>13.8</v>
      </c>
      <c r="F70" s="66">
        <v>14.1</v>
      </c>
      <c r="G70" s="66">
        <v>6.8</v>
      </c>
      <c r="H70" s="67"/>
      <c r="I70" s="65" t="s">
        <v>172</v>
      </c>
      <c r="J70" s="66">
        <v>657</v>
      </c>
      <c r="K70" s="66">
        <v>761.6</v>
      </c>
      <c r="L70" s="66">
        <v>153.69999999999999</v>
      </c>
      <c r="M70" s="66">
        <v>151.1</v>
      </c>
      <c r="N70" s="69">
        <v>1723.4</v>
      </c>
    </row>
    <row r="71" spans="2:14" x14ac:dyDescent="0.35">
      <c r="B71" s="47">
        <v>65</v>
      </c>
      <c r="C71" s="65" t="s">
        <v>262</v>
      </c>
      <c r="D71" s="66">
        <v>27.9</v>
      </c>
      <c r="E71" s="66">
        <v>13</v>
      </c>
      <c r="F71" s="66">
        <v>12.6</v>
      </c>
      <c r="G71" s="66">
        <v>3.5</v>
      </c>
      <c r="H71" s="67"/>
      <c r="I71" s="65" t="s">
        <v>262</v>
      </c>
      <c r="J71" s="68">
        <v>122.5</v>
      </c>
      <c r="K71" s="68">
        <v>169.6</v>
      </c>
      <c r="L71" s="68">
        <v>230.8</v>
      </c>
      <c r="M71" s="68">
        <v>173.6</v>
      </c>
      <c r="N71" s="68">
        <v>696.5</v>
      </c>
    </row>
    <row r="72" spans="2:14" x14ac:dyDescent="0.35">
      <c r="B72" s="47">
        <v>66</v>
      </c>
      <c r="C72" s="65" t="s">
        <v>174</v>
      </c>
      <c r="D72" s="66">
        <v>23.6</v>
      </c>
      <c r="E72" s="66">
        <v>12.3</v>
      </c>
      <c r="F72" s="66">
        <v>13.1</v>
      </c>
      <c r="G72" s="66">
        <v>6.1</v>
      </c>
      <c r="H72" s="67"/>
      <c r="I72" s="65" t="s">
        <v>174</v>
      </c>
      <c r="J72" s="68">
        <v>100.5</v>
      </c>
      <c r="K72" s="68">
        <v>149.9</v>
      </c>
      <c r="L72" s="68">
        <v>224.8</v>
      </c>
      <c r="M72" s="68">
        <v>187.6</v>
      </c>
      <c r="N72" s="68">
        <v>662.7</v>
      </c>
    </row>
    <row r="73" spans="2:14" x14ac:dyDescent="0.35">
      <c r="B73" s="47">
        <v>67</v>
      </c>
      <c r="C73" s="65" t="s">
        <v>175</v>
      </c>
      <c r="D73" s="66">
        <v>31.2</v>
      </c>
      <c r="E73" s="66">
        <v>15</v>
      </c>
      <c r="F73" s="66">
        <v>15.6</v>
      </c>
      <c r="G73" s="66">
        <v>4.5999999999999996</v>
      </c>
      <c r="H73" s="67"/>
      <c r="I73" s="65" t="s">
        <v>175</v>
      </c>
      <c r="J73" s="68">
        <v>70.7</v>
      </c>
      <c r="K73" s="68">
        <v>83.5</v>
      </c>
      <c r="L73" s="68">
        <v>91.8</v>
      </c>
      <c r="M73" s="68">
        <v>90.8</v>
      </c>
      <c r="N73" s="68">
        <v>336.7</v>
      </c>
    </row>
    <row r="74" spans="2:14" x14ac:dyDescent="0.35">
      <c r="B74" s="47">
        <v>68</v>
      </c>
      <c r="C74" s="65" t="s">
        <v>264</v>
      </c>
      <c r="D74" s="66">
        <v>26</v>
      </c>
      <c r="E74" s="66">
        <v>10.9</v>
      </c>
      <c r="F74" s="66">
        <v>10</v>
      </c>
      <c r="G74" s="66">
        <v>1.1000000000000001</v>
      </c>
      <c r="H74" s="67"/>
      <c r="I74" s="65" t="s">
        <v>264</v>
      </c>
      <c r="J74" s="68">
        <v>186</v>
      </c>
      <c r="K74" s="68">
        <v>247.5</v>
      </c>
      <c r="L74" s="68">
        <v>375.3</v>
      </c>
      <c r="M74" s="68">
        <v>296.39999999999998</v>
      </c>
      <c r="N74" s="69">
        <v>1095.3</v>
      </c>
    </row>
    <row r="75" spans="2:14" x14ac:dyDescent="0.35">
      <c r="B75" s="47">
        <v>69</v>
      </c>
      <c r="C75" s="65" t="s">
        <v>93</v>
      </c>
      <c r="D75" s="66">
        <v>27.9</v>
      </c>
      <c r="E75" s="66">
        <v>12.5</v>
      </c>
      <c r="F75" s="66">
        <v>11.8</v>
      </c>
      <c r="G75" s="66">
        <v>2.5</v>
      </c>
      <c r="H75" s="67"/>
      <c r="I75" s="65" t="s">
        <v>93</v>
      </c>
      <c r="J75" s="68">
        <v>154.69999999999999</v>
      </c>
      <c r="K75" s="68">
        <v>217.4</v>
      </c>
      <c r="L75" s="68">
        <v>317.60000000000002</v>
      </c>
      <c r="M75" s="68">
        <v>242</v>
      </c>
      <c r="N75" s="68">
        <v>931.8</v>
      </c>
    </row>
    <row r="76" spans="2:14" x14ac:dyDescent="0.35">
      <c r="B76" s="47">
        <v>70</v>
      </c>
      <c r="C76" s="65" t="s">
        <v>178</v>
      </c>
      <c r="D76" s="66">
        <v>23</v>
      </c>
      <c r="E76" s="66">
        <v>12.8</v>
      </c>
      <c r="F76" s="66">
        <v>14.4</v>
      </c>
      <c r="G76" s="66">
        <v>6.5</v>
      </c>
      <c r="H76" s="67"/>
      <c r="I76" s="65" t="s">
        <v>178</v>
      </c>
      <c r="J76" s="68">
        <v>130.6</v>
      </c>
      <c r="K76" s="68">
        <v>176.2</v>
      </c>
      <c r="L76" s="68">
        <v>221.1</v>
      </c>
      <c r="M76" s="68">
        <v>206.8</v>
      </c>
      <c r="N76" s="68">
        <v>734.7</v>
      </c>
    </row>
    <row r="77" spans="2:14" x14ac:dyDescent="0.35">
      <c r="B77" s="47">
        <v>71</v>
      </c>
      <c r="C77" s="65" t="s">
        <v>95</v>
      </c>
      <c r="D77" s="66">
        <v>23.6</v>
      </c>
      <c r="E77" s="66">
        <v>11.2</v>
      </c>
      <c r="F77" s="66">
        <v>11.7</v>
      </c>
      <c r="G77" s="66">
        <v>3.1</v>
      </c>
      <c r="H77" s="67"/>
      <c r="I77" s="65" t="s">
        <v>95</v>
      </c>
      <c r="J77" s="66">
        <v>171.4</v>
      </c>
      <c r="K77" s="66">
        <v>212.9</v>
      </c>
      <c r="L77" s="66">
        <v>223.3</v>
      </c>
      <c r="M77" s="66">
        <v>229.4</v>
      </c>
      <c r="N77" s="68">
        <v>837</v>
      </c>
    </row>
    <row r="78" spans="2:14" x14ac:dyDescent="0.35">
      <c r="B78" s="47">
        <v>72</v>
      </c>
      <c r="C78" s="65" t="s">
        <v>180</v>
      </c>
      <c r="D78" s="66">
        <v>28.3</v>
      </c>
      <c r="E78" s="66">
        <v>11.5</v>
      </c>
      <c r="F78" s="66">
        <v>14.1</v>
      </c>
      <c r="G78" s="66">
        <v>4.2</v>
      </c>
      <c r="H78" s="67"/>
      <c r="I78" s="65" t="s">
        <v>180</v>
      </c>
      <c r="J78" s="68">
        <v>76.8</v>
      </c>
      <c r="K78" s="68">
        <v>113.8</v>
      </c>
      <c r="L78" s="68">
        <v>189.7</v>
      </c>
      <c r="M78" s="68">
        <v>147.69999999999999</v>
      </c>
      <c r="N78" s="68">
        <v>527.9</v>
      </c>
    </row>
    <row r="79" spans="2:14" x14ac:dyDescent="0.35">
      <c r="B79" s="47">
        <v>73</v>
      </c>
      <c r="C79" s="65" t="s">
        <v>181</v>
      </c>
      <c r="D79" s="66">
        <v>25.1</v>
      </c>
      <c r="E79" s="66">
        <v>13.2</v>
      </c>
      <c r="F79" s="66">
        <v>13.4</v>
      </c>
      <c r="G79" s="66">
        <v>6.3</v>
      </c>
      <c r="H79" s="67"/>
      <c r="I79" s="65" t="s">
        <v>181</v>
      </c>
      <c r="J79" s="66">
        <v>170.3</v>
      </c>
      <c r="K79" s="66">
        <v>204.6</v>
      </c>
      <c r="L79" s="66">
        <v>200.3</v>
      </c>
      <c r="M79" s="66">
        <v>214.7</v>
      </c>
      <c r="N79" s="68">
        <v>790</v>
      </c>
    </row>
    <row r="80" spans="2:14" x14ac:dyDescent="0.35">
      <c r="B80" s="47">
        <v>74</v>
      </c>
      <c r="C80" s="65" t="s">
        <v>97</v>
      </c>
      <c r="D80" s="66">
        <v>25</v>
      </c>
      <c r="E80" s="66">
        <v>12.7</v>
      </c>
      <c r="F80" s="66">
        <v>12.4</v>
      </c>
      <c r="G80" s="66">
        <v>5.2</v>
      </c>
      <c r="H80" s="67"/>
      <c r="I80" s="65" t="s">
        <v>97</v>
      </c>
      <c r="J80" s="66">
        <v>156.9</v>
      </c>
      <c r="K80" s="66">
        <v>188.2</v>
      </c>
      <c r="L80" s="66">
        <v>204.8</v>
      </c>
      <c r="M80" s="66">
        <v>209.4</v>
      </c>
      <c r="N80" s="68">
        <v>759.3</v>
      </c>
    </row>
    <row r="81" spans="2:14" x14ac:dyDescent="0.35">
      <c r="B81" s="47">
        <v>75</v>
      </c>
      <c r="C81" s="65" t="s">
        <v>98</v>
      </c>
      <c r="D81" s="66">
        <v>29.3</v>
      </c>
      <c r="E81" s="66">
        <v>13.6</v>
      </c>
      <c r="F81" s="66">
        <v>12.5</v>
      </c>
      <c r="G81" s="66">
        <v>3.1</v>
      </c>
      <c r="H81" s="67"/>
      <c r="I81" s="65" t="s">
        <v>98</v>
      </c>
      <c r="J81" s="68">
        <v>141.9</v>
      </c>
      <c r="K81" s="68">
        <v>183.4</v>
      </c>
      <c r="L81" s="68">
        <v>264.5</v>
      </c>
      <c r="M81" s="68">
        <v>201.8</v>
      </c>
      <c r="N81" s="68">
        <v>791.6</v>
      </c>
    </row>
    <row r="82" spans="2:14" x14ac:dyDescent="0.35">
      <c r="B82" s="47">
        <v>76</v>
      </c>
      <c r="C82" s="65" t="s">
        <v>47</v>
      </c>
      <c r="D82" s="66">
        <v>25.1</v>
      </c>
      <c r="E82" s="66">
        <v>13.5</v>
      </c>
      <c r="F82" s="66">
        <v>14.2</v>
      </c>
      <c r="G82" s="66">
        <v>5.4</v>
      </c>
      <c r="H82" s="67"/>
      <c r="I82" s="65" t="s">
        <v>47</v>
      </c>
      <c r="J82" s="66">
        <v>126.2</v>
      </c>
      <c r="K82" s="66">
        <v>128.30000000000001</v>
      </c>
      <c r="L82" s="66">
        <v>123.6</v>
      </c>
      <c r="M82" s="66">
        <v>151</v>
      </c>
      <c r="N82" s="68">
        <v>529.1</v>
      </c>
    </row>
    <row r="83" spans="2:14" x14ac:dyDescent="0.35">
      <c r="B83" s="47">
        <v>77</v>
      </c>
      <c r="C83" s="65" t="s">
        <v>48</v>
      </c>
      <c r="D83" s="66">
        <v>25.4</v>
      </c>
      <c r="E83" s="66">
        <v>13.9</v>
      </c>
      <c r="F83" s="66">
        <v>14.2</v>
      </c>
      <c r="G83" s="66">
        <v>6.8</v>
      </c>
      <c r="H83" s="67"/>
      <c r="I83" s="65" t="s">
        <v>48</v>
      </c>
      <c r="J83" s="66">
        <v>150.30000000000001</v>
      </c>
      <c r="K83" s="66">
        <v>163.5</v>
      </c>
      <c r="L83" s="66">
        <v>155.6</v>
      </c>
      <c r="M83" s="66">
        <v>178.3</v>
      </c>
      <c r="N83" s="68">
        <v>647.70000000000005</v>
      </c>
    </row>
    <row r="84" spans="2:14" x14ac:dyDescent="0.35">
      <c r="B84" s="47">
        <v>78</v>
      </c>
      <c r="C84" s="65" t="s">
        <v>185</v>
      </c>
      <c r="D84" s="66">
        <v>23.6</v>
      </c>
      <c r="E84" s="66">
        <v>11.1</v>
      </c>
      <c r="F84" s="66">
        <v>10.5</v>
      </c>
      <c r="G84" s="66">
        <v>3.8</v>
      </c>
      <c r="H84" s="67"/>
      <c r="I84" s="65" t="s">
        <v>185</v>
      </c>
      <c r="J84" s="66">
        <v>225.7</v>
      </c>
      <c r="K84" s="66">
        <v>303.39999999999998</v>
      </c>
      <c r="L84" s="66">
        <v>402.4</v>
      </c>
      <c r="M84" s="66">
        <v>357.5</v>
      </c>
      <c r="N84" s="69">
        <v>1288.9000000000001</v>
      </c>
    </row>
    <row r="85" spans="2:14" x14ac:dyDescent="0.35">
      <c r="B85" s="47">
        <v>79</v>
      </c>
      <c r="C85" s="65" t="s">
        <v>186</v>
      </c>
      <c r="D85" s="66">
        <v>29.9</v>
      </c>
      <c r="E85" s="66">
        <v>13.5</v>
      </c>
      <c r="F85" s="66">
        <v>14.7</v>
      </c>
      <c r="G85" s="66">
        <v>4.3</v>
      </c>
      <c r="H85" s="67"/>
      <c r="I85" s="65" t="s">
        <v>186</v>
      </c>
      <c r="J85" s="68">
        <v>69.7</v>
      </c>
      <c r="K85" s="68">
        <v>85</v>
      </c>
      <c r="L85" s="68">
        <v>108.3</v>
      </c>
      <c r="M85" s="68">
        <v>106.6</v>
      </c>
      <c r="N85" s="68">
        <v>369.6</v>
      </c>
    </row>
    <row r="86" spans="2:14" ht="15" thickBot="1" x14ac:dyDescent="0.4">
      <c r="B86" s="47">
        <v>80</v>
      </c>
      <c r="C86" s="55" t="s">
        <v>367</v>
      </c>
      <c r="D86" s="56">
        <v>23.9</v>
      </c>
      <c r="E86" s="57">
        <v>12.2</v>
      </c>
      <c r="F86" s="56">
        <v>13.5</v>
      </c>
      <c r="G86" s="56">
        <v>5.6</v>
      </c>
      <c r="H86" s="27"/>
      <c r="I86" s="55" t="s">
        <v>367</v>
      </c>
      <c r="J86" s="58">
        <v>120.7</v>
      </c>
      <c r="K86" s="58">
        <v>169.4</v>
      </c>
      <c r="L86" s="58">
        <v>227.2</v>
      </c>
      <c r="M86" s="59">
        <v>195</v>
      </c>
      <c r="N86" s="58">
        <v>712.3</v>
      </c>
    </row>
  </sheetData>
  <sortState xmlns:xlrd2="http://schemas.microsoft.com/office/spreadsheetml/2017/richdata2" ref="B7:N85">
    <sortCondition ref="C7:C85"/>
  </sortState>
  <mergeCells count="2">
    <mergeCell ref="C1:G1"/>
    <mergeCell ref="C2:F2"/>
  </mergeCells>
  <hyperlinks>
    <hyperlink ref="C2" r:id="rId1" xr:uid="{C838ECA4-8713-47B1-BF26-8D55FF011EF5}"/>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72789-7FAB-4807-9F22-083102B46696}">
  <sheetPr>
    <tabColor theme="3" tint="0.249977111117893"/>
  </sheetPr>
  <dimension ref="A1:Q3974"/>
  <sheetViews>
    <sheetView topLeftCell="A2539" zoomScale="75" zoomScaleNormal="75" workbookViewId="0">
      <selection activeCell="A59" sqref="A59:XFD59"/>
    </sheetView>
  </sheetViews>
  <sheetFormatPr defaultRowHeight="14.5" x14ac:dyDescent="0.35"/>
  <cols>
    <col min="1" max="1" width="10.26953125" style="45" customWidth="1"/>
    <col min="2" max="2" width="31.6328125" customWidth="1"/>
    <col min="3" max="3" width="37.54296875" customWidth="1"/>
    <col min="4" max="4" width="20.7265625" customWidth="1"/>
    <col min="5" max="5" width="21.1796875" customWidth="1"/>
    <col min="9" max="16" width="31.6328125" customWidth="1"/>
  </cols>
  <sheetData>
    <row r="1" spans="2:2" ht="23.5" x14ac:dyDescent="0.55000000000000004">
      <c r="B1" s="8" t="s">
        <v>314</v>
      </c>
    </row>
    <row r="2" spans="2:2" x14ac:dyDescent="0.35">
      <c r="B2" t="s">
        <v>313</v>
      </c>
    </row>
    <row r="48" spans="2:5" x14ac:dyDescent="0.35">
      <c r="B48" s="79">
        <v>1</v>
      </c>
      <c r="C48" s="79">
        <v>2</v>
      </c>
      <c r="D48" s="72">
        <v>3</v>
      </c>
      <c r="E48" s="79">
        <v>4</v>
      </c>
    </row>
    <row r="50" spans="1:5" s="30" customFormat="1" x14ac:dyDescent="0.35">
      <c r="A50" s="45"/>
    </row>
    <row r="51" spans="1:5" x14ac:dyDescent="0.35">
      <c r="A51" s="46">
        <v>1</v>
      </c>
      <c r="B51" s="71" t="s">
        <v>49</v>
      </c>
      <c r="C51" s="71" t="s">
        <v>315</v>
      </c>
      <c r="D51" s="29" t="s">
        <v>338</v>
      </c>
      <c r="E51" s="71" t="s">
        <v>316</v>
      </c>
    </row>
    <row r="52" spans="1:5" x14ac:dyDescent="0.35">
      <c r="A52" s="46">
        <v>2</v>
      </c>
      <c r="B52" t="s">
        <v>317</v>
      </c>
      <c r="C52" t="s">
        <v>339</v>
      </c>
      <c r="D52" t="s">
        <v>318</v>
      </c>
      <c r="E52">
        <v>41502</v>
      </c>
    </row>
    <row r="53" spans="1:5" x14ac:dyDescent="0.35">
      <c r="A53" s="46">
        <v>3</v>
      </c>
      <c r="B53" t="s">
        <v>317</v>
      </c>
      <c r="C53" t="s">
        <v>339</v>
      </c>
      <c r="D53" t="s">
        <v>319</v>
      </c>
      <c r="E53">
        <v>5192</v>
      </c>
    </row>
    <row r="54" spans="1:5" x14ac:dyDescent="0.35">
      <c r="A54" s="46">
        <v>4</v>
      </c>
      <c r="B54" t="s">
        <v>317</v>
      </c>
      <c r="C54" t="s">
        <v>339</v>
      </c>
      <c r="D54" t="s">
        <v>320</v>
      </c>
      <c r="E54">
        <v>195</v>
      </c>
    </row>
    <row r="55" spans="1:5" x14ac:dyDescent="0.35">
      <c r="A55" s="46">
        <v>5</v>
      </c>
      <c r="B55" t="s">
        <v>317</v>
      </c>
      <c r="C55" t="s">
        <v>340</v>
      </c>
      <c r="D55" t="s">
        <v>321</v>
      </c>
      <c r="E55">
        <v>1793</v>
      </c>
    </row>
    <row r="56" spans="1:5" x14ac:dyDescent="0.35">
      <c r="A56" s="46">
        <v>6</v>
      </c>
      <c r="B56" t="s">
        <v>317</v>
      </c>
      <c r="C56" t="s">
        <v>340</v>
      </c>
      <c r="D56" t="s">
        <v>322</v>
      </c>
      <c r="E56">
        <v>549</v>
      </c>
    </row>
    <row r="57" spans="1:5" x14ac:dyDescent="0.35">
      <c r="A57" s="46">
        <v>7</v>
      </c>
      <c r="B57" t="s">
        <v>317</v>
      </c>
      <c r="C57" t="s">
        <v>341</v>
      </c>
      <c r="D57" t="s">
        <v>323</v>
      </c>
      <c r="E57">
        <v>302</v>
      </c>
    </row>
    <row r="58" spans="1:5" x14ac:dyDescent="0.35">
      <c r="A58" s="46">
        <v>8</v>
      </c>
      <c r="B58" t="s">
        <v>317</v>
      </c>
      <c r="C58" t="s">
        <v>341</v>
      </c>
      <c r="D58" t="s">
        <v>324</v>
      </c>
      <c r="E58">
        <v>1953</v>
      </c>
    </row>
    <row r="59" spans="1:5" x14ac:dyDescent="0.35">
      <c r="A59" s="46">
        <v>9</v>
      </c>
      <c r="B59" t="s">
        <v>317</v>
      </c>
      <c r="C59" t="s">
        <v>341</v>
      </c>
      <c r="D59" t="s">
        <v>325</v>
      </c>
      <c r="E59">
        <v>1</v>
      </c>
    </row>
    <row r="60" spans="1:5" x14ac:dyDescent="0.35">
      <c r="A60" s="46">
        <v>10</v>
      </c>
      <c r="B60" t="s">
        <v>326</v>
      </c>
      <c r="C60" t="s">
        <v>327</v>
      </c>
      <c r="D60" t="s">
        <v>327</v>
      </c>
      <c r="E60">
        <v>165589</v>
      </c>
    </row>
    <row r="61" spans="1:5" x14ac:dyDescent="0.35">
      <c r="A61" s="46">
        <v>11</v>
      </c>
      <c r="B61" t="s">
        <v>326</v>
      </c>
      <c r="C61" t="s">
        <v>327</v>
      </c>
      <c r="D61" t="s">
        <v>328</v>
      </c>
      <c r="E61">
        <v>225574</v>
      </c>
    </row>
    <row r="62" spans="1:5" x14ac:dyDescent="0.35">
      <c r="A62" s="46">
        <v>12</v>
      </c>
      <c r="B62" t="s">
        <v>326</v>
      </c>
      <c r="C62" t="s">
        <v>327</v>
      </c>
      <c r="D62" t="s">
        <v>329</v>
      </c>
      <c r="E62">
        <v>3647</v>
      </c>
    </row>
    <row r="63" spans="1:5" x14ac:dyDescent="0.35">
      <c r="A63" s="46">
        <v>13</v>
      </c>
      <c r="B63" t="s">
        <v>326</v>
      </c>
      <c r="C63" t="s">
        <v>342</v>
      </c>
      <c r="D63" t="s">
        <v>330</v>
      </c>
      <c r="E63">
        <v>661</v>
      </c>
    </row>
    <row r="64" spans="1:5" x14ac:dyDescent="0.35">
      <c r="A64" s="46">
        <v>14</v>
      </c>
      <c r="B64" t="s">
        <v>326</v>
      </c>
      <c r="C64" t="s">
        <v>342</v>
      </c>
      <c r="D64" t="s">
        <v>331</v>
      </c>
      <c r="E64">
        <v>18075</v>
      </c>
    </row>
    <row r="65" spans="1:5" x14ac:dyDescent="0.35">
      <c r="A65" s="46">
        <v>15</v>
      </c>
      <c r="B65" t="s">
        <v>326</v>
      </c>
      <c r="C65" t="s">
        <v>343</v>
      </c>
      <c r="D65" t="s">
        <v>332</v>
      </c>
      <c r="E65">
        <v>2493</v>
      </c>
    </row>
    <row r="66" spans="1:5" x14ac:dyDescent="0.35">
      <c r="A66" s="46">
        <v>16</v>
      </c>
      <c r="B66" t="s">
        <v>326</v>
      </c>
      <c r="C66" t="s">
        <v>343</v>
      </c>
      <c r="D66" t="s">
        <v>333</v>
      </c>
      <c r="E66">
        <v>6730</v>
      </c>
    </row>
    <row r="67" spans="1:5" x14ac:dyDescent="0.35">
      <c r="A67" s="46">
        <v>17</v>
      </c>
      <c r="B67" t="s">
        <v>326</v>
      </c>
      <c r="C67" t="s">
        <v>343</v>
      </c>
      <c r="D67" t="s">
        <v>334</v>
      </c>
      <c r="E67">
        <v>4103</v>
      </c>
    </row>
    <row r="68" spans="1:5" x14ac:dyDescent="0.35">
      <c r="A68" s="46">
        <v>18</v>
      </c>
      <c r="B68" t="s">
        <v>326</v>
      </c>
      <c r="C68" t="s">
        <v>343</v>
      </c>
      <c r="D68" t="s">
        <v>335</v>
      </c>
      <c r="E68">
        <v>209</v>
      </c>
    </row>
    <row r="69" spans="1:5" x14ac:dyDescent="0.35">
      <c r="A69" s="46">
        <v>19</v>
      </c>
      <c r="B69" t="s">
        <v>326</v>
      </c>
      <c r="C69" t="s">
        <v>336</v>
      </c>
      <c r="D69" t="s">
        <v>336</v>
      </c>
      <c r="E69">
        <v>244</v>
      </c>
    </row>
    <row r="70" spans="1:5" x14ac:dyDescent="0.35">
      <c r="A70" s="46">
        <v>20</v>
      </c>
      <c r="B70" t="s">
        <v>337</v>
      </c>
      <c r="E70">
        <v>478809</v>
      </c>
    </row>
    <row r="71" spans="1:5" x14ac:dyDescent="0.35">
      <c r="A71" s="46">
        <v>21</v>
      </c>
    </row>
    <row r="72" spans="1:5" x14ac:dyDescent="0.35">
      <c r="A72" s="46">
        <v>22</v>
      </c>
    </row>
    <row r="73" spans="1:5" x14ac:dyDescent="0.35">
      <c r="A73" s="46">
        <v>23</v>
      </c>
    </row>
    <row r="74" spans="1:5" x14ac:dyDescent="0.35">
      <c r="A74" s="46">
        <v>24</v>
      </c>
    </row>
    <row r="75" spans="1:5" x14ac:dyDescent="0.35">
      <c r="A75" s="46">
        <v>25</v>
      </c>
    </row>
    <row r="76" spans="1:5" x14ac:dyDescent="0.35">
      <c r="A76" s="46">
        <v>26</v>
      </c>
    </row>
    <row r="77" spans="1:5" x14ac:dyDescent="0.35">
      <c r="A77" s="46">
        <v>27</v>
      </c>
    </row>
    <row r="78" spans="1:5" x14ac:dyDescent="0.35">
      <c r="A78" s="46">
        <v>28</v>
      </c>
    </row>
    <row r="79" spans="1:5" x14ac:dyDescent="0.35">
      <c r="A79" s="46">
        <v>29</v>
      </c>
    </row>
    <row r="80" spans="1:5" x14ac:dyDescent="0.35">
      <c r="A80" s="46">
        <v>30</v>
      </c>
    </row>
    <row r="81" spans="1:1" x14ac:dyDescent="0.35">
      <c r="A81" s="46">
        <v>31</v>
      </c>
    </row>
    <row r="82" spans="1:1" x14ac:dyDescent="0.35">
      <c r="A82" s="46">
        <v>32</v>
      </c>
    </row>
    <row r="83" spans="1:1" x14ac:dyDescent="0.35">
      <c r="A83" s="46">
        <v>33</v>
      </c>
    </row>
    <row r="84" spans="1:1" x14ac:dyDescent="0.35">
      <c r="A84" s="46">
        <v>34</v>
      </c>
    </row>
    <row r="85" spans="1:1" x14ac:dyDescent="0.35">
      <c r="A85" s="46">
        <v>35</v>
      </c>
    </row>
    <row r="86" spans="1:1" x14ac:dyDescent="0.35">
      <c r="A86" s="46">
        <v>36</v>
      </c>
    </row>
    <row r="87" spans="1:1" x14ac:dyDescent="0.35">
      <c r="A87" s="46">
        <v>37</v>
      </c>
    </row>
    <row r="88" spans="1:1" x14ac:dyDescent="0.35">
      <c r="A88" s="46">
        <v>38</v>
      </c>
    </row>
    <row r="89" spans="1:1" x14ac:dyDescent="0.35">
      <c r="A89" s="46">
        <v>39</v>
      </c>
    </row>
    <row r="90" spans="1:1" x14ac:dyDescent="0.35">
      <c r="A90" s="46">
        <v>40</v>
      </c>
    </row>
    <row r="91" spans="1:1" x14ac:dyDescent="0.35">
      <c r="A91" s="46">
        <v>41</v>
      </c>
    </row>
    <row r="92" spans="1:1" x14ac:dyDescent="0.35">
      <c r="A92" s="46">
        <v>42</v>
      </c>
    </row>
    <row r="93" spans="1:1" x14ac:dyDescent="0.35">
      <c r="A93" s="46">
        <v>43</v>
      </c>
    </row>
    <row r="94" spans="1:1" x14ac:dyDescent="0.35">
      <c r="A94" s="46">
        <v>44</v>
      </c>
    </row>
    <row r="95" spans="1:1" x14ac:dyDescent="0.35">
      <c r="A95" s="46">
        <v>45</v>
      </c>
    </row>
    <row r="96" spans="1:1" x14ac:dyDescent="0.35">
      <c r="A96" s="46">
        <v>46</v>
      </c>
    </row>
    <row r="97" spans="1:5" x14ac:dyDescent="0.35">
      <c r="A97" s="46">
        <v>47</v>
      </c>
    </row>
    <row r="98" spans="1:5" x14ac:dyDescent="0.35">
      <c r="A98" s="46">
        <v>48</v>
      </c>
    </row>
    <row r="99" spans="1:5" x14ac:dyDescent="0.35">
      <c r="A99" s="46">
        <v>49</v>
      </c>
    </row>
    <row r="100" spans="1:5" s="30" customFormat="1" x14ac:dyDescent="0.35">
      <c r="A100" s="46">
        <v>50</v>
      </c>
    </row>
    <row r="101" spans="1:5" x14ac:dyDescent="0.35">
      <c r="A101" s="46">
        <v>51</v>
      </c>
      <c r="B101" s="29" t="s">
        <v>50</v>
      </c>
      <c r="C101" s="29" t="s">
        <v>315</v>
      </c>
      <c r="D101" s="29" t="s">
        <v>338</v>
      </c>
      <c r="E101" s="29" t="s">
        <v>316</v>
      </c>
    </row>
    <row r="102" spans="1:5" x14ac:dyDescent="0.35">
      <c r="A102" s="46">
        <v>52</v>
      </c>
      <c r="B102" t="s">
        <v>317</v>
      </c>
      <c r="C102" t="s">
        <v>339</v>
      </c>
      <c r="D102" t="s">
        <v>318</v>
      </c>
      <c r="E102">
        <v>180185</v>
      </c>
    </row>
    <row r="103" spans="1:5" x14ac:dyDescent="0.35">
      <c r="A103" s="46">
        <v>53</v>
      </c>
      <c r="B103" t="s">
        <v>317</v>
      </c>
      <c r="C103" t="s">
        <v>339</v>
      </c>
      <c r="D103" t="s">
        <v>319</v>
      </c>
      <c r="E103">
        <v>16</v>
      </c>
    </row>
    <row r="104" spans="1:5" x14ac:dyDescent="0.35">
      <c r="A104" s="46">
        <v>54</v>
      </c>
      <c r="B104" t="s">
        <v>317</v>
      </c>
      <c r="C104" t="s">
        <v>339</v>
      </c>
      <c r="D104" t="s">
        <v>320</v>
      </c>
      <c r="E104">
        <v>275</v>
      </c>
    </row>
    <row r="105" spans="1:5" x14ac:dyDescent="0.35">
      <c r="A105" s="46">
        <v>55</v>
      </c>
      <c r="B105" t="s">
        <v>317</v>
      </c>
      <c r="C105" t="s">
        <v>340</v>
      </c>
      <c r="D105" t="s">
        <v>321</v>
      </c>
      <c r="E105">
        <v>148406</v>
      </c>
    </row>
    <row r="106" spans="1:5" x14ac:dyDescent="0.35">
      <c r="A106" s="46">
        <v>56</v>
      </c>
      <c r="B106" t="s">
        <v>317</v>
      </c>
      <c r="C106" t="s">
        <v>341</v>
      </c>
      <c r="D106" t="s">
        <v>323</v>
      </c>
      <c r="E106">
        <v>971</v>
      </c>
    </row>
    <row r="107" spans="1:5" x14ac:dyDescent="0.35">
      <c r="A107" s="46">
        <v>57</v>
      </c>
      <c r="B107" t="s">
        <v>317</v>
      </c>
      <c r="C107" t="s">
        <v>341</v>
      </c>
      <c r="D107" t="s">
        <v>324</v>
      </c>
      <c r="E107">
        <v>314</v>
      </c>
    </row>
    <row r="108" spans="1:5" x14ac:dyDescent="0.35">
      <c r="A108" s="46">
        <v>58</v>
      </c>
      <c r="B108" t="s">
        <v>326</v>
      </c>
      <c r="C108" t="s">
        <v>327</v>
      </c>
      <c r="D108" t="s">
        <v>327</v>
      </c>
      <c r="E108">
        <v>49864</v>
      </c>
    </row>
    <row r="109" spans="1:5" x14ac:dyDescent="0.35">
      <c r="A109" s="46">
        <v>59</v>
      </c>
      <c r="B109" t="s">
        <v>326</v>
      </c>
      <c r="C109" t="s">
        <v>327</v>
      </c>
      <c r="D109" t="s">
        <v>328</v>
      </c>
      <c r="E109">
        <v>6716</v>
      </c>
    </row>
    <row r="110" spans="1:5" x14ac:dyDescent="0.35">
      <c r="A110" s="46">
        <v>60</v>
      </c>
      <c r="B110" t="s">
        <v>326</v>
      </c>
      <c r="C110" t="s">
        <v>327</v>
      </c>
      <c r="D110" t="s">
        <v>329</v>
      </c>
      <c r="E110">
        <v>4455</v>
      </c>
    </row>
    <row r="111" spans="1:5" x14ac:dyDescent="0.35">
      <c r="A111" s="46">
        <v>61</v>
      </c>
      <c r="B111" t="s">
        <v>326</v>
      </c>
      <c r="C111" t="s">
        <v>342</v>
      </c>
      <c r="D111" t="s">
        <v>331</v>
      </c>
      <c r="E111">
        <v>10898</v>
      </c>
    </row>
    <row r="112" spans="1:5" x14ac:dyDescent="0.35">
      <c r="A112" s="46">
        <v>62</v>
      </c>
      <c r="B112" t="s">
        <v>326</v>
      </c>
      <c r="C112" t="s">
        <v>343</v>
      </c>
      <c r="D112" t="s">
        <v>332</v>
      </c>
      <c r="E112">
        <v>798</v>
      </c>
    </row>
    <row r="113" spans="1:5" x14ac:dyDescent="0.35">
      <c r="A113" s="46">
        <v>63</v>
      </c>
      <c r="B113" t="s">
        <v>326</v>
      </c>
      <c r="C113" t="s">
        <v>343</v>
      </c>
      <c r="D113" t="s">
        <v>333</v>
      </c>
      <c r="E113">
        <v>6131</v>
      </c>
    </row>
    <row r="114" spans="1:5" x14ac:dyDescent="0.35">
      <c r="A114" s="46">
        <v>64</v>
      </c>
      <c r="B114" t="s">
        <v>326</v>
      </c>
      <c r="C114" t="s">
        <v>343</v>
      </c>
      <c r="D114" t="s">
        <v>334</v>
      </c>
      <c r="E114">
        <v>11696</v>
      </c>
    </row>
    <row r="115" spans="1:5" x14ac:dyDescent="0.35">
      <c r="A115" s="46">
        <v>65</v>
      </c>
      <c r="B115" t="s">
        <v>326</v>
      </c>
      <c r="C115" t="s">
        <v>343</v>
      </c>
      <c r="D115" t="s">
        <v>335</v>
      </c>
      <c r="E115">
        <v>311</v>
      </c>
    </row>
    <row r="116" spans="1:5" x14ac:dyDescent="0.35">
      <c r="A116" s="46">
        <v>66</v>
      </c>
      <c r="B116" t="s">
        <v>326</v>
      </c>
      <c r="C116" t="s">
        <v>336</v>
      </c>
      <c r="D116" t="s">
        <v>336</v>
      </c>
      <c r="E116">
        <v>80</v>
      </c>
    </row>
    <row r="117" spans="1:5" x14ac:dyDescent="0.35">
      <c r="A117" s="46">
        <v>67</v>
      </c>
      <c r="B117" t="s">
        <v>337</v>
      </c>
      <c r="E117">
        <f>SUM(E102:E116)</f>
        <v>421116</v>
      </c>
    </row>
    <row r="118" spans="1:5" x14ac:dyDescent="0.35">
      <c r="A118" s="46">
        <v>68</v>
      </c>
    </row>
    <row r="119" spans="1:5" x14ac:dyDescent="0.35">
      <c r="A119" s="46">
        <v>69</v>
      </c>
    </row>
    <row r="120" spans="1:5" x14ac:dyDescent="0.35">
      <c r="A120" s="46">
        <v>70</v>
      </c>
    </row>
    <row r="121" spans="1:5" x14ac:dyDescent="0.35">
      <c r="A121" s="46">
        <v>71</v>
      </c>
    </row>
    <row r="122" spans="1:5" x14ac:dyDescent="0.35">
      <c r="A122" s="46">
        <v>72</v>
      </c>
    </row>
    <row r="123" spans="1:5" x14ac:dyDescent="0.35">
      <c r="A123" s="46">
        <v>73</v>
      </c>
    </row>
    <row r="124" spans="1:5" x14ac:dyDescent="0.35">
      <c r="A124" s="46">
        <v>74</v>
      </c>
    </row>
    <row r="125" spans="1:5" x14ac:dyDescent="0.35">
      <c r="A125" s="46">
        <v>75</v>
      </c>
    </row>
    <row r="126" spans="1:5" x14ac:dyDescent="0.35">
      <c r="A126" s="46">
        <v>76</v>
      </c>
    </row>
    <row r="127" spans="1:5" x14ac:dyDescent="0.35">
      <c r="A127" s="46">
        <v>77</v>
      </c>
    </row>
    <row r="128" spans="1:5" x14ac:dyDescent="0.35">
      <c r="A128" s="46">
        <v>78</v>
      </c>
    </row>
    <row r="129" spans="1:1" x14ac:dyDescent="0.35">
      <c r="A129" s="46">
        <v>79</v>
      </c>
    </row>
    <row r="130" spans="1:1" x14ac:dyDescent="0.35">
      <c r="A130" s="46">
        <v>80</v>
      </c>
    </row>
    <row r="131" spans="1:1" x14ac:dyDescent="0.35">
      <c r="A131" s="46">
        <v>81</v>
      </c>
    </row>
    <row r="132" spans="1:1" x14ac:dyDescent="0.35">
      <c r="A132" s="46">
        <v>82</v>
      </c>
    </row>
    <row r="133" spans="1:1" x14ac:dyDescent="0.35">
      <c r="A133" s="46">
        <v>83</v>
      </c>
    </row>
    <row r="134" spans="1:1" x14ac:dyDescent="0.35">
      <c r="A134" s="46">
        <v>84</v>
      </c>
    </row>
    <row r="135" spans="1:1" x14ac:dyDescent="0.35">
      <c r="A135" s="46">
        <v>85</v>
      </c>
    </row>
    <row r="136" spans="1:1" x14ac:dyDescent="0.35">
      <c r="A136" s="46">
        <v>86</v>
      </c>
    </row>
    <row r="137" spans="1:1" x14ac:dyDescent="0.35">
      <c r="A137" s="46">
        <v>87</v>
      </c>
    </row>
    <row r="138" spans="1:1" x14ac:dyDescent="0.35">
      <c r="A138" s="46">
        <v>88</v>
      </c>
    </row>
    <row r="139" spans="1:1" x14ac:dyDescent="0.35">
      <c r="A139" s="46">
        <v>89</v>
      </c>
    </row>
    <row r="140" spans="1:1" x14ac:dyDescent="0.35">
      <c r="A140" s="46">
        <v>90</v>
      </c>
    </row>
    <row r="141" spans="1:1" x14ac:dyDescent="0.35">
      <c r="A141" s="46">
        <v>91</v>
      </c>
    </row>
    <row r="142" spans="1:1" x14ac:dyDescent="0.35">
      <c r="A142" s="46">
        <v>92</v>
      </c>
    </row>
    <row r="143" spans="1:1" x14ac:dyDescent="0.35">
      <c r="A143" s="46">
        <v>93</v>
      </c>
    </row>
    <row r="144" spans="1:1" x14ac:dyDescent="0.35">
      <c r="A144" s="46">
        <v>94</v>
      </c>
    </row>
    <row r="145" spans="1:5" x14ac:dyDescent="0.35">
      <c r="A145" s="46">
        <v>95</v>
      </c>
    </row>
    <row r="146" spans="1:5" x14ac:dyDescent="0.35">
      <c r="A146" s="46">
        <v>96</v>
      </c>
    </row>
    <row r="147" spans="1:5" x14ac:dyDescent="0.35">
      <c r="A147" s="46">
        <v>97</v>
      </c>
    </row>
    <row r="148" spans="1:5" x14ac:dyDescent="0.35">
      <c r="A148" s="46">
        <v>98</v>
      </c>
    </row>
    <row r="149" spans="1:5" x14ac:dyDescent="0.35">
      <c r="A149" s="46">
        <v>99</v>
      </c>
    </row>
    <row r="150" spans="1:5" s="30" customFormat="1" x14ac:dyDescent="0.35">
      <c r="A150" s="46">
        <v>100</v>
      </c>
    </row>
    <row r="151" spans="1:5" x14ac:dyDescent="0.35">
      <c r="A151" s="46">
        <v>101</v>
      </c>
      <c r="B151" s="29" t="s">
        <v>51</v>
      </c>
      <c r="C151" s="29" t="s">
        <v>315</v>
      </c>
      <c r="D151" s="29" t="s">
        <v>338</v>
      </c>
      <c r="E151" s="29" t="s">
        <v>316</v>
      </c>
    </row>
    <row r="152" spans="1:5" x14ac:dyDescent="0.35">
      <c r="A152" s="46">
        <v>102</v>
      </c>
      <c r="B152" t="s">
        <v>317</v>
      </c>
      <c r="C152" t="s">
        <v>339</v>
      </c>
      <c r="D152" t="s">
        <v>318</v>
      </c>
      <c r="E152">
        <v>24400</v>
      </c>
    </row>
    <row r="153" spans="1:5" x14ac:dyDescent="0.35">
      <c r="A153" s="46">
        <v>103</v>
      </c>
      <c r="B153" t="s">
        <v>317</v>
      </c>
      <c r="C153" t="s">
        <v>339</v>
      </c>
      <c r="D153" t="s">
        <v>319</v>
      </c>
      <c r="E153">
        <v>2748</v>
      </c>
    </row>
    <row r="154" spans="1:5" x14ac:dyDescent="0.35">
      <c r="A154" s="46">
        <v>104</v>
      </c>
      <c r="B154" t="s">
        <v>317</v>
      </c>
      <c r="C154" t="s">
        <v>339</v>
      </c>
      <c r="D154" t="s">
        <v>320</v>
      </c>
      <c r="E154">
        <v>504</v>
      </c>
    </row>
    <row r="155" spans="1:5" x14ac:dyDescent="0.35">
      <c r="A155" s="46">
        <v>105</v>
      </c>
      <c r="B155" t="s">
        <v>317</v>
      </c>
      <c r="C155" t="s">
        <v>340</v>
      </c>
      <c r="D155" t="s">
        <v>321</v>
      </c>
      <c r="E155">
        <v>5400</v>
      </c>
    </row>
    <row r="156" spans="1:5" x14ac:dyDescent="0.35">
      <c r="A156" s="46">
        <v>106</v>
      </c>
      <c r="B156" t="s">
        <v>317</v>
      </c>
      <c r="C156" t="s">
        <v>340</v>
      </c>
      <c r="D156" t="s">
        <v>322</v>
      </c>
      <c r="E156">
        <v>261</v>
      </c>
    </row>
    <row r="157" spans="1:5" x14ac:dyDescent="0.35">
      <c r="A157" s="46">
        <v>107</v>
      </c>
      <c r="B157" t="s">
        <v>317</v>
      </c>
      <c r="C157" t="s">
        <v>341</v>
      </c>
      <c r="D157" t="s">
        <v>323</v>
      </c>
      <c r="E157">
        <v>1100</v>
      </c>
    </row>
    <row r="158" spans="1:5" x14ac:dyDescent="0.35">
      <c r="A158" s="46">
        <v>108</v>
      </c>
      <c r="B158" t="s">
        <v>317</v>
      </c>
      <c r="C158" t="s">
        <v>341</v>
      </c>
      <c r="D158" t="s">
        <v>324</v>
      </c>
      <c r="E158">
        <v>3823</v>
      </c>
    </row>
    <row r="159" spans="1:5" x14ac:dyDescent="0.35">
      <c r="A159" s="46">
        <v>109</v>
      </c>
      <c r="B159" t="s">
        <v>317</v>
      </c>
      <c r="C159" t="s">
        <v>341</v>
      </c>
      <c r="D159" t="s">
        <v>325</v>
      </c>
      <c r="E159">
        <v>9</v>
      </c>
    </row>
    <row r="160" spans="1:5" x14ac:dyDescent="0.35">
      <c r="A160" s="46">
        <v>110</v>
      </c>
      <c r="B160" t="s">
        <v>326</v>
      </c>
      <c r="C160" t="s">
        <v>327</v>
      </c>
      <c r="D160" t="s">
        <v>327</v>
      </c>
      <c r="E160">
        <v>5748</v>
      </c>
    </row>
    <row r="161" spans="1:5" x14ac:dyDescent="0.35">
      <c r="A161" s="46">
        <v>111</v>
      </c>
      <c r="B161" t="s">
        <v>326</v>
      </c>
      <c r="C161" t="s">
        <v>327</v>
      </c>
      <c r="D161" t="s">
        <v>328</v>
      </c>
      <c r="E161">
        <v>1800</v>
      </c>
    </row>
    <row r="162" spans="1:5" x14ac:dyDescent="0.35">
      <c r="A162" s="46">
        <v>112</v>
      </c>
      <c r="B162" t="s">
        <v>326</v>
      </c>
      <c r="C162" t="s">
        <v>327</v>
      </c>
      <c r="D162" t="s">
        <v>329</v>
      </c>
      <c r="E162">
        <v>450</v>
      </c>
    </row>
    <row r="163" spans="1:5" x14ac:dyDescent="0.35">
      <c r="A163" s="46">
        <v>113</v>
      </c>
      <c r="B163" t="s">
        <v>326</v>
      </c>
      <c r="C163" t="s">
        <v>342</v>
      </c>
      <c r="D163" t="s">
        <v>330</v>
      </c>
      <c r="E163">
        <v>87</v>
      </c>
    </row>
    <row r="164" spans="1:5" x14ac:dyDescent="0.35">
      <c r="A164" s="46">
        <v>114</v>
      </c>
      <c r="B164" t="s">
        <v>326</v>
      </c>
      <c r="C164" t="s">
        <v>342</v>
      </c>
      <c r="D164" t="s">
        <v>331</v>
      </c>
      <c r="E164">
        <v>2195</v>
      </c>
    </row>
    <row r="165" spans="1:5" x14ac:dyDescent="0.35">
      <c r="A165" s="46">
        <v>115</v>
      </c>
      <c r="B165" t="s">
        <v>326</v>
      </c>
      <c r="C165" t="s">
        <v>343</v>
      </c>
      <c r="D165" t="s">
        <v>332</v>
      </c>
      <c r="E165">
        <v>5969</v>
      </c>
    </row>
    <row r="166" spans="1:5" x14ac:dyDescent="0.35">
      <c r="A166" s="46">
        <v>116</v>
      </c>
      <c r="B166" t="s">
        <v>326</v>
      </c>
      <c r="C166" t="s">
        <v>343</v>
      </c>
      <c r="D166" t="s">
        <v>333</v>
      </c>
      <c r="E166">
        <v>11258</v>
      </c>
    </row>
    <row r="167" spans="1:5" x14ac:dyDescent="0.35">
      <c r="A167" s="46">
        <v>117</v>
      </c>
      <c r="B167" t="s">
        <v>326</v>
      </c>
      <c r="C167" t="s">
        <v>343</v>
      </c>
      <c r="D167" t="s">
        <v>334</v>
      </c>
      <c r="E167">
        <v>7388</v>
      </c>
    </row>
    <row r="168" spans="1:5" x14ac:dyDescent="0.35">
      <c r="A168" s="46">
        <v>118</v>
      </c>
      <c r="B168" t="s">
        <v>326</v>
      </c>
      <c r="C168" t="s">
        <v>343</v>
      </c>
      <c r="D168" t="s">
        <v>335</v>
      </c>
      <c r="E168">
        <v>673</v>
      </c>
    </row>
    <row r="169" spans="1:5" x14ac:dyDescent="0.35">
      <c r="A169" s="46">
        <v>119</v>
      </c>
      <c r="B169" t="s">
        <v>326</v>
      </c>
      <c r="C169" t="s">
        <v>343</v>
      </c>
      <c r="D169" t="s">
        <v>336</v>
      </c>
      <c r="E169">
        <v>93</v>
      </c>
    </row>
    <row r="170" spans="1:5" x14ac:dyDescent="0.35">
      <c r="A170" s="46">
        <v>120</v>
      </c>
      <c r="B170" t="s">
        <v>337</v>
      </c>
      <c r="E170">
        <f>SUM(E152:E169)</f>
        <v>73906</v>
      </c>
    </row>
    <row r="171" spans="1:5" x14ac:dyDescent="0.35">
      <c r="A171" s="46">
        <v>121</v>
      </c>
    </row>
    <row r="172" spans="1:5" x14ac:dyDescent="0.35">
      <c r="A172" s="46">
        <v>122</v>
      </c>
    </row>
    <row r="173" spans="1:5" x14ac:dyDescent="0.35">
      <c r="A173" s="46">
        <v>123</v>
      </c>
    </row>
    <row r="174" spans="1:5" x14ac:dyDescent="0.35">
      <c r="A174" s="46">
        <v>124</v>
      </c>
    </row>
    <row r="175" spans="1:5" x14ac:dyDescent="0.35">
      <c r="A175" s="46">
        <v>125</v>
      </c>
    </row>
    <row r="176" spans="1:5" x14ac:dyDescent="0.35">
      <c r="A176" s="46">
        <v>126</v>
      </c>
    </row>
    <row r="177" spans="1:1" x14ac:dyDescent="0.35">
      <c r="A177" s="46">
        <v>127</v>
      </c>
    </row>
    <row r="178" spans="1:1" x14ac:dyDescent="0.35">
      <c r="A178" s="46">
        <v>128</v>
      </c>
    </row>
    <row r="179" spans="1:1" x14ac:dyDescent="0.35">
      <c r="A179" s="46">
        <v>129</v>
      </c>
    </row>
    <row r="180" spans="1:1" x14ac:dyDescent="0.35">
      <c r="A180" s="46">
        <v>130</v>
      </c>
    </row>
    <row r="181" spans="1:1" x14ac:dyDescent="0.35">
      <c r="A181" s="46">
        <v>131</v>
      </c>
    </row>
    <row r="182" spans="1:1" x14ac:dyDescent="0.35">
      <c r="A182" s="46">
        <v>132</v>
      </c>
    </row>
    <row r="183" spans="1:1" x14ac:dyDescent="0.35">
      <c r="A183" s="46">
        <v>133</v>
      </c>
    </row>
    <row r="184" spans="1:1" x14ac:dyDescent="0.35">
      <c r="A184" s="46">
        <v>134</v>
      </c>
    </row>
    <row r="185" spans="1:1" x14ac:dyDescent="0.35">
      <c r="A185" s="46">
        <v>135</v>
      </c>
    </row>
    <row r="186" spans="1:1" x14ac:dyDescent="0.35">
      <c r="A186" s="46">
        <v>136</v>
      </c>
    </row>
    <row r="187" spans="1:1" x14ac:dyDescent="0.35">
      <c r="A187" s="46">
        <v>137</v>
      </c>
    </row>
    <row r="188" spans="1:1" x14ac:dyDescent="0.35">
      <c r="A188" s="46">
        <v>138</v>
      </c>
    </row>
    <row r="189" spans="1:1" x14ac:dyDescent="0.35">
      <c r="A189" s="46">
        <v>139</v>
      </c>
    </row>
    <row r="190" spans="1:1" x14ac:dyDescent="0.35">
      <c r="A190" s="46">
        <v>140</v>
      </c>
    </row>
    <row r="191" spans="1:1" x14ac:dyDescent="0.35">
      <c r="A191" s="46">
        <v>141</v>
      </c>
    </row>
    <row r="192" spans="1:1" x14ac:dyDescent="0.35">
      <c r="A192" s="46">
        <v>142</v>
      </c>
    </row>
    <row r="193" spans="1:5" x14ac:dyDescent="0.35">
      <c r="A193" s="46">
        <v>143</v>
      </c>
    </row>
    <row r="194" spans="1:5" x14ac:dyDescent="0.35">
      <c r="A194" s="46">
        <v>144</v>
      </c>
    </row>
    <row r="195" spans="1:5" x14ac:dyDescent="0.35">
      <c r="A195" s="46">
        <v>145</v>
      </c>
    </row>
    <row r="196" spans="1:5" x14ac:dyDescent="0.35">
      <c r="A196" s="46">
        <v>146</v>
      </c>
    </row>
    <row r="197" spans="1:5" x14ac:dyDescent="0.35">
      <c r="A197" s="46">
        <v>147</v>
      </c>
    </row>
    <row r="198" spans="1:5" x14ac:dyDescent="0.35">
      <c r="A198" s="46">
        <v>148</v>
      </c>
    </row>
    <row r="199" spans="1:5" x14ac:dyDescent="0.35">
      <c r="A199" s="46">
        <v>149</v>
      </c>
    </row>
    <row r="200" spans="1:5" s="30" customFormat="1" x14ac:dyDescent="0.35">
      <c r="A200" s="46">
        <v>150</v>
      </c>
    </row>
    <row r="201" spans="1:5" x14ac:dyDescent="0.35">
      <c r="A201" s="46">
        <v>151</v>
      </c>
      <c r="B201" s="29" t="s">
        <v>20</v>
      </c>
      <c r="C201" s="29" t="s">
        <v>315</v>
      </c>
      <c r="D201" s="29" t="s">
        <v>338</v>
      </c>
      <c r="E201" s="29" t="s">
        <v>316</v>
      </c>
    </row>
    <row r="202" spans="1:5" x14ac:dyDescent="0.35">
      <c r="A202" s="46">
        <v>152</v>
      </c>
      <c r="B202" t="s">
        <v>317</v>
      </c>
      <c r="C202" t="s">
        <v>339</v>
      </c>
      <c r="D202" t="s">
        <v>318</v>
      </c>
      <c r="E202">
        <v>14</v>
      </c>
    </row>
    <row r="203" spans="1:5" x14ac:dyDescent="0.35">
      <c r="A203" s="46">
        <v>153</v>
      </c>
      <c r="B203" t="s">
        <v>317</v>
      </c>
      <c r="C203" t="s">
        <v>339</v>
      </c>
      <c r="D203" t="s">
        <v>319</v>
      </c>
      <c r="E203">
        <v>14</v>
      </c>
    </row>
    <row r="204" spans="1:5" x14ac:dyDescent="0.35">
      <c r="A204" s="46">
        <v>154</v>
      </c>
      <c r="B204" t="s">
        <v>317</v>
      </c>
      <c r="C204" t="s">
        <v>341</v>
      </c>
      <c r="D204" t="s">
        <v>325</v>
      </c>
      <c r="E204">
        <v>2</v>
      </c>
    </row>
    <row r="205" spans="1:5" x14ac:dyDescent="0.35">
      <c r="A205" s="46">
        <v>155</v>
      </c>
      <c r="B205" t="s">
        <v>326</v>
      </c>
      <c r="C205" t="s">
        <v>327</v>
      </c>
      <c r="D205" t="s">
        <v>327</v>
      </c>
      <c r="E205">
        <v>297</v>
      </c>
    </row>
    <row r="206" spans="1:5" x14ac:dyDescent="0.35">
      <c r="A206" s="46">
        <v>156</v>
      </c>
      <c r="B206" t="s">
        <v>326</v>
      </c>
      <c r="C206" t="s">
        <v>343</v>
      </c>
      <c r="D206" t="s">
        <v>332</v>
      </c>
      <c r="E206">
        <v>4576</v>
      </c>
    </row>
    <row r="207" spans="1:5" x14ac:dyDescent="0.35">
      <c r="A207" s="46">
        <v>157</v>
      </c>
      <c r="B207" t="s">
        <v>326</v>
      </c>
      <c r="C207" t="s">
        <v>343</v>
      </c>
      <c r="D207" t="s">
        <v>333</v>
      </c>
      <c r="E207">
        <v>61</v>
      </c>
    </row>
    <row r="208" spans="1:5" x14ac:dyDescent="0.35">
      <c r="A208" s="46">
        <v>158</v>
      </c>
      <c r="B208" t="s">
        <v>326</v>
      </c>
      <c r="C208" t="s">
        <v>343</v>
      </c>
      <c r="D208" t="s">
        <v>334</v>
      </c>
      <c r="E208">
        <v>1291</v>
      </c>
    </row>
    <row r="209" spans="1:5" x14ac:dyDescent="0.35">
      <c r="A209" s="46">
        <v>159</v>
      </c>
      <c r="B209" t="s">
        <v>337</v>
      </c>
      <c r="E209">
        <f>SUM(E202:E208)</f>
        <v>6255</v>
      </c>
    </row>
    <row r="210" spans="1:5" x14ac:dyDescent="0.35">
      <c r="A210" s="46">
        <v>160</v>
      </c>
    </row>
    <row r="211" spans="1:5" x14ac:dyDescent="0.35">
      <c r="A211" s="46">
        <v>161</v>
      </c>
    </row>
    <row r="212" spans="1:5" x14ac:dyDescent="0.35">
      <c r="A212" s="46">
        <v>162</v>
      </c>
    </row>
    <row r="213" spans="1:5" x14ac:dyDescent="0.35">
      <c r="A213" s="46">
        <v>163</v>
      </c>
    </row>
    <row r="214" spans="1:5" x14ac:dyDescent="0.35">
      <c r="A214" s="46">
        <v>164</v>
      </c>
    </row>
    <row r="215" spans="1:5" x14ac:dyDescent="0.35">
      <c r="A215" s="46">
        <v>165</v>
      </c>
    </row>
    <row r="216" spans="1:5" x14ac:dyDescent="0.35">
      <c r="A216" s="46">
        <v>166</v>
      </c>
    </row>
    <row r="217" spans="1:5" x14ac:dyDescent="0.35">
      <c r="A217" s="46">
        <v>167</v>
      </c>
    </row>
    <row r="218" spans="1:5" x14ac:dyDescent="0.35">
      <c r="A218" s="46">
        <v>168</v>
      </c>
    </row>
    <row r="219" spans="1:5" x14ac:dyDescent="0.35">
      <c r="A219" s="46">
        <v>169</v>
      </c>
    </row>
    <row r="220" spans="1:5" x14ac:dyDescent="0.35">
      <c r="A220" s="46">
        <v>170</v>
      </c>
    </row>
    <row r="221" spans="1:5" x14ac:dyDescent="0.35">
      <c r="A221" s="46">
        <v>171</v>
      </c>
    </row>
    <row r="222" spans="1:5" x14ac:dyDescent="0.35">
      <c r="A222" s="46">
        <v>172</v>
      </c>
    </row>
    <row r="223" spans="1:5" x14ac:dyDescent="0.35">
      <c r="A223" s="46">
        <v>173</v>
      </c>
    </row>
    <row r="224" spans="1:5" x14ac:dyDescent="0.35">
      <c r="A224" s="46">
        <v>174</v>
      </c>
    </row>
    <row r="225" spans="1:1" x14ac:dyDescent="0.35">
      <c r="A225" s="46">
        <v>175</v>
      </c>
    </row>
    <row r="226" spans="1:1" x14ac:dyDescent="0.35">
      <c r="A226" s="46">
        <v>176</v>
      </c>
    </row>
    <row r="227" spans="1:1" x14ac:dyDescent="0.35">
      <c r="A227" s="46">
        <v>177</v>
      </c>
    </row>
    <row r="228" spans="1:1" x14ac:dyDescent="0.35">
      <c r="A228" s="46">
        <v>178</v>
      </c>
    </row>
    <row r="229" spans="1:1" x14ac:dyDescent="0.35">
      <c r="A229" s="46">
        <v>179</v>
      </c>
    </row>
    <row r="230" spans="1:1" x14ac:dyDescent="0.35">
      <c r="A230" s="46">
        <v>180</v>
      </c>
    </row>
    <row r="231" spans="1:1" x14ac:dyDescent="0.35">
      <c r="A231" s="46">
        <v>181</v>
      </c>
    </row>
    <row r="232" spans="1:1" x14ac:dyDescent="0.35">
      <c r="A232" s="46">
        <v>182</v>
      </c>
    </row>
    <row r="233" spans="1:1" x14ac:dyDescent="0.35">
      <c r="A233" s="46">
        <v>183</v>
      </c>
    </row>
    <row r="234" spans="1:1" x14ac:dyDescent="0.35">
      <c r="A234" s="46">
        <v>184</v>
      </c>
    </row>
    <row r="235" spans="1:1" x14ac:dyDescent="0.35">
      <c r="A235" s="46">
        <v>185</v>
      </c>
    </row>
    <row r="236" spans="1:1" x14ac:dyDescent="0.35">
      <c r="A236" s="46">
        <v>186</v>
      </c>
    </row>
    <row r="237" spans="1:1" x14ac:dyDescent="0.35">
      <c r="A237" s="46">
        <v>187</v>
      </c>
    </row>
    <row r="238" spans="1:1" x14ac:dyDescent="0.35">
      <c r="A238" s="46">
        <v>188</v>
      </c>
    </row>
    <row r="239" spans="1:1" x14ac:dyDescent="0.35">
      <c r="A239" s="46">
        <v>189</v>
      </c>
    </row>
    <row r="240" spans="1:1" x14ac:dyDescent="0.35">
      <c r="A240" s="46">
        <v>190</v>
      </c>
    </row>
    <row r="241" spans="1:5" x14ac:dyDescent="0.35">
      <c r="A241" s="46">
        <v>191</v>
      </c>
    </row>
    <row r="242" spans="1:5" x14ac:dyDescent="0.35">
      <c r="A242" s="46">
        <v>192</v>
      </c>
    </row>
    <row r="243" spans="1:5" x14ac:dyDescent="0.35">
      <c r="A243" s="46">
        <v>193</v>
      </c>
    </row>
    <row r="244" spans="1:5" x14ac:dyDescent="0.35">
      <c r="A244" s="46">
        <v>194</v>
      </c>
    </row>
    <row r="245" spans="1:5" x14ac:dyDescent="0.35">
      <c r="A245" s="46">
        <v>195</v>
      </c>
    </row>
    <row r="246" spans="1:5" x14ac:dyDescent="0.35">
      <c r="A246" s="46">
        <v>196</v>
      </c>
    </row>
    <row r="247" spans="1:5" x14ac:dyDescent="0.35">
      <c r="A247" s="46">
        <v>197</v>
      </c>
    </row>
    <row r="248" spans="1:5" x14ac:dyDescent="0.35">
      <c r="A248" s="46">
        <v>198</v>
      </c>
    </row>
    <row r="249" spans="1:5" x14ac:dyDescent="0.35">
      <c r="A249" s="46">
        <v>199</v>
      </c>
    </row>
    <row r="250" spans="1:5" s="30" customFormat="1" x14ac:dyDescent="0.35">
      <c r="A250" s="46">
        <v>200</v>
      </c>
    </row>
    <row r="251" spans="1:5" x14ac:dyDescent="0.35">
      <c r="A251" s="46">
        <v>201</v>
      </c>
      <c r="B251" s="29" t="s">
        <v>52</v>
      </c>
      <c r="C251" s="29" t="s">
        <v>315</v>
      </c>
      <c r="D251" s="29" t="s">
        <v>338</v>
      </c>
      <c r="E251" s="29" t="s">
        <v>316</v>
      </c>
    </row>
    <row r="252" spans="1:5" x14ac:dyDescent="0.35">
      <c r="A252" s="46">
        <v>202</v>
      </c>
      <c r="B252" t="s">
        <v>317</v>
      </c>
      <c r="C252" t="s">
        <v>339</v>
      </c>
      <c r="D252" t="s">
        <v>318</v>
      </c>
      <c r="E252">
        <v>62289</v>
      </c>
    </row>
    <row r="253" spans="1:5" x14ac:dyDescent="0.35">
      <c r="A253" s="46">
        <v>203</v>
      </c>
      <c r="B253" t="s">
        <v>317</v>
      </c>
      <c r="C253" t="s">
        <v>339</v>
      </c>
      <c r="D253" t="s">
        <v>319</v>
      </c>
      <c r="E253">
        <v>100</v>
      </c>
    </row>
    <row r="254" spans="1:5" x14ac:dyDescent="0.35">
      <c r="A254" s="46">
        <v>204</v>
      </c>
      <c r="B254" t="s">
        <v>317</v>
      </c>
      <c r="C254" t="s">
        <v>339</v>
      </c>
      <c r="D254" t="s">
        <v>320</v>
      </c>
      <c r="E254">
        <v>55</v>
      </c>
    </row>
    <row r="255" spans="1:5" x14ac:dyDescent="0.35">
      <c r="A255" s="46">
        <v>205</v>
      </c>
      <c r="B255" t="s">
        <v>317</v>
      </c>
      <c r="C255" t="s">
        <v>340</v>
      </c>
      <c r="D255" t="s">
        <v>321</v>
      </c>
      <c r="E255">
        <v>77</v>
      </c>
    </row>
    <row r="256" spans="1:5" x14ac:dyDescent="0.35">
      <c r="A256" s="46">
        <v>206</v>
      </c>
      <c r="B256" t="s">
        <v>317</v>
      </c>
      <c r="C256" t="s">
        <v>341</v>
      </c>
      <c r="D256" t="s">
        <v>323</v>
      </c>
      <c r="E256">
        <v>159</v>
      </c>
    </row>
    <row r="257" spans="1:5" x14ac:dyDescent="0.35">
      <c r="A257" s="46">
        <v>207</v>
      </c>
      <c r="B257" t="s">
        <v>317</v>
      </c>
      <c r="C257" t="s">
        <v>341</v>
      </c>
      <c r="D257" t="s">
        <v>324</v>
      </c>
      <c r="E257">
        <v>70</v>
      </c>
    </row>
    <row r="258" spans="1:5" x14ac:dyDescent="0.35">
      <c r="A258" s="46">
        <v>208</v>
      </c>
      <c r="B258" t="s">
        <v>317</v>
      </c>
      <c r="C258" t="s">
        <v>341</v>
      </c>
      <c r="D258" t="s">
        <v>325</v>
      </c>
      <c r="E258">
        <v>27</v>
      </c>
    </row>
    <row r="259" spans="1:5" x14ac:dyDescent="0.35">
      <c r="A259" s="46">
        <v>209</v>
      </c>
      <c r="B259" t="s">
        <v>326</v>
      </c>
      <c r="C259" t="s">
        <v>327</v>
      </c>
      <c r="D259" t="s">
        <v>327</v>
      </c>
      <c r="E259">
        <v>6563</v>
      </c>
    </row>
    <row r="260" spans="1:5" x14ac:dyDescent="0.35">
      <c r="A260" s="46">
        <v>210</v>
      </c>
      <c r="B260" t="s">
        <v>326</v>
      </c>
      <c r="C260" t="s">
        <v>327</v>
      </c>
      <c r="D260" t="s">
        <v>329</v>
      </c>
      <c r="E260">
        <v>544</v>
      </c>
    </row>
    <row r="261" spans="1:5" x14ac:dyDescent="0.35">
      <c r="A261" s="46">
        <v>211</v>
      </c>
      <c r="B261" t="s">
        <v>326</v>
      </c>
      <c r="C261" t="s">
        <v>342</v>
      </c>
      <c r="D261" t="s">
        <v>331</v>
      </c>
      <c r="E261">
        <v>31</v>
      </c>
    </row>
    <row r="262" spans="1:5" x14ac:dyDescent="0.35">
      <c r="A262" s="46">
        <v>212</v>
      </c>
      <c r="B262" t="s">
        <v>326</v>
      </c>
      <c r="C262" t="s">
        <v>343</v>
      </c>
      <c r="D262" t="s">
        <v>332</v>
      </c>
      <c r="E262">
        <v>3290</v>
      </c>
    </row>
    <row r="263" spans="1:5" x14ac:dyDescent="0.35">
      <c r="A263" s="46">
        <v>213</v>
      </c>
      <c r="B263" t="s">
        <v>326</v>
      </c>
      <c r="C263" t="s">
        <v>343</v>
      </c>
      <c r="D263" t="s">
        <v>333</v>
      </c>
      <c r="E263">
        <v>6646</v>
      </c>
    </row>
    <row r="264" spans="1:5" x14ac:dyDescent="0.35">
      <c r="A264" s="46">
        <v>214</v>
      </c>
      <c r="B264" t="s">
        <v>326</v>
      </c>
      <c r="C264" t="s">
        <v>343</v>
      </c>
      <c r="D264" t="s">
        <v>334</v>
      </c>
      <c r="E264">
        <v>5508</v>
      </c>
    </row>
    <row r="265" spans="1:5" x14ac:dyDescent="0.35">
      <c r="A265" s="46">
        <v>215</v>
      </c>
      <c r="B265" t="s">
        <v>326</v>
      </c>
      <c r="C265" t="s">
        <v>343</v>
      </c>
      <c r="D265" t="s">
        <v>335</v>
      </c>
      <c r="E265">
        <v>909</v>
      </c>
    </row>
    <row r="266" spans="1:5" x14ac:dyDescent="0.35">
      <c r="A266" s="46">
        <v>216</v>
      </c>
      <c r="B266" t="s">
        <v>326</v>
      </c>
      <c r="C266" t="s">
        <v>343</v>
      </c>
      <c r="D266" t="s">
        <v>336</v>
      </c>
      <c r="E266">
        <v>313</v>
      </c>
    </row>
    <row r="267" spans="1:5" x14ac:dyDescent="0.35">
      <c r="A267" s="46">
        <v>217</v>
      </c>
      <c r="B267" t="s">
        <v>337</v>
      </c>
      <c r="E267">
        <f>SUM(E252:E266)</f>
        <v>86581</v>
      </c>
    </row>
    <row r="268" spans="1:5" x14ac:dyDescent="0.35">
      <c r="A268" s="46">
        <v>218</v>
      </c>
    </row>
    <row r="269" spans="1:5" x14ac:dyDescent="0.35">
      <c r="A269" s="46">
        <v>219</v>
      </c>
    </row>
    <row r="270" spans="1:5" x14ac:dyDescent="0.35">
      <c r="A270" s="46">
        <v>220</v>
      </c>
    </row>
    <row r="271" spans="1:5" x14ac:dyDescent="0.35">
      <c r="A271" s="46">
        <v>221</v>
      </c>
    </row>
    <row r="272" spans="1:5" x14ac:dyDescent="0.35">
      <c r="A272" s="46">
        <v>222</v>
      </c>
    </row>
    <row r="273" spans="1:1" x14ac:dyDescent="0.35">
      <c r="A273" s="46">
        <v>223</v>
      </c>
    </row>
    <row r="274" spans="1:1" x14ac:dyDescent="0.35">
      <c r="A274" s="46">
        <v>224</v>
      </c>
    </row>
    <row r="275" spans="1:1" x14ac:dyDescent="0.35">
      <c r="A275" s="46">
        <v>225</v>
      </c>
    </row>
    <row r="276" spans="1:1" x14ac:dyDescent="0.35">
      <c r="A276" s="46">
        <v>226</v>
      </c>
    </row>
    <row r="277" spans="1:1" x14ac:dyDescent="0.35">
      <c r="A277" s="46">
        <v>227</v>
      </c>
    </row>
    <row r="278" spans="1:1" x14ac:dyDescent="0.35">
      <c r="A278" s="46">
        <v>228</v>
      </c>
    </row>
    <row r="279" spans="1:1" x14ac:dyDescent="0.35">
      <c r="A279" s="46">
        <v>229</v>
      </c>
    </row>
    <row r="280" spans="1:1" x14ac:dyDescent="0.35">
      <c r="A280" s="46">
        <v>230</v>
      </c>
    </row>
    <row r="281" spans="1:1" x14ac:dyDescent="0.35">
      <c r="A281" s="46">
        <v>231</v>
      </c>
    </row>
    <row r="282" spans="1:1" x14ac:dyDescent="0.35">
      <c r="A282" s="46">
        <v>232</v>
      </c>
    </row>
    <row r="283" spans="1:1" x14ac:dyDescent="0.35">
      <c r="A283" s="46">
        <v>233</v>
      </c>
    </row>
    <row r="284" spans="1:1" x14ac:dyDescent="0.35">
      <c r="A284" s="46">
        <v>234</v>
      </c>
    </row>
    <row r="285" spans="1:1" x14ac:dyDescent="0.35">
      <c r="A285" s="46">
        <v>235</v>
      </c>
    </row>
    <row r="286" spans="1:1" x14ac:dyDescent="0.35">
      <c r="A286" s="46">
        <v>236</v>
      </c>
    </row>
    <row r="287" spans="1:1" x14ac:dyDescent="0.35">
      <c r="A287" s="46">
        <v>237</v>
      </c>
    </row>
    <row r="288" spans="1:1" x14ac:dyDescent="0.35">
      <c r="A288" s="46">
        <v>238</v>
      </c>
    </row>
    <row r="289" spans="1:5" x14ac:dyDescent="0.35">
      <c r="A289" s="46">
        <v>239</v>
      </c>
    </row>
    <row r="290" spans="1:5" x14ac:dyDescent="0.35">
      <c r="A290" s="46">
        <v>240</v>
      </c>
    </row>
    <row r="291" spans="1:5" x14ac:dyDescent="0.35">
      <c r="A291" s="46">
        <v>241</v>
      </c>
    </row>
    <row r="292" spans="1:5" x14ac:dyDescent="0.35">
      <c r="A292" s="46">
        <v>242</v>
      </c>
    </row>
    <row r="293" spans="1:5" x14ac:dyDescent="0.35">
      <c r="A293" s="46">
        <v>243</v>
      </c>
    </row>
    <row r="294" spans="1:5" x14ac:dyDescent="0.35">
      <c r="A294" s="46">
        <v>244</v>
      </c>
    </row>
    <row r="295" spans="1:5" x14ac:dyDescent="0.35">
      <c r="A295" s="46">
        <v>245</v>
      </c>
    </row>
    <row r="296" spans="1:5" x14ac:dyDescent="0.35">
      <c r="A296" s="46">
        <v>246</v>
      </c>
    </row>
    <row r="297" spans="1:5" x14ac:dyDescent="0.35">
      <c r="A297" s="46">
        <v>247</v>
      </c>
    </row>
    <row r="298" spans="1:5" x14ac:dyDescent="0.35">
      <c r="A298" s="46">
        <v>248</v>
      </c>
    </row>
    <row r="299" spans="1:5" x14ac:dyDescent="0.35">
      <c r="A299" s="46">
        <v>249</v>
      </c>
    </row>
    <row r="300" spans="1:5" s="30" customFormat="1" x14ac:dyDescent="0.35">
      <c r="A300" s="46">
        <v>250</v>
      </c>
    </row>
    <row r="301" spans="1:5" x14ac:dyDescent="0.35">
      <c r="A301" s="46">
        <v>251</v>
      </c>
      <c r="B301" s="29" t="s">
        <v>53</v>
      </c>
      <c r="C301" s="29" t="s">
        <v>315</v>
      </c>
      <c r="D301" s="29" t="s">
        <v>338</v>
      </c>
      <c r="E301" s="29" t="s">
        <v>316</v>
      </c>
    </row>
    <row r="302" spans="1:5" x14ac:dyDescent="0.35">
      <c r="A302" s="46">
        <v>252</v>
      </c>
      <c r="B302" t="s">
        <v>317</v>
      </c>
      <c r="C302" t="s">
        <v>339</v>
      </c>
      <c r="D302" t="s">
        <v>318</v>
      </c>
      <c r="E302">
        <v>107390</v>
      </c>
    </row>
    <row r="303" spans="1:5" x14ac:dyDescent="0.35">
      <c r="A303" s="46">
        <v>253</v>
      </c>
      <c r="B303" t="s">
        <v>317</v>
      </c>
      <c r="C303" t="s">
        <v>339</v>
      </c>
      <c r="D303" t="s">
        <v>319</v>
      </c>
      <c r="E303">
        <v>1204</v>
      </c>
    </row>
    <row r="304" spans="1:5" x14ac:dyDescent="0.35">
      <c r="A304" s="46">
        <v>254</v>
      </c>
      <c r="B304" t="s">
        <v>317</v>
      </c>
      <c r="C304" t="s">
        <v>339</v>
      </c>
      <c r="D304" t="s">
        <v>344</v>
      </c>
      <c r="E304">
        <v>1</v>
      </c>
    </row>
    <row r="305" spans="1:5" x14ac:dyDescent="0.35">
      <c r="A305" s="46">
        <v>255</v>
      </c>
      <c r="B305" t="s">
        <v>317</v>
      </c>
      <c r="C305" t="s">
        <v>339</v>
      </c>
      <c r="D305" t="s">
        <v>320</v>
      </c>
      <c r="E305">
        <v>981</v>
      </c>
    </row>
    <row r="306" spans="1:5" x14ac:dyDescent="0.35">
      <c r="A306" s="46">
        <v>256</v>
      </c>
      <c r="B306" t="s">
        <v>317</v>
      </c>
      <c r="C306" t="s">
        <v>340</v>
      </c>
      <c r="D306" t="s">
        <v>321</v>
      </c>
      <c r="E306">
        <v>926</v>
      </c>
    </row>
    <row r="307" spans="1:5" x14ac:dyDescent="0.35">
      <c r="A307" s="46">
        <v>257</v>
      </c>
      <c r="B307" t="s">
        <v>317</v>
      </c>
      <c r="C307" t="s">
        <v>340</v>
      </c>
      <c r="D307" t="s">
        <v>322</v>
      </c>
      <c r="E307">
        <v>186</v>
      </c>
    </row>
    <row r="308" spans="1:5" x14ac:dyDescent="0.35">
      <c r="A308" s="46">
        <v>258</v>
      </c>
      <c r="B308" t="s">
        <v>317</v>
      </c>
      <c r="C308" t="s">
        <v>341</v>
      </c>
      <c r="D308" t="s">
        <v>323</v>
      </c>
      <c r="E308">
        <v>556</v>
      </c>
    </row>
    <row r="309" spans="1:5" x14ac:dyDescent="0.35">
      <c r="A309" s="46">
        <v>259</v>
      </c>
      <c r="B309" t="s">
        <v>317</v>
      </c>
      <c r="C309" t="s">
        <v>341</v>
      </c>
      <c r="D309" t="s">
        <v>324</v>
      </c>
      <c r="E309">
        <v>7966</v>
      </c>
    </row>
    <row r="310" spans="1:5" x14ac:dyDescent="0.35">
      <c r="A310" s="46">
        <v>260</v>
      </c>
      <c r="B310" t="s">
        <v>317</v>
      </c>
      <c r="C310" t="s">
        <v>341</v>
      </c>
      <c r="D310" t="s">
        <v>325</v>
      </c>
      <c r="E310">
        <v>155</v>
      </c>
    </row>
    <row r="311" spans="1:5" x14ac:dyDescent="0.35">
      <c r="A311" s="46">
        <v>261</v>
      </c>
      <c r="B311" t="s">
        <v>326</v>
      </c>
      <c r="C311" t="s">
        <v>327</v>
      </c>
      <c r="D311" t="s">
        <v>327</v>
      </c>
      <c r="E311">
        <v>38625</v>
      </c>
    </row>
    <row r="312" spans="1:5" x14ac:dyDescent="0.35">
      <c r="A312" s="46">
        <v>262</v>
      </c>
      <c r="B312" t="s">
        <v>326</v>
      </c>
      <c r="C312" t="s">
        <v>327</v>
      </c>
      <c r="D312" t="s">
        <v>328</v>
      </c>
      <c r="E312">
        <v>190371</v>
      </c>
    </row>
    <row r="313" spans="1:5" x14ac:dyDescent="0.35">
      <c r="A313" s="46">
        <v>263</v>
      </c>
      <c r="B313" t="s">
        <v>326</v>
      </c>
      <c r="C313" t="s">
        <v>327</v>
      </c>
      <c r="D313" t="s">
        <v>329</v>
      </c>
      <c r="E313">
        <v>4800</v>
      </c>
    </row>
    <row r="314" spans="1:5" x14ac:dyDescent="0.35">
      <c r="A314" s="46">
        <v>264</v>
      </c>
      <c r="B314" t="s">
        <v>326</v>
      </c>
      <c r="C314" t="s">
        <v>342</v>
      </c>
      <c r="D314" t="s">
        <v>330</v>
      </c>
      <c r="E314">
        <v>587</v>
      </c>
    </row>
    <row r="315" spans="1:5" x14ac:dyDescent="0.35">
      <c r="A315" s="46">
        <v>265</v>
      </c>
      <c r="B315" t="s">
        <v>326</v>
      </c>
      <c r="C315" t="s">
        <v>342</v>
      </c>
      <c r="D315" t="s">
        <v>331</v>
      </c>
      <c r="E315">
        <v>10211</v>
      </c>
    </row>
    <row r="316" spans="1:5" x14ac:dyDescent="0.35">
      <c r="A316" s="46">
        <v>266</v>
      </c>
      <c r="B316" t="s">
        <v>326</v>
      </c>
      <c r="C316" t="s">
        <v>343</v>
      </c>
      <c r="D316" t="s">
        <v>332</v>
      </c>
      <c r="E316">
        <v>5607</v>
      </c>
    </row>
    <row r="317" spans="1:5" x14ac:dyDescent="0.35">
      <c r="A317" s="46">
        <v>267</v>
      </c>
      <c r="B317" t="s">
        <v>326</v>
      </c>
      <c r="C317" t="s">
        <v>343</v>
      </c>
      <c r="D317" t="s">
        <v>333</v>
      </c>
      <c r="E317">
        <v>19803</v>
      </c>
    </row>
    <row r="318" spans="1:5" x14ac:dyDescent="0.35">
      <c r="A318" s="46">
        <v>268</v>
      </c>
      <c r="B318" t="s">
        <v>326</v>
      </c>
      <c r="C318" t="s">
        <v>343</v>
      </c>
      <c r="D318" t="s">
        <v>334</v>
      </c>
      <c r="E318">
        <v>10207</v>
      </c>
    </row>
    <row r="319" spans="1:5" x14ac:dyDescent="0.35">
      <c r="A319" s="46">
        <v>269</v>
      </c>
      <c r="B319" t="s">
        <v>326</v>
      </c>
      <c r="C319" t="s">
        <v>343</v>
      </c>
      <c r="D319" t="s">
        <v>335</v>
      </c>
      <c r="E319">
        <v>649</v>
      </c>
    </row>
    <row r="320" spans="1:5" x14ac:dyDescent="0.35">
      <c r="A320" s="46">
        <v>270</v>
      </c>
      <c r="B320" t="s">
        <v>326</v>
      </c>
      <c r="C320" t="s">
        <v>343</v>
      </c>
      <c r="D320" t="s">
        <v>336</v>
      </c>
      <c r="E320">
        <v>2532</v>
      </c>
    </row>
    <row r="321" spans="1:5" x14ac:dyDescent="0.35">
      <c r="A321" s="46">
        <v>271</v>
      </c>
      <c r="B321" t="s">
        <v>337</v>
      </c>
      <c r="E321">
        <f>SUM(E302:E320)</f>
        <v>402757</v>
      </c>
    </row>
    <row r="322" spans="1:5" x14ac:dyDescent="0.35">
      <c r="A322" s="46">
        <v>272</v>
      </c>
    </row>
    <row r="323" spans="1:5" x14ac:dyDescent="0.35">
      <c r="A323" s="46">
        <v>273</v>
      </c>
    </row>
    <row r="324" spans="1:5" x14ac:dyDescent="0.35">
      <c r="A324" s="46">
        <v>274</v>
      </c>
    </row>
    <row r="325" spans="1:5" x14ac:dyDescent="0.35">
      <c r="A325" s="46">
        <v>275</v>
      </c>
    </row>
    <row r="326" spans="1:5" x14ac:dyDescent="0.35">
      <c r="A326" s="46">
        <v>276</v>
      </c>
    </row>
    <row r="327" spans="1:5" x14ac:dyDescent="0.35">
      <c r="A327" s="46">
        <v>277</v>
      </c>
    </row>
    <row r="328" spans="1:5" x14ac:dyDescent="0.35">
      <c r="A328" s="46">
        <v>278</v>
      </c>
    </row>
    <row r="329" spans="1:5" x14ac:dyDescent="0.35">
      <c r="A329" s="46">
        <v>279</v>
      </c>
    </row>
    <row r="330" spans="1:5" x14ac:dyDescent="0.35">
      <c r="A330" s="46">
        <v>280</v>
      </c>
    </row>
    <row r="331" spans="1:5" x14ac:dyDescent="0.35">
      <c r="A331" s="46">
        <v>281</v>
      </c>
    </row>
    <row r="332" spans="1:5" x14ac:dyDescent="0.35">
      <c r="A332" s="46">
        <v>282</v>
      </c>
    </row>
    <row r="333" spans="1:5" x14ac:dyDescent="0.35">
      <c r="A333" s="46">
        <v>283</v>
      </c>
    </row>
    <row r="334" spans="1:5" x14ac:dyDescent="0.35">
      <c r="A334" s="46">
        <v>284</v>
      </c>
    </row>
    <row r="335" spans="1:5" x14ac:dyDescent="0.35">
      <c r="A335" s="46">
        <v>285</v>
      </c>
    </row>
    <row r="336" spans="1:5" x14ac:dyDescent="0.35">
      <c r="A336" s="46">
        <v>286</v>
      </c>
    </row>
    <row r="337" spans="1:5" x14ac:dyDescent="0.35">
      <c r="A337" s="46">
        <v>287</v>
      </c>
    </row>
    <row r="338" spans="1:5" x14ac:dyDescent="0.35">
      <c r="A338" s="46">
        <v>288</v>
      </c>
    </row>
    <row r="339" spans="1:5" x14ac:dyDescent="0.35">
      <c r="A339" s="46">
        <v>289</v>
      </c>
    </row>
    <row r="340" spans="1:5" x14ac:dyDescent="0.35">
      <c r="A340" s="46">
        <v>290</v>
      </c>
    </row>
    <row r="341" spans="1:5" x14ac:dyDescent="0.35">
      <c r="A341" s="46">
        <v>291</v>
      </c>
    </row>
    <row r="342" spans="1:5" x14ac:dyDescent="0.35">
      <c r="A342" s="46">
        <v>292</v>
      </c>
    </row>
    <row r="343" spans="1:5" x14ac:dyDescent="0.35">
      <c r="A343" s="46">
        <v>293</v>
      </c>
    </row>
    <row r="344" spans="1:5" x14ac:dyDescent="0.35">
      <c r="A344" s="46">
        <v>294</v>
      </c>
    </row>
    <row r="345" spans="1:5" x14ac:dyDescent="0.35">
      <c r="A345" s="46">
        <v>295</v>
      </c>
    </row>
    <row r="346" spans="1:5" x14ac:dyDescent="0.35">
      <c r="A346" s="46">
        <v>296</v>
      </c>
    </row>
    <row r="347" spans="1:5" x14ac:dyDescent="0.35">
      <c r="A347" s="46">
        <v>297</v>
      </c>
    </row>
    <row r="348" spans="1:5" x14ac:dyDescent="0.35">
      <c r="A348" s="46">
        <v>298</v>
      </c>
    </row>
    <row r="349" spans="1:5" x14ac:dyDescent="0.35">
      <c r="A349" s="46">
        <v>299</v>
      </c>
    </row>
    <row r="350" spans="1:5" s="30" customFormat="1" x14ac:dyDescent="0.35">
      <c r="A350" s="46">
        <v>300</v>
      </c>
    </row>
    <row r="351" spans="1:5" x14ac:dyDescent="0.35">
      <c r="A351" s="46">
        <v>301</v>
      </c>
      <c r="B351" s="29" t="s">
        <v>21</v>
      </c>
      <c r="C351" s="29" t="s">
        <v>315</v>
      </c>
      <c r="D351" s="29" t="s">
        <v>338</v>
      </c>
      <c r="E351" s="29" t="s">
        <v>316</v>
      </c>
    </row>
    <row r="352" spans="1:5" x14ac:dyDescent="0.35">
      <c r="A352" s="46">
        <v>302</v>
      </c>
      <c r="B352" t="s">
        <v>317</v>
      </c>
      <c r="C352" t="s">
        <v>339</v>
      </c>
      <c r="D352" t="s">
        <v>318</v>
      </c>
      <c r="E352">
        <v>14</v>
      </c>
    </row>
    <row r="353" spans="1:5" x14ac:dyDescent="0.35">
      <c r="A353" s="46">
        <v>303</v>
      </c>
      <c r="B353" t="s">
        <v>326</v>
      </c>
      <c r="C353" t="s">
        <v>327</v>
      </c>
      <c r="D353" t="s">
        <v>327</v>
      </c>
      <c r="E353">
        <v>57</v>
      </c>
    </row>
    <row r="354" spans="1:5" x14ac:dyDescent="0.35">
      <c r="A354" s="46">
        <v>304</v>
      </c>
      <c r="B354" t="s">
        <v>326</v>
      </c>
      <c r="C354" t="s">
        <v>343</v>
      </c>
      <c r="D354" t="s">
        <v>332</v>
      </c>
      <c r="E354">
        <v>2949</v>
      </c>
    </row>
    <row r="355" spans="1:5" x14ac:dyDescent="0.35">
      <c r="A355" s="46">
        <v>305</v>
      </c>
      <c r="B355" t="s">
        <v>326</v>
      </c>
      <c r="C355" t="s">
        <v>343</v>
      </c>
      <c r="D355" t="s">
        <v>334</v>
      </c>
      <c r="E355">
        <v>701</v>
      </c>
    </row>
    <row r="356" spans="1:5" x14ac:dyDescent="0.35">
      <c r="A356" s="46">
        <v>306</v>
      </c>
      <c r="B356" t="s">
        <v>337</v>
      </c>
      <c r="E356">
        <f>SUM(E352:E355)</f>
        <v>3721</v>
      </c>
    </row>
    <row r="357" spans="1:5" x14ac:dyDescent="0.35">
      <c r="A357" s="46">
        <v>307</v>
      </c>
    </row>
    <row r="358" spans="1:5" x14ac:dyDescent="0.35">
      <c r="A358" s="46">
        <v>308</v>
      </c>
    </row>
    <row r="359" spans="1:5" x14ac:dyDescent="0.35">
      <c r="A359" s="46">
        <v>309</v>
      </c>
    </row>
    <row r="360" spans="1:5" x14ac:dyDescent="0.35">
      <c r="A360" s="46">
        <v>310</v>
      </c>
    </row>
    <row r="361" spans="1:5" x14ac:dyDescent="0.35">
      <c r="A361" s="46">
        <v>311</v>
      </c>
    </row>
    <row r="362" spans="1:5" x14ac:dyDescent="0.35">
      <c r="A362" s="46">
        <v>312</v>
      </c>
    </row>
    <row r="363" spans="1:5" x14ac:dyDescent="0.35">
      <c r="A363" s="46">
        <v>313</v>
      </c>
    </row>
    <row r="364" spans="1:5" x14ac:dyDescent="0.35">
      <c r="A364" s="46">
        <v>314</v>
      </c>
    </row>
    <row r="365" spans="1:5" x14ac:dyDescent="0.35">
      <c r="A365" s="46">
        <v>315</v>
      </c>
    </row>
    <row r="366" spans="1:5" x14ac:dyDescent="0.35">
      <c r="A366" s="46">
        <v>316</v>
      </c>
    </row>
    <row r="367" spans="1:5" x14ac:dyDescent="0.35">
      <c r="A367" s="46">
        <v>317</v>
      </c>
    </row>
    <row r="368" spans="1:5" x14ac:dyDescent="0.35">
      <c r="A368" s="46">
        <v>318</v>
      </c>
    </row>
    <row r="369" spans="1:1" x14ac:dyDescent="0.35">
      <c r="A369" s="46">
        <v>319</v>
      </c>
    </row>
    <row r="370" spans="1:1" x14ac:dyDescent="0.35">
      <c r="A370" s="46">
        <v>320</v>
      </c>
    </row>
    <row r="371" spans="1:1" x14ac:dyDescent="0.35">
      <c r="A371" s="46">
        <v>321</v>
      </c>
    </row>
    <row r="372" spans="1:1" x14ac:dyDescent="0.35">
      <c r="A372" s="46">
        <v>322</v>
      </c>
    </row>
    <row r="373" spans="1:1" x14ac:dyDescent="0.35">
      <c r="A373" s="46">
        <v>323</v>
      </c>
    </row>
    <row r="374" spans="1:1" x14ac:dyDescent="0.35">
      <c r="A374" s="46">
        <v>324</v>
      </c>
    </row>
    <row r="375" spans="1:1" x14ac:dyDescent="0.35">
      <c r="A375" s="46">
        <v>325</v>
      </c>
    </row>
    <row r="376" spans="1:1" x14ac:dyDescent="0.35">
      <c r="A376" s="46">
        <v>326</v>
      </c>
    </row>
    <row r="377" spans="1:1" x14ac:dyDescent="0.35">
      <c r="A377" s="46">
        <v>327</v>
      </c>
    </row>
    <row r="378" spans="1:1" x14ac:dyDescent="0.35">
      <c r="A378" s="46">
        <v>328</v>
      </c>
    </row>
    <row r="379" spans="1:1" x14ac:dyDescent="0.35">
      <c r="A379" s="46">
        <v>329</v>
      </c>
    </row>
    <row r="380" spans="1:1" x14ac:dyDescent="0.35">
      <c r="A380" s="46">
        <v>330</v>
      </c>
    </row>
    <row r="381" spans="1:1" x14ac:dyDescent="0.35">
      <c r="A381" s="46">
        <v>331</v>
      </c>
    </row>
    <row r="382" spans="1:1" x14ac:dyDescent="0.35">
      <c r="A382" s="46">
        <v>332</v>
      </c>
    </row>
    <row r="383" spans="1:1" x14ac:dyDescent="0.35">
      <c r="A383" s="46">
        <v>333</v>
      </c>
    </row>
    <row r="384" spans="1:1" x14ac:dyDescent="0.35">
      <c r="A384" s="46">
        <v>334</v>
      </c>
    </row>
    <row r="385" spans="1:1" x14ac:dyDescent="0.35">
      <c r="A385" s="46">
        <v>335</v>
      </c>
    </row>
    <row r="386" spans="1:1" x14ac:dyDescent="0.35">
      <c r="A386" s="46">
        <v>336</v>
      </c>
    </row>
    <row r="387" spans="1:1" x14ac:dyDescent="0.35">
      <c r="A387" s="46">
        <v>337</v>
      </c>
    </row>
    <row r="388" spans="1:1" x14ac:dyDescent="0.35">
      <c r="A388" s="46">
        <v>338</v>
      </c>
    </row>
    <row r="389" spans="1:1" x14ac:dyDescent="0.35">
      <c r="A389" s="46">
        <v>339</v>
      </c>
    </row>
    <row r="390" spans="1:1" x14ac:dyDescent="0.35">
      <c r="A390" s="46">
        <v>340</v>
      </c>
    </row>
    <row r="391" spans="1:1" x14ac:dyDescent="0.35">
      <c r="A391" s="46">
        <v>341</v>
      </c>
    </row>
    <row r="392" spans="1:1" x14ac:dyDescent="0.35">
      <c r="A392" s="46">
        <v>342</v>
      </c>
    </row>
    <row r="393" spans="1:1" x14ac:dyDescent="0.35">
      <c r="A393" s="46">
        <v>343</v>
      </c>
    </row>
    <row r="394" spans="1:1" x14ac:dyDescent="0.35">
      <c r="A394" s="46">
        <v>344</v>
      </c>
    </row>
    <row r="395" spans="1:1" x14ac:dyDescent="0.35">
      <c r="A395" s="46">
        <v>345</v>
      </c>
    </row>
    <row r="396" spans="1:1" x14ac:dyDescent="0.35">
      <c r="A396" s="46">
        <v>346</v>
      </c>
    </row>
    <row r="397" spans="1:1" x14ac:dyDescent="0.35">
      <c r="A397" s="46">
        <v>347</v>
      </c>
    </row>
    <row r="398" spans="1:1" x14ac:dyDescent="0.35">
      <c r="A398" s="46">
        <v>348</v>
      </c>
    </row>
    <row r="399" spans="1:1" x14ac:dyDescent="0.35">
      <c r="A399" s="46">
        <v>349</v>
      </c>
    </row>
    <row r="400" spans="1:1" s="30" customFormat="1" x14ac:dyDescent="0.35">
      <c r="A400" s="46">
        <v>350</v>
      </c>
    </row>
    <row r="401" spans="1:5" x14ac:dyDescent="0.35">
      <c r="A401" s="46">
        <v>351</v>
      </c>
      <c r="B401" s="29" t="s">
        <v>54</v>
      </c>
      <c r="C401" s="29" t="s">
        <v>315</v>
      </c>
      <c r="D401" s="29" t="s">
        <v>338</v>
      </c>
      <c r="E401" s="29" t="s">
        <v>316</v>
      </c>
    </row>
    <row r="402" spans="1:5" x14ac:dyDescent="0.35">
      <c r="A402" s="46">
        <v>352</v>
      </c>
      <c r="B402" t="s">
        <v>317</v>
      </c>
      <c r="C402" t="s">
        <v>339</v>
      </c>
      <c r="D402" t="s">
        <v>318</v>
      </c>
      <c r="E402">
        <v>101063</v>
      </c>
    </row>
    <row r="403" spans="1:5" x14ac:dyDescent="0.35">
      <c r="A403" s="46">
        <v>353</v>
      </c>
      <c r="B403" t="s">
        <v>317</v>
      </c>
      <c r="C403" t="s">
        <v>339</v>
      </c>
      <c r="D403" t="s">
        <v>319</v>
      </c>
      <c r="E403">
        <v>3879</v>
      </c>
    </row>
    <row r="404" spans="1:5" x14ac:dyDescent="0.35">
      <c r="A404" s="46">
        <v>354</v>
      </c>
      <c r="B404" t="s">
        <v>317</v>
      </c>
      <c r="C404" t="s">
        <v>339</v>
      </c>
      <c r="D404" t="s">
        <v>320</v>
      </c>
      <c r="E404">
        <v>828</v>
      </c>
    </row>
    <row r="405" spans="1:5" x14ac:dyDescent="0.35">
      <c r="A405" s="46">
        <v>355</v>
      </c>
      <c r="B405" t="s">
        <v>317</v>
      </c>
      <c r="C405" t="s">
        <v>340</v>
      </c>
      <c r="D405" t="s">
        <v>321</v>
      </c>
      <c r="E405">
        <v>33816</v>
      </c>
    </row>
    <row r="406" spans="1:5" x14ac:dyDescent="0.35">
      <c r="A406" s="46">
        <v>356</v>
      </c>
      <c r="B406" t="s">
        <v>317</v>
      </c>
      <c r="C406" t="s">
        <v>340</v>
      </c>
      <c r="D406" t="s">
        <v>322</v>
      </c>
      <c r="E406">
        <v>2000</v>
      </c>
    </row>
    <row r="407" spans="1:5" x14ac:dyDescent="0.35">
      <c r="A407" s="46">
        <v>357</v>
      </c>
      <c r="B407" t="s">
        <v>317</v>
      </c>
      <c r="C407" t="s">
        <v>341</v>
      </c>
      <c r="D407" t="s">
        <v>323</v>
      </c>
      <c r="E407">
        <v>452</v>
      </c>
    </row>
    <row r="408" spans="1:5" x14ac:dyDescent="0.35">
      <c r="A408" s="46">
        <v>358</v>
      </c>
      <c r="B408" t="s">
        <v>317</v>
      </c>
      <c r="C408" t="s">
        <v>341</v>
      </c>
      <c r="D408" t="s">
        <v>324</v>
      </c>
      <c r="E408">
        <v>1294</v>
      </c>
    </row>
    <row r="409" spans="1:5" x14ac:dyDescent="0.35">
      <c r="A409" s="46">
        <v>359</v>
      </c>
      <c r="B409" t="s">
        <v>317</v>
      </c>
      <c r="C409" t="s">
        <v>341</v>
      </c>
      <c r="D409" t="s">
        <v>325</v>
      </c>
      <c r="E409">
        <v>1</v>
      </c>
    </row>
    <row r="410" spans="1:5" x14ac:dyDescent="0.35">
      <c r="A410" s="46">
        <v>360</v>
      </c>
      <c r="B410" t="s">
        <v>326</v>
      </c>
      <c r="C410" t="s">
        <v>327</v>
      </c>
      <c r="D410" t="s">
        <v>327</v>
      </c>
      <c r="E410">
        <v>20641</v>
      </c>
    </row>
    <row r="411" spans="1:5" x14ac:dyDescent="0.35">
      <c r="A411" s="46">
        <v>361</v>
      </c>
      <c r="B411" t="s">
        <v>326</v>
      </c>
      <c r="C411" t="s">
        <v>327</v>
      </c>
      <c r="D411" t="s">
        <v>328</v>
      </c>
      <c r="E411">
        <v>33352</v>
      </c>
    </row>
    <row r="412" spans="1:5" x14ac:dyDescent="0.35">
      <c r="A412" s="46">
        <v>362</v>
      </c>
      <c r="B412" t="s">
        <v>326</v>
      </c>
      <c r="C412" t="s">
        <v>327</v>
      </c>
      <c r="D412" t="s">
        <v>329</v>
      </c>
      <c r="E412">
        <v>3204</v>
      </c>
    </row>
    <row r="413" spans="1:5" x14ac:dyDescent="0.35">
      <c r="A413" s="46">
        <v>363</v>
      </c>
      <c r="B413" t="s">
        <v>326</v>
      </c>
      <c r="C413" t="s">
        <v>342</v>
      </c>
      <c r="D413" t="s">
        <v>330</v>
      </c>
      <c r="E413">
        <v>288</v>
      </c>
    </row>
    <row r="414" spans="1:5" x14ac:dyDescent="0.35">
      <c r="A414" s="46">
        <v>364</v>
      </c>
      <c r="B414" t="s">
        <v>326</v>
      </c>
      <c r="C414" t="s">
        <v>342</v>
      </c>
      <c r="D414" t="s">
        <v>331</v>
      </c>
      <c r="E414">
        <v>11267</v>
      </c>
    </row>
    <row r="415" spans="1:5" x14ac:dyDescent="0.35">
      <c r="A415" s="46">
        <v>365</v>
      </c>
      <c r="B415" t="s">
        <v>326</v>
      </c>
      <c r="C415" t="s">
        <v>343</v>
      </c>
      <c r="D415" t="s">
        <v>332</v>
      </c>
      <c r="E415">
        <v>1216</v>
      </c>
    </row>
    <row r="416" spans="1:5" x14ac:dyDescent="0.35">
      <c r="A416" s="46">
        <v>366</v>
      </c>
      <c r="B416" t="s">
        <v>326</v>
      </c>
      <c r="C416" t="s">
        <v>343</v>
      </c>
      <c r="D416" t="s">
        <v>333</v>
      </c>
      <c r="E416">
        <v>13798</v>
      </c>
    </row>
    <row r="417" spans="1:5" x14ac:dyDescent="0.35">
      <c r="A417" s="46">
        <v>367</v>
      </c>
      <c r="B417" t="s">
        <v>326</v>
      </c>
      <c r="C417" t="s">
        <v>343</v>
      </c>
      <c r="D417" t="s">
        <v>334</v>
      </c>
      <c r="E417">
        <v>7803</v>
      </c>
    </row>
    <row r="418" spans="1:5" x14ac:dyDescent="0.35">
      <c r="A418" s="46">
        <v>368</v>
      </c>
      <c r="B418" t="s">
        <v>326</v>
      </c>
      <c r="C418" t="s">
        <v>343</v>
      </c>
      <c r="D418" t="s">
        <v>335</v>
      </c>
      <c r="E418">
        <v>262</v>
      </c>
    </row>
    <row r="419" spans="1:5" x14ac:dyDescent="0.35">
      <c r="A419" s="46">
        <v>369</v>
      </c>
      <c r="B419" t="s">
        <v>326</v>
      </c>
      <c r="C419" t="s">
        <v>336</v>
      </c>
      <c r="D419" t="s">
        <v>336</v>
      </c>
      <c r="E419">
        <v>98</v>
      </c>
    </row>
    <row r="420" spans="1:5" x14ac:dyDescent="0.35">
      <c r="A420" s="46">
        <v>370</v>
      </c>
      <c r="B420" t="s">
        <v>337</v>
      </c>
      <c r="E420">
        <v>235259</v>
      </c>
    </row>
    <row r="421" spans="1:5" x14ac:dyDescent="0.35">
      <c r="A421" s="46">
        <v>371</v>
      </c>
    </row>
    <row r="422" spans="1:5" x14ac:dyDescent="0.35">
      <c r="A422" s="46">
        <v>372</v>
      </c>
    </row>
    <row r="423" spans="1:5" x14ac:dyDescent="0.35">
      <c r="A423" s="46">
        <v>373</v>
      </c>
    </row>
    <row r="424" spans="1:5" x14ac:dyDescent="0.35">
      <c r="A424" s="46">
        <v>374</v>
      </c>
    </row>
    <row r="425" spans="1:5" x14ac:dyDescent="0.35">
      <c r="A425" s="46">
        <v>375</v>
      </c>
    </row>
    <row r="426" spans="1:5" x14ac:dyDescent="0.35">
      <c r="A426" s="46">
        <v>376</v>
      </c>
    </row>
    <row r="427" spans="1:5" x14ac:dyDescent="0.35">
      <c r="A427" s="46">
        <v>377</v>
      </c>
    </row>
    <row r="428" spans="1:5" x14ac:dyDescent="0.35">
      <c r="A428" s="46">
        <v>378</v>
      </c>
    </row>
    <row r="429" spans="1:5" x14ac:dyDescent="0.35">
      <c r="A429" s="46">
        <v>379</v>
      </c>
    </row>
    <row r="430" spans="1:5" x14ac:dyDescent="0.35">
      <c r="A430" s="46">
        <v>380</v>
      </c>
    </row>
    <row r="431" spans="1:5" x14ac:dyDescent="0.35">
      <c r="A431" s="46">
        <v>381</v>
      </c>
    </row>
    <row r="432" spans="1:5" x14ac:dyDescent="0.35">
      <c r="A432" s="46">
        <v>382</v>
      </c>
    </row>
    <row r="433" spans="1:1" x14ac:dyDescent="0.35">
      <c r="A433" s="46">
        <v>383</v>
      </c>
    </row>
    <row r="434" spans="1:1" x14ac:dyDescent="0.35">
      <c r="A434" s="46">
        <v>384</v>
      </c>
    </row>
    <row r="435" spans="1:1" x14ac:dyDescent="0.35">
      <c r="A435" s="46">
        <v>385</v>
      </c>
    </row>
    <row r="436" spans="1:1" x14ac:dyDescent="0.35">
      <c r="A436" s="46">
        <v>386</v>
      </c>
    </row>
    <row r="437" spans="1:1" x14ac:dyDescent="0.35">
      <c r="A437" s="46">
        <v>387</v>
      </c>
    </row>
    <row r="438" spans="1:1" x14ac:dyDescent="0.35">
      <c r="A438" s="46">
        <v>388</v>
      </c>
    </row>
    <row r="439" spans="1:1" x14ac:dyDescent="0.35">
      <c r="A439" s="46">
        <v>389</v>
      </c>
    </row>
    <row r="440" spans="1:1" x14ac:dyDescent="0.35">
      <c r="A440" s="46">
        <v>390</v>
      </c>
    </row>
    <row r="441" spans="1:1" x14ac:dyDescent="0.35">
      <c r="A441" s="46">
        <v>391</v>
      </c>
    </row>
    <row r="442" spans="1:1" x14ac:dyDescent="0.35">
      <c r="A442" s="46">
        <v>392</v>
      </c>
    </row>
    <row r="443" spans="1:1" x14ac:dyDescent="0.35">
      <c r="A443" s="46">
        <v>393</v>
      </c>
    </row>
    <row r="444" spans="1:1" x14ac:dyDescent="0.35">
      <c r="A444" s="46">
        <v>394</v>
      </c>
    </row>
    <row r="445" spans="1:1" x14ac:dyDescent="0.35">
      <c r="A445" s="46">
        <v>395</v>
      </c>
    </row>
    <row r="446" spans="1:1" x14ac:dyDescent="0.35">
      <c r="A446" s="46">
        <v>396</v>
      </c>
    </row>
    <row r="447" spans="1:1" x14ac:dyDescent="0.35">
      <c r="A447" s="46">
        <v>397</v>
      </c>
    </row>
    <row r="448" spans="1:1" x14ac:dyDescent="0.35">
      <c r="A448" s="46">
        <v>398</v>
      </c>
    </row>
    <row r="449" spans="1:5" x14ac:dyDescent="0.35">
      <c r="A449" s="46">
        <v>399</v>
      </c>
    </row>
    <row r="450" spans="1:5" s="30" customFormat="1" x14ac:dyDescent="0.35">
      <c r="A450" s="46">
        <v>400</v>
      </c>
    </row>
    <row r="451" spans="1:5" x14ac:dyDescent="0.35">
      <c r="A451" s="46">
        <v>401</v>
      </c>
      <c r="B451" s="31" t="s">
        <v>22</v>
      </c>
      <c r="C451" s="31" t="s">
        <v>315</v>
      </c>
      <c r="D451" s="31" t="s">
        <v>338</v>
      </c>
      <c r="E451" s="31" t="s">
        <v>316</v>
      </c>
    </row>
    <row r="452" spans="1:5" ht="29" x14ac:dyDescent="0.35">
      <c r="A452" s="46">
        <v>402</v>
      </c>
      <c r="B452" s="32" t="s">
        <v>317</v>
      </c>
      <c r="C452" s="32" t="s">
        <v>341</v>
      </c>
      <c r="D452" s="32" t="s">
        <v>325</v>
      </c>
      <c r="E452" s="32">
        <v>2</v>
      </c>
    </row>
    <row r="453" spans="1:5" x14ac:dyDescent="0.35">
      <c r="A453" s="46">
        <v>403</v>
      </c>
      <c r="B453" s="32" t="s">
        <v>345</v>
      </c>
      <c r="C453" s="32" t="s">
        <v>327</v>
      </c>
      <c r="D453" s="32" t="s">
        <v>327</v>
      </c>
      <c r="E453" s="32">
        <v>125</v>
      </c>
    </row>
    <row r="454" spans="1:5" x14ac:dyDescent="0.35">
      <c r="A454" s="46">
        <v>404</v>
      </c>
      <c r="B454" s="32" t="s">
        <v>345</v>
      </c>
      <c r="C454" s="32" t="s">
        <v>343</v>
      </c>
      <c r="D454" s="32" t="s">
        <v>332</v>
      </c>
      <c r="E454" s="33">
        <v>4569</v>
      </c>
    </row>
    <row r="455" spans="1:5" x14ac:dyDescent="0.35">
      <c r="A455" s="46">
        <v>405</v>
      </c>
      <c r="B455" s="32" t="s">
        <v>345</v>
      </c>
      <c r="C455" s="32" t="s">
        <v>343</v>
      </c>
      <c r="D455" s="32" t="s">
        <v>333</v>
      </c>
      <c r="E455" s="32">
        <v>5</v>
      </c>
    </row>
    <row r="456" spans="1:5" x14ac:dyDescent="0.35">
      <c r="A456" s="46">
        <v>406</v>
      </c>
      <c r="B456" s="32" t="s">
        <v>345</v>
      </c>
      <c r="C456" s="32" t="s">
        <v>343</v>
      </c>
      <c r="D456" s="32" t="s">
        <v>334</v>
      </c>
      <c r="E456" s="33">
        <v>1320</v>
      </c>
    </row>
    <row r="457" spans="1:5" x14ac:dyDescent="0.35">
      <c r="A457" s="46">
        <v>407</v>
      </c>
      <c r="B457" s="32" t="s">
        <v>345</v>
      </c>
      <c r="C457" s="32" t="s">
        <v>336</v>
      </c>
      <c r="D457" s="32" t="s">
        <v>336</v>
      </c>
      <c r="E457" s="32">
        <v>1</v>
      </c>
    </row>
    <row r="458" spans="1:5" x14ac:dyDescent="0.35">
      <c r="A458" s="46">
        <v>408</v>
      </c>
      <c r="B458" s="34" t="s">
        <v>337</v>
      </c>
      <c r="C458" s="34"/>
      <c r="D458" s="34"/>
      <c r="E458" s="35">
        <v>6021</v>
      </c>
    </row>
    <row r="459" spans="1:5" x14ac:dyDescent="0.35">
      <c r="A459" s="46">
        <v>409</v>
      </c>
    </row>
    <row r="460" spans="1:5" x14ac:dyDescent="0.35">
      <c r="A460" s="46">
        <v>410</v>
      </c>
    </row>
    <row r="461" spans="1:5" x14ac:dyDescent="0.35">
      <c r="A461" s="46">
        <v>411</v>
      </c>
    </row>
    <row r="462" spans="1:5" x14ac:dyDescent="0.35">
      <c r="A462" s="46">
        <v>412</v>
      </c>
    </row>
    <row r="463" spans="1:5" x14ac:dyDescent="0.35">
      <c r="A463" s="46">
        <v>413</v>
      </c>
    </row>
    <row r="464" spans="1:5" x14ac:dyDescent="0.35">
      <c r="A464" s="46">
        <v>414</v>
      </c>
    </row>
    <row r="465" spans="1:1" x14ac:dyDescent="0.35">
      <c r="A465" s="46">
        <v>415</v>
      </c>
    </row>
    <row r="466" spans="1:1" x14ac:dyDescent="0.35">
      <c r="A466" s="46">
        <v>416</v>
      </c>
    </row>
    <row r="467" spans="1:1" x14ac:dyDescent="0.35">
      <c r="A467" s="46">
        <v>417</v>
      </c>
    </row>
    <row r="468" spans="1:1" x14ac:dyDescent="0.35">
      <c r="A468" s="46">
        <v>418</v>
      </c>
    </row>
    <row r="469" spans="1:1" x14ac:dyDescent="0.35">
      <c r="A469" s="46">
        <v>419</v>
      </c>
    </row>
    <row r="470" spans="1:1" x14ac:dyDescent="0.35">
      <c r="A470" s="46">
        <v>420</v>
      </c>
    </row>
    <row r="471" spans="1:1" x14ac:dyDescent="0.35">
      <c r="A471" s="46">
        <v>421</v>
      </c>
    </row>
    <row r="472" spans="1:1" x14ac:dyDescent="0.35">
      <c r="A472" s="46">
        <v>422</v>
      </c>
    </row>
    <row r="473" spans="1:1" x14ac:dyDescent="0.35">
      <c r="A473" s="46">
        <v>423</v>
      </c>
    </row>
    <row r="474" spans="1:1" x14ac:dyDescent="0.35">
      <c r="A474" s="46">
        <v>424</v>
      </c>
    </row>
    <row r="475" spans="1:1" x14ac:dyDescent="0.35">
      <c r="A475" s="46">
        <v>425</v>
      </c>
    </row>
    <row r="476" spans="1:1" x14ac:dyDescent="0.35">
      <c r="A476" s="46">
        <v>426</v>
      </c>
    </row>
    <row r="477" spans="1:1" x14ac:dyDescent="0.35">
      <c r="A477" s="46">
        <v>427</v>
      </c>
    </row>
    <row r="478" spans="1:1" x14ac:dyDescent="0.35">
      <c r="A478" s="46">
        <v>428</v>
      </c>
    </row>
    <row r="479" spans="1:1" x14ac:dyDescent="0.35">
      <c r="A479" s="46">
        <v>429</v>
      </c>
    </row>
    <row r="480" spans="1:1" x14ac:dyDescent="0.35">
      <c r="A480" s="46">
        <v>430</v>
      </c>
    </row>
    <row r="481" spans="1:1" x14ac:dyDescent="0.35">
      <c r="A481" s="46">
        <v>431</v>
      </c>
    </row>
    <row r="482" spans="1:1" x14ac:dyDescent="0.35">
      <c r="A482" s="46">
        <v>432</v>
      </c>
    </row>
    <row r="483" spans="1:1" x14ac:dyDescent="0.35">
      <c r="A483" s="46">
        <v>433</v>
      </c>
    </row>
    <row r="484" spans="1:1" x14ac:dyDescent="0.35">
      <c r="A484" s="46">
        <v>434</v>
      </c>
    </row>
    <row r="485" spans="1:1" x14ac:dyDescent="0.35">
      <c r="A485" s="46">
        <v>435</v>
      </c>
    </row>
    <row r="486" spans="1:1" x14ac:dyDescent="0.35">
      <c r="A486" s="46">
        <v>436</v>
      </c>
    </row>
    <row r="487" spans="1:1" x14ac:dyDescent="0.35">
      <c r="A487" s="46">
        <v>437</v>
      </c>
    </row>
    <row r="488" spans="1:1" x14ac:dyDescent="0.35">
      <c r="A488" s="46">
        <v>438</v>
      </c>
    </row>
    <row r="489" spans="1:1" x14ac:dyDescent="0.35">
      <c r="A489" s="46">
        <v>439</v>
      </c>
    </row>
    <row r="490" spans="1:1" x14ac:dyDescent="0.35">
      <c r="A490" s="46">
        <v>440</v>
      </c>
    </row>
    <row r="491" spans="1:1" x14ac:dyDescent="0.35">
      <c r="A491" s="46">
        <v>441</v>
      </c>
    </row>
    <row r="492" spans="1:1" x14ac:dyDescent="0.35">
      <c r="A492" s="46">
        <v>442</v>
      </c>
    </row>
    <row r="493" spans="1:1" x14ac:dyDescent="0.35">
      <c r="A493" s="46">
        <v>443</v>
      </c>
    </row>
    <row r="494" spans="1:1" x14ac:dyDescent="0.35">
      <c r="A494" s="46">
        <v>444</v>
      </c>
    </row>
    <row r="495" spans="1:1" x14ac:dyDescent="0.35">
      <c r="A495" s="46">
        <v>445</v>
      </c>
    </row>
    <row r="496" spans="1:1" x14ac:dyDescent="0.35">
      <c r="A496" s="46">
        <v>446</v>
      </c>
    </row>
    <row r="497" spans="1:5" x14ac:dyDescent="0.35">
      <c r="A497" s="46">
        <v>447</v>
      </c>
    </row>
    <row r="498" spans="1:5" x14ac:dyDescent="0.35">
      <c r="A498" s="46">
        <v>448</v>
      </c>
    </row>
    <row r="499" spans="1:5" x14ac:dyDescent="0.35">
      <c r="A499" s="46">
        <v>449</v>
      </c>
    </row>
    <row r="500" spans="1:5" s="30" customFormat="1" x14ac:dyDescent="0.35">
      <c r="A500" s="46">
        <v>450</v>
      </c>
    </row>
    <row r="501" spans="1:5" x14ac:dyDescent="0.35">
      <c r="A501" s="46">
        <v>451</v>
      </c>
      <c r="B501" s="31" t="s">
        <v>23</v>
      </c>
      <c r="C501" s="31" t="s">
        <v>315</v>
      </c>
      <c r="D501" s="31" t="s">
        <v>338</v>
      </c>
      <c r="E501" s="31" t="s">
        <v>316</v>
      </c>
    </row>
    <row r="502" spans="1:5" ht="29" x14ac:dyDescent="0.35">
      <c r="A502" s="46">
        <v>452</v>
      </c>
      <c r="B502" s="32" t="s">
        <v>317</v>
      </c>
      <c r="C502" s="32" t="s">
        <v>339</v>
      </c>
      <c r="D502" s="32" t="s">
        <v>318</v>
      </c>
      <c r="E502" s="32">
        <v>349</v>
      </c>
    </row>
    <row r="503" spans="1:5" x14ac:dyDescent="0.35">
      <c r="A503" s="46">
        <v>453</v>
      </c>
      <c r="B503" s="32" t="s">
        <v>317</v>
      </c>
      <c r="C503" s="32" t="s">
        <v>339</v>
      </c>
      <c r="D503" s="32" t="s">
        <v>319</v>
      </c>
      <c r="E503" s="32">
        <v>40</v>
      </c>
    </row>
    <row r="504" spans="1:5" x14ac:dyDescent="0.35">
      <c r="A504" s="46">
        <v>454</v>
      </c>
      <c r="B504" s="32" t="s">
        <v>317</v>
      </c>
      <c r="C504" s="32" t="s">
        <v>341</v>
      </c>
      <c r="D504" s="32" t="s">
        <v>324</v>
      </c>
      <c r="E504" s="32">
        <v>16</v>
      </c>
    </row>
    <row r="505" spans="1:5" x14ac:dyDescent="0.35">
      <c r="A505" s="46">
        <v>455</v>
      </c>
      <c r="B505" s="32" t="s">
        <v>345</v>
      </c>
      <c r="C505" s="32" t="s">
        <v>327</v>
      </c>
      <c r="D505" s="32" t="s">
        <v>327</v>
      </c>
      <c r="E505" s="32">
        <v>700</v>
      </c>
    </row>
    <row r="506" spans="1:5" x14ac:dyDescent="0.35">
      <c r="A506" s="46">
        <v>456</v>
      </c>
      <c r="B506" s="32" t="s">
        <v>345</v>
      </c>
      <c r="C506" s="32" t="s">
        <v>327</v>
      </c>
      <c r="D506" s="32" t="s">
        <v>329</v>
      </c>
      <c r="E506" s="32">
        <v>177</v>
      </c>
    </row>
    <row r="507" spans="1:5" x14ac:dyDescent="0.35">
      <c r="A507" s="46">
        <v>457</v>
      </c>
      <c r="B507" s="32" t="s">
        <v>345</v>
      </c>
      <c r="C507" s="32" t="s">
        <v>343</v>
      </c>
      <c r="D507" s="32" t="s">
        <v>332</v>
      </c>
      <c r="E507" s="33">
        <v>7155</v>
      </c>
    </row>
    <row r="508" spans="1:5" x14ac:dyDescent="0.35">
      <c r="A508" s="46">
        <v>458</v>
      </c>
      <c r="B508" s="32" t="s">
        <v>345</v>
      </c>
      <c r="C508" s="32" t="s">
        <v>343</v>
      </c>
      <c r="D508" s="32" t="s">
        <v>333</v>
      </c>
      <c r="E508" s="32">
        <v>255</v>
      </c>
    </row>
    <row r="509" spans="1:5" x14ac:dyDescent="0.35">
      <c r="A509" s="46">
        <v>459</v>
      </c>
      <c r="B509" s="32" t="s">
        <v>345</v>
      </c>
      <c r="C509" s="32" t="s">
        <v>343</v>
      </c>
      <c r="D509" s="32" t="s">
        <v>334</v>
      </c>
      <c r="E509" s="33">
        <v>3526</v>
      </c>
    </row>
    <row r="510" spans="1:5" x14ac:dyDescent="0.35">
      <c r="A510" s="46">
        <v>460</v>
      </c>
      <c r="B510" s="32" t="s">
        <v>345</v>
      </c>
      <c r="C510" s="32" t="s">
        <v>343</v>
      </c>
      <c r="D510" s="32" t="s">
        <v>335</v>
      </c>
      <c r="E510" s="32">
        <v>113</v>
      </c>
    </row>
    <row r="511" spans="1:5" x14ac:dyDescent="0.35">
      <c r="A511" s="46">
        <v>461</v>
      </c>
      <c r="B511" s="32" t="s">
        <v>345</v>
      </c>
      <c r="C511" s="32" t="s">
        <v>336</v>
      </c>
      <c r="D511" s="32" t="s">
        <v>336</v>
      </c>
      <c r="E511" s="32">
        <v>4</v>
      </c>
    </row>
    <row r="512" spans="1:5" x14ac:dyDescent="0.35">
      <c r="A512" s="46">
        <v>462</v>
      </c>
      <c r="B512" s="34" t="s">
        <v>337</v>
      </c>
      <c r="C512" s="34"/>
      <c r="D512" s="34"/>
      <c r="E512" s="35">
        <v>12333</v>
      </c>
    </row>
    <row r="513" spans="1:1" x14ac:dyDescent="0.35">
      <c r="A513" s="46">
        <v>463</v>
      </c>
    </row>
    <row r="514" spans="1:1" x14ac:dyDescent="0.35">
      <c r="A514" s="46">
        <v>464</v>
      </c>
    </row>
    <row r="515" spans="1:1" x14ac:dyDescent="0.35">
      <c r="A515" s="46">
        <v>465</v>
      </c>
    </row>
    <row r="516" spans="1:1" x14ac:dyDescent="0.35">
      <c r="A516" s="46">
        <v>466</v>
      </c>
    </row>
    <row r="517" spans="1:1" x14ac:dyDescent="0.35">
      <c r="A517" s="46">
        <v>467</v>
      </c>
    </row>
    <row r="518" spans="1:1" x14ac:dyDescent="0.35">
      <c r="A518" s="46">
        <v>468</v>
      </c>
    </row>
    <row r="519" spans="1:1" x14ac:dyDescent="0.35">
      <c r="A519" s="46">
        <v>469</v>
      </c>
    </row>
    <row r="520" spans="1:1" x14ac:dyDescent="0.35">
      <c r="A520" s="46">
        <v>470</v>
      </c>
    </row>
    <row r="521" spans="1:1" x14ac:dyDescent="0.35">
      <c r="A521" s="46">
        <v>471</v>
      </c>
    </row>
    <row r="522" spans="1:1" x14ac:dyDescent="0.35">
      <c r="A522" s="46">
        <v>472</v>
      </c>
    </row>
    <row r="523" spans="1:1" x14ac:dyDescent="0.35">
      <c r="A523" s="46">
        <v>473</v>
      </c>
    </row>
    <row r="524" spans="1:1" x14ac:dyDescent="0.35">
      <c r="A524" s="46">
        <v>474</v>
      </c>
    </row>
    <row r="525" spans="1:1" x14ac:dyDescent="0.35">
      <c r="A525" s="46">
        <v>475</v>
      </c>
    </row>
    <row r="526" spans="1:1" x14ac:dyDescent="0.35">
      <c r="A526" s="46">
        <v>476</v>
      </c>
    </row>
    <row r="527" spans="1:1" x14ac:dyDescent="0.35">
      <c r="A527" s="46">
        <v>477</v>
      </c>
    </row>
    <row r="528" spans="1:1" x14ac:dyDescent="0.35">
      <c r="A528" s="46">
        <v>478</v>
      </c>
    </row>
    <row r="529" spans="1:1" x14ac:dyDescent="0.35">
      <c r="A529" s="46">
        <v>479</v>
      </c>
    </row>
    <row r="530" spans="1:1" x14ac:dyDescent="0.35">
      <c r="A530" s="46">
        <v>480</v>
      </c>
    </row>
    <row r="531" spans="1:1" x14ac:dyDescent="0.35">
      <c r="A531" s="46">
        <v>481</v>
      </c>
    </row>
    <row r="532" spans="1:1" x14ac:dyDescent="0.35">
      <c r="A532" s="46">
        <v>482</v>
      </c>
    </row>
    <row r="533" spans="1:1" x14ac:dyDescent="0.35">
      <c r="A533" s="46">
        <v>483</v>
      </c>
    </row>
    <row r="534" spans="1:1" x14ac:dyDescent="0.35">
      <c r="A534" s="46">
        <v>484</v>
      </c>
    </row>
    <row r="535" spans="1:1" x14ac:dyDescent="0.35">
      <c r="A535" s="46">
        <v>485</v>
      </c>
    </row>
    <row r="536" spans="1:1" x14ac:dyDescent="0.35">
      <c r="A536" s="46">
        <v>486</v>
      </c>
    </row>
    <row r="537" spans="1:1" x14ac:dyDescent="0.35">
      <c r="A537" s="46">
        <v>487</v>
      </c>
    </row>
    <row r="538" spans="1:1" x14ac:dyDescent="0.35">
      <c r="A538" s="46">
        <v>488</v>
      </c>
    </row>
    <row r="539" spans="1:1" x14ac:dyDescent="0.35">
      <c r="A539" s="46">
        <v>489</v>
      </c>
    </row>
    <row r="540" spans="1:1" x14ac:dyDescent="0.35">
      <c r="A540" s="46">
        <v>490</v>
      </c>
    </row>
    <row r="541" spans="1:1" x14ac:dyDescent="0.35">
      <c r="A541" s="46">
        <v>491</v>
      </c>
    </row>
    <row r="542" spans="1:1" x14ac:dyDescent="0.35">
      <c r="A542" s="46">
        <v>492</v>
      </c>
    </row>
    <row r="543" spans="1:1" x14ac:dyDescent="0.35">
      <c r="A543" s="46">
        <v>493</v>
      </c>
    </row>
    <row r="544" spans="1:1" x14ac:dyDescent="0.35">
      <c r="A544" s="46">
        <v>494</v>
      </c>
    </row>
    <row r="545" spans="1:5" x14ac:dyDescent="0.35">
      <c r="A545" s="46">
        <v>495</v>
      </c>
    </row>
    <row r="546" spans="1:5" x14ac:dyDescent="0.35">
      <c r="A546" s="46">
        <v>496</v>
      </c>
    </row>
    <row r="547" spans="1:5" x14ac:dyDescent="0.35">
      <c r="A547" s="46">
        <v>497</v>
      </c>
    </row>
    <row r="548" spans="1:5" x14ac:dyDescent="0.35">
      <c r="A548" s="46">
        <v>498</v>
      </c>
    </row>
    <row r="549" spans="1:5" x14ac:dyDescent="0.35">
      <c r="A549" s="46">
        <v>499</v>
      </c>
    </row>
    <row r="550" spans="1:5" s="30" customFormat="1" x14ac:dyDescent="0.35">
      <c r="A550" s="46">
        <v>500</v>
      </c>
    </row>
    <row r="551" spans="1:5" x14ac:dyDescent="0.35">
      <c r="A551" s="46">
        <v>501</v>
      </c>
      <c r="B551" s="31" t="s">
        <v>55</v>
      </c>
      <c r="C551" s="31" t="s">
        <v>315</v>
      </c>
      <c r="D551" s="31" t="s">
        <v>338</v>
      </c>
      <c r="E551" s="31" t="s">
        <v>316</v>
      </c>
    </row>
    <row r="552" spans="1:5" ht="29" x14ac:dyDescent="0.35">
      <c r="A552" s="46">
        <v>502</v>
      </c>
      <c r="B552" s="32" t="s">
        <v>317</v>
      </c>
      <c r="C552" s="32" t="s">
        <v>339</v>
      </c>
      <c r="D552" s="32" t="s">
        <v>318</v>
      </c>
      <c r="E552" s="33">
        <v>4894</v>
      </c>
    </row>
    <row r="553" spans="1:5" ht="29" x14ac:dyDescent="0.35">
      <c r="A553" s="46">
        <v>503</v>
      </c>
      <c r="B553" s="32" t="s">
        <v>317</v>
      </c>
      <c r="C553" s="32" t="s">
        <v>339</v>
      </c>
      <c r="D553" s="32" t="s">
        <v>320</v>
      </c>
      <c r="E553" s="33">
        <v>1790</v>
      </c>
    </row>
    <row r="554" spans="1:5" x14ac:dyDescent="0.35">
      <c r="A554" s="46">
        <v>504</v>
      </c>
      <c r="B554" s="32" t="s">
        <v>317</v>
      </c>
      <c r="C554" s="32" t="s">
        <v>340</v>
      </c>
      <c r="D554" s="32" t="s">
        <v>321</v>
      </c>
      <c r="E554" s="33">
        <v>724497</v>
      </c>
    </row>
    <row r="555" spans="1:5" x14ac:dyDescent="0.35">
      <c r="A555" s="46">
        <v>505</v>
      </c>
      <c r="B555" s="32" t="s">
        <v>317</v>
      </c>
      <c r="C555" s="32" t="s">
        <v>340</v>
      </c>
      <c r="D555" s="32" t="s">
        <v>322</v>
      </c>
      <c r="E555" s="32">
        <v>974</v>
      </c>
    </row>
    <row r="556" spans="1:5" x14ac:dyDescent="0.35">
      <c r="A556" s="46">
        <v>506</v>
      </c>
      <c r="B556" s="32" t="s">
        <v>317</v>
      </c>
      <c r="C556" s="32" t="s">
        <v>341</v>
      </c>
      <c r="D556" s="32" t="s">
        <v>324</v>
      </c>
      <c r="E556" s="32">
        <v>15</v>
      </c>
    </row>
    <row r="557" spans="1:5" x14ac:dyDescent="0.35">
      <c r="A557" s="46">
        <v>507</v>
      </c>
      <c r="B557" s="32" t="s">
        <v>345</v>
      </c>
      <c r="C557" s="32" t="s">
        <v>327</v>
      </c>
      <c r="D557" s="32" t="s">
        <v>327</v>
      </c>
      <c r="E557" s="33">
        <v>40739</v>
      </c>
    </row>
    <row r="558" spans="1:5" ht="29" x14ac:dyDescent="0.35">
      <c r="A558" s="46">
        <v>508</v>
      </c>
      <c r="B558" s="32" t="s">
        <v>345</v>
      </c>
      <c r="C558" s="32" t="s">
        <v>327</v>
      </c>
      <c r="D558" s="32" t="s">
        <v>328</v>
      </c>
      <c r="E558" s="32">
        <v>20</v>
      </c>
    </row>
    <row r="559" spans="1:5" x14ac:dyDescent="0.35">
      <c r="A559" s="46">
        <v>509</v>
      </c>
      <c r="B559" s="32" t="s">
        <v>345</v>
      </c>
      <c r="C559" s="32" t="s">
        <v>343</v>
      </c>
      <c r="D559" s="32" t="s">
        <v>332</v>
      </c>
      <c r="E559" s="32">
        <v>679</v>
      </c>
    </row>
    <row r="560" spans="1:5" x14ac:dyDescent="0.35">
      <c r="A560" s="46">
        <v>510</v>
      </c>
      <c r="B560" s="32" t="s">
        <v>345</v>
      </c>
      <c r="C560" s="32" t="s">
        <v>343</v>
      </c>
      <c r="D560" s="32" t="s">
        <v>333</v>
      </c>
      <c r="E560" s="33">
        <v>2074</v>
      </c>
    </row>
    <row r="561" spans="1:5" x14ac:dyDescent="0.35">
      <c r="A561" s="46">
        <v>511</v>
      </c>
      <c r="B561" s="32" t="s">
        <v>345</v>
      </c>
      <c r="C561" s="32" t="s">
        <v>343</v>
      </c>
      <c r="D561" s="32" t="s">
        <v>334</v>
      </c>
      <c r="E561" s="33">
        <v>23734</v>
      </c>
    </row>
    <row r="562" spans="1:5" x14ac:dyDescent="0.35">
      <c r="A562" s="46">
        <v>512</v>
      </c>
      <c r="B562" s="32" t="s">
        <v>345</v>
      </c>
      <c r="C562" s="32" t="s">
        <v>343</v>
      </c>
      <c r="D562" s="32" t="s">
        <v>335</v>
      </c>
      <c r="E562" s="32">
        <v>202</v>
      </c>
    </row>
    <row r="563" spans="1:5" x14ac:dyDescent="0.35">
      <c r="A563" s="46">
        <v>513</v>
      </c>
      <c r="B563" s="32" t="s">
        <v>345</v>
      </c>
      <c r="C563" s="32" t="s">
        <v>336</v>
      </c>
      <c r="D563" s="32" t="s">
        <v>336</v>
      </c>
      <c r="E563" s="32">
        <v>210</v>
      </c>
    </row>
    <row r="564" spans="1:5" x14ac:dyDescent="0.35">
      <c r="A564" s="46">
        <v>514</v>
      </c>
      <c r="B564" s="34" t="s">
        <v>337</v>
      </c>
      <c r="C564" s="34"/>
      <c r="D564" s="34"/>
      <c r="E564" s="35">
        <v>799826</v>
      </c>
    </row>
    <row r="565" spans="1:5" x14ac:dyDescent="0.35">
      <c r="A565" s="46">
        <v>515</v>
      </c>
    </row>
    <row r="566" spans="1:5" x14ac:dyDescent="0.35">
      <c r="A566" s="46">
        <v>516</v>
      </c>
    </row>
    <row r="567" spans="1:5" x14ac:dyDescent="0.35">
      <c r="A567" s="46">
        <v>517</v>
      </c>
    </row>
    <row r="568" spans="1:5" x14ac:dyDescent="0.35">
      <c r="A568" s="46">
        <v>518</v>
      </c>
    </row>
    <row r="569" spans="1:5" x14ac:dyDescent="0.35">
      <c r="A569" s="46">
        <v>519</v>
      </c>
    </row>
    <row r="570" spans="1:5" x14ac:dyDescent="0.35">
      <c r="A570" s="46">
        <v>520</v>
      </c>
    </row>
    <row r="571" spans="1:5" x14ac:dyDescent="0.35">
      <c r="A571" s="46">
        <v>521</v>
      </c>
    </row>
    <row r="572" spans="1:5" x14ac:dyDescent="0.35">
      <c r="A572" s="46">
        <v>522</v>
      </c>
    </row>
    <row r="573" spans="1:5" x14ac:dyDescent="0.35">
      <c r="A573" s="46">
        <v>523</v>
      </c>
    </row>
    <row r="574" spans="1:5" x14ac:dyDescent="0.35">
      <c r="A574" s="46">
        <v>524</v>
      </c>
    </row>
    <row r="575" spans="1:5" x14ac:dyDescent="0.35">
      <c r="A575" s="46">
        <v>525</v>
      </c>
    </row>
    <row r="576" spans="1:5" x14ac:dyDescent="0.35">
      <c r="A576" s="46">
        <v>526</v>
      </c>
    </row>
    <row r="577" spans="1:1" x14ac:dyDescent="0.35">
      <c r="A577" s="46">
        <v>527</v>
      </c>
    </row>
    <row r="578" spans="1:1" x14ac:dyDescent="0.35">
      <c r="A578" s="46">
        <v>528</v>
      </c>
    </row>
    <row r="579" spans="1:1" x14ac:dyDescent="0.35">
      <c r="A579" s="46">
        <v>529</v>
      </c>
    </row>
    <row r="580" spans="1:1" x14ac:dyDescent="0.35">
      <c r="A580" s="46">
        <v>530</v>
      </c>
    </row>
    <row r="581" spans="1:1" x14ac:dyDescent="0.35">
      <c r="A581" s="46">
        <v>531</v>
      </c>
    </row>
    <row r="582" spans="1:1" x14ac:dyDescent="0.35">
      <c r="A582" s="46">
        <v>532</v>
      </c>
    </row>
    <row r="583" spans="1:1" x14ac:dyDescent="0.35">
      <c r="A583" s="46">
        <v>533</v>
      </c>
    </row>
    <row r="584" spans="1:1" x14ac:dyDescent="0.35">
      <c r="A584" s="46">
        <v>534</v>
      </c>
    </row>
    <row r="585" spans="1:1" x14ac:dyDescent="0.35">
      <c r="A585" s="46">
        <v>535</v>
      </c>
    </row>
    <row r="586" spans="1:1" x14ac:dyDescent="0.35">
      <c r="A586" s="46">
        <v>536</v>
      </c>
    </row>
    <row r="587" spans="1:1" x14ac:dyDescent="0.35">
      <c r="A587" s="46">
        <v>537</v>
      </c>
    </row>
    <row r="588" spans="1:1" x14ac:dyDescent="0.35">
      <c r="A588" s="46">
        <v>538</v>
      </c>
    </row>
    <row r="589" spans="1:1" x14ac:dyDescent="0.35">
      <c r="A589" s="46">
        <v>539</v>
      </c>
    </row>
    <row r="590" spans="1:1" x14ac:dyDescent="0.35">
      <c r="A590" s="46">
        <v>540</v>
      </c>
    </row>
    <row r="591" spans="1:1" x14ac:dyDescent="0.35">
      <c r="A591" s="46">
        <v>541</v>
      </c>
    </row>
    <row r="592" spans="1:1" x14ac:dyDescent="0.35">
      <c r="A592" s="46">
        <v>542</v>
      </c>
    </row>
    <row r="593" spans="1:5" x14ac:dyDescent="0.35">
      <c r="A593" s="46">
        <v>543</v>
      </c>
    </row>
    <row r="594" spans="1:5" x14ac:dyDescent="0.35">
      <c r="A594" s="46">
        <v>544</v>
      </c>
    </row>
    <row r="595" spans="1:5" x14ac:dyDescent="0.35">
      <c r="A595" s="46">
        <v>545</v>
      </c>
    </row>
    <row r="596" spans="1:5" x14ac:dyDescent="0.35">
      <c r="A596" s="46">
        <v>546</v>
      </c>
    </row>
    <row r="597" spans="1:5" x14ac:dyDescent="0.35">
      <c r="A597" s="46">
        <v>547</v>
      </c>
    </row>
    <row r="598" spans="1:5" x14ac:dyDescent="0.35">
      <c r="A598" s="46">
        <v>548</v>
      </c>
    </row>
    <row r="599" spans="1:5" x14ac:dyDescent="0.35">
      <c r="A599" s="46">
        <v>549</v>
      </c>
    </row>
    <row r="600" spans="1:5" s="30" customFormat="1" x14ac:dyDescent="0.35">
      <c r="A600" s="46">
        <v>550</v>
      </c>
    </row>
    <row r="601" spans="1:5" x14ac:dyDescent="0.35">
      <c r="A601" s="46">
        <v>551</v>
      </c>
      <c r="B601" s="31" t="s">
        <v>56</v>
      </c>
      <c r="C601" s="31" t="s">
        <v>315</v>
      </c>
      <c r="D601" s="31" t="s">
        <v>338</v>
      </c>
      <c r="E601" s="31" t="s">
        <v>316</v>
      </c>
    </row>
    <row r="602" spans="1:5" ht="29" x14ac:dyDescent="0.35">
      <c r="A602" s="46">
        <v>552</v>
      </c>
      <c r="B602" s="32" t="s">
        <v>317</v>
      </c>
      <c r="C602" s="32" t="s">
        <v>339</v>
      </c>
      <c r="D602" s="32" t="s">
        <v>346</v>
      </c>
      <c r="E602" s="32">
        <v>7</v>
      </c>
    </row>
    <row r="603" spans="1:5" ht="29" x14ac:dyDescent="0.35">
      <c r="A603" s="46">
        <v>553</v>
      </c>
      <c r="B603" s="32" t="s">
        <v>317</v>
      </c>
      <c r="C603" s="32" t="s">
        <v>339</v>
      </c>
      <c r="D603" s="32" t="s">
        <v>318</v>
      </c>
      <c r="E603" s="33">
        <v>77936</v>
      </c>
    </row>
    <row r="604" spans="1:5" x14ac:dyDescent="0.35">
      <c r="A604" s="46">
        <v>554</v>
      </c>
      <c r="B604" s="32" t="s">
        <v>317</v>
      </c>
      <c r="C604" s="32" t="s">
        <v>339</v>
      </c>
      <c r="D604" s="32" t="s">
        <v>319</v>
      </c>
      <c r="E604" s="33">
        <v>81040</v>
      </c>
    </row>
    <row r="605" spans="1:5" ht="29" x14ac:dyDescent="0.35">
      <c r="A605" s="46">
        <v>555</v>
      </c>
      <c r="B605" s="32" t="s">
        <v>317</v>
      </c>
      <c r="C605" s="32" t="s">
        <v>339</v>
      </c>
      <c r="D605" s="32" t="s">
        <v>320</v>
      </c>
      <c r="E605" s="33">
        <v>4811</v>
      </c>
    </row>
    <row r="606" spans="1:5" x14ac:dyDescent="0.35">
      <c r="A606" s="46">
        <v>556</v>
      </c>
      <c r="B606" s="32" t="s">
        <v>317</v>
      </c>
      <c r="C606" s="32" t="s">
        <v>340</v>
      </c>
      <c r="D606" s="32" t="s">
        <v>321</v>
      </c>
      <c r="E606" s="33">
        <v>124305</v>
      </c>
    </row>
    <row r="607" spans="1:5" x14ac:dyDescent="0.35">
      <c r="A607" s="46">
        <v>557</v>
      </c>
      <c r="B607" s="32" t="s">
        <v>317</v>
      </c>
      <c r="C607" s="32" t="s">
        <v>340</v>
      </c>
      <c r="D607" s="32" t="s">
        <v>322</v>
      </c>
      <c r="E607" s="33">
        <v>58233</v>
      </c>
    </row>
    <row r="608" spans="1:5" x14ac:dyDescent="0.35">
      <c r="A608" s="46">
        <v>558</v>
      </c>
      <c r="B608" s="32" t="s">
        <v>317</v>
      </c>
      <c r="C608" s="32" t="s">
        <v>341</v>
      </c>
      <c r="D608" s="32" t="s">
        <v>323</v>
      </c>
      <c r="E608" s="32">
        <v>770</v>
      </c>
    </row>
    <row r="609" spans="1:5" x14ac:dyDescent="0.35">
      <c r="A609" s="46">
        <v>559</v>
      </c>
      <c r="B609" s="32" t="s">
        <v>317</v>
      </c>
      <c r="C609" s="32" t="s">
        <v>341</v>
      </c>
      <c r="D609" s="32" t="s">
        <v>324</v>
      </c>
      <c r="E609" s="33">
        <v>9306</v>
      </c>
    </row>
    <row r="610" spans="1:5" ht="29" x14ac:dyDescent="0.35">
      <c r="A610" s="46">
        <v>560</v>
      </c>
      <c r="B610" s="32" t="s">
        <v>317</v>
      </c>
      <c r="C610" s="32" t="s">
        <v>341</v>
      </c>
      <c r="D610" s="32" t="s">
        <v>325</v>
      </c>
      <c r="E610" s="32">
        <v>2</v>
      </c>
    </row>
    <row r="611" spans="1:5" x14ac:dyDescent="0.35">
      <c r="A611" s="46">
        <v>561</v>
      </c>
      <c r="B611" s="32" t="s">
        <v>345</v>
      </c>
      <c r="C611" s="32" t="s">
        <v>327</v>
      </c>
      <c r="D611" s="32" t="s">
        <v>327</v>
      </c>
      <c r="E611" s="33">
        <v>26297</v>
      </c>
    </row>
    <row r="612" spans="1:5" ht="29" x14ac:dyDescent="0.35">
      <c r="A612" s="46">
        <v>562</v>
      </c>
      <c r="B612" s="32" t="s">
        <v>345</v>
      </c>
      <c r="C612" s="32" t="s">
        <v>327</v>
      </c>
      <c r="D612" s="32" t="s">
        <v>328</v>
      </c>
      <c r="E612" s="33">
        <v>12614</v>
      </c>
    </row>
    <row r="613" spans="1:5" x14ac:dyDescent="0.35">
      <c r="A613" s="46">
        <v>563</v>
      </c>
      <c r="B613" s="32" t="s">
        <v>345</v>
      </c>
      <c r="C613" s="32" t="s">
        <v>327</v>
      </c>
      <c r="D613" s="32" t="s">
        <v>329</v>
      </c>
      <c r="E613" s="33">
        <v>2030</v>
      </c>
    </row>
    <row r="614" spans="1:5" ht="29" x14ac:dyDescent="0.35">
      <c r="A614" s="46">
        <v>564</v>
      </c>
      <c r="B614" s="32" t="s">
        <v>345</v>
      </c>
      <c r="C614" s="32" t="s">
        <v>342</v>
      </c>
      <c r="D614" s="32" t="s">
        <v>330</v>
      </c>
      <c r="E614" s="32">
        <v>235</v>
      </c>
    </row>
    <row r="615" spans="1:5" x14ac:dyDescent="0.35">
      <c r="A615" s="46">
        <v>565</v>
      </c>
      <c r="B615" s="32" t="s">
        <v>345</v>
      </c>
      <c r="C615" s="32" t="s">
        <v>342</v>
      </c>
      <c r="D615" s="32" t="s">
        <v>331</v>
      </c>
      <c r="E615" s="32">
        <v>66</v>
      </c>
    </row>
    <row r="616" spans="1:5" x14ac:dyDescent="0.35">
      <c r="A616" s="46">
        <v>566</v>
      </c>
      <c r="B616" s="32" t="s">
        <v>345</v>
      </c>
      <c r="C616" s="32" t="s">
        <v>343</v>
      </c>
      <c r="D616" s="32" t="s">
        <v>332</v>
      </c>
      <c r="E616" s="33">
        <v>3018</v>
      </c>
    </row>
    <row r="617" spans="1:5" x14ac:dyDescent="0.35">
      <c r="A617" s="46">
        <v>567</v>
      </c>
      <c r="B617" s="32" t="s">
        <v>345</v>
      </c>
      <c r="C617" s="32" t="s">
        <v>343</v>
      </c>
      <c r="D617" s="32" t="s">
        <v>333</v>
      </c>
      <c r="E617" s="33">
        <v>23405</v>
      </c>
    </row>
    <row r="618" spans="1:5" x14ac:dyDescent="0.35">
      <c r="A618" s="46">
        <v>568</v>
      </c>
      <c r="B618" s="32" t="s">
        <v>345</v>
      </c>
      <c r="C618" s="32" t="s">
        <v>343</v>
      </c>
      <c r="D618" s="32" t="s">
        <v>334</v>
      </c>
      <c r="E618" s="33">
        <v>15305</v>
      </c>
    </row>
    <row r="619" spans="1:5" x14ac:dyDescent="0.35">
      <c r="A619" s="46">
        <v>569</v>
      </c>
      <c r="B619" s="32" t="s">
        <v>345</v>
      </c>
      <c r="C619" s="32" t="s">
        <v>343</v>
      </c>
      <c r="D619" s="32" t="s">
        <v>335</v>
      </c>
      <c r="E619" s="33">
        <v>1329</v>
      </c>
    </row>
    <row r="620" spans="1:5" x14ac:dyDescent="0.35">
      <c r="A620" s="46">
        <v>570</v>
      </c>
      <c r="B620" s="32" t="s">
        <v>345</v>
      </c>
      <c r="C620" s="32" t="s">
        <v>336</v>
      </c>
      <c r="D620" s="32" t="s">
        <v>336</v>
      </c>
      <c r="E620" s="33">
        <v>11198</v>
      </c>
    </row>
    <row r="621" spans="1:5" x14ac:dyDescent="0.35">
      <c r="A621" s="46">
        <v>571</v>
      </c>
      <c r="B621" s="34" t="s">
        <v>337</v>
      </c>
      <c r="C621" s="34"/>
      <c r="D621" s="34"/>
      <c r="E621" s="35">
        <v>451905</v>
      </c>
    </row>
    <row r="622" spans="1:5" x14ac:dyDescent="0.35">
      <c r="A622" s="46">
        <v>572</v>
      </c>
    </row>
    <row r="623" spans="1:5" x14ac:dyDescent="0.35">
      <c r="A623" s="46">
        <v>573</v>
      </c>
    </row>
    <row r="624" spans="1:5" x14ac:dyDescent="0.35">
      <c r="A624" s="46">
        <v>574</v>
      </c>
    </row>
    <row r="625" spans="1:1" x14ac:dyDescent="0.35">
      <c r="A625" s="46">
        <v>575</v>
      </c>
    </row>
    <row r="626" spans="1:1" x14ac:dyDescent="0.35">
      <c r="A626" s="46">
        <v>576</v>
      </c>
    </row>
    <row r="627" spans="1:1" x14ac:dyDescent="0.35">
      <c r="A627" s="46">
        <v>577</v>
      </c>
    </row>
    <row r="628" spans="1:1" x14ac:dyDescent="0.35">
      <c r="A628" s="46">
        <v>578</v>
      </c>
    </row>
    <row r="629" spans="1:1" x14ac:dyDescent="0.35">
      <c r="A629" s="46">
        <v>579</v>
      </c>
    </row>
    <row r="630" spans="1:1" x14ac:dyDescent="0.35">
      <c r="A630" s="46">
        <v>580</v>
      </c>
    </row>
    <row r="631" spans="1:1" x14ac:dyDescent="0.35">
      <c r="A631" s="46">
        <v>581</v>
      </c>
    </row>
    <row r="632" spans="1:1" x14ac:dyDescent="0.35">
      <c r="A632" s="46">
        <v>582</v>
      </c>
    </row>
    <row r="633" spans="1:1" x14ac:dyDescent="0.35">
      <c r="A633" s="46">
        <v>583</v>
      </c>
    </row>
    <row r="634" spans="1:1" x14ac:dyDescent="0.35">
      <c r="A634" s="46">
        <v>584</v>
      </c>
    </row>
    <row r="635" spans="1:1" x14ac:dyDescent="0.35">
      <c r="A635" s="46">
        <v>585</v>
      </c>
    </row>
    <row r="636" spans="1:1" x14ac:dyDescent="0.35">
      <c r="A636" s="46">
        <v>586</v>
      </c>
    </row>
    <row r="637" spans="1:1" x14ac:dyDescent="0.35">
      <c r="A637" s="46">
        <v>587</v>
      </c>
    </row>
    <row r="638" spans="1:1" x14ac:dyDescent="0.35">
      <c r="A638" s="46">
        <v>588</v>
      </c>
    </row>
    <row r="639" spans="1:1" x14ac:dyDescent="0.35">
      <c r="A639" s="46">
        <v>589</v>
      </c>
    </row>
    <row r="640" spans="1:1" x14ac:dyDescent="0.35">
      <c r="A640" s="46">
        <v>590</v>
      </c>
    </row>
    <row r="641" spans="1:5" x14ac:dyDescent="0.35">
      <c r="A641" s="46">
        <v>591</v>
      </c>
    </row>
    <row r="642" spans="1:5" x14ac:dyDescent="0.35">
      <c r="A642" s="46">
        <v>592</v>
      </c>
    </row>
    <row r="643" spans="1:5" x14ac:dyDescent="0.35">
      <c r="A643" s="46">
        <v>593</v>
      </c>
    </row>
    <row r="644" spans="1:5" x14ac:dyDescent="0.35">
      <c r="A644" s="46">
        <v>594</v>
      </c>
    </row>
    <row r="645" spans="1:5" x14ac:dyDescent="0.35">
      <c r="A645" s="46">
        <v>595</v>
      </c>
    </row>
    <row r="646" spans="1:5" x14ac:dyDescent="0.35">
      <c r="A646" s="46">
        <v>596</v>
      </c>
    </row>
    <row r="647" spans="1:5" x14ac:dyDescent="0.35">
      <c r="A647" s="46">
        <v>597</v>
      </c>
    </row>
    <row r="648" spans="1:5" x14ac:dyDescent="0.35">
      <c r="A648" s="46">
        <v>598</v>
      </c>
    </row>
    <row r="649" spans="1:5" x14ac:dyDescent="0.35">
      <c r="A649" s="46">
        <v>599</v>
      </c>
    </row>
    <row r="650" spans="1:5" s="30" customFormat="1" x14ac:dyDescent="0.35">
      <c r="A650" s="46">
        <v>600</v>
      </c>
    </row>
    <row r="651" spans="1:5" x14ac:dyDescent="0.35">
      <c r="A651" s="46">
        <v>601</v>
      </c>
      <c r="B651" s="31" t="s">
        <v>24</v>
      </c>
      <c r="C651" s="31" t="s">
        <v>315</v>
      </c>
      <c r="D651" s="31" t="s">
        <v>338</v>
      </c>
      <c r="E651" s="31" t="s">
        <v>316</v>
      </c>
    </row>
    <row r="652" spans="1:5" ht="29" x14ac:dyDescent="0.35">
      <c r="A652" s="46">
        <v>602</v>
      </c>
      <c r="B652" s="32" t="s">
        <v>317</v>
      </c>
      <c r="C652" s="32" t="s">
        <v>339</v>
      </c>
      <c r="D652" s="32" t="s">
        <v>318</v>
      </c>
      <c r="E652" s="33">
        <v>49595</v>
      </c>
    </row>
    <row r="653" spans="1:5" x14ac:dyDescent="0.35">
      <c r="A653" s="46">
        <v>603</v>
      </c>
      <c r="B653" s="32" t="s">
        <v>317</v>
      </c>
      <c r="C653" s="32" t="s">
        <v>339</v>
      </c>
      <c r="D653" s="32" t="s">
        <v>319</v>
      </c>
      <c r="E653" s="33">
        <v>1984</v>
      </c>
    </row>
    <row r="654" spans="1:5" ht="29" x14ac:dyDescent="0.35">
      <c r="A654" s="46">
        <v>604</v>
      </c>
      <c r="B654" s="32" t="s">
        <v>317</v>
      </c>
      <c r="C654" s="32" t="s">
        <v>339</v>
      </c>
      <c r="D654" s="32" t="s">
        <v>320</v>
      </c>
      <c r="E654" s="33">
        <v>1266</v>
      </c>
    </row>
    <row r="655" spans="1:5" x14ac:dyDescent="0.35">
      <c r="A655" s="46">
        <v>605</v>
      </c>
      <c r="B655" s="32" t="s">
        <v>317</v>
      </c>
      <c r="C655" s="32" t="s">
        <v>340</v>
      </c>
      <c r="D655" s="32" t="s">
        <v>321</v>
      </c>
      <c r="E655" s="32">
        <v>332</v>
      </c>
    </row>
    <row r="656" spans="1:5" x14ac:dyDescent="0.35">
      <c r="A656" s="46">
        <v>606</v>
      </c>
      <c r="B656" s="32" t="s">
        <v>317</v>
      </c>
      <c r="C656" s="32" t="s">
        <v>340</v>
      </c>
      <c r="D656" s="32" t="s">
        <v>322</v>
      </c>
      <c r="E656" s="32">
        <v>16</v>
      </c>
    </row>
    <row r="657" spans="1:5" x14ac:dyDescent="0.35">
      <c r="A657" s="46">
        <v>607</v>
      </c>
      <c r="B657" s="32" t="s">
        <v>317</v>
      </c>
      <c r="C657" s="32" t="s">
        <v>341</v>
      </c>
      <c r="D657" s="32" t="s">
        <v>323</v>
      </c>
      <c r="E657" s="33">
        <v>2177</v>
      </c>
    </row>
    <row r="658" spans="1:5" x14ac:dyDescent="0.35">
      <c r="A658" s="46">
        <v>608</v>
      </c>
      <c r="B658" s="32" t="s">
        <v>317</v>
      </c>
      <c r="C658" s="32" t="s">
        <v>341</v>
      </c>
      <c r="D658" s="32" t="s">
        <v>324</v>
      </c>
      <c r="E658" s="33">
        <v>3896</v>
      </c>
    </row>
    <row r="659" spans="1:5" ht="29" x14ac:dyDescent="0.35">
      <c r="A659" s="46">
        <v>609</v>
      </c>
      <c r="B659" s="32" t="s">
        <v>317</v>
      </c>
      <c r="C659" s="32" t="s">
        <v>341</v>
      </c>
      <c r="D659" s="32" t="s">
        <v>325</v>
      </c>
      <c r="E659" s="32">
        <v>267</v>
      </c>
    </row>
    <row r="660" spans="1:5" x14ac:dyDescent="0.35">
      <c r="A660" s="46">
        <v>610</v>
      </c>
      <c r="B660" s="32" t="s">
        <v>345</v>
      </c>
      <c r="C660" s="32" t="s">
        <v>327</v>
      </c>
      <c r="D660" s="32" t="s">
        <v>327</v>
      </c>
      <c r="E660" s="33">
        <v>17791</v>
      </c>
    </row>
    <row r="661" spans="1:5" ht="29" x14ac:dyDescent="0.35">
      <c r="A661" s="46">
        <v>611</v>
      </c>
      <c r="B661" s="32" t="s">
        <v>345</v>
      </c>
      <c r="C661" s="32" t="s">
        <v>327</v>
      </c>
      <c r="D661" s="32" t="s">
        <v>328</v>
      </c>
      <c r="E661" s="33">
        <v>2533</v>
      </c>
    </row>
    <row r="662" spans="1:5" x14ac:dyDescent="0.35">
      <c r="A662" s="46">
        <v>612</v>
      </c>
      <c r="B662" s="32" t="s">
        <v>345</v>
      </c>
      <c r="C662" s="32" t="s">
        <v>327</v>
      </c>
      <c r="D662" s="32" t="s">
        <v>329</v>
      </c>
      <c r="E662" s="33">
        <v>4495</v>
      </c>
    </row>
    <row r="663" spans="1:5" x14ac:dyDescent="0.35">
      <c r="A663" s="46">
        <v>613</v>
      </c>
      <c r="B663" s="32" t="s">
        <v>345</v>
      </c>
      <c r="C663" s="32" t="s">
        <v>342</v>
      </c>
      <c r="D663" s="32" t="s">
        <v>331</v>
      </c>
      <c r="E663" s="32">
        <v>91</v>
      </c>
    </row>
    <row r="664" spans="1:5" x14ac:dyDescent="0.35">
      <c r="A664" s="46">
        <v>614</v>
      </c>
      <c r="B664" s="32" t="s">
        <v>345</v>
      </c>
      <c r="C664" s="32" t="s">
        <v>343</v>
      </c>
      <c r="D664" s="32" t="s">
        <v>332</v>
      </c>
      <c r="E664" s="33">
        <v>8615</v>
      </c>
    </row>
    <row r="665" spans="1:5" x14ac:dyDescent="0.35">
      <c r="A665" s="46">
        <v>615</v>
      </c>
      <c r="B665" s="32" t="s">
        <v>345</v>
      </c>
      <c r="C665" s="32" t="s">
        <v>343</v>
      </c>
      <c r="D665" s="32" t="s">
        <v>333</v>
      </c>
      <c r="E665" s="33">
        <v>24816</v>
      </c>
    </row>
    <row r="666" spans="1:5" x14ac:dyDescent="0.35">
      <c r="A666" s="46">
        <v>616</v>
      </c>
      <c r="B666" s="32" t="s">
        <v>345</v>
      </c>
      <c r="C666" s="32" t="s">
        <v>343</v>
      </c>
      <c r="D666" s="32" t="s">
        <v>334</v>
      </c>
      <c r="E666" s="33">
        <v>8014</v>
      </c>
    </row>
    <row r="667" spans="1:5" x14ac:dyDescent="0.35">
      <c r="A667" s="46">
        <v>617</v>
      </c>
      <c r="B667" s="32" t="s">
        <v>345</v>
      </c>
      <c r="C667" s="32" t="s">
        <v>343</v>
      </c>
      <c r="D667" s="32" t="s">
        <v>335</v>
      </c>
      <c r="E667" s="32">
        <v>969</v>
      </c>
    </row>
    <row r="668" spans="1:5" x14ac:dyDescent="0.35">
      <c r="A668" s="46">
        <v>618</v>
      </c>
      <c r="B668" s="32" t="s">
        <v>345</v>
      </c>
      <c r="C668" s="32" t="s">
        <v>336</v>
      </c>
      <c r="D668" s="32" t="s">
        <v>336</v>
      </c>
      <c r="E668" s="33">
        <v>1408</v>
      </c>
    </row>
    <row r="669" spans="1:5" x14ac:dyDescent="0.35">
      <c r="A669" s="46">
        <v>619</v>
      </c>
      <c r="B669" s="34" t="s">
        <v>337</v>
      </c>
      <c r="C669" s="34"/>
      <c r="D669" s="34"/>
      <c r="E669" s="35">
        <v>128262</v>
      </c>
    </row>
    <row r="670" spans="1:5" x14ac:dyDescent="0.35">
      <c r="A670" s="46">
        <v>620</v>
      </c>
    </row>
    <row r="671" spans="1:5" x14ac:dyDescent="0.35">
      <c r="A671" s="46">
        <v>621</v>
      </c>
    </row>
    <row r="672" spans="1:5" x14ac:dyDescent="0.35">
      <c r="A672" s="46">
        <v>622</v>
      </c>
    </row>
    <row r="673" spans="1:1" x14ac:dyDescent="0.35">
      <c r="A673" s="46">
        <v>623</v>
      </c>
    </row>
    <row r="674" spans="1:1" x14ac:dyDescent="0.35">
      <c r="A674" s="46">
        <v>624</v>
      </c>
    </row>
    <row r="675" spans="1:1" x14ac:dyDescent="0.35">
      <c r="A675" s="46">
        <v>625</v>
      </c>
    </row>
    <row r="676" spans="1:1" x14ac:dyDescent="0.35">
      <c r="A676" s="46">
        <v>626</v>
      </c>
    </row>
    <row r="677" spans="1:1" x14ac:dyDescent="0.35">
      <c r="A677" s="46">
        <v>627</v>
      </c>
    </row>
    <row r="678" spans="1:1" x14ac:dyDescent="0.35">
      <c r="A678" s="46">
        <v>628</v>
      </c>
    </row>
    <row r="679" spans="1:1" x14ac:dyDescent="0.35">
      <c r="A679" s="46">
        <v>629</v>
      </c>
    </row>
    <row r="680" spans="1:1" x14ac:dyDescent="0.35">
      <c r="A680" s="46">
        <v>630</v>
      </c>
    </row>
    <row r="681" spans="1:1" x14ac:dyDescent="0.35">
      <c r="A681" s="46">
        <v>631</v>
      </c>
    </row>
    <row r="682" spans="1:1" x14ac:dyDescent="0.35">
      <c r="A682" s="46">
        <v>632</v>
      </c>
    </row>
    <row r="683" spans="1:1" x14ac:dyDescent="0.35">
      <c r="A683" s="46">
        <v>633</v>
      </c>
    </row>
    <row r="684" spans="1:1" x14ac:dyDescent="0.35">
      <c r="A684" s="46">
        <v>634</v>
      </c>
    </row>
    <row r="685" spans="1:1" x14ac:dyDescent="0.35">
      <c r="A685" s="46">
        <v>635</v>
      </c>
    </row>
    <row r="686" spans="1:1" x14ac:dyDescent="0.35">
      <c r="A686" s="46">
        <v>636</v>
      </c>
    </row>
    <row r="687" spans="1:1" x14ac:dyDescent="0.35">
      <c r="A687" s="46">
        <v>637</v>
      </c>
    </row>
    <row r="688" spans="1:1" x14ac:dyDescent="0.35">
      <c r="A688" s="46">
        <v>638</v>
      </c>
    </row>
    <row r="689" spans="1:5" x14ac:dyDescent="0.35">
      <c r="A689" s="46">
        <v>639</v>
      </c>
    </row>
    <row r="690" spans="1:5" x14ac:dyDescent="0.35">
      <c r="A690" s="46">
        <v>640</v>
      </c>
    </row>
    <row r="691" spans="1:5" x14ac:dyDescent="0.35">
      <c r="A691" s="46">
        <v>641</v>
      </c>
    </row>
    <row r="692" spans="1:5" x14ac:dyDescent="0.35">
      <c r="A692" s="46">
        <v>642</v>
      </c>
    </row>
    <row r="693" spans="1:5" x14ac:dyDescent="0.35">
      <c r="A693" s="46">
        <v>643</v>
      </c>
    </row>
    <row r="694" spans="1:5" x14ac:dyDescent="0.35">
      <c r="A694" s="46">
        <v>644</v>
      </c>
    </row>
    <row r="695" spans="1:5" x14ac:dyDescent="0.35">
      <c r="A695" s="46">
        <v>645</v>
      </c>
    </row>
    <row r="696" spans="1:5" x14ac:dyDescent="0.35">
      <c r="A696" s="46">
        <v>646</v>
      </c>
    </row>
    <row r="697" spans="1:5" x14ac:dyDescent="0.35">
      <c r="A697" s="46">
        <v>647</v>
      </c>
    </row>
    <row r="698" spans="1:5" x14ac:dyDescent="0.35">
      <c r="A698" s="46">
        <v>648</v>
      </c>
    </row>
    <row r="699" spans="1:5" x14ac:dyDescent="0.35">
      <c r="A699" s="46">
        <v>649</v>
      </c>
    </row>
    <row r="700" spans="1:5" s="30" customFormat="1" x14ac:dyDescent="0.35">
      <c r="A700" s="46">
        <v>650</v>
      </c>
    </row>
    <row r="701" spans="1:5" x14ac:dyDescent="0.35">
      <c r="A701" s="46">
        <v>651</v>
      </c>
      <c r="B701" s="31" t="s">
        <v>25</v>
      </c>
      <c r="C701" s="31" t="s">
        <v>315</v>
      </c>
      <c r="D701" s="31" t="s">
        <v>338</v>
      </c>
      <c r="E701" s="31" t="s">
        <v>316</v>
      </c>
    </row>
    <row r="702" spans="1:5" ht="29" x14ac:dyDescent="0.35">
      <c r="A702" s="46">
        <v>652</v>
      </c>
      <c r="B702" s="32" t="s">
        <v>317</v>
      </c>
      <c r="C702" s="32" t="s">
        <v>339</v>
      </c>
      <c r="D702" s="32" t="s">
        <v>318</v>
      </c>
      <c r="E702" s="33">
        <v>5169</v>
      </c>
    </row>
    <row r="703" spans="1:5" x14ac:dyDescent="0.35">
      <c r="A703" s="46">
        <v>653</v>
      </c>
      <c r="B703" s="32" t="s">
        <v>317</v>
      </c>
      <c r="C703" s="32" t="s">
        <v>339</v>
      </c>
      <c r="D703" s="32" t="s">
        <v>319</v>
      </c>
      <c r="E703" s="32">
        <v>13</v>
      </c>
    </row>
    <row r="704" spans="1:5" ht="29" x14ac:dyDescent="0.35">
      <c r="A704" s="46">
        <v>654</v>
      </c>
      <c r="B704" s="32" t="s">
        <v>317</v>
      </c>
      <c r="C704" s="32" t="s">
        <v>339</v>
      </c>
      <c r="D704" s="32" t="s">
        <v>320</v>
      </c>
      <c r="E704" s="32">
        <v>479</v>
      </c>
    </row>
    <row r="705" spans="1:5" x14ac:dyDescent="0.35">
      <c r="A705" s="46">
        <v>655</v>
      </c>
      <c r="B705" s="32" t="s">
        <v>317</v>
      </c>
      <c r="C705" s="32" t="s">
        <v>340</v>
      </c>
      <c r="D705" s="32" t="s">
        <v>321</v>
      </c>
      <c r="E705" s="32">
        <v>30</v>
      </c>
    </row>
    <row r="706" spans="1:5" x14ac:dyDescent="0.35">
      <c r="A706" s="46">
        <v>656</v>
      </c>
      <c r="B706" s="32" t="s">
        <v>317</v>
      </c>
      <c r="C706" s="32" t="s">
        <v>341</v>
      </c>
      <c r="D706" s="32" t="s">
        <v>323</v>
      </c>
      <c r="E706" s="33">
        <v>1092</v>
      </c>
    </row>
    <row r="707" spans="1:5" x14ac:dyDescent="0.35">
      <c r="A707" s="46">
        <v>657</v>
      </c>
      <c r="B707" s="32" t="s">
        <v>317</v>
      </c>
      <c r="C707" s="32" t="s">
        <v>341</v>
      </c>
      <c r="D707" s="32" t="s">
        <v>324</v>
      </c>
      <c r="E707" s="33">
        <v>1610</v>
      </c>
    </row>
    <row r="708" spans="1:5" ht="29" x14ac:dyDescent="0.35">
      <c r="A708" s="46">
        <v>658</v>
      </c>
      <c r="B708" s="32" t="s">
        <v>317</v>
      </c>
      <c r="C708" s="32" t="s">
        <v>341</v>
      </c>
      <c r="D708" s="32" t="s">
        <v>325</v>
      </c>
      <c r="E708" s="32">
        <v>225</v>
      </c>
    </row>
    <row r="709" spans="1:5" x14ac:dyDescent="0.35">
      <c r="A709" s="46">
        <v>659</v>
      </c>
      <c r="B709" s="32" t="s">
        <v>345</v>
      </c>
      <c r="C709" s="32" t="s">
        <v>327</v>
      </c>
      <c r="D709" s="32" t="s">
        <v>327</v>
      </c>
      <c r="E709" s="33">
        <v>3204</v>
      </c>
    </row>
    <row r="710" spans="1:5" x14ac:dyDescent="0.35">
      <c r="A710" s="46">
        <v>660</v>
      </c>
      <c r="B710" s="32" t="s">
        <v>345</v>
      </c>
      <c r="C710" s="32" t="s">
        <v>327</v>
      </c>
      <c r="D710" s="32" t="s">
        <v>329</v>
      </c>
      <c r="E710" s="32">
        <v>92</v>
      </c>
    </row>
    <row r="711" spans="1:5" x14ac:dyDescent="0.35">
      <c r="A711" s="46">
        <v>661</v>
      </c>
      <c r="B711" s="32" t="s">
        <v>345</v>
      </c>
      <c r="C711" s="32" t="s">
        <v>343</v>
      </c>
      <c r="D711" s="32" t="s">
        <v>332</v>
      </c>
      <c r="E711" s="33">
        <v>14733</v>
      </c>
    </row>
    <row r="712" spans="1:5" x14ac:dyDescent="0.35">
      <c r="A712" s="46">
        <v>662</v>
      </c>
      <c r="B712" s="32" t="s">
        <v>345</v>
      </c>
      <c r="C712" s="32" t="s">
        <v>343</v>
      </c>
      <c r="D712" s="32" t="s">
        <v>333</v>
      </c>
      <c r="E712" s="33">
        <v>7237</v>
      </c>
    </row>
    <row r="713" spans="1:5" x14ac:dyDescent="0.35">
      <c r="A713" s="46">
        <v>663</v>
      </c>
      <c r="B713" s="32" t="s">
        <v>345</v>
      </c>
      <c r="C713" s="32" t="s">
        <v>343</v>
      </c>
      <c r="D713" s="32" t="s">
        <v>334</v>
      </c>
      <c r="E713" s="33">
        <v>6684</v>
      </c>
    </row>
    <row r="714" spans="1:5" x14ac:dyDescent="0.35">
      <c r="A714" s="46">
        <v>664</v>
      </c>
      <c r="B714" s="32" t="s">
        <v>345</v>
      </c>
      <c r="C714" s="32" t="s">
        <v>343</v>
      </c>
      <c r="D714" s="32" t="s">
        <v>335</v>
      </c>
      <c r="E714" s="32">
        <v>370</v>
      </c>
    </row>
    <row r="715" spans="1:5" x14ac:dyDescent="0.35">
      <c r="A715" s="46">
        <v>665</v>
      </c>
      <c r="B715" s="32" t="s">
        <v>345</v>
      </c>
      <c r="C715" s="32" t="s">
        <v>336</v>
      </c>
      <c r="D715" s="32" t="s">
        <v>336</v>
      </c>
      <c r="E715" s="32">
        <v>2</v>
      </c>
    </row>
    <row r="716" spans="1:5" x14ac:dyDescent="0.35">
      <c r="A716" s="46">
        <v>666</v>
      </c>
      <c r="B716" s="34" t="s">
        <v>337</v>
      </c>
      <c r="C716" s="34"/>
      <c r="D716" s="34"/>
      <c r="E716" s="35">
        <v>40939</v>
      </c>
    </row>
    <row r="717" spans="1:5" x14ac:dyDescent="0.35">
      <c r="A717" s="46">
        <v>667</v>
      </c>
    </row>
    <row r="718" spans="1:5" x14ac:dyDescent="0.35">
      <c r="A718" s="46">
        <v>668</v>
      </c>
    </row>
    <row r="719" spans="1:5" x14ac:dyDescent="0.35">
      <c r="A719" s="46">
        <v>669</v>
      </c>
    </row>
    <row r="720" spans="1:5" x14ac:dyDescent="0.35">
      <c r="A720" s="46">
        <v>670</v>
      </c>
    </row>
    <row r="721" spans="1:1" x14ac:dyDescent="0.35">
      <c r="A721" s="46">
        <v>671</v>
      </c>
    </row>
    <row r="722" spans="1:1" x14ac:dyDescent="0.35">
      <c r="A722" s="46">
        <v>672</v>
      </c>
    </row>
    <row r="723" spans="1:1" x14ac:dyDescent="0.35">
      <c r="A723" s="46">
        <v>673</v>
      </c>
    </row>
    <row r="724" spans="1:1" x14ac:dyDescent="0.35">
      <c r="A724" s="46">
        <v>674</v>
      </c>
    </row>
    <row r="725" spans="1:1" x14ac:dyDescent="0.35">
      <c r="A725" s="46">
        <v>675</v>
      </c>
    </row>
    <row r="726" spans="1:1" x14ac:dyDescent="0.35">
      <c r="A726" s="46">
        <v>676</v>
      </c>
    </row>
    <row r="727" spans="1:1" x14ac:dyDescent="0.35">
      <c r="A727" s="46">
        <v>677</v>
      </c>
    </row>
    <row r="728" spans="1:1" x14ac:dyDescent="0.35">
      <c r="A728" s="46">
        <v>678</v>
      </c>
    </row>
    <row r="729" spans="1:1" x14ac:dyDescent="0.35">
      <c r="A729" s="46">
        <v>679</v>
      </c>
    </row>
    <row r="730" spans="1:1" x14ac:dyDescent="0.35">
      <c r="A730" s="46">
        <v>680</v>
      </c>
    </row>
    <row r="731" spans="1:1" x14ac:dyDescent="0.35">
      <c r="A731" s="46">
        <v>681</v>
      </c>
    </row>
    <row r="732" spans="1:1" x14ac:dyDescent="0.35">
      <c r="A732" s="46">
        <v>682</v>
      </c>
    </row>
    <row r="733" spans="1:1" x14ac:dyDescent="0.35">
      <c r="A733" s="46">
        <v>683</v>
      </c>
    </row>
    <row r="734" spans="1:1" x14ac:dyDescent="0.35">
      <c r="A734" s="46">
        <v>684</v>
      </c>
    </row>
    <row r="735" spans="1:1" x14ac:dyDescent="0.35">
      <c r="A735" s="46">
        <v>685</v>
      </c>
    </row>
    <row r="736" spans="1:1" x14ac:dyDescent="0.35">
      <c r="A736" s="46">
        <v>686</v>
      </c>
    </row>
    <row r="737" spans="1:5" x14ac:dyDescent="0.35">
      <c r="A737" s="46">
        <v>687</v>
      </c>
    </row>
    <row r="738" spans="1:5" x14ac:dyDescent="0.35">
      <c r="A738" s="46">
        <v>688</v>
      </c>
    </row>
    <row r="739" spans="1:5" x14ac:dyDescent="0.35">
      <c r="A739" s="46">
        <v>689</v>
      </c>
    </row>
    <row r="740" spans="1:5" x14ac:dyDescent="0.35">
      <c r="A740" s="46">
        <v>690</v>
      </c>
    </row>
    <row r="741" spans="1:5" x14ac:dyDescent="0.35">
      <c r="A741" s="46">
        <v>691</v>
      </c>
    </row>
    <row r="742" spans="1:5" x14ac:dyDescent="0.35">
      <c r="A742" s="46">
        <v>692</v>
      </c>
    </row>
    <row r="743" spans="1:5" x14ac:dyDescent="0.35">
      <c r="A743" s="46">
        <v>693</v>
      </c>
    </row>
    <row r="744" spans="1:5" x14ac:dyDescent="0.35">
      <c r="A744" s="46">
        <v>694</v>
      </c>
    </row>
    <row r="745" spans="1:5" x14ac:dyDescent="0.35">
      <c r="A745" s="46">
        <v>695</v>
      </c>
    </row>
    <row r="746" spans="1:5" x14ac:dyDescent="0.35">
      <c r="A746" s="46">
        <v>696</v>
      </c>
    </row>
    <row r="747" spans="1:5" x14ac:dyDescent="0.35">
      <c r="A747" s="46">
        <v>697</v>
      </c>
    </row>
    <row r="748" spans="1:5" x14ac:dyDescent="0.35">
      <c r="A748" s="46">
        <v>698</v>
      </c>
    </row>
    <row r="749" spans="1:5" x14ac:dyDescent="0.35">
      <c r="A749" s="46">
        <v>699</v>
      </c>
    </row>
    <row r="750" spans="1:5" s="30" customFormat="1" x14ac:dyDescent="0.35">
      <c r="A750" s="46">
        <v>700</v>
      </c>
    </row>
    <row r="751" spans="1:5" x14ac:dyDescent="0.35">
      <c r="A751" s="46">
        <v>701</v>
      </c>
      <c r="B751" s="31" t="s">
        <v>57</v>
      </c>
      <c r="C751" s="31" t="s">
        <v>315</v>
      </c>
      <c r="D751" s="31" t="s">
        <v>338</v>
      </c>
      <c r="E751" s="31" t="s">
        <v>316</v>
      </c>
    </row>
    <row r="752" spans="1:5" ht="29" x14ac:dyDescent="0.35">
      <c r="A752" s="46">
        <v>702</v>
      </c>
      <c r="B752" s="32" t="s">
        <v>317</v>
      </c>
      <c r="C752" s="32" t="s">
        <v>339</v>
      </c>
      <c r="D752" s="32" t="s">
        <v>318</v>
      </c>
      <c r="E752" s="33">
        <v>51434</v>
      </c>
    </row>
    <row r="753" spans="1:5" x14ac:dyDescent="0.35">
      <c r="A753" s="46">
        <v>703</v>
      </c>
      <c r="B753" s="32" t="s">
        <v>317</v>
      </c>
      <c r="C753" s="32" t="s">
        <v>339</v>
      </c>
      <c r="D753" s="32" t="s">
        <v>319</v>
      </c>
      <c r="E753" s="33">
        <v>2076</v>
      </c>
    </row>
    <row r="754" spans="1:5" ht="29" x14ac:dyDescent="0.35">
      <c r="A754" s="46">
        <v>704</v>
      </c>
      <c r="B754" s="32" t="s">
        <v>317</v>
      </c>
      <c r="C754" s="32" t="s">
        <v>339</v>
      </c>
      <c r="D754" s="32" t="s">
        <v>320</v>
      </c>
      <c r="E754" s="32">
        <v>288</v>
      </c>
    </row>
    <row r="755" spans="1:5" x14ac:dyDescent="0.35">
      <c r="A755" s="46">
        <v>705</v>
      </c>
      <c r="B755" s="32" t="s">
        <v>317</v>
      </c>
      <c r="C755" s="32" t="s">
        <v>340</v>
      </c>
      <c r="D755" s="32" t="s">
        <v>321</v>
      </c>
      <c r="E755" s="33">
        <v>32970</v>
      </c>
    </row>
    <row r="756" spans="1:5" x14ac:dyDescent="0.35">
      <c r="A756" s="46">
        <v>706</v>
      </c>
      <c r="B756" s="32" t="s">
        <v>317</v>
      </c>
      <c r="C756" s="32" t="s">
        <v>340</v>
      </c>
      <c r="D756" s="32" t="s">
        <v>322</v>
      </c>
      <c r="E756" s="33">
        <v>2084</v>
      </c>
    </row>
    <row r="757" spans="1:5" x14ac:dyDescent="0.35">
      <c r="A757" s="46">
        <v>707</v>
      </c>
      <c r="B757" s="32" t="s">
        <v>317</v>
      </c>
      <c r="C757" s="32" t="s">
        <v>341</v>
      </c>
      <c r="D757" s="32" t="s">
        <v>323</v>
      </c>
      <c r="E757" s="33">
        <v>1822</v>
      </c>
    </row>
    <row r="758" spans="1:5" x14ac:dyDescent="0.35">
      <c r="A758" s="46">
        <v>708</v>
      </c>
      <c r="B758" s="32" t="s">
        <v>317</v>
      </c>
      <c r="C758" s="32" t="s">
        <v>341</v>
      </c>
      <c r="D758" s="32" t="s">
        <v>324</v>
      </c>
      <c r="E758" s="32">
        <v>239</v>
      </c>
    </row>
    <row r="759" spans="1:5" ht="29" x14ac:dyDescent="0.35">
      <c r="A759" s="46">
        <v>709</v>
      </c>
      <c r="B759" s="32" t="s">
        <v>317</v>
      </c>
      <c r="C759" s="32" t="s">
        <v>341</v>
      </c>
      <c r="D759" s="32" t="s">
        <v>325</v>
      </c>
      <c r="E759" s="32">
        <v>34</v>
      </c>
    </row>
    <row r="760" spans="1:5" x14ac:dyDescent="0.35">
      <c r="A760" s="46">
        <v>710</v>
      </c>
      <c r="B760" s="32" t="s">
        <v>345</v>
      </c>
      <c r="C760" s="32" t="s">
        <v>327</v>
      </c>
      <c r="D760" s="32" t="s">
        <v>327</v>
      </c>
      <c r="E760" s="33">
        <v>11372</v>
      </c>
    </row>
    <row r="761" spans="1:5" ht="29" x14ac:dyDescent="0.35">
      <c r="A761" s="46">
        <v>711</v>
      </c>
      <c r="B761" s="32" t="s">
        <v>345</v>
      </c>
      <c r="C761" s="32" t="s">
        <v>327</v>
      </c>
      <c r="D761" s="32" t="s">
        <v>328</v>
      </c>
      <c r="E761" s="33">
        <v>24886</v>
      </c>
    </row>
    <row r="762" spans="1:5" x14ac:dyDescent="0.35">
      <c r="A762" s="46">
        <v>712</v>
      </c>
      <c r="B762" s="32" t="s">
        <v>345</v>
      </c>
      <c r="C762" s="32" t="s">
        <v>327</v>
      </c>
      <c r="D762" s="32" t="s">
        <v>329</v>
      </c>
      <c r="E762" s="33">
        <v>1456</v>
      </c>
    </row>
    <row r="763" spans="1:5" ht="29" x14ac:dyDescent="0.35">
      <c r="A763" s="46">
        <v>713</v>
      </c>
      <c r="B763" s="32" t="s">
        <v>345</v>
      </c>
      <c r="C763" s="32" t="s">
        <v>342</v>
      </c>
      <c r="D763" s="32" t="s">
        <v>330</v>
      </c>
      <c r="E763" s="32">
        <v>970</v>
      </c>
    </row>
    <row r="764" spans="1:5" x14ac:dyDescent="0.35">
      <c r="A764" s="46">
        <v>714</v>
      </c>
      <c r="B764" s="32" t="s">
        <v>345</v>
      </c>
      <c r="C764" s="32" t="s">
        <v>343</v>
      </c>
      <c r="D764" s="32" t="s">
        <v>332</v>
      </c>
      <c r="E764" s="32">
        <v>919</v>
      </c>
    </row>
    <row r="765" spans="1:5" x14ac:dyDescent="0.35">
      <c r="A765" s="46">
        <v>715</v>
      </c>
      <c r="B765" s="32" t="s">
        <v>345</v>
      </c>
      <c r="C765" s="32" t="s">
        <v>343</v>
      </c>
      <c r="D765" s="32" t="s">
        <v>333</v>
      </c>
      <c r="E765" s="33">
        <v>14034</v>
      </c>
    </row>
    <row r="766" spans="1:5" x14ac:dyDescent="0.35">
      <c r="A766" s="46">
        <v>716</v>
      </c>
      <c r="B766" s="32" t="s">
        <v>345</v>
      </c>
      <c r="C766" s="32" t="s">
        <v>343</v>
      </c>
      <c r="D766" s="32" t="s">
        <v>334</v>
      </c>
      <c r="E766" s="33">
        <v>6809</v>
      </c>
    </row>
    <row r="767" spans="1:5" x14ac:dyDescent="0.35">
      <c r="A767" s="46">
        <v>717</v>
      </c>
      <c r="B767" s="32" t="s">
        <v>345</v>
      </c>
      <c r="C767" s="32" t="s">
        <v>343</v>
      </c>
      <c r="D767" s="32" t="s">
        <v>335</v>
      </c>
      <c r="E767" s="32">
        <v>994</v>
      </c>
    </row>
    <row r="768" spans="1:5" x14ac:dyDescent="0.35">
      <c r="A768" s="46">
        <v>718</v>
      </c>
      <c r="B768" s="32" t="s">
        <v>345</v>
      </c>
      <c r="C768" s="32" t="s">
        <v>336</v>
      </c>
      <c r="D768" s="32" t="s">
        <v>336</v>
      </c>
      <c r="E768" s="32">
        <v>893</v>
      </c>
    </row>
    <row r="769" spans="1:5" x14ac:dyDescent="0.35">
      <c r="A769" s="46">
        <v>719</v>
      </c>
      <c r="B769" s="34" t="s">
        <v>337</v>
      </c>
      <c r="C769" s="34"/>
      <c r="D769" s="34"/>
      <c r="E769" s="35">
        <v>153278</v>
      </c>
    </row>
    <row r="770" spans="1:5" x14ac:dyDescent="0.35">
      <c r="A770" s="46">
        <v>720</v>
      </c>
    </row>
    <row r="771" spans="1:5" x14ac:dyDescent="0.35">
      <c r="A771" s="46">
        <v>721</v>
      </c>
    </row>
    <row r="772" spans="1:5" x14ac:dyDescent="0.35">
      <c r="A772" s="46">
        <v>722</v>
      </c>
    </row>
    <row r="773" spans="1:5" x14ac:dyDescent="0.35">
      <c r="A773" s="46">
        <v>723</v>
      </c>
    </row>
    <row r="774" spans="1:5" x14ac:dyDescent="0.35">
      <c r="A774" s="46">
        <v>724</v>
      </c>
    </row>
    <row r="775" spans="1:5" x14ac:dyDescent="0.35">
      <c r="A775" s="46">
        <v>725</v>
      </c>
    </row>
    <row r="776" spans="1:5" x14ac:dyDescent="0.35">
      <c r="A776" s="46">
        <v>726</v>
      </c>
    </row>
    <row r="777" spans="1:5" x14ac:dyDescent="0.35">
      <c r="A777" s="46">
        <v>727</v>
      </c>
    </row>
    <row r="778" spans="1:5" x14ac:dyDescent="0.35">
      <c r="A778" s="46">
        <v>728</v>
      </c>
    </row>
    <row r="779" spans="1:5" x14ac:dyDescent="0.35">
      <c r="A779" s="46">
        <v>729</v>
      </c>
    </row>
    <row r="780" spans="1:5" x14ac:dyDescent="0.35">
      <c r="A780" s="46">
        <v>730</v>
      </c>
    </row>
    <row r="781" spans="1:5" x14ac:dyDescent="0.35">
      <c r="A781" s="46">
        <v>731</v>
      </c>
    </row>
    <row r="782" spans="1:5" x14ac:dyDescent="0.35">
      <c r="A782" s="46">
        <v>732</v>
      </c>
    </row>
    <row r="783" spans="1:5" x14ac:dyDescent="0.35">
      <c r="A783" s="46">
        <v>733</v>
      </c>
    </row>
    <row r="784" spans="1:5" x14ac:dyDescent="0.35">
      <c r="A784" s="46">
        <v>734</v>
      </c>
    </row>
    <row r="785" spans="1:1" x14ac:dyDescent="0.35">
      <c r="A785" s="46">
        <v>735</v>
      </c>
    </row>
    <row r="786" spans="1:1" x14ac:dyDescent="0.35">
      <c r="A786" s="46">
        <v>736</v>
      </c>
    </row>
    <row r="787" spans="1:1" x14ac:dyDescent="0.35">
      <c r="A787" s="46">
        <v>737</v>
      </c>
    </row>
    <row r="788" spans="1:1" x14ac:dyDescent="0.35">
      <c r="A788" s="46">
        <v>738</v>
      </c>
    </row>
    <row r="789" spans="1:1" x14ac:dyDescent="0.35">
      <c r="A789" s="46">
        <v>739</v>
      </c>
    </row>
    <row r="790" spans="1:1" x14ac:dyDescent="0.35">
      <c r="A790" s="46">
        <v>740</v>
      </c>
    </row>
    <row r="791" spans="1:1" x14ac:dyDescent="0.35">
      <c r="A791" s="46">
        <v>741</v>
      </c>
    </row>
    <row r="792" spans="1:1" x14ac:dyDescent="0.35">
      <c r="A792" s="46">
        <v>742</v>
      </c>
    </row>
    <row r="793" spans="1:1" x14ac:dyDescent="0.35">
      <c r="A793" s="46">
        <v>743</v>
      </c>
    </row>
    <row r="794" spans="1:1" x14ac:dyDescent="0.35">
      <c r="A794" s="46">
        <v>744</v>
      </c>
    </row>
    <row r="795" spans="1:1" x14ac:dyDescent="0.35">
      <c r="A795" s="46">
        <v>745</v>
      </c>
    </row>
    <row r="796" spans="1:1" x14ac:dyDescent="0.35">
      <c r="A796" s="46">
        <v>746</v>
      </c>
    </row>
    <row r="797" spans="1:1" x14ac:dyDescent="0.35">
      <c r="A797" s="46">
        <v>747</v>
      </c>
    </row>
    <row r="798" spans="1:1" x14ac:dyDescent="0.35">
      <c r="A798" s="46">
        <v>748</v>
      </c>
    </row>
    <row r="799" spans="1:1" x14ac:dyDescent="0.35">
      <c r="A799" s="46">
        <v>749</v>
      </c>
    </row>
    <row r="800" spans="1:1" s="30" customFormat="1" x14ac:dyDescent="0.35">
      <c r="A800" s="46">
        <v>750</v>
      </c>
    </row>
    <row r="801" spans="1:5" x14ac:dyDescent="0.35">
      <c r="A801" s="46">
        <v>751</v>
      </c>
      <c r="B801" s="31" t="s">
        <v>58</v>
      </c>
      <c r="C801" s="31" t="s">
        <v>315</v>
      </c>
      <c r="D801" s="31" t="s">
        <v>338</v>
      </c>
      <c r="E801" s="31" t="s">
        <v>316</v>
      </c>
    </row>
    <row r="802" spans="1:5" ht="29" x14ac:dyDescent="0.35">
      <c r="A802" s="46">
        <v>752</v>
      </c>
      <c r="B802" s="32" t="s">
        <v>317</v>
      </c>
      <c r="C802" s="32" t="s">
        <v>339</v>
      </c>
      <c r="D802" s="32" t="s">
        <v>318</v>
      </c>
      <c r="E802" s="33">
        <v>149549</v>
      </c>
    </row>
    <row r="803" spans="1:5" x14ac:dyDescent="0.35">
      <c r="A803" s="46">
        <v>753</v>
      </c>
      <c r="B803" s="32" t="s">
        <v>317</v>
      </c>
      <c r="C803" s="32" t="s">
        <v>339</v>
      </c>
      <c r="D803" s="32" t="s">
        <v>319</v>
      </c>
      <c r="E803" s="33">
        <v>3470</v>
      </c>
    </row>
    <row r="804" spans="1:5" ht="29" x14ac:dyDescent="0.35">
      <c r="A804" s="46">
        <v>754</v>
      </c>
      <c r="B804" s="32" t="s">
        <v>317</v>
      </c>
      <c r="C804" s="32" t="s">
        <v>339</v>
      </c>
      <c r="D804" s="32" t="s">
        <v>320</v>
      </c>
      <c r="E804" s="32">
        <v>59</v>
      </c>
    </row>
    <row r="805" spans="1:5" x14ac:dyDescent="0.35">
      <c r="A805" s="46">
        <v>755</v>
      </c>
      <c r="B805" s="32" t="s">
        <v>317</v>
      </c>
      <c r="C805" s="32" t="s">
        <v>340</v>
      </c>
      <c r="D805" s="32" t="s">
        <v>321</v>
      </c>
      <c r="E805" s="33">
        <v>8462</v>
      </c>
    </row>
    <row r="806" spans="1:5" x14ac:dyDescent="0.35">
      <c r="A806" s="46">
        <v>756</v>
      </c>
      <c r="B806" s="32" t="s">
        <v>317</v>
      </c>
      <c r="C806" s="32" t="s">
        <v>340</v>
      </c>
      <c r="D806" s="32" t="s">
        <v>322</v>
      </c>
      <c r="E806" s="32">
        <v>40</v>
      </c>
    </row>
    <row r="807" spans="1:5" x14ac:dyDescent="0.35">
      <c r="A807" s="46">
        <v>757</v>
      </c>
      <c r="B807" s="32" t="s">
        <v>317</v>
      </c>
      <c r="C807" s="32" t="s">
        <v>341</v>
      </c>
      <c r="D807" s="32" t="s">
        <v>323</v>
      </c>
      <c r="E807" s="32">
        <v>741</v>
      </c>
    </row>
    <row r="808" spans="1:5" x14ac:dyDescent="0.35">
      <c r="A808" s="46">
        <v>758</v>
      </c>
      <c r="B808" s="32" t="s">
        <v>317</v>
      </c>
      <c r="C808" s="32" t="s">
        <v>341</v>
      </c>
      <c r="D808" s="32" t="s">
        <v>324</v>
      </c>
      <c r="E808" s="32">
        <v>397</v>
      </c>
    </row>
    <row r="809" spans="1:5" x14ac:dyDescent="0.35">
      <c r="A809" s="46">
        <v>759</v>
      </c>
      <c r="B809" s="32" t="s">
        <v>345</v>
      </c>
      <c r="C809" s="32" t="s">
        <v>327</v>
      </c>
      <c r="D809" s="32" t="s">
        <v>327</v>
      </c>
      <c r="E809" s="33">
        <v>92579</v>
      </c>
    </row>
    <row r="810" spans="1:5" ht="29" x14ac:dyDescent="0.35">
      <c r="A810" s="46">
        <v>760</v>
      </c>
      <c r="B810" s="32" t="s">
        <v>345</v>
      </c>
      <c r="C810" s="32" t="s">
        <v>327</v>
      </c>
      <c r="D810" s="32" t="s">
        <v>328</v>
      </c>
      <c r="E810" s="33">
        <v>27311</v>
      </c>
    </row>
    <row r="811" spans="1:5" x14ac:dyDescent="0.35">
      <c r="A811" s="46">
        <v>761</v>
      </c>
      <c r="B811" s="32" t="s">
        <v>345</v>
      </c>
      <c r="C811" s="32" t="s">
        <v>327</v>
      </c>
      <c r="D811" s="32" t="s">
        <v>329</v>
      </c>
      <c r="E811" s="33">
        <v>6531</v>
      </c>
    </row>
    <row r="812" spans="1:5" ht="29" x14ac:dyDescent="0.35">
      <c r="A812" s="46">
        <v>762</v>
      </c>
      <c r="B812" s="32" t="s">
        <v>345</v>
      </c>
      <c r="C812" s="32" t="s">
        <v>342</v>
      </c>
      <c r="D812" s="32" t="s">
        <v>330</v>
      </c>
      <c r="E812" s="33">
        <v>1299</v>
      </c>
    </row>
    <row r="813" spans="1:5" x14ac:dyDescent="0.35">
      <c r="A813" s="46">
        <v>763</v>
      </c>
      <c r="B813" s="32" t="s">
        <v>345</v>
      </c>
      <c r="C813" s="32" t="s">
        <v>342</v>
      </c>
      <c r="D813" s="32" t="s">
        <v>331</v>
      </c>
      <c r="E813" s="33">
        <v>24299</v>
      </c>
    </row>
    <row r="814" spans="1:5" x14ac:dyDescent="0.35">
      <c r="A814" s="46">
        <v>764</v>
      </c>
      <c r="B814" s="32" t="s">
        <v>345</v>
      </c>
      <c r="C814" s="32" t="s">
        <v>343</v>
      </c>
      <c r="D814" s="32" t="s">
        <v>332</v>
      </c>
      <c r="E814" s="33">
        <v>2734</v>
      </c>
    </row>
    <row r="815" spans="1:5" x14ac:dyDescent="0.35">
      <c r="A815" s="46">
        <v>765</v>
      </c>
      <c r="B815" s="32" t="s">
        <v>345</v>
      </c>
      <c r="C815" s="32" t="s">
        <v>343</v>
      </c>
      <c r="D815" s="32" t="s">
        <v>333</v>
      </c>
      <c r="E815" s="33">
        <v>15528</v>
      </c>
    </row>
    <row r="816" spans="1:5" x14ac:dyDescent="0.35">
      <c r="A816" s="46">
        <v>766</v>
      </c>
      <c r="B816" s="32" t="s">
        <v>345</v>
      </c>
      <c r="C816" s="32" t="s">
        <v>343</v>
      </c>
      <c r="D816" s="32" t="s">
        <v>334</v>
      </c>
      <c r="E816" s="33">
        <v>10275</v>
      </c>
    </row>
    <row r="817" spans="1:5" x14ac:dyDescent="0.35">
      <c r="A817" s="46">
        <v>767</v>
      </c>
      <c r="B817" s="32" t="s">
        <v>345</v>
      </c>
      <c r="C817" s="32" t="s">
        <v>343</v>
      </c>
      <c r="D817" s="32" t="s">
        <v>335</v>
      </c>
      <c r="E817" s="32">
        <v>290</v>
      </c>
    </row>
    <row r="818" spans="1:5" x14ac:dyDescent="0.35">
      <c r="A818" s="46">
        <v>768</v>
      </c>
      <c r="B818" s="32" t="s">
        <v>345</v>
      </c>
      <c r="C818" s="32" t="s">
        <v>336</v>
      </c>
      <c r="D818" s="32" t="s">
        <v>336</v>
      </c>
      <c r="E818" s="32">
        <v>172</v>
      </c>
    </row>
    <row r="819" spans="1:5" x14ac:dyDescent="0.35">
      <c r="A819" s="46">
        <v>769</v>
      </c>
      <c r="B819" s="34" t="s">
        <v>337</v>
      </c>
      <c r="C819" s="34"/>
      <c r="D819" s="34"/>
      <c r="E819" s="35">
        <f>SUM(E802:E818)</f>
        <v>343736</v>
      </c>
    </row>
    <row r="820" spans="1:5" x14ac:dyDescent="0.35">
      <c r="A820" s="46">
        <v>770</v>
      </c>
    </row>
    <row r="821" spans="1:5" x14ac:dyDescent="0.35">
      <c r="A821" s="46">
        <v>771</v>
      </c>
    </row>
    <row r="822" spans="1:5" x14ac:dyDescent="0.35">
      <c r="A822" s="46">
        <v>772</v>
      </c>
    </row>
    <row r="823" spans="1:5" x14ac:dyDescent="0.35">
      <c r="A823" s="46">
        <v>773</v>
      </c>
    </row>
    <row r="824" spans="1:5" x14ac:dyDescent="0.35">
      <c r="A824" s="46">
        <v>774</v>
      </c>
    </row>
    <row r="825" spans="1:5" x14ac:dyDescent="0.35">
      <c r="A825" s="46">
        <v>775</v>
      </c>
    </row>
    <row r="826" spans="1:5" x14ac:dyDescent="0.35">
      <c r="A826" s="46">
        <v>776</v>
      </c>
    </row>
    <row r="827" spans="1:5" x14ac:dyDescent="0.35">
      <c r="A827" s="46">
        <v>777</v>
      </c>
    </row>
    <row r="828" spans="1:5" x14ac:dyDescent="0.35">
      <c r="A828" s="46">
        <v>778</v>
      </c>
    </row>
    <row r="829" spans="1:5" x14ac:dyDescent="0.35">
      <c r="A829" s="46">
        <v>779</v>
      </c>
    </row>
    <row r="830" spans="1:5" x14ac:dyDescent="0.35">
      <c r="A830" s="46">
        <v>780</v>
      </c>
    </row>
    <row r="831" spans="1:5" x14ac:dyDescent="0.35">
      <c r="A831" s="46">
        <v>781</v>
      </c>
    </row>
    <row r="832" spans="1:5" x14ac:dyDescent="0.35">
      <c r="A832" s="46">
        <v>782</v>
      </c>
    </row>
    <row r="833" spans="1:1" x14ac:dyDescent="0.35">
      <c r="A833" s="46">
        <v>783</v>
      </c>
    </row>
    <row r="834" spans="1:1" x14ac:dyDescent="0.35">
      <c r="A834" s="46">
        <v>784</v>
      </c>
    </row>
    <row r="835" spans="1:1" x14ac:dyDescent="0.35">
      <c r="A835" s="46">
        <v>785</v>
      </c>
    </row>
    <row r="836" spans="1:1" x14ac:dyDescent="0.35">
      <c r="A836" s="46">
        <v>786</v>
      </c>
    </row>
    <row r="837" spans="1:1" x14ac:dyDescent="0.35">
      <c r="A837" s="46">
        <v>787</v>
      </c>
    </row>
    <row r="838" spans="1:1" x14ac:dyDescent="0.35">
      <c r="A838" s="46">
        <v>788</v>
      </c>
    </row>
    <row r="839" spans="1:1" x14ac:dyDescent="0.35">
      <c r="A839" s="46">
        <v>789</v>
      </c>
    </row>
    <row r="840" spans="1:1" x14ac:dyDescent="0.35">
      <c r="A840" s="46">
        <v>790</v>
      </c>
    </row>
    <row r="841" spans="1:1" x14ac:dyDescent="0.35">
      <c r="A841" s="46">
        <v>791</v>
      </c>
    </row>
    <row r="842" spans="1:1" x14ac:dyDescent="0.35">
      <c r="A842" s="46">
        <v>792</v>
      </c>
    </row>
    <row r="843" spans="1:1" x14ac:dyDescent="0.35">
      <c r="A843" s="46">
        <v>793</v>
      </c>
    </row>
    <row r="844" spans="1:1" x14ac:dyDescent="0.35">
      <c r="A844" s="46">
        <v>794</v>
      </c>
    </row>
    <row r="845" spans="1:1" x14ac:dyDescent="0.35">
      <c r="A845" s="46">
        <v>795</v>
      </c>
    </row>
    <row r="846" spans="1:1" x14ac:dyDescent="0.35">
      <c r="A846" s="46">
        <v>796</v>
      </c>
    </row>
    <row r="847" spans="1:1" x14ac:dyDescent="0.35">
      <c r="A847" s="46">
        <v>797</v>
      </c>
    </row>
    <row r="848" spans="1:1" x14ac:dyDescent="0.35">
      <c r="A848" s="46">
        <v>798</v>
      </c>
    </row>
    <row r="849" spans="1:5" x14ac:dyDescent="0.35">
      <c r="A849" s="46">
        <v>799</v>
      </c>
    </row>
    <row r="850" spans="1:5" s="30" customFormat="1" x14ac:dyDescent="0.35">
      <c r="A850" s="46">
        <v>800</v>
      </c>
    </row>
    <row r="851" spans="1:5" x14ac:dyDescent="0.35">
      <c r="A851" s="46">
        <v>801</v>
      </c>
      <c r="B851" s="31" t="s">
        <v>59</v>
      </c>
      <c r="C851" s="31" t="s">
        <v>315</v>
      </c>
      <c r="D851" s="31" t="s">
        <v>338</v>
      </c>
      <c r="E851" s="31" t="s">
        <v>316</v>
      </c>
    </row>
    <row r="852" spans="1:5" ht="29" x14ac:dyDescent="0.35">
      <c r="A852" s="46">
        <v>802</v>
      </c>
      <c r="B852" s="32" t="s">
        <v>317</v>
      </c>
      <c r="C852" s="32" t="s">
        <v>339</v>
      </c>
      <c r="D852" s="32" t="s">
        <v>318</v>
      </c>
      <c r="E852" s="33">
        <v>274312</v>
      </c>
    </row>
    <row r="853" spans="1:5" x14ac:dyDescent="0.35">
      <c r="A853" s="46">
        <v>803</v>
      </c>
      <c r="B853" s="32" t="s">
        <v>317</v>
      </c>
      <c r="C853" s="32" t="s">
        <v>339</v>
      </c>
      <c r="D853" s="32" t="s">
        <v>319</v>
      </c>
      <c r="E853" s="33">
        <v>4779</v>
      </c>
    </row>
    <row r="854" spans="1:5" ht="29" x14ac:dyDescent="0.35">
      <c r="A854" s="46">
        <v>804</v>
      </c>
      <c r="B854" s="32" t="s">
        <v>317</v>
      </c>
      <c r="C854" s="32" t="s">
        <v>339</v>
      </c>
      <c r="D854" s="32" t="s">
        <v>320</v>
      </c>
      <c r="E854" s="32">
        <v>42</v>
      </c>
    </row>
    <row r="855" spans="1:5" x14ac:dyDescent="0.35">
      <c r="A855" s="46">
        <v>805</v>
      </c>
      <c r="B855" s="32" t="s">
        <v>317</v>
      </c>
      <c r="C855" s="32" t="s">
        <v>340</v>
      </c>
      <c r="D855" s="32" t="s">
        <v>321</v>
      </c>
      <c r="E855" s="33">
        <v>77623</v>
      </c>
    </row>
    <row r="856" spans="1:5" x14ac:dyDescent="0.35">
      <c r="A856" s="46">
        <v>806</v>
      </c>
      <c r="B856" s="32" t="s">
        <v>317</v>
      </c>
      <c r="C856" s="32" t="s">
        <v>341</v>
      </c>
      <c r="D856" s="32" t="s">
        <v>323</v>
      </c>
      <c r="E856" s="32">
        <v>1</v>
      </c>
    </row>
    <row r="857" spans="1:5" x14ac:dyDescent="0.35">
      <c r="A857" s="46">
        <v>807</v>
      </c>
      <c r="B857" s="32" t="s">
        <v>345</v>
      </c>
      <c r="C857" s="32" t="s">
        <v>327</v>
      </c>
      <c r="D857" s="32" t="s">
        <v>327</v>
      </c>
      <c r="E857" s="33">
        <v>51719</v>
      </c>
    </row>
    <row r="858" spans="1:5" ht="29" x14ac:dyDescent="0.35">
      <c r="A858" s="46">
        <v>808</v>
      </c>
      <c r="B858" s="32" t="s">
        <v>345</v>
      </c>
      <c r="C858" s="32" t="s">
        <v>327</v>
      </c>
      <c r="D858" s="32" t="s">
        <v>328</v>
      </c>
      <c r="E858" s="33">
        <v>1050</v>
      </c>
    </row>
    <row r="859" spans="1:5" x14ac:dyDescent="0.35">
      <c r="A859" s="46">
        <v>809</v>
      </c>
      <c r="B859" s="32" t="s">
        <v>345</v>
      </c>
      <c r="C859" s="32" t="s">
        <v>327</v>
      </c>
      <c r="D859" s="32" t="s">
        <v>329</v>
      </c>
      <c r="E859" s="33">
        <v>1477</v>
      </c>
    </row>
    <row r="860" spans="1:5" ht="29" x14ac:dyDescent="0.35">
      <c r="A860" s="46">
        <v>810</v>
      </c>
      <c r="B860" s="32" t="s">
        <v>345</v>
      </c>
      <c r="C860" s="32" t="s">
        <v>342</v>
      </c>
      <c r="D860" s="32" t="s">
        <v>330</v>
      </c>
      <c r="E860" s="32">
        <v>138</v>
      </c>
    </row>
    <row r="861" spans="1:5" x14ac:dyDescent="0.35">
      <c r="A861" s="46">
        <v>811</v>
      </c>
      <c r="B861" s="32" t="s">
        <v>345</v>
      </c>
      <c r="C861" s="32" t="s">
        <v>342</v>
      </c>
      <c r="D861" s="32" t="s">
        <v>331</v>
      </c>
      <c r="E861" s="33">
        <v>8647</v>
      </c>
    </row>
    <row r="862" spans="1:5" x14ac:dyDescent="0.35">
      <c r="A862" s="46">
        <v>812</v>
      </c>
      <c r="B862" s="32" t="s">
        <v>345</v>
      </c>
      <c r="C862" s="32" t="s">
        <v>343</v>
      </c>
      <c r="D862" s="32" t="s">
        <v>332</v>
      </c>
      <c r="E862" s="33">
        <v>1084</v>
      </c>
    </row>
    <row r="863" spans="1:5" x14ac:dyDescent="0.35">
      <c r="A863" s="46">
        <v>813</v>
      </c>
      <c r="B863" s="32" t="s">
        <v>345</v>
      </c>
      <c r="C863" s="32" t="s">
        <v>343</v>
      </c>
      <c r="D863" s="32" t="s">
        <v>333</v>
      </c>
      <c r="E863" s="33">
        <v>5976</v>
      </c>
    </row>
    <row r="864" spans="1:5" x14ac:dyDescent="0.35">
      <c r="A864" s="46">
        <v>814</v>
      </c>
      <c r="B864" s="32" t="s">
        <v>345</v>
      </c>
      <c r="C864" s="32" t="s">
        <v>343</v>
      </c>
      <c r="D864" s="32" t="s">
        <v>334</v>
      </c>
      <c r="E864" s="33">
        <v>13399</v>
      </c>
    </row>
    <row r="865" spans="1:5" x14ac:dyDescent="0.35">
      <c r="A865" s="46">
        <v>815</v>
      </c>
      <c r="B865" s="32" t="s">
        <v>345</v>
      </c>
      <c r="C865" s="32" t="s">
        <v>343</v>
      </c>
      <c r="D865" s="32" t="s">
        <v>335</v>
      </c>
      <c r="E865" s="32">
        <v>424</v>
      </c>
    </row>
    <row r="866" spans="1:5" x14ac:dyDescent="0.35">
      <c r="A866" s="46">
        <v>816</v>
      </c>
      <c r="B866" s="32" t="s">
        <v>345</v>
      </c>
      <c r="C866" s="32" t="s">
        <v>336</v>
      </c>
      <c r="D866" s="32" t="s">
        <v>336</v>
      </c>
      <c r="E866" s="32">
        <v>74</v>
      </c>
    </row>
    <row r="867" spans="1:5" x14ac:dyDescent="0.35">
      <c r="A867" s="46">
        <v>817</v>
      </c>
      <c r="B867" s="34" t="s">
        <v>337</v>
      </c>
      <c r="C867" s="34"/>
      <c r="D867" s="34"/>
      <c r="E867" s="35">
        <v>440743</v>
      </c>
    </row>
    <row r="868" spans="1:5" x14ac:dyDescent="0.35">
      <c r="A868" s="46">
        <v>818</v>
      </c>
    </row>
    <row r="869" spans="1:5" x14ac:dyDescent="0.35">
      <c r="A869" s="46">
        <v>819</v>
      </c>
    </row>
    <row r="870" spans="1:5" x14ac:dyDescent="0.35">
      <c r="A870" s="46">
        <v>820</v>
      </c>
    </row>
    <row r="871" spans="1:5" x14ac:dyDescent="0.35">
      <c r="A871" s="46">
        <v>821</v>
      </c>
    </row>
    <row r="872" spans="1:5" x14ac:dyDescent="0.35">
      <c r="A872" s="46">
        <v>822</v>
      </c>
    </row>
    <row r="873" spans="1:5" x14ac:dyDescent="0.35">
      <c r="A873" s="46">
        <v>823</v>
      </c>
    </row>
    <row r="874" spans="1:5" x14ac:dyDescent="0.35">
      <c r="A874" s="46">
        <v>824</v>
      </c>
    </row>
    <row r="875" spans="1:5" x14ac:dyDescent="0.35">
      <c r="A875" s="46">
        <v>825</v>
      </c>
    </row>
    <row r="876" spans="1:5" x14ac:dyDescent="0.35">
      <c r="A876" s="46">
        <v>826</v>
      </c>
    </row>
    <row r="877" spans="1:5" x14ac:dyDescent="0.35">
      <c r="A877" s="46">
        <v>827</v>
      </c>
    </row>
    <row r="878" spans="1:5" x14ac:dyDescent="0.35">
      <c r="A878" s="46">
        <v>828</v>
      </c>
    </row>
    <row r="879" spans="1:5" x14ac:dyDescent="0.35">
      <c r="A879" s="46">
        <v>829</v>
      </c>
    </row>
    <row r="880" spans="1:5" x14ac:dyDescent="0.35">
      <c r="A880" s="46">
        <v>830</v>
      </c>
    </row>
    <row r="881" spans="1:1" x14ac:dyDescent="0.35">
      <c r="A881" s="46">
        <v>831</v>
      </c>
    </row>
    <row r="882" spans="1:1" x14ac:dyDescent="0.35">
      <c r="A882" s="46">
        <v>832</v>
      </c>
    </row>
    <row r="883" spans="1:1" x14ac:dyDescent="0.35">
      <c r="A883" s="46">
        <v>833</v>
      </c>
    </row>
    <row r="884" spans="1:1" x14ac:dyDescent="0.35">
      <c r="A884" s="46">
        <v>834</v>
      </c>
    </row>
    <row r="885" spans="1:1" x14ac:dyDescent="0.35">
      <c r="A885" s="46">
        <v>835</v>
      </c>
    </row>
    <row r="886" spans="1:1" x14ac:dyDescent="0.35">
      <c r="A886" s="46">
        <v>836</v>
      </c>
    </row>
    <row r="887" spans="1:1" x14ac:dyDescent="0.35">
      <c r="A887" s="46">
        <v>837</v>
      </c>
    </row>
    <row r="888" spans="1:1" x14ac:dyDescent="0.35">
      <c r="A888" s="46">
        <v>838</v>
      </c>
    </row>
    <row r="889" spans="1:1" x14ac:dyDescent="0.35">
      <c r="A889" s="46">
        <v>839</v>
      </c>
    </row>
    <row r="890" spans="1:1" x14ac:dyDescent="0.35">
      <c r="A890" s="46">
        <v>840</v>
      </c>
    </row>
    <row r="891" spans="1:1" x14ac:dyDescent="0.35">
      <c r="A891" s="46">
        <v>841</v>
      </c>
    </row>
    <row r="892" spans="1:1" x14ac:dyDescent="0.35">
      <c r="A892" s="46">
        <v>842</v>
      </c>
    </row>
    <row r="893" spans="1:1" x14ac:dyDescent="0.35">
      <c r="A893" s="46">
        <v>843</v>
      </c>
    </row>
    <row r="894" spans="1:1" x14ac:dyDescent="0.35">
      <c r="A894" s="46">
        <v>844</v>
      </c>
    </row>
    <row r="895" spans="1:1" x14ac:dyDescent="0.35">
      <c r="A895" s="46">
        <v>845</v>
      </c>
    </row>
    <row r="896" spans="1:1" x14ac:dyDescent="0.35">
      <c r="A896" s="46">
        <v>846</v>
      </c>
    </row>
    <row r="897" spans="1:5" x14ac:dyDescent="0.35">
      <c r="A897" s="46">
        <v>847</v>
      </c>
    </row>
    <row r="898" spans="1:5" x14ac:dyDescent="0.35">
      <c r="A898" s="46">
        <v>848</v>
      </c>
    </row>
    <row r="899" spans="1:5" x14ac:dyDescent="0.35">
      <c r="A899" s="46">
        <v>849</v>
      </c>
    </row>
    <row r="900" spans="1:5" s="30" customFormat="1" x14ac:dyDescent="0.35">
      <c r="A900" s="46">
        <v>850</v>
      </c>
    </row>
    <row r="901" spans="1:5" x14ac:dyDescent="0.35">
      <c r="A901" s="46">
        <v>851</v>
      </c>
      <c r="B901" s="31" t="s">
        <v>26</v>
      </c>
      <c r="C901" s="31" t="s">
        <v>315</v>
      </c>
      <c r="D901" s="31" t="s">
        <v>338</v>
      </c>
      <c r="E901" s="31" t="s">
        <v>316</v>
      </c>
    </row>
    <row r="902" spans="1:5" x14ac:dyDescent="0.35">
      <c r="A902" s="46">
        <v>852</v>
      </c>
      <c r="B902" s="32" t="s">
        <v>345</v>
      </c>
      <c r="C902" s="32" t="s">
        <v>327</v>
      </c>
      <c r="D902" s="32" t="s">
        <v>327</v>
      </c>
      <c r="E902" s="32">
        <v>11</v>
      </c>
    </row>
    <row r="903" spans="1:5" x14ac:dyDescent="0.35">
      <c r="A903" s="46">
        <v>853</v>
      </c>
      <c r="B903" s="32" t="s">
        <v>345</v>
      </c>
      <c r="C903" s="32" t="s">
        <v>343</v>
      </c>
      <c r="D903" s="32" t="s">
        <v>332</v>
      </c>
      <c r="E903" s="33">
        <v>4359</v>
      </c>
    </row>
    <row r="904" spans="1:5" x14ac:dyDescent="0.35">
      <c r="A904" s="46">
        <v>854</v>
      </c>
      <c r="B904" s="32" t="s">
        <v>345</v>
      </c>
      <c r="C904" s="32" t="s">
        <v>343</v>
      </c>
      <c r="D904" s="32" t="s">
        <v>333</v>
      </c>
      <c r="E904" s="32">
        <v>1</v>
      </c>
    </row>
    <row r="905" spans="1:5" x14ac:dyDescent="0.35">
      <c r="A905" s="46">
        <v>855</v>
      </c>
      <c r="B905" s="32" t="s">
        <v>345</v>
      </c>
      <c r="C905" s="32" t="s">
        <v>343</v>
      </c>
      <c r="D905" s="32" t="s">
        <v>334</v>
      </c>
      <c r="E905" s="32">
        <v>975</v>
      </c>
    </row>
    <row r="906" spans="1:5" x14ac:dyDescent="0.35">
      <c r="A906" s="46">
        <v>856</v>
      </c>
      <c r="B906" s="34" t="s">
        <v>337</v>
      </c>
      <c r="C906" s="34"/>
      <c r="D906" s="34"/>
      <c r="E906" s="35">
        <v>5347</v>
      </c>
    </row>
    <row r="907" spans="1:5" x14ac:dyDescent="0.35">
      <c r="A907" s="46">
        <v>857</v>
      </c>
    </row>
    <row r="908" spans="1:5" x14ac:dyDescent="0.35">
      <c r="A908" s="46">
        <v>858</v>
      </c>
    </row>
    <row r="909" spans="1:5" x14ac:dyDescent="0.35">
      <c r="A909" s="46">
        <v>859</v>
      </c>
    </row>
    <row r="910" spans="1:5" x14ac:dyDescent="0.35">
      <c r="A910" s="46">
        <v>860</v>
      </c>
    </row>
    <row r="911" spans="1:5" x14ac:dyDescent="0.35">
      <c r="A911" s="46">
        <v>861</v>
      </c>
    </row>
    <row r="912" spans="1:5" x14ac:dyDescent="0.35">
      <c r="A912" s="46">
        <v>862</v>
      </c>
    </row>
    <row r="913" spans="1:1" x14ac:dyDescent="0.35">
      <c r="A913" s="46">
        <v>863</v>
      </c>
    </row>
    <row r="914" spans="1:1" x14ac:dyDescent="0.35">
      <c r="A914" s="46">
        <v>864</v>
      </c>
    </row>
    <row r="915" spans="1:1" x14ac:dyDescent="0.35">
      <c r="A915" s="46">
        <v>865</v>
      </c>
    </row>
    <row r="916" spans="1:1" x14ac:dyDescent="0.35">
      <c r="A916" s="46">
        <v>866</v>
      </c>
    </row>
    <row r="917" spans="1:1" x14ac:dyDescent="0.35">
      <c r="A917" s="46">
        <v>867</v>
      </c>
    </row>
    <row r="918" spans="1:1" x14ac:dyDescent="0.35">
      <c r="A918" s="46">
        <v>868</v>
      </c>
    </row>
    <row r="919" spans="1:1" x14ac:dyDescent="0.35">
      <c r="A919" s="46">
        <v>869</v>
      </c>
    </row>
    <row r="920" spans="1:1" x14ac:dyDescent="0.35">
      <c r="A920" s="46">
        <v>870</v>
      </c>
    </row>
    <row r="921" spans="1:1" x14ac:dyDescent="0.35">
      <c r="A921" s="46">
        <v>871</v>
      </c>
    </row>
    <row r="922" spans="1:1" x14ac:dyDescent="0.35">
      <c r="A922" s="46">
        <v>872</v>
      </c>
    </row>
    <row r="923" spans="1:1" x14ac:dyDescent="0.35">
      <c r="A923" s="46">
        <v>873</v>
      </c>
    </row>
    <row r="924" spans="1:1" x14ac:dyDescent="0.35">
      <c r="A924" s="46">
        <v>874</v>
      </c>
    </row>
    <row r="925" spans="1:1" x14ac:dyDescent="0.35">
      <c r="A925" s="46">
        <v>875</v>
      </c>
    </row>
    <row r="926" spans="1:1" x14ac:dyDescent="0.35">
      <c r="A926" s="46">
        <v>876</v>
      </c>
    </row>
    <row r="927" spans="1:1" x14ac:dyDescent="0.35">
      <c r="A927" s="46">
        <v>877</v>
      </c>
    </row>
    <row r="928" spans="1:1" x14ac:dyDescent="0.35">
      <c r="A928" s="46">
        <v>878</v>
      </c>
    </row>
    <row r="929" spans="1:1" x14ac:dyDescent="0.35">
      <c r="A929" s="46">
        <v>879</v>
      </c>
    </row>
    <row r="930" spans="1:1" x14ac:dyDescent="0.35">
      <c r="A930" s="46">
        <v>880</v>
      </c>
    </row>
    <row r="931" spans="1:1" x14ac:dyDescent="0.35">
      <c r="A931" s="46">
        <v>881</v>
      </c>
    </row>
    <row r="932" spans="1:1" x14ac:dyDescent="0.35">
      <c r="A932" s="46">
        <v>882</v>
      </c>
    </row>
    <row r="933" spans="1:1" x14ac:dyDescent="0.35">
      <c r="A933" s="46">
        <v>883</v>
      </c>
    </row>
    <row r="934" spans="1:1" x14ac:dyDescent="0.35">
      <c r="A934" s="46">
        <v>884</v>
      </c>
    </row>
    <row r="935" spans="1:1" x14ac:dyDescent="0.35">
      <c r="A935" s="46">
        <v>885</v>
      </c>
    </row>
    <row r="936" spans="1:1" x14ac:dyDescent="0.35">
      <c r="A936" s="46">
        <v>886</v>
      </c>
    </row>
    <row r="937" spans="1:1" x14ac:dyDescent="0.35">
      <c r="A937" s="46">
        <v>887</v>
      </c>
    </row>
    <row r="938" spans="1:1" x14ac:dyDescent="0.35">
      <c r="A938" s="46">
        <v>888</v>
      </c>
    </row>
    <row r="939" spans="1:1" x14ac:dyDescent="0.35">
      <c r="A939" s="46">
        <v>889</v>
      </c>
    </row>
    <row r="940" spans="1:1" x14ac:dyDescent="0.35">
      <c r="A940" s="46">
        <v>890</v>
      </c>
    </row>
    <row r="941" spans="1:1" x14ac:dyDescent="0.35">
      <c r="A941" s="46">
        <v>891</v>
      </c>
    </row>
    <row r="942" spans="1:1" x14ac:dyDescent="0.35">
      <c r="A942" s="46">
        <v>892</v>
      </c>
    </row>
    <row r="943" spans="1:1" x14ac:dyDescent="0.35">
      <c r="A943" s="46">
        <v>893</v>
      </c>
    </row>
    <row r="944" spans="1:1" x14ac:dyDescent="0.35">
      <c r="A944" s="46">
        <v>894</v>
      </c>
    </row>
    <row r="945" spans="1:5" x14ac:dyDescent="0.35">
      <c r="A945" s="46">
        <v>895</v>
      </c>
    </row>
    <row r="946" spans="1:5" x14ac:dyDescent="0.35">
      <c r="A946" s="46">
        <v>896</v>
      </c>
    </row>
    <row r="947" spans="1:5" x14ac:dyDescent="0.35">
      <c r="A947" s="46">
        <v>897</v>
      </c>
    </row>
    <row r="948" spans="1:5" x14ac:dyDescent="0.35">
      <c r="A948" s="46">
        <v>898</v>
      </c>
    </row>
    <row r="949" spans="1:5" x14ac:dyDescent="0.35">
      <c r="A949" s="46">
        <v>899</v>
      </c>
    </row>
    <row r="950" spans="1:5" s="30" customFormat="1" x14ac:dyDescent="0.35">
      <c r="A950" s="46">
        <v>900</v>
      </c>
    </row>
    <row r="951" spans="1:5" x14ac:dyDescent="0.35">
      <c r="A951" s="46">
        <v>901</v>
      </c>
      <c r="B951" s="31" t="s">
        <v>60</v>
      </c>
      <c r="C951" s="31" t="s">
        <v>315</v>
      </c>
      <c r="D951" s="31" t="s">
        <v>338</v>
      </c>
      <c r="E951" s="31" t="s">
        <v>316</v>
      </c>
    </row>
    <row r="952" spans="1:5" ht="29" x14ac:dyDescent="0.35">
      <c r="A952" s="46">
        <v>902</v>
      </c>
      <c r="B952" s="32" t="s">
        <v>317</v>
      </c>
      <c r="C952" s="32" t="s">
        <v>339</v>
      </c>
      <c r="D952" s="32" t="s">
        <v>346</v>
      </c>
      <c r="E952" s="32">
        <v>15</v>
      </c>
    </row>
    <row r="953" spans="1:5" ht="29" x14ac:dyDescent="0.35">
      <c r="A953" s="46">
        <v>903</v>
      </c>
      <c r="B953" s="32" t="s">
        <v>317</v>
      </c>
      <c r="C953" s="32" t="s">
        <v>339</v>
      </c>
      <c r="D953" s="32" t="s">
        <v>318</v>
      </c>
      <c r="E953" s="33">
        <v>311998</v>
      </c>
    </row>
    <row r="954" spans="1:5" x14ac:dyDescent="0.35">
      <c r="A954" s="46">
        <v>904</v>
      </c>
      <c r="B954" s="32" t="s">
        <v>317</v>
      </c>
      <c r="C954" s="32" t="s">
        <v>339</v>
      </c>
      <c r="D954" s="32" t="s">
        <v>319</v>
      </c>
      <c r="E954" s="33">
        <v>6336</v>
      </c>
    </row>
    <row r="955" spans="1:5" ht="29" x14ac:dyDescent="0.35">
      <c r="A955" s="46">
        <v>905</v>
      </c>
      <c r="B955" s="32" t="s">
        <v>317</v>
      </c>
      <c r="C955" s="32" t="s">
        <v>339</v>
      </c>
      <c r="D955" s="32" t="s">
        <v>320</v>
      </c>
      <c r="E955" s="32">
        <v>177</v>
      </c>
    </row>
    <row r="956" spans="1:5" x14ac:dyDescent="0.35">
      <c r="A956" s="46">
        <v>906</v>
      </c>
      <c r="B956" s="32" t="s">
        <v>317</v>
      </c>
      <c r="C956" s="32" t="s">
        <v>340</v>
      </c>
      <c r="D956" s="32" t="s">
        <v>321</v>
      </c>
      <c r="E956" s="32">
        <v>543</v>
      </c>
    </row>
    <row r="957" spans="1:5" x14ac:dyDescent="0.35">
      <c r="A957" s="46">
        <v>907</v>
      </c>
      <c r="B957" s="32" t="s">
        <v>317</v>
      </c>
      <c r="C957" s="32" t="s">
        <v>341</v>
      </c>
      <c r="D957" s="32" t="s">
        <v>323</v>
      </c>
      <c r="E957" s="33">
        <v>1063</v>
      </c>
    </row>
    <row r="958" spans="1:5" x14ac:dyDescent="0.35">
      <c r="A958" s="46">
        <v>908</v>
      </c>
      <c r="B958" s="32" t="s">
        <v>317</v>
      </c>
      <c r="C958" s="32" t="s">
        <v>341</v>
      </c>
      <c r="D958" s="32" t="s">
        <v>324</v>
      </c>
      <c r="E958" s="33">
        <v>4852</v>
      </c>
    </row>
    <row r="959" spans="1:5" ht="29" x14ac:dyDescent="0.35">
      <c r="A959" s="46">
        <v>909</v>
      </c>
      <c r="B959" s="32" t="s">
        <v>317</v>
      </c>
      <c r="C959" s="32" t="s">
        <v>341</v>
      </c>
      <c r="D959" s="32" t="s">
        <v>325</v>
      </c>
      <c r="E959" s="32">
        <v>56</v>
      </c>
    </row>
    <row r="960" spans="1:5" x14ac:dyDescent="0.35">
      <c r="A960" s="46">
        <v>910</v>
      </c>
      <c r="B960" s="32" t="s">
        <v>345</v>
      </c>
      <c r="C960" s="32" t="s">
        <v>327</v>
      </c>
      <c r="D960" s="32" t="s">
        <v>327</v>
      </c>
      <c r="E960" s="33">
        <v>638840</v>
      </c>
    </row>
    <row r="961" spans="1:5" ht="29" x14ac:dyDescent="0.35">
      <c r="A961" s="46">
        <v>911</v>
      </c>
      <c r="B961" s="32" t="s">
        <v>345</v>
      </c>
      <c r="C961" s="32" t="s">
        <v>327</v>
      </c>
      <c r="D961" s="32" t="s">
        <v>328</v>
      </c>
      <c r="E961" s="33">
        <v>1007872</v>
      </c>
    </row>
    <row r="962" spans="1:5" x14ac:dyDescent="0.35">
      <c r="A962" s="46">
        <v>912</v>
      </c>
      <c r="B962" s="32" t="s">
        <v>345</v>
      </c>
      <c r="C962" s="32" t="s">
        <v>327</v>
      </c>
      <c r="D962" s="32" t="s">
        <v>329</v>
      </c>
      <c r="E962" s="33">
        <v>28884</v>
      </c>
    </row>
    <row r="963" spans="1:5" ht="29" x14ac:dyDescent="0.35">
      <c r="A963" s="46">
        <v>913</v>
      </c>
      <c r="B963" s="32" t="s">
        <v>345</v>
      </c>
      <c r="C963" s="32" t="s">
        <v>342</v>
      </c>
      <c r="D963" s="32" t="s">
        <v>330</v>
      </c>
      <c r="E963" s="33">
        <v>17849</v>
      </c>
    </row>
    <row r="964" spans="1:5" x14ac:dyDescent="0.35">
      <c r="A964" s="46">
        <v>914</v>
      </c>
      <c r="B964" s="32" t="s">
        <v>345</v>
      </c>
      <c r="C964" s="32" t="s">
        <v>342</v>
      </c>
      <c r="D964" s="32" t="s">
        <v>331</v>
      </c>
      <c r="E964" s="33">
        <v>11089</v>
      </c>
    </row>
    <row r="965" spans="1:5" x14ac:dyDescent="0.35">
      <c r="A965" s="46">
        <v>915</v>
      </c>
      <c r="B965" s="32" t="s">
        <v>345</v>
      </c>
      <c r="C965" s="32" t="s">
        <v>343</v>
      </c>
      <c r="D965" s="32" t="s">
        <v>332</v>
      </c>
      <c r="E965" s="33">
        <v>6181</v>
      </c>
    </row>
    <row r="966" spans="1:5" x14ac:dyDescent="0.35">
      <c r="A966" s="46">
        <v>916</v>
      </c>
      <c r="B966" s="32" t="s">
        <v>345</v>
      </c>
      <c r="C966" s="32" t="s">
        <v>343</v>
      </c>
      <c r="D966" s="32" t="s">
        <v>333</v>
      </c>
      <c r="E966" s="33">
        <v>20953</v>
      </c>
    </row>
    <row r="967" spans="1:5" x14ac:dyDescent="0.35">
      <c r="A967" s="46">
        <v>917</v>
      </c>
      <c r="B967" s="32" t="s">
        <v>345</v>
      </c>
      <c r="C967" s="32" t="s">
        <v>343</v>
      </c>
      <c r="D967" s="32" t="s">
        <v>334</v>
      </c>
      <c r="E967" s="33">
        <v>25410</v>
      </c>
    </row>
    <row r="968" spans="1:5" x14ac:dyDescent="0.35">
      <c r="A968" s="46">
        <v>918</v>
      </c>
      <c r="B968" s="32" t="s">
        <v>345</v>
      </c>
      <c r="C968" s="32" t="s">
        <v>343</v>
      </c>
      <c r="D968" s="32" t="s">
        <v>335</v>
      </c>
      <c r="E968" s="33">
        <v>1429</v>
      </c>
    </row>
    <row r="969" spans="1:5" x14ac:dyDescent="0.35">
      <c r="A969" s="46">
        <v>919</v>
      </c>
      <c r="B969" s="32" t="s">
        <v>345</v>
      </c>
      <c r="C969" s="32" t="s">
        <v>336</v>
      </c>
      <c r="D969" s="32" t="s">
        <v>336</v>
      </c>
      <c r="E969" s="33">
        <v>10393</v>
      </c>
    </row>
    <row r="970" spans="1:5" x14ac:dyDescent="0.35">
      <c r="A970" s="46">
        <v>920</v>
      </c>
      <c r="B970" s="34" t="s">
        <v>337</v>
      </c>
      <c r="C970" s="34"/>
      <c r="D970" s="34"/>
      <c r="E970" s="35">
        <v>2093937</v>
      </c>
    </row>
    <row r="971" spans="1:5" x14ac:dyDescent="0.35">
      <c r="A971" s="46">
        <v>921</v>
      </c>
    </row>
    <row r="972" spans="1:5" x14ac:dyDescent="0.35">
      <c r="A972" s="46">
        <v>922</v>
      </c>
    </row>
    <row r="973" spans="1:5" x14ac:dyDescent="0.35">
      <c r="A973" s="46">
        <v>923</v>
      </c>
    </row>
    <row r="974" spans="1:5" x14ac:dyDescent="0.35">
      <c r="A974" s="46">
        <v>924</v>
      </c>
    </row>
    <row r="975" spans="1:5" x14ac:dyDescent="0.35">
      <c r="A975" s="46">
        <v>925</v>
      </c>
    </row>
    <row r="976" spans="1:5" x14ac:dyDescent="0.35">
      <c r="A976" s="46">
        <v>926</v>
      </c>
    </row>
    <row r="977" spans="1:1" x14ac:dyDescent="0.35">
      <c r="A977" s="46">
        <v>927</v>
      </c>
    </row>
    <row r="978" spans="1:1" x14ac:dyDescent="0.35">
      <c r="A978" s="46">
        <v>928</v>
      </c>
    </row>
    <row r="979" spans="1:1" x14ac:dyDescent="0.35">
      <c r="A979" s="46">
        <v>929</v>
      </c>
    </row>
    <row r="980" spans="1:1" x14ac:dyDescent="0.35">
      <c r="A980" s="46">
        <v>930</v>
      </c>
    </row>
    <row r="981" spans="1:1" x14ac:dyDescent="0.35">
      <c r="A981" s="46">
        <v>931</v>
      </c>
    </row>
    <row r="982" spans="1:1" x14ac:dyDescent="0.35">
      <c r="A982" s="46">
        <v>932</v>
      </c>
    </row>
    <row r="983" spans="1:1" x14ac:dyDescent="0.35">
      <c r="A983" s="46">
        <v>933</v>
      </c>
    </row>
    <row r="984" spans="1:1" x14ac:dyDescent="0.35">
      <c r="A984" s="46">
        <v>934</v>
      </c>
    </row>
    <row r="985" spans="1:1" x14ac:dyDescent="0.35">
      <c r="A985" s="46">
        <v>935</v>
      </c>
    </row>
    <row r="986" spans="1:1" x14ac:dyDescent="0.35">
      <c r="A986" s="46">
        <v>936</v>
      </c>
    </row>
    <row r="987" spans="1:1" x14ac:dyDescent="0.35">
      <c r="A987" s="46">
        <v>937</v>
      </c>
    </row>
    <row r="988" spans="1:1" x14ac:dyDescent="0.35">
      <c r="A988" s="46">
        <v>938</v>
      </c>
    </row>
    <row r="989" spans="1:1" x14ac:dyDescent="0.35">
      <c r="A989" s="46">
        <v>939</v>
      </c>
    </row>
    <row r="990" spans="1:1" x14ac:dyDescent="0.35">
      <c r="A990" s="46">
        <v>940</v>
      </c>
    </row>
    <row r="991" spans="1:1" x14ac:dyDescent="0.35">
      <c r="A991" s="46">
        <v>941</v>
      </c>
    </row>
    <row r="992" spans="1:1" x14ac:dyDescent="0.35">
      <c r="A992" s="46">
        <v>942</v>
      </c>
    </row>
    <row r="993" spans="1:5" x14ac:dyDescent="0.35">
      <c r="A993" s="46">
        <v>943</v>
      </c>
    </row>
    <row r="994" spans="1:5" x14ac:dyDescent="0.35">
      <c r="A994" s="46">
        <v>944</v>
      </c>
    </row>
    <row r="995" spans="1:5" x14ac:dyDescent="0.35">
      <c r="A995" s="46">
        <v>945</v>
      </c>
    </row>
    <row r="996" spans="1:5" x14ac:dyDescent="0.35">
      <c r="A996" s="46">
        <v>946</v>
      </c>
    </row>
    <row r="997" spans="1:5" x14ac:dyDescent="0.35">
      <c r="A997" s="46">
        <v>947</v>
      </c>
    </row>
    <row r="998" spans="1:5" x14ac:dyDescent="0.35">
      <c r="A998" s="46">
        <v>948</v>
      </c>
    </row>
    <row r="999" spans="1:5" x14ac:dyDescent="0.35">
      <c r="A999" s="46">
        <v>949</v>
      </c>
    </row>
    <row r="1000" spans="1:5" s="30" customFormat="1" x14ac:dyDescent="0.35">
      <c r="A1000" s="46">
        <v>950</v>
      </c>
    </row>
    <row r="1001" spans="1:5" x14ac:dyDescent="0.35">
      <c r="A1001" s="46">
        <v>951</v>
      </c>
      <c r="B1001" s="31" t="s">
        <v>27</v>
      </c>
      <c r="C1001" s="31" t="s">
        <v>315</v>
      </c>
      <c r="D1001" s="31" t="s">
        <v>338</v>
      </c>
      <c r="E1001" s="31" t="s">
        <v>316</v>
      </c>
    </row>
    <row r="1002" spans="1:5" ht="29" x14ac:dyDescent="0.35">
      <c r="A1002" s="46">
        <v>952</v>
      </c>
      <c r="B1002" s="32" t="s">
        <v>317</v>
      </c>
      <c r="C1002" s="32" t="s">
        <v>339</v>
      </c>
      <c r="D1002" s="32" t="s">
        <v>318</v>
      </c>
      <c r="E1002" s="32">
        <v>993</v>
      </c>
    </row>
    <row r="1003" spans="1:5" ht="29" x14ac:dyDescent="0.35">
      <c r="A1003" s="46">
        <v>953</v>
      </c>
      <c r="B1003" s="32" t="s">
        <v>317</v>
      </c>
      <c r="C1003" s="32" t="s">
        <v>339</v>
      </c>
      <c r="D1003" s="32" t="s">
        <v>320</v>
      </c>
      <c r="E1003" s="32">
        <v>34</v>
      </c>
    </row>
    <row r="1004" spans="1:5" x14ac:dyDescent="0.35">
      <c r="A1004" s="46">
        <v>954</v>
      </c>
      <c r="B1004" s="32" t="s">
        <v>317</v>
      </c>
      <c r="C1004" s="32" t="s">
        <v>340</v>
      </c>
      <c r="D1004" s="32" t="s">
        <v>321</v>
      </c>
      <c r="E1004" s="32">
        <v>18</v>
      </c>
    </row>
    <row r="1005" spans="1:5" x14ac:dyDescent="0.35">
      <c r="A1005" s="46">
        <v>955</v>
      </c>
      <c r="B1005" s="32" t="s">
        <v>317</v>
      </c>
      <c r="C1005" s="32" t="s">
        <v>341</v>
      </c>
      <c r="D1005" s="32" t="s">
        <v>323</v>
      </c>
      <c r="E1005" s="32">
        <v>18</v>
      </c>
    </row>
    <row r="1006" spans="1:5" x14ac:dyDescent="0.35">
      <c r="A1006" s="46">
        <v>956</v>
      </c>
      <c r="B1006" s="32" t="s">
        <v>317</v>
      </c>
      <c r="C1006" s="32" t="s">
        <v>341</v>
      </c>
      <c r="D1006" s="32" t="s">
        <v>324</v>
      </c>
      <c r="E1006" s="32">
        <v>9</v>
      </c>
    </row>
    <row r="1007" spans="1:5" ht="29" x14ac:dyDescent="0.35">
      <c r="A1007" s="46">
        <v>957</v>
      </c>
      <c r="B1007" s="32" t="s">
        <v>317</v>
      </c>
      <c r="C1007" s="32" t="s">
        <v>341</v>
      </c>
      <c r="D1007" s="32" t="s">
        <v>325</v>
      </c>
      <c r="E1007" s="32">
        <v>96</v>
      </c>
    </row>
    <row r="1008" spans="1:5" x14ac:dyDescent="0.35">
      <c r="A1008" s="46">
        <v>958</v>
      </c>
      <c r="B1008" s="32" t="s">
        <v>345</v>
      </c>
      <c r="C1008" s="32" t="s">
        <v>327</v>
      </c>
      <c r="D1008" s="32" t="s">
        <v>327</v>
      </c>
      <c r="E1008" s="32">
        <v>695</v>
      </c>
    </row>
    <row r="1009" spans="1:5" x14ac:dyDescent="0.35">
      <c r="A1009" s="46">
        <v>959</v>
      </c>
      <c r="B1009" s="32" t="s">
        <v>345</v>
      </c>
      <c r="C1009" s="32" t="s">
        <v>327</v>
      </c>
      <c r="D1009" s="32" t="s">
        <v>329</v>
      </c>
      <c r="E1009" s="32">
        <v>46</v>
      </c>
    </row>
    <row r="1010" spans="1:5" x14ac:dyDescent="0.35">
      <c r="A1010" s="46">
        <v>960</v>
      </c>
      <c r="B1010" s="32" t="s">
        <v>345</v>
      </c>
      <c r="C1010" s="32" t="s">
        <v>343</v>
      </c>
      <c r="D1010" s="32" t="s">
        <v>332</v>
      </c>
      <c r="E1010" s="33">
        <v>6426</v>
      </c>
    </row>
    <row r="1011" spans="1:5" x14ac:dyDescent="0.35">
      <c r="A1011" s="46">
        <v>961</v>
      </c>
      <c r="B1011" s="32" t="s">
        <v>345</v>
      </c>
      <c r="C1011" s="32" t="s">
        <v>343</v>
      </c>
      <c r="D1011" s="32" t="s">
        <v>333</v>
      </c>
      <c r="E1011" s="33">
        <v>1754</v>
      </c>
    </row>
    <row r="1012" spans="1:5" x14ac:dyDescent="0.35">
      <c r="A1012" s="46">
        <v>962</v>
      </c>
      <c r="B1012" s="32" t="s">
        <v>345</v>
      </c>
      <c r="C1012" s="32" t="s">
        <v>343</v>
      </c>
      <c r="D1012" s="32" t="s">
        <v>334</v>
      </c>
      <c r="E1012" s="33">
        <v>2313</v>
      </c>
    </row>
    <row r="1013" spans="1:5" x14ac:dyDescent="0.35">
      <c r="A1013" s="46">
        <v>963</v>
      </c>
      <c r="B1013" s="32" t="s">
        <v>345</v>
      </c>
      <c r="C1013" s="32" t="s">
        <v>343</v>
      </c>
      <c r="D1013" s="32" t="s">
        <v>335</v>
      </c>
      <c r="E1013" s="32">
        <v>556</v>
      </c>
    </row>
    <row r="1014" spans="1:5" x14ac:dyDescent="0.35">
      <c r="A1014" s="46">
        <v>964</v>
      </c>
      <c r="B1014" s="34" t="s">
        <v>337</v>
      </c>
      <c r="C1014" s="34"/>
      <c r="D1014" s="34"/>
      <c r="E1014" s="35">
        <v>12959</v>
      </c>
    </row>
    <row r="1015" spans="1:5" x14ac:dyDescent="0.35">
      <c r="A1015" s="46">
        <v>965</v>
      </c>
    </row>
    <row r="1016" spans="1:5" x14ac:dyDescent="0.35">
      <c r="A1016" s="46">
        <v>966</v>
      </c>
    </row>
    <row r="1017" spans="1:5" x14ac:dyDescent="0.35">
      <c r="A1017" s="46">
        <v>967</v>
      </c>
    </row>
    <row r="1018" spans="1:5" x14ac:dyDescent="0.35">
      <c r="A1018" s="46">
        <v>968</v>
      </c>
    </row>
    <row r="1019" spans="1:5" x14ac:dyDescent="0.35">
      <c r="A1019" s="46">
        <v>969</v>
      </c>
    </row>
    <row r="1020" spans="1:5" x14ac:dyDescent="0.35">
      <c r="A1020" s="46">
        <v>970</v>
      </c>
    </row>
    <row r="1021" spans="1:5" x14ac:dyDescent="0.35">
      <c r="A1021" s="46">
        <v>971</v>
      </c>
    </row>
    <row r="1022" spans="1:5" x14ac:dyDescent="0.35">
      <c r="A1022" s="46">
        <v>972</v>
      </c>
    </row>
    <row r="1023" spans="1:5" x14ac:dyDescent="0.35">
      <c r="A1023" s="46">
        <v>973</v>
      </c>
    </row>
    <row r="1024" spans="1:5" x14ac:dyDescent="0.35">
      <c r="A1024" s="46">
        <v>974</v>
      </c>
    </row>
    <row r="1025" spans="1:1" x14ac:dyDescent="0.35">
      <c r="A1025" s="46">
        <v>975</v>
      </c>
    </row>
    <row r="1026" spans="1:1" x14ac:dyDescent="0.35">
      <c r="A1026" s="46">
        <v>976</v>
      </c>
    </row>
    <row r="1027" spans="1:1" x14ac:dyDescent="0.35">
      <c r="A1027" s="46">
        <v>977</v>
      </c>
    </row>
    <row r="1028" spans="1:1" x14ac:dyDescent="0.35">
      <c r="A1028" s="46">
        <v>978</v>
      </c>
    </row>
    <row r="1029" spans="1:1" x14ac:dyDescent="0.35">
      <c r="A1029" s="46">
        <v>979</v>
      </c>
    </row>
    <row r="1030" spans="1:1" x14ac:dyDescent="0.35">
      <c r="A1030" s="46">
        <v>980</v>
      </c>
    </row>
    <row r="1031" spans="1:1" x14ac:dyDescent="0.35">
      <c r="A1031" s="46">
        <v>981</v>
      </c>
    </row>
    <row r="1032" spans="1:1" x14ac:dyDescent="0.35">
      <c r="A1032" s="46">
        <v>982</v>
      </c>
    </row>
    <row r="1033" spans="1:1" x14ac:dyDescent="0.35">
      <c r="A1033" s="46">
        <v>983</v>
      </c>
    </row>
    <row r="1034" spans="1:1" x14ac:dyDescent="0.35">
      <c r="A1034" s="46">
        <v>984</v>
      </c>
    </row>
    <row r="1035" spans="1:1" x14ac:dyDescent="0.35">
      <c r="A1035" s="46">
        <v>985</v>
      </c>
    </row>
    <row r="1036" spans="1:1" x14ac:dyDescent="0.35">
      <c r="A1036" s="46">
        <v>986</v>
      </c>
    </row>
    <row r="1037" spans="1:1" x14ac:dyDescent="0.35">
      <c r="A1037" s="46">
        <v>987</v>
      </c>
    </row>
    <row r="1038" spans="1:1" x14ac:dyDescent="0.35">
      <c r="A1038" s="46">
        <v>988</v>
      </c>
    </row>
    <row r="1039" spans="1:1" x14ac:dyDescent="0.35">
      <c r="A1039" s="46">
        <v>989</v>
      </c>
    </row>
    <row r="1040" spans="1:1" x14ac:dyDescent="0.35">
      <c r="A1040" s="46">
        <v>990</v>
      </c>
    </row>
    <row r="1041" spans="1:5" x14ac:dyDescent="0.35">
      <c r="A1041" s="46">
        <v>991</v>
      </c>
    </row>
    <row r="1042" spans="1:5" x14ac:dyDescent="0.35">
      <c r="A1042" s="46">
        <v>992</v>
      </c>
    </row>
    <row r="1043" spans="1:5" x14ac:dyDescent="0.35">
      <c r="A1043" s="46">
        <v>993</v>
      </c>
    </row>
    <row r="1044" spans="1:5" x14ac:dyDescent="0.35">
      <c r="A1044" s="46">
        <v>994</v>
      </c>
    </row>
    <row r="1045" spans="1:5" x14ac:dyDescent="0.35">
      <c r="A1045" s="46">
        <v>995</v>
      </c>
    </row>
    <row r="1046" spans="1:5" x14ac:dyDescent="0.35">
      <c r="A1046" s="46">
        <v>996</v>
      </c>
    </row>
    <row r="1047" spans="1:5" x14ac:dyDescent="0.35">
      <c r="A1047" s="46">
        <v>997</v>
      </c>
    </row>
    <row r="1048" spans="1:5" x14ac:dyDescent="0.35">
      <c r="A1048" s="46">
        <v>998</v>
      </c>
    </row>
    <row r="1049" spans="1:5" x14ac:dyDescent="0.35">
      <c r="A1049" s="46">
        <v>999</v>
      </c>
    </row>
    <row r="1050" spans="1:5" s="30" customFormat="1" x14ac:dyDescent="0.35">
      <c r="A1050" s="46">
        <v>1000</v>
      </c>
    </row>
    <row r="1051" spans="1:5" x14ac:dyDescent="0.35">
      <c r="A1051" s="46">
        <v>1001</v>
      </c>
      <c r="B1051" s="31" t="s">
        <v>61</v>
      </c>
      <c r="C1051" s="31" t="s">
        <v>315</v>
      </c>
      <c r="D1051" s="31" t="s">
        <v>338</v>
      </c>
      <c r="E1051" s="31" t="s">
        <v>316</v>
      </c>
    </row>
    <row r="1052" spans="1:5" ht="29" x14ac:dyDescent="0.35">
      <c r="A1052" s="46">
        <v>1002</v>
      </c>
      <c r="B1052" s="32" t="s">
        <v>317</v>
      </c>
      <c r="C1052" s="32" t="s">
        <v>339</v>
      </c>
      <c r="D1052" s="32" t="s">
        <v>318</v>
      </c>
      <c r="E1052" s="33">
        <v>23166</v>
      </c>
    </row>
    <row r="1053" spans="1:5" x14ac:dyDescent="0.35">
      <c r="A1053" s="46">
        <v>1003</v>
      </c>
      <c r="B1053" s="32" t="s">
        <v>317</v>
      </c>
      <c r="C1053" s="32" t="s">
        <v>339</v>
      </c>
      <c r="D1053" s="32" t="s">
        <v>319</v>
      </c>
      <c r="E1053" s="33">
        <v>67308</v>
      </c>
    </row>
    <row r="1054" spans="1:5" x14ac:dyDescent="0.35">
      <c r="A1054" s="46">
        <v>1004</v>
      </c>
      <c r="B1054" s="32" t="s">
        <v>317</v>
      </c>
      <c r="C1054" s="32" t="s">
        <v>339</v>
      </c>
      <c r="D1054" s="32" t="s">
        <v>344</v>
      </c>
      <c r="E1054" s="32">
        <v>3</v>
      </c>
    </row>
    <row r="1055" spans="1:5" ht="29" x14ac:dyDescent="0.35">
      <c r="A1055" s="46">
        <v>1005</v>
      </c>
      <c r="B1055" s="32" t="s">
        <v>317</v>
      </c>
      <c r="C1055" s="32" t="s">
        <v>339</v>
      </c>
      <c r="D1055" s="32" t="s">
        <v>320</v>
      </c>
      <c r="E1055" s="33">
        <v>1740</v>
      </c>
    </row>
    <row r="1056" spans="1:5" x14ac:dyDescent="0.35">
      <c r="A1056" s="46">
        <v>1006</v>
      </c>
      <c r="B1056" s="32" t="s">
        <v>317</v>
      </c>
      <c r="C1056" s="32" t="s">
        <v>340</v>
      </c>
      <c r="D1056" s="32" t="s">
        <v>321</v>
      </c>
      <c r="E1056" s="33">
        <v>160808</v>
      </c>
    </row>
    <row r="1057" spans="1:5" x14ac:dyDescent="0.35">
      <c r="A1057" s="46">
        <v>1007</v>
      </c>
      <c r="B1057" s="32" t="s">
        <v>317</v>
      </c>
      <c r="C1057" s="32" t="s">
        <v>340</v>
      </c>
      <c r="D1057" s="32" t="s">
        <v>322</v>
      </c>
      <c r="E1057" s="33">
        <v>52585</v>
      </c>
    </row>
    <row r="1058" spans="1:5" x14ac:dyDescent="0.35">
      <c r="A1058" s="46">
        <v>1008</v>
      </c>
      <c r="B1058" s="32" t="s">
        <v>317</v>
      </c>
      <c r="C1058" s="32" t="s">
        <v>341</v>
      </c>
      <c r="D1058" s="32" t="s">
        <v>323</v>
      </c>
      <c r="E1058" s="32">
        <v>635</v>
      </c>
    </row>
    <row r="1059" spans="1:5" x14ac:dyDescent="0.35">
      <c r="A1059" s="46">
        <v>1009</v>
      </c>
      <c r="B1059" s="32" t="s">
        <v>317</v>
      </c>
      <c r="C1059" s="32" t="s">
        <v>341</v>
      </c>
      <c r="D1059" s="32" t="s">
        <v>324</v>
      </c>
      <c r="E1059" s="33">
        <v>1612</v>
      </c>
    </row>
    <row r="1060" spans="1:5" ht="29" x14ac:dyDescent="0.35">
      <c r="A1060" s="46">
        <v>1010</v>
      </c>
      <c r="B1060" s="32" t="s">
        <v>317</v>
      </c>
      <c r="C1060" s="32" t="s">
        <v>341</v>
      </c>
      <c r="D1060" s="32" t="s">
        <v>325</v>
      </c>
      <c r="E1060" s="32">
        <v>31</v>
      </c>
    </row>
    <row r="1061" spans="1:5" x14ac:dyDescent="0.35">
      <c r="A1061" s="46">
        <v>1011</v>
      </c>
      <c r="B1061" s="32" t="s">
        <v>345</v>
      </c>
      <c r="C1061" s="32" t="s">
        <v>327</v>
      </c>
      <c r="D1061" s="32" t="s">
        <v>327</v>
      </c>
      <c r="E1061" s="33">
        <v>32062</v>
      </c>
    </row>
    <row r="1062" spans="1:5" ht="29" x14ac:dyDescent="0.35">
      <c r="A1062" s="46">
        <v>1012</v>
      </c>
      <c r="B1062" s="32" t="s">
        <v>345</v>
      </c>
      <c r="C1062" s="32" t="s">
        <v>327</v>
      </c>
      <c r="D1062" s="32" t="s">
        <v>328</v>
      </c>
      <c r="E1062" s="33">
        <v>11309</v>
      </c>
    </row>
    <row r="1063" spans="1:5" x14ac:dyDescent="0.35">
      <c r="A1063" s="46">
        <v>1013</v>
      </c>
      <c r="B1063" s="32" t="s">
        <v>345</v>
      </c>
      <c r="C1063" s="32" t="s">
        <v>327</v>
      </c>
      <c r="D1063" s="32" t="s">
        <v>329</v>
      </c>
      <c r="E1063" s="32">
        <v>113</v>
      </c>
    </row>
    <row r="1064" spans="1:5" ht="29" x14ac:dyDescent="0.35">
      <c r="A1064" s="46">
        <v>1014</v>
      </c>
      <c r="B1064" s="32" t="s">
        <v>345</v>
      </c>
      <c r="C1064" s="32" t="s">
        <v>342</v>
      </c>
      <c r="D1064" s="32" t="s">
        <v>330</v>
      </c>
      <c r="E1064" s="32">
        <v>6</v>
      </c>
    </row>
    <row r="1065" spans="1:5" x14ac:dyDescent="0.35">
      <c r="A1065" s="46">
        <v>1015</v>
      </c>
      <c r="B1065" s="32" t="s">
        <v>345</v>
      </c>
      <c r="C1065" s="32" t="s">
        <v>343</v>
      </c>
      <c r="D1065" s="32" t="s">
        <v>332</v>
      </c>
      <c r="E1065" s="32">
        <v>784</v>
      </c>
    </row>
    <row r="1066" spans="1:5" x14ac:dyDescent="0.35">
      <c r="A1066" s="46">
        <v>1016</v>
      </c>
      <c r="B1066" s="32" t="s">
        <v>345</v>
      </c>
      <c r="C1066" s="32" t="s">
        <v>343</v>
      </c>
      <c r="D1066" s="32" t="s">
        <v>333</v>
      </c>
      <c r="E1066" s="33">
        <v>4133</v>
      </c>
    </row>
    <row r="1067" spans="1:5" x14ac:dyDescent="0.35">
      <c r="A1067" s="46">
        <v>1017</v>
      </c>
      <c r="B1067" s="32" t="s">
        <v>345</v>
      </c>
      <c r="C1067" s="32" t="s">
        <v>343</v>
      </c>
      <c r="D1067" s="32" t="s">
        <v>334</v>
      </c>
      <c r="E1067" s="33">
        <v>10922</v>
      </c>
    </row>
    <row r="1068" spans="1:5" x14ac:dyDescent="0.35">
      <c r="A1068" s="46">
        <v>1018</v>
      </c>
      <c r="B1068" s="32" t="s">
        <v>345</v>
      </c>
      <c r="C1068" s="32" t="s">
        <v>343</v>
      </c>
      <c r="D1068" s="32" t="s">
        <v>335</v>
      </c>
      <c r="E1068" s="32">
        <v>528</v>
      </c>
    </row>
    <row r="1069" spans="1:5" x14ac:dyDescent="0.35">
      <c r="A1069" s="46">
        <v>1019</v>
      </c>
      <c r="B1069" s="32" t="s">
        <v>345</v>
      </c>
      <c r="C1069" s="32" t="s">
        <v>336</v>
      </c>
      <c r="D1069" s="32" t="s">
        <v>336</v>
      </c>
      <c r="E1069" s="33">
        <v>6011</v>
      </c>
    </row>
    <row r="1070" spans="1:5" x14ac:dyDescent="0.35">
      <c r="A1070" s="46">
        <v>1020</v>
      </c>
      <c r="B1070" s="34" t="s">
        <v>337</v>
      </c>
      <c r="C1070" s="34"/>
      <c r="D1070" s="34"/>
      <c r="E1070" s="35">
        <v>373755</v>
      </c>
    </row>
    <row r="1071" spans="1:5" x14ac:dyDescent="0.35">
      <c r="A1071" s="46">
        <v>1021</v>
      </c>
    </row>
    <row r="1072" spans="1:5" x14ac:dyDescent="0.35">
      <c r="A1072" s="46">
        <v>1022</v>
      </c>
    </row>
    <row r="1073" spans="1:1" x14ac:dyDescent="0.35">
      <c r="A1073" s="46">
        <v>1023</v>
      </c>
    </row>
    <row r="1074" spans="1:1" x14ac:dyDescent="0.35">
      <c r="A1074" s="46">
        <v>1024</v>
      </c>
    </row>
    <row r="1075" spans="1:1" x14ac:dyDescent="0.35">
      <c r="A1075" s="46">
        <v>1025</v>
      </c>
    </row>
    <row r="1076" spans="1:1" x14ac:dyDescent="0.35">
      <c r="A1076" s="46">
        <v>1026</v>
      </c>
    </row>
    <row r="1077" spans="1:1" x14ac:dyDescent="0.35">
      <c r="A1077" s="46">
        <v>1027</v>
      </c>
    </row>
    <row r="1078" spans="1:1" x14ac:dyDescent="0.35">
      <c r="A1078" s="46">
        <v>1028</v>
      </c>
    </row>
    <row r="1079" spans="1:1" x14ac:dyDescent="0.35">
      <c r="A1079" s="46">
        <v>1029</v>
      </c>
    </row>
    <row r="1080" spans="1:1" x14ac:dyDescent="0.35">
      <c r="A1080" s="46">
        <v>1030</v>
      </c>
    </row>
    <row r="1081" spans="1:1" x14ac:dyDescent="0.35">
      <c r="A1081" s="46">
        <v>1031</v>
      </c>
    </row>
    <row r="1082" spans="1:1" x14ac:dyDescent="0.35">
      <c r="A1082" s="46">
        <v>1032</v>
      </c>
    </row>
    <row r="1083" spans="1:1" x14ac:dyDescent="0.35">
      <c r="A1083" s="46">
        <v>1033</v>
      </c>
    </row>
    <row r="1084" spans="1:1" x14ac:dyDescent="0.35">
      <c r="A1084" s="46">
        <v>1034</v>
      </c>
    </row>
    <row r="1085" spans="1:1" x14ac:dyDescent="0.35">
      <c r="A1085" s="46">
        <v>1035</v>
      </c>
    </row>
    <row r="1086" spans="1:1" x14ac:dyDescent="0.35">
      <c r="A1086" s="46">
        <v>1036</v>
      </c>
    </row>
    <row r="1087" spans="1:1" x14ac:dyDescent="0.35">
      <c r="A1087" s="46">
        <v>1037</v>
      </c>
    </row>
    <row r="1088" spans="1:1" x14ac:dyDescent="0.35">
      <c r="A1088" s="46">
        <v>1038</v>
      </c>
    </row>
    <row r="1089" spans="1:5" x14ac:dyDescent="0.35">
      <c r="A1089" s="46">
        <v>1039</v>
      </c>
    </row>
    <row r="1090" spans="1:5" x14ac:dyDescent="0.35">
      <c r="A1090" s="46">
        <v>1040</v>
      </c>
    </row>
    <row r="1091" spans="1:5" x14ac:dyDescent="0.35">
      <c r="A1091" s="46">
        <v>1041</v>
      </c>
    </row>
    <row r="1092" spans="1:5" x14ac:dyDescent="0.35">
      <c r="A1092" s="46">
        <v>1042</v>
      </c>
    </row>
    <row r="1093" spans="1:5" x14ac:dyDescent="0.35">
      <c r="A1093" s="46">
        <v>1043</v>
      </c>
    </row>
    <row r="1094" spans="1:5" x14ac:dyDescent="0.35">
      <c r="A1094" s="46">
        <v>1044</v>
      </c>
    </row>
    <row r="1095" spans="1:5" x14ac:dyDescent="0.35">
      <c r="A1095" s="46">
        <v>1045</v>
      </c>
    </row>
    <row r="1096" spans="1:5" x14ac:dyDescent="0.35">
      <c r="A1096" s="46">
        <v>1046</v>
      </c>
    </row>
    <row r="1097" spans="1:5" x14ac:dyDescent="0.35">
      <c r="A1097" s="46">
        <v>1047</v>
      </c>
    </row>
    <row r="1098" spans="1:5" x14ac:dyDescent="0.35">
      <c r="A1098" s="46">
        <v>1048</v>
      </c>
    </row>
    <row r="1099" spans="1:5" x14ac:dyDescent="0.35">
      <c r="A1099" s="46">
        <v>1049</v>
      </c>
    </row>
    <row r="1100" spans="1:5" s="30" customFormat="1" x14ac:dyDescent="0.35">
      <c r="A1100" s="46">
        <v>1050</v>
      </c>
    </row>
    <row r="1101" spans="1:5" x14ac:dyDescent="0.35">
      <c r="A1101" s="46">
        <v>1051</v>
      </c>
      <c r="B1101" s="31" t="s">
        <v>28</v>
      </c>
      <c r="C1101" s="31" t="s">
        <v>315</v>
      </c>
      <c r="D1101" s="31" t="s">
        <v>338</v>
      </c>
      <c r="E1101" s="31" t="s">
        <v>316</v>
      </c>
    </row>
    <row r="1102" spans="1:5" x14ac:dyDescent="0.35">
      <c r="A1102" s="46">
        <v>1052</v>
      </c>
      <c r="B1102" s="32" t="s">
        <v>345</v>
      </c>
      <c r="C1102" s="32" t="s">
        <v>343</v>
      </c>
      <c r="D1102" s="32" t="s">
        <v>332</v>
      </c>
      <c r="E1102" s="33">
        <v>3071</v>
      </c>
    </row>
    <row r="1103" spans="1:5" x14ac:dyDescent="0.35">
      <c r="A1103" s="46">
        <v>1053</v>
      </c>
      <c r="B1103" s="32" t="s">
        <v>345</v>
      </c>
      <c r="C1103" s="32" t="s">
        <v>343</v>
      </c>
      <c r="D1103" s="32" t="s">
        <v>334</v>
      </c>
      <c r="E1103" s="32">
        <v>799</v>
      </c>
    </row>
    <row r="1104" spans="1:5" x14ac:dyDescent="0.35">
      <c r="A1104" s="46">
        <v>1054</v>
      </c>
      <c r="B1104" s="34" t="s">
        <v>337</v>
      </c>
      <c r="C1104" s="34"/>
      <c r="D1104" s="34"/>
      <c r="E1104" s="35">
        <v>3870</v>
      </c>
    </row>
    <row r="1105" spans="1:1" x14ac:dyDescent="0.35">
      <c r="A1105" s="46">
        <v>1055</v>
      </c>
    </row>
    <row r="1106" spans="1:1" x14ac:dyDescent="0.35">
      <c r="A1106" s="46">
        <v>1056</v>
      </c>
    </row>
    <row r="1107" spans="1:1" x14ac:dyDescent="0.35">
      <c r="A1107" s="46">
        <v>1057</v>
      </c>
    </row>
    <row r="1108" spans="1:1" x14ac:dyDescent="0.35">
      <c r="A1108" s="46">
        <v>1058</v>
      </c>
    </row>
    <row r="1109" spans="1:1" x14ac:dyDescent="0.35">
      <c r="A1109" s="46">
        <v>1059</v>
      </c>
    </row>
    <row r="1110" spans="1:1" x14ac:dyDescent="0.35">
      <c r="A1110" s="46">
        <v>1060</v>
      </c>
    </row>
    <row r="1111" spans="1:1" x14ac:dyDescent="0.35">
      <c r="A1111" s="46">
        <v>1061</v>
      </c>
    </row>
    <row r="1112" spans="1:1" x14ac:dyDescent="0.35">
      <c r="A1112" s="46">
        <v>1062</v>
      </c>
    </row>
    <row r="1113" spans="1:1" x14ac:dyDescent="0.35">
      <c r="A1113" s="46">
        <v>1063</v>
      </c>
    </row>
    <row r="1114" spans="1:1" x14ac:dyDescent="0.35">
      <c r="A1114" s="46">
        <v>1064</v>
      </c>
    </row>
    <row r="1115" spans="1:1" x14ac:dyDescent="0.35">
      <c r="A1115" s="46">
        <v>1065</v>
      </c>
    </row>
    <row r="1116" spans="1:1" x14ac:dyDescent="0.35">
      <c r="A1116" s="46">
        <v>1066</v>
      </c>
    </row>
    <row r="1117" spans="1:1" x14ac:dyDescent="0.35">
      <c r="A1117" s="46">
        <v>1067</v>
      </c>
    </row>
    <row r="1118" spans="1:1" x14ac:dyDescent="0.35">
      <c r="A1118" s="46">
        <v>1068</v>
      </c>
    </row>
    <row r="1119" spans="1:1" x14ac:dyDescent="0.35">
      <c r="A1119" s="46">
        <v>1069</v>
      </c>
    </row>
    <row r="1120" spans="1:1" x14ac:dyDescent="0.35">
      <c r="A1120" s="46">
        <v>1070</v>
      </c>
    </row>
    <row r="1121" spans="1:1" x14ac:dyDescent="0.35">
      <c r="A1121" s="46">
        <v>1071</v>
      </c>
    </row>
    <row r="1122" spans="1:1" x14ac:dyDescent="0.35">
      <c r="A1122" s="46">
        <v>1072</v>
      </c>
    </row>
    <row r="1123" spans="1:1" x14ac:dyDescent="0.35">
      <c r="A1123" s="46">
        <v>1073</v>
      </c>
    </row>
    <row r="1124" spans="1:1" x14ac:dyDescent="0.35">
      <c r="A1124" s="46">
        <v>1074</v>
      </c>
    </row>
    <row r="1125" spans="1:1" x14ac:dyDescent="0.35">
      <c r="A1125" s="46">
        <v>1075</v>
      </c>
    </row>
    <row r="1126" spans="1:1" x14ac:dyDescent="0.35">
      <c r="A1126" s="46">
        <v>1076</v>
      </c>
    </row>
    <row r="1127" spans="1:1" x14ac:dyDescent="0.35">
      <c r="A1127" s="46">
        <v>1077</v>
      </c>
    </row>
    <row r="1128" spans="1:1" x14ac:dyDescent="0.35">
      <c r="A1128" s="46">
        <v>1078</v>
      </c>
    </row>
    <row r="1129" spans="1:1" x14ac:dyDescent="0.35">
      <c r="A1129" s="46">
        <v>1079</v>
      </c>
    </row>
    <row r="1130" spans="1:1" x14ac:dyDescent="0.35">
      <c r="A1130" s="46">
        <v>1080</v>
      </c>
    </row>
    <row r="1131" spans="1:1" x14ac:dyDescent="0.35">
      <c r="A1131" s="46">
        <v>1081</v>
      </c>
    </row>
    <row r="1132" spans="1:1" x14ac:dyDescent="0.35">
      <c r="A1132" s="46">
        <v>1082</v>
      </c>
    </row>
    <row r="1133" spans="1:1" x14ac:dyDescent="0.35">
      <c r="A1133" s="46">
        <v>1083</v>
      </c>
    </row>
    <row r="1134" spans="1:1" x14ac:dyDescent="0.35">
      <c r="A1134" s="46">
        <v>1084</v>
      </c>
    </row>
    <row r="1135" spans="1:1" x14ac:dyDescent="0.35">
      <c r="A1135" s="46">
        <v>1085</v>
      </c>
    </row>
    <row r="1136" spans="1:1" x14ac:dyDescent="0.35">
      <c r="A1136" s="46">
        <v>1086</v>
      </c>
    </row>
    <row r="1137" spans="1:5" x14ac:dyDescent="0.35">
      <c r="A1137" s="46">
        <v>1087</v>
      </c>
    </row>
    <row r="1138" spans="1:5" x14ac:dyDescent="0.35">
      <c r="A1138" s="46">
        <v>1088</v>
      </c>
    </row>
    <row r="1139" spans="1:5" x14ac:dyDescent="0.35">
      <c r="A1139" s="46">
        <v>1089</v>
      </c>
    </row>
    <row r="1140" spans="1:5" x14ac:dyDescent="0.35">
      <c r="A1140" s="46">
        <v>1090</v>
      </c>
    </row>
    <row r="1141" spans="1:5" x14ac:dyDescent="0.35">
      <c r="A1141" s="46">
        <v>1091</v>
      </c>
    </row>
    <row r="1142" spans="1:5" x14ac:dyDescent="0.35">
      <c r="A1142" s="46">
        <v>1092</v>
      </c>
    </row>
    <row r="1143" spans="1:5" x14ac:dyDescent="0.35">
      <c r="A1143" s="46">
        <v>1093</v>
      </c>
    </row>
    <row r="1144" spans="1:5" x14ac:dyDescent="0.35">
      <c r="A1144" s="46">
        <v>1094</v>
      </c>
    </row>
    <row r="1145" spans="1:5" x14ac:dyDescent="0.35">
      <c r="A1145" s="46">
        <v>1095</v>
      </c>
    </row>
    <row r="1146" spans="1:5" x14ac:dyDescent="0.35">
      <c r="A1146" s="46">
        <v>1096</v>
      </c>
    </row>
    <row r="1147" spans="1:5" x14ac:dyDescent="0.35">
      <c r="A1147" s="46">
        <v>1097</v>
      </c>
    </row>
    <row r="1148" spans="1:5" x14ac:dyDescent="0.35">
      <c r="A1148" s="46">
        <v>1098</v>
      </c>
    </row>
    <row r="1149" spans="1:5" x14ac:dyDescent="0.35">
      <c r="A1149" s="46">
        <v>1099</v>
      </c>
    </row>
    <row r="1150" spans="1:5" s="30" customFormat="1" x14ac:dyDescent="0.35">
      <c r="A1150" s="46">
        <v>1100</v>
      </c>
    </row>
    <row r="1151" spans="1:5" x14ac:dyDescent="0.35">
      <c r="A1151" s="46">
        <v>1101</v>
      </c>
      <c r="B1151" s="31" t="s">
        <v>62</v>
      </c>
      <c r="C1151" s="31" t="s">
        <v>315</v>
      </c>
      <c r="D1151" s="31" t="s">
        <v>338</v>
      </c>
      <c r="E1151" s="31" t="s">
        <v>316</v>
      </c>
    </row>
    <row r="1152" spans="1:5" ht="29" x14ac:dyDescent="0.35">
      <c r="A1152" s="46">
        <v>1102</v>
      </c>
      <c r="B1152" s="32" t="s">
        <v>317</v>
      </c>
      <c r="C1152" s="32" t="s">
        <v>339</v>
      </c>
      <c r="D1152" s="32" t="s">
        <v>318</v>
      </c>
      <c r="E1152" s="36" t="s">
        <v>347</v>
      </c>
    </row>
    <row r="1153" spans="1:5" x14ac:dyDescent="0.35">
      <c r="A1153" s="46">
        <v>1103</v>
      </c>
      <c r="B1153" s="32" t="s">
        <v>317</v>
      </c>
      <c r="C1153" s="32" t="s">
        <v>339</v>
      </c>
      <c r="D1153" s="32" t="s">
        <v>319</v>
      </c>
      <c r="E1153" s="33">
        <v>235252</v>
      </c>
    </row>
    <row r="1154" spans="1:5" ht="29" x14ac:dyDescent="0.35">
      <c r="A1154" s="46">
        <v>1104</v>
      </c>
      <c r="B1154" s="32" t="s">
        <v>317</v>
      </c>
      <c r="C1154" s="32" t="s">
        <v>339</v>
      </c>
      <c r="D1154" s="32" t="s">
        <v>320</v>
      </c>
      <c r="E1154" s="36" t="s">
        <v>347</v>
      </c>
    </row>
    <row r="1155" spans="1:5" x14ac:dyDescent="0.35">
      <c r="A1155" s="46">
        <v>1105</v>
      </c>
      <c r="B1155" s="32" t="s">
        <v>317</v>
      </c>
      <c r="C1155" s="32" t="s">
        <v>340</v>
      </c>
      <c r="D1155" s="32" t="s">
        <v>321</v>
      </c>
      <c r="E1155" s="33">
        <v>13494</v>
      </c>
    </row>
    <row r="1156" spans="1:5" x14ac:dyDescent="0.35">
      <c r="A1156" s="46">
        <v>1106</v>
      </c>
      <c r="B1156" s="32" t="s">
        <v>317</v>
      </c>
      <c r="C1156" s="32" t="s">
        <v>340</v>
      </c>
      <c r="D1156" s="32" t="s">
        <v>322</v>
      </c>
      <c r="E1156" s="36" t="s">
        <v>347</v>
      </c>
    </row>
    <row r="1157" spans="1:5" x14ac:dyDescent="0.35">
      <c r="A1157" s="46">
        <v>1107</v>
      </c>
      <c r="B1157" s="32" t="s">
        <v>317</v>
      </c>
      <c r="C1157" s="32" t="s">
        <v>341</v>
      </c>
      <c r="D1157" s="32" t="s">
        <v>323</v>
      </c>
      <c r="E1157" s="32">
        <v>115</v>
      </c>
    </row>
    <row r="1158" spans="1:5" x14ac:dyDescent="0.35">
      <c r="A1158" s="46">
        <v>1108</v>
      </c>
      <c r="B1158" s="32" t="s">
        <v>317</v>
      </c>
      <c r="C1158" s="32" t="s">
        <v>341</v>
      </c>
      <c r="D1158" s="32" t="s">
        <v>324</v>
      </c>
      <c r="E1158" s="32">
        <v>787</v>
      </c>
    </row>
    <row r="1159" spans="1:5" ht="29" x14ac:dyDescent="0.35">
      <c r="A1159" s="46">
        <v>1109</v>
      </c>
      <c r="B1159" s="32" t="s">
        <v>317</v>
      </c>
      <c r="C1159" s="32" t="s">
        <v>341</v>
      </c>
      <c r="D1159" s="32" t="s">
        <v>325</v>
      </c>
      <c r="E1159" s="32">
        <v>25</v>
      </c>
    </row>
    <row r="1160" spans="1:5" x14ac:dyDescent="0.35">
      <c r="A1160" s="46">
        <v>1110</v>
      </c>
      <c r="B1160" s="32" t="s">
        <v>345</v>
      </c>
      <c r="C1160" s="32" t="s">
        <v>327</v>
      </c>
      <c r="D1160" s="32" t="s">
        <v>327</v>
      </c>
      <c r="E1160" s="33">
        <v>18568</v>
      </c>
    </row>
    <row r="1161" spans="1:5" ht="29" x14ac:dyDescent="0.35">
      <c r="A1161" s="46">
        <v>1111</v>
      </c>
      <c r="B1161" s="32" t="s">
        <v>345</v>
      </c>
      <c r="C1161" s="32" t="s">
        <v>327</v>
      </c>
      <c r="D1161" s="32" t="s">
        <v>328</v>
      </c>
      <c r="E1161" s="33">
        <v>77915</v>
      </c>
    </row>
    <row r="1162" spans="1:5" x14ac:dyDescent="0.35">
      <c r="A1162" s="46">
        <v>1112</v>
      </c>
      <c r="B1162" s="32" t="s">
        <v>345</v>
      </c>
      <c r="C1162" s="32" t="s">
        <v>327</v>
      </c>
      <c r="D1162" s="32" t="s">
        <v>329</v>
      </c>
      <c r="E1162" s="33">
        <v>2440</v>
      </c>
    </row>
    <row r="1163" spans="1:5" ht="29" x14ac:dyDescent="0.35">
      <c r="A1163" s="46">
        <v>1113</v>
      </c>
      <c r="B1163" s="32" t="s">
        <v>345</v>
      </c>
      <c r="C1163" s="32" t="s">
        <v>342</v>
      </c>
      <c r="D1163" s="32" t="s">
        <v>330</v>
      </c>
      <c r="E1163" s="33">
        <v>4591</v>
      </c>
    </row>
    <row r="1164" spans="1:5" x14ac:dyDescent="0.35">
      <c r="A1164" s="46">
        <v>1114</v>
      </c>
      <c r="B1164" s="32" t="s">
        <v>345</v>
      </c>
      <c r="C1164" s="32" t="s">
        <v>342</v>
      </c>
      <c r="D1164" s="32" t="s">
        <v>331</v>
      </c>
      <c r="E1164" s="33">
        <v>146238</v>
      </c>
    </row>
    <row r="1165" spans="1:5" x14ac:dyDescent="0.35">
      <c r="A1165" s="46">
        <v>1115</v>
      </c>
      <c r="B1165" s="32" t="s">
        <v>345</v>
      </c>
      <c r="C1165" s="32" t="s">
        <v>343</v>
      </c>
      <c r="D1165" s="32" t="s">
        <v>332</v>
      </c>
      <c r="E1165" s="33">
        <v>1628</v>
      </c>
    </row>
    <row r="1166" spans="1:5" x14ac:dyDescent="0.35">
      <c r="A1166" s="46">
        <v>1116</v>
      </c>
      <c r="B1166" s="32" t="s">
        <v>345</v>
      </c>
      <c r="C1166" s="32" t="s">
        <v>343</v>
      </c>
      <c r="D1166" s="32" t="s">
        <v>333</v>
      </c>
      <c r="E1166" s="33">
        <v>14990</v>
      </c>
    </row>
    <row r="1167" spans="1:5" x14ac:dyDescent="0.35">
      <c r="A1167" s="46">
        <v>1117</v>
      </c>
      <c r="B1167" s="32" t="s">
        <v>345</v>
      </c>
      <c r="C1167" s="32" t="s">
        <v>343</v>
      </c>
      <c r="D1167" s="32" t="s">
        <v>334</v>
      </c>
      <c r="E1167" s="33">
        <v>18428</v>
      </c>
    </row>
    <row r="1168" spans="1:5" x14ac:dyDescent="0.35">
      <c r="A1168" s="46">
        <v>1118</v>
      </c>
      <c r="B1168" s="32" t="s">
        <v>345</v>
      </c>
      <c r="C1168" s="32" t="s">
        <v>343</v>
      </c>
      <c r="D1168" s="32" t="s">
        <v>335</v>
      </c>
      <c r="E1168" s="32">
        <v>545</v>
      </c>
    </row>
    <row r="1169" spans="1:5" x14ac:dyDescent="0.35">
      <c r="A1169" s="46">
        <v>1119</v>
      </c>
      <c r="B1169" s="32" t="s">
        <v>345</v>
      </c>
      <c r="C1169" s="32" t="s">
        <v>336</v>
      </c>
      <c r="D1169" s="32" t="s">
        <v>336</v>
      </c>
      <c r="E1169" s="32">
        <v>33</v>
      </c>
    </row>
    <row r="1170" spans="1:5" x14ac:dyDescent="0.35">
      <c r="A1170" s="46">
        <v>1120</v>
      </c>
      <c r="B1170" s="34" t="s">
        <v>337</v>
      </c>
      <c r="C1170" s="34"/>
      <c r="D1170" s="34"/>
      <c r="E1170" s="35">
        <v>621880</v>
      </c>
    </row>
    <row r="1171" spans="1:5" x14ac:dyDescent="0.35">
      <c r="A1171" s="46">
        <v>1121</v>
      </c>
    </row>
    <row r="1172" spans="1:5" x14ac:dyDescent="0.35">
      <c r="A1172" s="46">
        <v>1122</v>
      </c>
    </row>
    <row r="1173" spans="1:5" x14ac:dyDescent="0.35">
      <c r="A1173" s="46">
        <v>1123</v>
      </c>
    </row>
    <row r="1174" spans="1:5" x14ac:dyDescent="0.35">
      <c r="A1174" s="46">
        <v>1124</v>
      </c>
    </row>
    <row r="1175" spans="1:5" x14ac:dyDescent="0.35">
      <c r="A1175" s="46">
        <v>1125</v>
      </c>
    </row>
    <row r="1176" spans="1:5" x14ac:dyDescent="0.35">
      <c r="A1176" s="46">
        <v>1126</v>
      </c>
    </row>
    <row r="1177" spans="1:5" x14ac:dyDescent="0.35">
      <c r="A1177" s="46">
        <v>1127</v>
      </c>
    </row>
    <row r="1178" spans="1:5" x14ac:dyDescent="0.35">
      <c r="A1178" s="46">
        <v>1128</v>
      </c>
    </row>
    <row r="1179" spans="1:5" x14ac:dyDescent="0.35">
      <c r="A1179" s="46">
        <v>1129</v>
      </c>
    </row>
    <row r="1180" spans="1:5" x14ac:dyDescent="0.35">
      <c r="A1180" s="46">
        <v>1130</v>
      </c>
    </row>
    <row r="1181" spans="1:5" x14ac:dyDescent="0.35">
      <c r="A1181" s="46">
        <v>1131</v>
      </c>
    </row>
    <row r="1182" spans="1:5" x14ac:dyDescent="0.35">
      <c r="A1182" s="46">
        <v>1132</v>
      </c>
    </row>
    <row r="1183" spans="1:5" x14ac:dyDescent="0.35">
      <c r="A1183" s="46">
        <v>1133</v>
      </c>
    </row>
    <row r="1184" spans="1:5" x14ac:dyDescent="0.35">
      <c r="A1184" s="46">
        <v>1134</v>
      </c>
    </row>
    <row r="1185" spans="1:1" x14ac:dyDescent="0.35">
      <c r="A1185" s="46">
        <v>1135</v>
      </c>
    </row>
    <row r="1186" spans="1:1" x14ac:dyDescent="0.35">
      <c r="A1186" s="46">
        <v>1136</v>
      </c>
    </row>
    <row r="1187" spans="1:1" x14ac:dyDescent="0.35">
      <c r="A1187" s="46">
        <v>1137</v>
      </c>
    </row>
    <row r="1188" spans="1:1" x14ac:dyDescent="0.35">
      <c r="A1188" s="46">
        <v>1138</v>
      </c>
    </row>
    <row r="1189" spans="1:1" x14ac:dyDescent="0.35">
      <c r="A1189" s="46">
        <v>1139</v>
      </c>
    </row>
    <row r="1190" spans="1:1" x14ac:dyDescent="0.35">
      <c r="A1190" s="46">
        <v>1140</v>
      </c>
    </row>
    <row r="1191" spans="1:1" x14ac:dyDescent="0.35">
      <c r="A1191" s="46">
        <v>1141</v>
      </c>
    </row>
    <row r="1192" spans="1:1" x14ac:dyDescent="0.35">
      <c r="A1192" s="46">
        <v>1142</v>
      </c>
    </row>
    <row r="1193" spans="1:1" x14ac:dyDescent="0.35">
      <c r="A1193" s="46">
        <v>1143</v>
      </c>
    </row>
    <row r="1194" spans="1:1" x14ac:dyDescent="0.35">
      <c r="A1194" s="46">
        <v>1144</v>
      </c>
    </row>
    <row r="1195" spans="1:1" x14ac:dyDescent="0.35">
      <c r="A1195" s="46">
        <v>1145</v>
      </c>
    </row>
    <row r="1196" spans="1:1" x14ac:dyDescent="0.35">
      <c r="A1196" s="46">
        <v>1146</v>
      </c>
    </row>
    <row r="1197" spans="1:1" x14ac:dyDescent="0.35">
      <c r="A1197" s="46">
        <v>1147</v>
      </c>
    </row>
    <row r="1198" spans="1:1" x14ac:dyDescent="0.35">
      <c r="A1198" s="46">
        <v>1148</v>
      </c>
    </row>
    <row r="1199" spans="1:1" x14ac:dyDescent="0.35">
      <c r="A1199" s="46">
        <v>1149</v>
      </c>
    </row>
    <row r="1200" spans="1:1" s="30" customFormat="1" x14ac:dyDescent="0.35">
      <c r="A1200" s="46">
        <v>1150</v>
      </c>
    </row>
    <row r="1201" spans="1:5" x14ac:dyDescent="0.35">
      <c r="A1201" s="46">
        <v>1151</v>
      </c>
      <c r="B1201" s="31" t="s">
        <v>63</v>
      </c>
      <c r="C1201" s="31" t="s">
        <v>315</v>
      </c>
      <c r="D1201" s="31" t="s">
        <v>338</v>
      </c>
      <c r="E1201" s="31" t="s">
        <v>316</v>
      </c>
    </row>
    <row r="1202" spans="1:5" ht="29" x14ac:dyDescent="0.35">
      <c r="A1202" s="46">
        <v>1152</v>
      </c>
      <c r="B1202" s="32" t="s">
        <v>317</v>
      </c>
      <c r="C1202" s="32" t="s">
        <v>339</v>
      </c>
      <c r="D1202" s="32" t="s">
        <v>318</v>
      </c>
      <c r="E1202" s="33">
        <v>121278</v>
      </c>
    </row>
    <row r="1203" spans="1:5" x14ac:dyDescent="0.35">
      <c r="A1203" s="46">
        <v>1153</v>
      </c>
      <c r="B1203" s="32" t="s">
        <v>317</v>
      </c>
      <c r="C1203" s="32" t="s">
        <v>339</v>
      </c>
      <c r="D1203" s="32" t="s">
        <v>319</v>
      </c>
      <c r="E1203" s="32">
        <v>286</v>
      </c>
    </row>
    <row r="1204" spans="1:5" ht="29" x14ac:dyDescent="0.35">
      <c r="A1204" s="46">
        <v>1154</v>
      </c>
      <c r="B1204" s="32" t="s">
        <v>317</v>
      </c>
      <c r="C1204" s="32" t="s">
        <v>339</v>
      </c>
      <c r="D1204" s="32" t="s">
        <v>320</v>
      </c>
      <c r="E1204" s="33">
        <v>2229</v>
      </c>
    </row>
    <row r="1205" spans="1:5" x14ac:dyDescent="0.35">
      <c r="A1205" s="46">
        <v>1155</v>
      </c>
      <c r="B1205" s="32" t="s">
        <v>317</v>
      </c>
      <c r="C1205" s="32" t="s">
        <v>340</v>
      </c>
      <c r="D1205" s="32" t="s">
        <v>321</v>
      </c>
      <c r="E1205" s="33">
        <v>62419</v>
      </c>
    </row>
    <row r="1206" spans="1:5" x14ac:dyDescent="0.35">
      <c r="A1206" s="46">
        <v>1156</v>
      </c>
      <c r="B1206" s="32" t="s">
        <v>317</v>
      </c>
      <c r="C1206" s="32" t="s">
        <v>340</v>
      </c>
      <c r="D1206" s="32" t="s">
        <v>322</v>
      </c>
      <c r="E1206" s="32">
        <v>83</v>
      </c>
    </row>
    <row r="1207" spans="1:5" x14ac:dyDescent="0.35">
      <c r="A1207" s="46">
        <v>1157</v>
      </c>
      <c r="B1207" s="32" t="s">
        <v>317</v>
      </c>
      <c r="C1207" s="32" t="s">
        <v>341</v>
      </c>
      <c r="D1207" s="32" t="s">
        <v>323</v>
      </c>
      <c r="E1207" s="33">
        <v>1301</v>
      </c>
    </row>
    <row r="1208" spans="1:5" x14ac:dyDescent="0.35">
      <c r="A1208" s="46">
        <v>1158</v>
      </c>
      <c r="B1208" s="32" t="s">
        <v>317</v>
      </c>
      <c r="C1208" s="32" t="s">
        <v>341</v>
      </c>
      <c r="D1208" s="32" t="s">
        <v>324</v>
      </c>
      <c r="E1208" s="32">
        <v>691</v>
      </c>
    </row>
    <row r="1209" spans="1:5" ht="29" x14ac:dyDescent="0.35">
      <c r="A1209" s="46">
        <v>1159</v>
      </c>
      <c r="B1209" s="32" t="s">
        <v>317</v>
      </c>
      <c r="C1209" s="32" t="s">
        <v>341</v>
      </c>
      <c r="D1209" s="32" t="s">
        <v>325</v>
      </c>
      <c r="E1209" s="32">
        <v>7</v>
      </c>
    </row>
    <row r="1210" spans="1:5" x14ac:dyDescent="0.35">
      <c r="A1210" s="46">
        <v>1160</v>
      </c>
      <c r="B1210" s="32" t="s">
        <v>345</v>
      </c>
      <c r="C1210" s="32" t="s">
        <v>327</v>
      </c>
      <c r="D1210" s="32" t="s">
        <v>327</v>
      </c>
      <c r="E1210" s="33">
        <v>13310</v>
      </c>
    </row>
    <row r="1211" spans="1:5" ht="29" x14ac:dyDescent="0.35">
      <c r="A1211" s="46">
        <v>1161</v>
      </c>
      <c r="B1211" s="32" t="s">
        <v>345</v>
      </c>
      <c r="C1211" s="32" t="s">
        <v>327</v>
      </c>
      <c r="D1211" s="32" t="s">
        <v>328</v>
      </c>
      <c r="E1211" s="33">
        <v>11418</v>
      </c>
    </row>
    <row r="1212" spans="1:5" x14ac:dyDescent="0.35">
      <c r="A1212" s="46">
        <v>1162</v>
      </c>
      <c r="B1212" s="32" t="s">
        <v>345</v>
      </c>
      <c r="C1212" s="32" t="s">
        <v>327</v>
      </c>
      <c r="D1212" s="32" t="s">
        <v>329</v>
      </c>
      <c r="E1212" s="33">
        <v>4513</v>
      </c>
    </row>
    <row r="1213" spans="1:5" x14ac:dyDescent="0.35">
      <c r="A1213" s="46">
        <v>1163</v>
      </c>
      <c r="B1213" s="32" t="s">
        <v>345</v>
      </c>
      <c r="C1213" s="32" t="s">
        <v>342</v>
      </c>
      <c r="D1213" s="32" t="s">
        <v>331</v>
      </c>
      <c r="E1213" s="33">
        <v>7165</v>
      </c>
    </row>
    <row r="1214" spans="1:5" x14ac:dyDescent="0.35">
      <c r="A1214" s="46">
        <v>1164</v>
      </c>
      <c r="B1214" s="32" t="s">
        <v>345</v>
      </c>
      <c r="C1214" s="32" t="s">
        <v>343</v>
      </c>
      <c r="D1214" s="32" t="s">
        <v>332</v>
      </c>
      <c r="E1214" s="33">
        <v>2669</v>
      </c>
    </row>
    <row r="1215" spans="1:5" x14ac:dyDescent="0.35">
      <c r="A1215" s="46">
        <v>1165</v>
      </c>
      <c r="B1215" s="32" t="s">
        <v>345</v>
      </c>
      <c r="C1215" s="32" t="s">
        <v>343</v>
      </c>
      <c r="D1215" s="32" t="s">
        <v>333</v>
      </c>
      <c r="E1215" s="33">
        <v>30582</v>
      </c>
    </row>
    <row r="1216" spans="1:5" x14ac:dyDescent="0.35">
      <c r="A1216" s="46">
        <v>1166</v>
      </c>
      <c r="B1216" s="32" t="s">
        <v>345</v>
      </c>
      <c r="C1216" s="32" t="s">
        <v>343</v>
      </c>
      <c r="D1216" s="32" t="s">
        <v>334</v>
      </c>
      <c r="E1216" s="33">
        <v>9996</v>
      </c>
    </row>
    <row r="1217" spans="1:5" x14ac:dyDescent="0.35">
      <c r="A1217" s="46">
        <v>1167</v>
      </c>
      <c r="B1217" s="32" t="s">
        <v>345</v>
      </c>
      <c r="C1217" s="32" t="s">
        <v>343</v>
      </c>
      <c r="D1217" s="32" t="s">
        <v>335</v>
      </c>
      <c r="E1217" s="33">
        <v>2375</v>
      </c>
    </row>
    <row r="1218" spans="1:5" x14ac:dyDescent="0.35">
      <c r="A1218" s="46">
        <v>1168</v>
      </c>
      <c r="B1218" s="32" t="s">
        <v>345</v>
      </c>
      <c r="C1218" s="32" t="s">
        <v>336</v>
      </c>
      <c r="D1218" s="32" t="s">
        <v>336</v>
      </c>
      <c r="E1218" s="32">
        <v>23</v>
      </c>
    </row>
    <row r="1219" spans="1:5" x14ac:dyDescent="0.35">
      <c r="A1219" s="46">
        <v>1169</v>
      </c>
      <c r="B1219" s="34" t="s">
        <v>337</v>
      </c>
      <c r="C1219" s="34"/>
      <c r="D1219" s="34"/>
      <c r="E1219" s="33">
        <f>SUM(E1202:E1218)</f>
        <v>270345</v>
      </c>
    </row>
    <row r="1220" spans="1:5" x14ac:dyDescent="0.35">
      <c r="A1220" s="46">
        <v>1170</v>
      </c>
    </row>
    <row r="1221" spans="1:5" x14ac:dyDescent="0.35">
      <c r="A1221" s="46">
        <v>1171</v>
      </c>
    </row>
    <row r="1222" spans="1:5" x14ac:dyDescent="0.35">
      <c r="A1222" s="46">
        <v>1172</v>
      </c>
    </row>
    <row r="1223" spans="1:5" x14ac:dyDescent="0.35">
      <c r="A1223" s="46">
        <v>1173</v>
      </c>
    </row>
    <row r="1224" spans="1:5" x14ac:dyDescent="0.35">
      <c r="A1224" s="46">
        <v>1174</v>
      </c>
    </row>
    <row r="1225" spans="1:5" x14ac:dyDescent="0.35">
      <c r="A1225" s="46">
        <v>1175</v>
      </c>
    </row>
    <row r="1226" spans="1:5" x14ac:dyDescent="0.35">
      <c r="A1226" s="46">
        <v>1176</v>
      </c>
    </row>
    <row r="1227" spans="1:5" x14ac:dyDescent="0.35">
      <c r="A1227" s="46">
        <v>1177</v>
      </c>
    </row>
    <row r="1228" spans="1:5" x14ac:dyDescent="0.35">
      <c r="A1228" s="46">
        <v>1178</v>
      </c>
    </row>
    <row r="1229" spans="1:5" x14ac:dyDescent="0.35">
      <c r="A1229" s="46">
        <v>1179</v>
      </c>
    </row>
    <row r="1230" spans="1:5" x14ac:dyDescent="0.35">
      <c r="A1230" s="46">
        <v>1180</v>
      </c>
    </row>
    <row r="1231" spans="1:5" x14ac:dyDescent="0.35">
      <c r="A1231" s="46">
        <v>1181</v>
      </c>
    </row>
    <row r="1232" spans="1:5" x14ac:dyDescent="0.35">
      <c r="A1232" s="46">
        <v>1182</v>
      </c>
    </row>
    <row r="1233" spans="1:1" x14ac:dyDescent="0.35">
      <c r="A1233" s="46">
        <v>1183</v>
      </c>
    </row>
    <row r="1234" spans="1:1" x14ac:dyDescent="0.35">
      <c r="A1234" s="46">
        <v>1184</v>
      </c>
    </row>
    <row r="1235" spans="1:1" x14ac:dyDescent="0.35">
      <c r="A1235" s="46">
        <v>1185</v>
      </c>
    </row>
    <row r="1236" spans="1:1" x14ac:dyDescent="0.35">
      <c r="A1236" s="46">
        <v>1186</v>
      </c>
    </row>
    <row r="1237" spans="1:1" x14ac:dyDescent="0.35">
      <c r="A1237" s="46">
        <v>1187</v>
      </c>
    </row>
    <row r="1238" spans="1:1" x14ac:dyDescent="0.35">
      <c r="A1238" s="46">
        <v>1188</v>
      </c>
    </row>
    <row r="1239" spans="1:1" x14ac:dyDescent="0.35">
      <c r="A1239" s="46">
        <v>1189</v>
      </c>
    </row>
    <row r="1240" spans="1:1" x14ac:dyDescent="0.35">
      <c r="A1240" s="46">
        <v>1190</v>
      </c>
    </row>
    <row r="1241" spans="1:1" x14ac:dyDescent="0.35">
      <c r="A1241" s="46">
        <v>1191</v>
      </c>
    </row>
    <row r="1242" spans="1:1" x14ac:dyDescent="0.35">
      <c r="A1242" s="46">
        <v>1192</v>
      </c>
    </row>
    <row r="1243" spans="1:1" x14ac:dyDescent="0.35">
      <c r="A1243" s="46">
        <v>1193</v>
      </c>
    </row>
    <row r="1244" spans="1:1" x14ac:dyDescent="0.35">
      <c r="A1244" s="46">
        <v>1194</v>
      </c>
    </row>
    <row r="1245" spans="1:1" x14ac:dyDescent="0.35">
      <c r="A1245" s="46">
        <v>1195</v>
      </c>
    </row>
    <row r="1246" spans="1:1" x14ac:dyDescent="0.35">
      <c r="A1246" s="46">
        <v>1196</v>
      </c>
    </row>
    <row r="1247" spans="1:1" x14ac:dyDescent="0.35">
      <c r="A1247" s="46">
        <v>1197</v>
      </c>
    </row>
    <row r="1248" spans="1:1" x14ac:dyDescent="0.35">
      <c r="A1248" s="46">
        <v>1198</v>
      </c>
    </row>
    <row r="1249" spans="1:5" x14ac:dyDescent="0.35">
      <c r="A1249" s="46">
        <v>1199</v>
      </c>
    </row>
    <row r="1250" spans="1:5" s="30" customFormat="1" x14ac:dyDescent="0.35">
      <c r="A1250" s="46">
        <v>1200</v>
      </c>
    </row>
    <row r="1251" spans="1:5" x14ac:dyDescent="0.35">
      <c r="A1251" s="46">
        <v>1201</v>
      </c>
      <c r="B1251" s="31" t="s">
        <v>64</v>
      </c>
      <c r="C1251" s="31" t="s">
        <v>315</v>
      </c>
      <c r="D1251" s="31" t="s">
        <v>338</v>
      </c>
      <c r="E1251" s="31" t="s">
        <v>316</v>
      </c>
    </row>
    <row r="1252" spans="1:5" ht="29" x14ac:dyDescent="0.35">
      <c r="A1252" s="46">
        <v>1202</v>
      </c>
      <c r="B1252" s="32" t="s">
        <v>317</v>
      </c>
      <c r="C1252" s="32" t="s">
        <v>339</v>
      </c>
      <c r="D1252" s="32" t="s">
        <v>318</v>
      </c>
      <c r="E1252" s="33">
        <v>89819</v>
      </c>
    </row>
    <row r="1253" spans="1:5" x14ac:dyDescent="0.35">
      <c r="A1253" s="46">
        <v>1203</v>
      </c>
      <c r="B1253" s="32" t="s">
        <v>317</v>
      </c>
      <c r="C1253" s="32" t="s">
        <v>339</v>
      </c>
      <c r="D1253" s="32" t="s">
        <v>319</v>
      </c>
      <c r="E1253" s="33">
        <v>7189</v>
      </c>
    </row>
    <row r="1254" spans="1:5" ht="29" x14ac:dyDescent="0.35">
      <c r="A1254" s="46">
        <v>1204</v>
      </c>
      <c r="B1254" s="32" t="s">
        <v>317</v>
      </c>
      <c r="C1254" s="32" t="s">
        <v>339</v>
      </c>
      <c r="D1254" s="32" t="s">
        <v>320</v>
      </c>
      <c r="E1254" s="33">
        <v>3371</v>
      </c>
    </row>
    <row r="1255" spans="1:5" x14ac:dyDescent="0.35">
      <c r="A1255" s="46">
        <v>1205</v>
      </c>
      <c r="B1255" s="32" t="s">
        <v>317</v>
      </c>
      <c r="C1255" s="32" t="s">
        <v>340</v>
      </c>
      <c r="D1255" s="32" t="s">
        <v>321</v>
      </c>
      <c r="E1255" s="33">
        <v>40373</v>
      </c>
    </row>
    <row r="1256" spans="1:5" x14ac:dyDescent="0.35">
      <c r="A1256" s="46">
        <v>1206</v>
      </c>
      <c r="B1256" s="32" t="s">
        <v>317</v>
      </c>
      <c r="C1256" s="32" t="s">
        <v>340</v>
      </c>
      <c r="D1256" s="32" t="s">
        <v>322</v>
      </c>
      <c r="E1256" s="33">
        <v>5374</v>
      </c>
    </row>
    <row r="1257" spans="1:5" x14ac:dyDescent="0.35">
      <c r="A1257" s="46">
        <v>1207</v>
      </c>
      <c r="B1257" s="32" t="s">
        <v>317</v>
      </c>
      <c r="C1257" s="32" t="s">
        <v>341</v>
      </c>
      <c r="D1257" s="32" t="s">
        <v>323</v>
      </c>
      <c r="E1257" s="32">
        <v>538</v>
      </c>
    </row>
    <row r="1258" spans="1:5" x14ac:dyDescent="0.35">
      <c r="A1258" s="46">
        <v>1208</v>
      </c>
      <c r="B1258" s="32" t="s">
        <v>317</v>
      </c>
      <c r="C1258" s="32" t="s">
        <v>341</v>
      </c>
      <c r="D1258" s="32" t="s">
        <v>324</v>
      </c>
      <c r="E1258" s="33">
        <v>1550</v>
      </c>
    </row>
    <row r="1259" spans="1:5" ht="29" x14ac:dyDescent="0.35">
      <c r="A1259" s="46">
        <v>1209</v>
      </c>
      <c r="B1259" s="32" t="s">
        <v>317</v>
      </c>
      <c r="C1259" s="32" t="s">
        <v>341</v>
      </c>
      <c r="D1259" s="32" t="s">
        <v>325</v>
      </c>
      <c r="E1259" s="32">
        <v>25</v>
      </c>
    </row>
    <row r="1260" spans="1:5" x14ac:dyDescent="0.35">
      <c r="A1260" s="46">
        <v>1210</v>
      </c>
      <c r="B1260" s="32" t="s">
        <v>345</v>
      </c>
      <c r="C1260" s="32" t="s">
        <v>327</v>
      </c>
      <c r="D1260" s="32" t="s">
        <v>327</v>
      </c>
      <c r="E1260" s="33">
        <v>43480</v>
      </c>
    </row>
    <row r="1261" spans="1:5" ht="29" x14ac:dyDescent="0.35">
      <c r="A1261" s="46">
        <v>1211</v>
      </c>
      <c r="B1261" s="32" t="s">
        <v>345</v>
      </c>
      <c r="C1261" s="32" t="s">
        <v>327</v>
      </c>
      <c r="D1261" s="32" t="s">
        <v>328</v>
      </c>
      <c r="E1261" s="33">
        <v>18785</v>
      </c>
    </row>
    <row r="1262" spans="1:5" x14ac:dyDescent="0.35">
      <c r="A1262" s="46">
        <v>1212</v>
      </c>
      <c r="B1262" s="32" t="s">
        <v>345</v>
      </c>
      <c r="C1262" s="32" t="s">
        <v>327</v>
      </c>
      <c r="D1262" s="32" t="s">
        <v>329</v>
      </c>
      <c r="E1262" s="33">
        <v>4958</v>
      </c>
    </row>
    <row r="1263" spans="1:5" ht="29" x14ac:dyDescent="0.35">
      <c r="A1263" s="46">
        <v>1213</v>
      </c>
      <c r="B1263" s="32" t="s">
        <v>345</v>
      </c>
      <c r="C1263" s="32" t="s">
        <v>342</v>
      </c>
      <c r="D1263" s="32" t="s">
        <v>330</v>
      </c>
      <c r="E1263" s="32">
        <v>8</v>
      </c>
    </row>
    <row r="1264" spans="1:5" x14ac:dyDescent="0.35">
      <c r="A1264" s="46">
        <v>1214</v>
      </c>
      <c r="B1264" s="32" t="s">
        <v>345</v>
      </c>
      <c r="C1264" s="32" t="s">
        <v>343</v>
      </c>
      <c r="D1264" s="32" t="s">
        <v>332</v>
      </c>
      <c r="E1264" s="33">
        <v>8802</v>
      </c>
    </row>
    <row r="1265" spans="1:5" x14ac:dyDescent="0.35">
      <c r="A1265" s="46">
        <v>1215</v>
      </c>
      <c r="B1265" s="32" t="s">
        <v>345</v>
      </c>
      <c r="C1265" s="32" t="s">
        <v>343</v>
      </c>
      <c r="D1265" s="32" t="s">
        <v>333</v>
      </c>
      <c r="E1265" s="33">
        <v>54309</v>
      </c>
    </row>
    <row r="1266" spans="1:5" x14ac:dyDescent="0.35">
      <c r="A1266" s="46">
        <v>1216</v>
      </c>
      <c r="B1266" s="32" t="s">
        <v>345</v>
      </c>
      <c r="C1266" s="32" t="s">
        <v>343</v>
      </c>
      <c r="D1266" s="32" t="s">
        <v>334</v>
      </c>
      <c r="E1266" s="33">
        <v>16104</v>
      </c>
    </row>
    <row r="1267" spans="1:5" x14ac:dyDescent="0.35">
      <c r="A1267" s="46">
        <v>1217</v>
      </c>
      <c r="B1267" s="32" t="s">
        <v>345</v>
      </c>
      <c r="C1267" s="32" t="s">
        <v>343</v>
      </c>
      <c r="D1267" s="32" t="s">
        <v>335</v>
      </c>
      <c r="E1267" s="33">
        <v>2168</v>
      </c>
    </row>
    <row r="1268" spans="1:5" x14ac:dyDescent="0.35">
      <c r="A1268" s="46">
        <v>1218</v>
      </c>
      <c r="B1268" s="32" t="s">
        <v>345</v>
      </c>
      <c r="C1268" s="32" t="s">
        <v>336</v>
      </c>
      <c r="D1268" s="32" t="s">
        <v>336</v>
      </c>
      <c r="E1268" s="33">
        <v>3150</v>
      </c>
    </row>
    <row r="1269" spans="1:5" x14ac:dyDescent="0.35">
      <c r="A1269" s="46">
        <v>1219</v>
      </c>
      <c r="B1269" s="34" t="s">
        <v>337</v>
      </c>
      <c r="C1269" s="34"/>
      <c r="D1269" s="34"/>
      <c r="E1269" s="35">
        <v>300003</v>
      </c>
    </row>
    <row r="1270" spans="1:5" x14ac:dyDescent="0.35">
      <c r="A1270" s="46">
        <v>1220</v>
      </c>
    </row>
    <row r="1271" spans="1:5" x14ac:dyDescent="0.35">
      <c r="A1271" s="46">
        <v>1221</v>
      </c>
    </row>
    <row r="1272" spans="1:5" x14ac:dyDescent="0.35">
      <c r="A1272" s="46">
        <v>1222</v>
      </c>
    </row>
    <row r="1273" spans="1:5" x14ac:dyDescent="0.35">
      <c r="A1273" s="46">
        <v>1223</v>
      </c>
    </row>
    <row r="1274" spans="1:5" x14ac:dyDescent="0.35">
      <c r="A1274" s="46">
        <v>1224</v>
      </c>
    </row>
    <row r="1275" spans="1:5" x14ac:dyDescent="0.35">
      <c r="A1275" s="46">
        <v>1225</v>
      </c>
    </row>
    <row r="1276" spans="1:5" x14ac:dyDescent="0.35">
      <c r="A1276" s="46">
        <v>1226</v>
      </c>
    </row>
    <row r="1277" spans="1:5" x14ac:dyDescent="0.35">
      <c r="A1277" s="46">
        <v>1227</v>
      </c>
    </row>
    <row r="1278" spans="1:5" x14ac:dyDescent="0.35">
      <c r="A1278" s="46">
        <v>1228</v>
      </c>
    </row>
    <row r="1279" spans="1:5" x14ac:dyDescent="0.35">
      <c r="A1279" s="46">
        <v>1229</v>
      </c>
    </row>
    <row r="1280" spans="1:5" x14ac:dyDescent="0.35">
      <c r="A1280" s="46">
        <v>1230</v>
      </c>
    </row>
    <row r="1281" spans="1:1" x14ac:dyDescent="0.35">
      <c r="A1281" s="46">
        <v>1231</v>
      </c>
    </row>
    <row r="1282" spans="1:1" x14ac:dyDescent="0.35">
      <c r="A1282" s="46">
        <v>1232</v>
      </c>
    </row>
    <row r="1283" spans="1:1" x14ac:dyDescent="0.35">
      <c r="A1283" s="46">
        <v>1233</v>
      </c>
    </row>
    <row r="1284" spans="1:1" x14ac:dyDescent="0.35">
      <c r="A1284" s="46">
        <v>1234</v>
      </c>
    </row>
    <row r="1285" spans="1:1" x14ac:dyDescent="0.35">
      <c r="A1285" s="46">
        <v>1235</v>
      </c>
    </row>
    <row r="1286" spans="1:1" x14ac:dyDescent="0.35">
      <c r="A1286" s="46">
        <v>1236</v>
      </c>
    </row>
    <row r="1287" spans="1:1" x14ac:dyDescent="0.35">
      <c r="A1287" s="46">
        <v>1237</v>
      </c>
    </row>
    <row r="1288" spans="1:1" x14ac:dyDescent="0.35">
      <c r="A1288" s="46">
        <v>1238</v>
      </c>
    </row>
    <row r="1289" spans="1:1" x14ac:dyDescent="0.35">
      <c r="A1289" s="46">
        <v>1239</v>
      </c>
    </row>
    <row r="1290" spans="1:1" x14ac:dyDescent="0.35">
      <c r="A1290" s="46">
        <v>1240</v>
      </c>
    </row>
    <row r="1291" spans="1:1" x14ac:dyDescent="0.35">
      <c r="A1291" s="46">
        <v>1241</v>
      </c>
    </row>
    <row r="1292" spans="1:1" x14ac:dyDescent="0.35">
      <c r="A1292" s="46">
        <v>1242</v>
      </c>
    </row>
    <row r="1293" spans="1:1" x14ac:dyDescent="0.35">
      <c r="A1293" s="46">
        <v>1243</v>
      </c>
    </row>
    <row r="1294" spans="1:1" x14ac:dyDescent="0.35">
      <c r="A1294" s="46">
        <v>1244</v>
      </c>
    </row>
    <row r="1295" spans="1:1" x14ac:dyDescent="0.35">
      <c r="A1295" s="46">
        <v>1245</v>
      </c>
    </row>
    <row r="1296" spans="1:1" x14ac:dyDescent="0.35">
      <c r="A1296" s="46">
        <v>1246</v>
      </c>
    </row>
    <row r="1297" spans="1:5" x14ac:dyDescent="0.35">
      <c r="A1297" s="46">
        <v>1247</v>
      </c>
    </row>
    <row r="1298" spans="1:5" x14ac:dyDescent="0.35">
      <c r="A1298" s="46">
        <v>1248</v>
      </c>
    </row>
    <row r="1299" spans="1:5" x14ac:dyDescent="0.35">
      <c r="A1299" s="46">
        <v>1249</v>
      </c>
    </row>
    <row r="1300" spans="1:5" s="30" customFormat="1" x14ac:dyDescent="0.35">
      <c r="A1300" s="46">
        <v>1250</v>
      </c>
    </row>
    <row r="1301" spans="1:5" x14ac:dyDescent="0.35">
      <c r="A1301" s="46">
        <v>1251</v>
      </c>
      <c r="B1301" s="31" t="s">
        <v>29</v>
      </c>
      <c r="C1301" s="31" t="s">
        <v>315</v>
      </c>
      <c r="D1301" s="31" t="s">
        <v>338</v>
      </c>
      <c r="E1301" s="31" t="s">
        <v>316</v>
      </c>
    </row>
    <row r="1302" spans="1:5" ht="29" x14ac:dyDescent="0.35">
      <c r="A1302" s="46">
        <v>1252</v>
      </c>
      <c r="B1302" s="32" t="s">
        <v>317</v>
      </c>
      <c r="C1302" s="32" t="s">
        <v>339</v>
      </c>
      <c r="D1302" s="32" t="s">
        <v>318</v>
      </c>
      <c r="E1302" s="33">
        <v>1404</v>
      </c>
    </row>
    <row r="1303" spans="1:5" ht="29" x14ac:dyDescent="0.35">
      <c r="A1303" s="46">
        <v>1253</v>
      </c>
      <c r="B1303" s="32" t="s">
        <v>317</v>
      </c>
      <c r="C1303" s="32" t="s">
        <v>339</v>
      </c>
      <c r="D1303" s="32" t="s">
        <v>320</v>
      </c>
      <c r="E1303" s="32">
        <v>214</v>
      </c>
    </row>
    <row r="1304" spans="1:5" x14ac:dyDescent="0.35">
      <c r="A1304" s="46">
        <v>1254</v>
      </c>
      <c r="B1304" s="32" t="s">
        <v>317</v>
      </c>
      <c r="C1304" s="32" t="s">
        <v>340</v>
      </c>
      <c r="D1304" s="32" t="s">
        <v>321</v>
      </c>
      <c r="E1304" s="32">
        <v>92</v>
      </c>
    </row>
    <row r="1305" spans="1:5" x14ac:dyDescent="0.35">
      <c r="A1305" s="46">
        <v>1255</v>
      </c>
      <c r="B1305" s="32" t="s">
        <v>317</v>
      </c>
      <c r="C1305" s="32" t="s">
        <v>341</v>
      </c>
      <c r="D1305" s="32" t="s">
        <v>323</v>
      </c>
      <c r="E1305" s="32">
        <v>66</v>
      </c>
    </row>
    <row r="1306" spans="1:5" x14ac:dyDescent="0.35">
      <c r="A1306" s="46">
        <v>1256</v>
      </c>
      <c r="B1306" s="32" t="s">
        <v>317</v>
      </c>
      <c r="C1306" s="32" t="s">
        <v>341</v>
      </c>
      <c r="D1306" s="32" t="s">
        <v>324</v>
      </c>
      <c r="E1306" s="32">
        <v>95</v>
      </c>
    </row>
    <row r="1307" spans="1:5" ht="29" x14ac:dyDescent="0.35">
      <c r="A1307" s="46">
        <v>1257</v>
      </c>
      <c r="B1307" s="32" t="s">
        <v>317</v>
      </c>
      <c r="C1307" s="32" t="s">
        <v>341</v>
      </c>
      <c r="D1307" s="32" t="s">
        <v>325</v>
      </c>
      <c r="E1307" s="32">
        <v>11</v>
      </c>
    </row>
    <row r="1308" spans="1:5" x14ac:dyDescent="0.35">
      <c r="A1308" s="46">
        <v>1258</v>
      </c>
      <c r="B1308" s="32" t="s">
        <v>345</v>
      </c>
      <c r="C1308" s="32" t="s">
        <v>327</v>
      </c>
      <c r="D1308" s="32" t="s">
        <v>327</v>
      </c>
      <c r="E1308" s="32">
        <v>268</v>
      </c>
    </row>
    <row r="1309" spans="1:5" x14ac:dyDescent="0.35">
      <c r="A1309" s="46">
        <v>1259</v>
      </c>
      <c r="B1309" s="32" t="s">
        <v>345</v>
      </c>
      <c r="C1309" s="32" t="s">
        <v>343</v>
      </c>
      <c r="D1309" s="32" t="s">
        <v>332</v>
      </c>
      <c r="E1309" s="33">
        <v>6181</v>
      </c>
    </row>
    <row r="1310" spans="1:5" x14ac:dyDescent="0.35">
      <c r="A1310" s="46">
        <v>1260</v>
      </c>
      <c r="B1310" s="32" t="s">
        <v>345</v>
      </c>
      <c r="C1310" s="32" t="s">
        <v>343</v>
      </c>
      <c r="D1310" s="32" t="s">
        <v>333</v>
      </c>
      <c r="E1310" s="33">
        <v>1152</v>
      </c>
    </row>
    <row r="1311" spans="1:5" x14ac:dyDescent="0.35">
      <c r="A1311" s="46">
        <v>1261</v>
      </c>
      <c r="B1311" s="32" t="s">
        <v>345</v>
      </c>
      <c r="C1311" s="32" t="s">
        <v>343</v>
      </c>
      <c r="D1311" s="32" t="s">
        <v>334</v>
      </c>
      <c r="E1311" s="33">
        <v>2514</v>
      </c>
    </row>
    <row r="1312" spans="1:5" x14ac:dyDescent="0.35">
      <c r="A1312" s="46">
        <v>1262</v>
      </c>
      <c r="B1312" s="32" t="s">
        <v>345</v>
      </c>
      <c r="C1312" s="32" t="s">
        <v>343</v>
      </c>
      <c r="D1312" s="32" t="s">
        <v>335</v>
      </c>
      <c r="E1312" s="32">
        <v>901</v>
      </c>
    </row>
    <row r="1313" spans="1:5" x14ac:dyDescent="0.35">
      <c r="A1313" s="46">
        <v>1263</v>
      </c>
      <c r="B1313" s="32" t="s">
        <v>345</v>
      </c>
      <c r="C1313" s="32" t="s">
        <v>336</v>
      </c>
      <c r="D1313" s="32" t="s">
        <v>336</v>
      </c>
      <c r="E1313" s="32">
        <v>59</v>
      </c>
    </row>
    <row r="1314" spans="1:5" x14ac:dyDescent="0.35">
      <c r="A1314" s="46">
        <v>1264</v>
      </c>
      <c r="B1314" s="34" t="s">
        <v>337</v>
      </c>
      <c r="C1314" s="34"/>
      <c r="D1314" s="34"/>
      <c r="E1314" s="35">
        <v>12954</v>
      </c>
    </row>
    <row r="1315" spans="1:5" x14ac:dyDescent="0.35">
      <c r="A1315" s="46">
        <v>1265</v>
      </c>
    </row>
    <row r="1316" spans="1:5" x14ac:dyDescent="0.35">
      <c r="A1316" s="46">
        <v>1266</v>
      </c>
    </row>
    <row r="1317" spans="1:5" x14ac:dyDescent="0.35">
      <c r="A1317" s="46">
        <v>1267</v>
      </c>
    </row>
    <row r="1318" spans="1:5" x14ac:dyDescent="0.35">
      <c r="A1318" s="46">
        <v>1268</v>
      </c>
    </row>
    <row r="1319" spans="1:5" x14ac:dyDescent="0.35">
      <c r="A1319" s="46">
        <v>1269</v>
      </c>
    </row>
    <row r="1320" spans="1:5" x14ac:dyDescent="0.35">
      <c r="A1320" s="46">
        <v>1270</v>
      </c>
    </row>
    <row r="1321" spans="1:5" x14ac:dyDescent="0.35">
      <c r="A1321" s="46">
        <v>1271</v>
      </c>
    </row>
    <row r="1322" spans="1:5" x14ac:dyDescent="0.35">
      <c r="A1322" s="46">
        <v>1272</v>
      </c>
    </row>
    <row r="1323" spans="1:5" x14ac:dyDescent="0.35">
      <c r="A1323" s="46">
        <v>1273</v>
      </c>
    </row>
    <row r="1324" spans="1:5" x14ac:dyDescent="0.35">
      <c r="A1324" s="46">
        <v>1274</v>
      </c>
    </row>
    <row r="1325" spans="1:5" x14ac:dyDescent="0.35">
      <c r="A1325" s="46">
        <v>1275</v>
      </c>
    </row>
    <row r="1326" spans="1:5" x14ac:dyDescent="0.35">
      <c r="A1326" s="46">
        <v>1276</v>
      </c>
    </row>
    <row r="1327" spans="1:5" x14ac:dyDescent="0.35">
      <c r="A1327" s="46">
        <v>1277</v>
      </c>
    </row>
    <row r="1328" spans="1:5" x14ac:dyDescent="0.35">
      <c r="A1328" s="46">
        <v>1278</v>
      </c>
    </row>
    <row r="1329" spans="1:1" x14ac:dyDescent="0.35">
      <c r="A1329" s="46">
        <v>1279</v>
      </c>
    </row>
    <row r="1330" spans="1:1" x14ac:dyDescent="0.35">
      <c r="A1330" s="46">
        <v>1280</v>
      </c>
    </row>
    <row r="1331" spans="1:1" x14ac:dyDescent="0.35">
      <c r="A1331" s="46">
        <v>1281</v>
      </c>
    </row>
    <row r="1332" spans="1:1" x14ac:dyDescent="0.35">
      <c r="A1332" s="46">
        <v>1282</v>
      </c>
    </row>
    <row r="1333" spans="1:1" x14ac:dyDescent="0.35">
      <c r="A1333" s="46">
        <v>1283</v>
      </c>
    </row>
    <row r="1334" spans="1:1" x14ac:dyDescent="0.35">
      <c r="A1334" s="46">
        <v>1284</v>
      </c>
    </row>
    <row r="1335" spans="1:1" x14ac:dyDescent="0.35">
      <c r="A1335" s="46">
        <v>1285</v>
      </c>
    </row>
    <row r="1336" spans="1:1" x14ac:dyDescent="0.35">
      <c r="A1336" s="46">
        <v>1286</v>
      </c>
    </row>
    <row r="1337" spans="1:1" x14ac:dyDescent="0.35">
      <c r="A1337" s="46">
        <v>1287</v>
      </c>
    </row>
    <row r="1338" spans="1:1" x14ac:dyDescent="0.35">
      <c r="A1338" s="46">
        <v>1288</v>
      </c>
    </row>
    <row r="1339" spans="1:1" x14ac:dyDescent="0.35">
      <c r="A1339" s="46">
        <v>1289</v>
      </c>
    </row>
    <row r="1340" spans="1:1" x14ac:dyDescent="0.35">
      <c r="A1340" s="46">
        <v>1290</v>
      </c>
    </row>
    <row r="1341" spans="1:1" x14ac:dyDescent="0.35">
      <c r="A1341" s="46">
        <v>1291</v>
      </c>
    </row>
    <row r="1342" spans="1:1" x14ac:dyDescent="0.35">
      <c r="A1342" s="46">
        <v>1292</v>
      </c>
    </row>
    <row r="1343" spans="1:1" x14ac:dyDescent="0.35">
      <c r="A1343" s="46">
        <v>1293</v>
      </c>
    </row>
    <row r="1344" spans="1:1" x14ac:dyDescent="0.35">
      <c r="A1344" s="46">
        <v>1294</v>
      </c>
    </row>
    <row r="1345" spans="1:5" x14ac:dyDescent="0.35">
      <c r="A1345" s="46">
        <v>1295</v>
      </c>
    </row>
    <row r="1346" spans="1:5" x14ac:dyDescent="0.35">
      <c r="A1346" s="46">
        <v>1296</v>
      </c>
    </row>
    <row r="1347" spans="1:5" x14ac:dyDescent="0.35">
      <c r="A1347" s="46">
        <v>1297</v>
      </c>
    </row>
    <row r="1348" spans="1:5" x14ac:dyDescent="0.35">
      <c r="A1348" s="46">
        <v>1298</v>
      </c>
    </row>
    <row r="1349" spans="1:5" x14ac:dyDescent="0.35">
      <c r="A1349" s="46">
        <v>1299</v>
      </c>
    </row>
    <row r="1350" spans="1:5" s="30" customFormat="1" x14ac:dyDescent="0.35">
      <c r="A1350" s="46">
        <v>1300</v>
      </c>
    </row>
    <row r="1351" spans="1:5" x14ac:dyDescent="0.35">
      <c r="A1351" s="46">
        <v>1301</v>
      </c>
      <c r="B1351" s="31" t="s">
        <v>65</v>
      </c>
      <c r="C1351" s="31" t="s">
        <v>315</v>
      </c>
      <c r="D1351" s="31" t="s">
        <v>338</v>
      </c>
      <c r="E1351" s="31" t="s">
        <v>316</v>
      </c>
    </row>
    <row r="1352" spans="1:5" ht="29" x14ac:dyDescent="0.35">
      <c r="A1352" s="46">
        <v>1302</v>
      </c>
      <c r="B1352" s="32" t="s">
        <v>317</v>
      </c>
      <c r="C1352" s="32" t="s">
        <v>339</v>
      </c>
      <c r="D1352" s="32" t="s">
        <v>318</v>
      </c>
      <c r="E1352" s="33">
        <v>42763</v>
      </c>
    </row>
    <row r="1353" spans="1:5" x14ac:dyDescent="0.35">
      <c r="A1353" s="46">
        <v>1303</v>
      </c>
      <c r="B1353" s="32" t="s">
        <v>317</v>
      </c>
      <c r="C1353" s="32" t="s">
        <v>339</v>
      </c>
      <c r="D1353" s="32" t="s">
        <v>319</v>
      </c>
      <c r="E1353" s="32">
        <v>16</v>
      </c>
    </row>
    <row r="1354" spans="1:5" ht="29" x14ac:dyDescent="0.35">
      <c r="A1354" s="46">
        <v>1304</v>
      </c>
      <c r="B1354" s="32" t="s">
        <v>317</v>
      </c>
      <c r="C1354" s="32" t="s">
        <v>339</v>
      </c>
      <c r="D1354" s="32" t="s">
        <v>320</v>
      </c>
      <c r="E1354" s="32">
        <v>220</v>
      </c>
    </row>
    <row r="1355" spans="1:5" x14ac:dyDescent="0.35">
      <c r="A1355" s="46">
        <v>1305</v>
      </c>
      <c r="B1355" s="32" t="s">
        <v>317</v>
      </c>
      <c r="C1355" s="32" t="s">
        <v>340</v>
      </c>
      <c r="D1355" s="32" t="s">
        <v>321</v>
      </c>
      <c r="E1355" s="33">
        <v>17035</v>
      </c>
    </row>
    <row r="1356" spans="1:5" x14ac:dyDescent="0.35">
      <c r="A1356" s="46">
        <v>1306</v>
      </c>
      <c r="B1356" s="32" t="s">
        <v>317</v>
      </c>
      <c r="C1356" s="32" t="s">
        <v>340</v>
      </c>
      <c r="D1356" s="32" t="s">
        <v>322</v>
      </c>
      <c r="E1356" s="32">
        <v>180</v>
      </c>
    </row>
    <row r="1357" spans="1:5" x14ac:dyDescent="0.35">
      <c r="A1357" s="46">
        <v>1307</v>
      </c>
      <c r="B1357" s="32" t="s">
        <v>317</v>
      </c>
      <c r="C1357" s="32" t="s">
        <v>341</v>
      </c>
      <c r="D1357" s="32" t="s">
        <v>323</v>
      </c>
      <c r="E1357" s="33">
        <v>1291</v>
      </c>
    </row>
    <row r="1358" spans="1:5" x14ac:dyDescent="0.35">
      <c r="A1358" s="46">
        <v>1308</v>
      </c>
      <c r="B1358" s="32" t="s">
        <v>317</v>
      </c>
      <c r="C1358" s="32" t="s">
        <v>341</v>
      </c>
      <c r="D1358" s="32" t="s">
        <v>324</v>
      </c>
      <c r="E1358" s="32">
        <v>930</v>
      </c>
    </row>
    <row r="1359" spans="1:5" ht="29" x14ac:dyDescent="0.35">
      <c r="A1359" s="46">
        <v>1309</v>
      </c>
      <c r="B1359" s="32" t="s">
        <v>317</v>
      </c>
      <c r="C1359" s="32" t="s">
        <v>341</v>
      </c>
      <c r="D1359" s="32" t="s">
        <v>325</v>
      </c>
      <c r="E1359" s="32">
        <v>204</v>
      </c>
    </row>
    <row r="1360" spans="1:5" x14ac:dyDescent="0.35">
      <c r="A1360" s="46">
        <v>1310</v>
      </c>
      <c r="B1360" s="32" t="s">
        <v>345</v>
      </c>
      <c r="C1360" s="32" t="s">
        <v>327</v>
      </c>
      <c r="D1360" s="32" t="s">
        <v>327</v>
      </c>
      <c r="E1360" s="33">
        <v>12001</v>
      </c>
    </row>
    <row r="1361" spans="1:5" ht="29" x14ac:dyDescent="0.35">
      <c r="A1361" s="46">
        <v>1311</v>
      </c>
      <c r="B1361" s="32" t="s">
        <v>345</v>
      </c>
      <c r="C1361" s="32" t="s">
        <v>327</v>
      </c>
      <c r="D1361" s="32" t="s">
        <v>328</v>
      </c>
      <c r="E1361" s="32">
        <v>13</v>
      </c>
    </row>
    <row r="1362" spans="1:5" x14ac:dyDescent="0.35">
      <c r="A1362" s="46">
        <v>1312</v>
      </c>
      <c r="B1362" s="32" t="s">
        <v>345</v>
      </c>
      <c r="C1362" s="32" t="s">
        <v>327</v>
      </c>
      <c r="D1362" s="32" t="s">
        <v>329</v>
      </c>
      <c r="E1362" s="33">
        <v>1549</v>
      </c>
    </row>
    <row r="1363" spans="1:5" x14ac:dyDescent="0.35">
      <c r="A1363" s="46">
        <v>1313</v>
      </c>
      <c r="B1363" s="32" t="s">
        <v>345</v>
      </c>
      <c r="C1363" s="32" t="s">
        <v>342</v>
      </c>
      <c r="D1363" s="32" t="s">
        <v>331</v>
      </c>
      <c r="E1363" s="32">
        <v>10</v>
      </c>
    </row>
    <row r="1364" spans="1:5" x14ac:dyDescent="0.35">
      <c r="A1364" s="46">
        <v>1314</v>
      </c>
      <c r="B1364" s="32" t="s">
        <v>345</v>
      </c>
      <c r="C1364" s="32" t="s">
        <v>343</v>
      </c>
      <c r="D1364" s="32" t="s">
        <v>332</v>
      </c>
      <c r="E1364" s="33">
        <v>16364</v>
      </c>
    </row>
    <row r="1365" spans="1:5" x14ac:dyDescent="0.35">
      <c r="A1365" s="46">
        <v>1315</v>
      </c>
      <c r="B1365" s="32" t="s">
        <v>345</v>
      </c>
      <c r="C1365" s="32" t="s">
        <v>343</v>
      </c>
      <c r="D1365" s="32" t="s">
        <v>333</v>
      </c>
      <c r="E1365" s="33">
        <v>13436</v>
      </c>
    </row>
    <row r="1366" spans="1:5" x14ac:dyDescent="0.35">
      <c r="A1366" s="46">
        <v>1316</v>
      </c>
      <c r="B1366" s="32" t="s">
        <v>345</v>
      </c>
      <c r="C1366" s="32" t="s">
        <v>343</v>
      </c>
      <c r="D1366" s="32" t="s">
        <v>334</v>
      </c>
      <c r="E1366" s="33">
        <v>12875</v>
      </c>
    </row>
    <row r="1367" spans="1:5" x14ac:dyDescent="0.35">
      <c r="A1367" s="46">
        <v>1317</v>
      </c>
      <c r="B1367" s="32" t="s">
        <v>345</v>
      </c>
      <c r="C1367" s="32" t="s">
        <v>343</v>
      </c>
      <c r="D1367" s="32" t="s">
        <v>335</v>
      </c>
      <c r="E1367" s="33">
        <v>5631</v>
      </c>
    </row>
    <row r="1368" spans="1:5" x14ac:dyDescent="0.35">
      <c r="A1368" s="46">
        <v>1318</v>
      </c>
      <c r="B1368" s="32" t="s">
        <v>345</v>
      </c>
      <c r="C1368" s="32" t="s">
        <v>336</v>
      </c>
      <c r="D1368" s="32" t="s">
        <v>336</v>
      </c>
      <c r="E1368" s="32">
        <v>287</v>
      </c>
    </row>
    <row r="1369" spans="1:5" x14ac:dyDescent="0.35">
      <c r="A1369" s="46">
        <v>1319</v>
      </c>
      <c r="B1369" s="34" t="s">
        <v>337</v>
      </c>
      <c r="C1369" s="34"/>
      <c r="D1369" s="34"/>
      <c r="E1369" s="35">
        <v>124804</v>
      </c>
    </row>
    <row r="1370" spans="1:5" x14ac:dyDescent="0.35">
      <c r="A1370" s="46">
        <v>1320</v>
      </c>
    </row>
    <row r="1371" spans="1:5" x14ac:dyDescent="0.35">
      <c r="A1371" s="46">
        <v>1321</v>
      </c>
    </row>
    <row r="1372" spans="1:5" x14ac:dyDescent="0.35">
      <c r="A1372" s="46">
        <v>1322</v>
      </c>
    </row>
    <row r="1373" spans="1:5" x14ac:dyDescent="0.35">
      <c r="A1373" s="46">
        <v>1323</v>
      </c>
    </row>
    <row r="1374" spans="1:5" x14ac:dyDescent="0.35">
      <c r="A1374" s="46">
        <v>1324</v>
      </c>
    </row>
    <row r="1375" spans="1:5" x14ac:dyDescent="0.35">
      <c r="A1375" s="46">
        <v>1325</v>
      </c>
    </row>
    <row r="1376" spans="1:5" x14ac:dyDescent="0.35">
      <c r="A1376" s="46">
        <v>1326</v>
      </c>
    </row>
    <row r="1377" spans="1:1" x14ac:dyDescent="0.35">
      <c r="A1377" s="46">
        <v>1327</v>
      </c>
    </row>
    <row r="1378" spans="1:1" x14ac:dyDescent="0.35">
      <c r="A1378" s="46">
        <v>1328</v>
      </c>
    </row>
    <row r="1379" spans="1:1" x14ac:dyDescent="0.35">
      <c r="A1379" s="46">
        <v>1329</v>
      </c>
    </row>
    <row r="1380" spans="1:1" x14ac:dyDescent="0.35">
      <c r="A1380" s="46">
        <v>1330</v>
      </c>
    </row>
    <row r="1381" spans="1:1" x14ac:dyDescent="0.35">
      <c r="A1381" s="46">
        <v>1331</v>
      </c>
    </row>
    <row r="1382" spans="1:1" x14ac:dyDescent="0.35">
      <c r="A1382" s="46">
        <v>1332</v>
      </c>
    </row>
    <row r="1383" spans="1:1" x14ac:dyDescent="0.35">
      <c r="A1383" s="46">
        <v>1333</v>
      </c>
    </row>
    <row r="1384" spans="1:1" x14ac:dyDescent="0.35">
      <c r="A1384" s="46">
        <v>1334</v>
      </c>
    </row>
    <row r="1385" spans="1:1" x14ac:dyDescent="0.35">
      <c r="A1385" s="46">
        <v>1335</v>
      </c>
    </row>
    <row r="1386" spans="1:1" x14ac:dyDescent="0.35">
      <c r="A1386" s="46">
        <v>1336</v>
      </c>
    </row>
    <row r="1387" spans="1:1" x14ac:dyDescent="0.35">
      <c r="A1387" s="46">
        <v>1337</v>
      </c>
    </row>
    <row r="1388" spans="1:1" x14ac:dyDescent="0.35">
      <c r="A1388" s="46">
        <v>1338</v>
      </c>
    </row>
    <row r="1389" spans="1:1" x14ac:dyDescent="0.35">
      <c r="A1389" s="46">
        <v>1339</v>
      </c>
    </row>
    <row r="1390" spans="1:1" x14ac:dyDescent="0.35">
      <c r="A1390" s="46">
        <v>1340</v>
      </c>
    </row>
    <row r="1391" spans="1:1" x14ac:dyDescent="0.35">
      <c r="A1391" s="46">
        <v>1341</v>
      </c>
    </row>
    <row r="1392" spans="1:1" x14ac:dyDescent="0.35">
      <c r="A1392" s="46">
        <v>1342</v>
      </c>
    </row>
    <row r="1393" spans="1:5" x14ac:dyDescent="0.35">
      <c r="A1393" s="46">
        <v>1343</v>
      </c>
    </row>
    <row r="1394" spans="1:5" x14ac:dyDescent="0.35">
      <c r="A1394" s="46">
        <v>1344</v>
      </c>
    </row>
    <row r="1395" spans="1:5" x14ac:dyDescent="0.35">
      <c r="A1395" s="46">
        <v>1345</v>
      </c>
    </row>
    <row r="1396" spans="1:5" x14ac:dyDescent="0.35">
      <c r="A1396" s="46">
        <v>1346</v>
      </c>
    </row>
    <row r="1397" spans="1:5" x14ac:dyDescent="0.35">
      <c r="A1397" s="46">
        <v>1347</v>
      </c>
    </row>
    <row r="1398" spans="1:5" x14ac:dyDescent="0.35">
      <c r="A1398" s="46">
        <v>1348</v>
      </c>
    </row>
    <row r="1399" spans="1:5" x14ac:dyDescent="0.35">
      <c r="A1399" s="46">
        <v>1349</v>
      </c>
    </row>
    <row r="1400" spans="1:5" s="30" customFormat="1" x14ac:dyDescent="0.35">
      <c r="A1400" s="46">
        <v>1350</v>
      </c>
    </row>
    <row r="1401" spans="1:5" x14ac:dyDescent="0.35">
      <c r="A1401" s="46">
        <v>1351</v>
      </c>
      <c r="B1401" s="31" t="s">
        <v>66</v>
      </c>
      <c r="C1401" s="31" t="s">
        <v>315</v>
      </c>
      <c r="D1401" s="31" t="s">
        <v>338</v>
      </c>
      <c r="E1401" s="31" t="s">
        <v>316</v>
      </c>
    </row>
    <row r="1402" spans="1:5" ht="29" x14ac:dyDescent="0.35">
      <c r="A1402" s="46">
        <v>1352</v>
      </c>
      <c r="B1402" s="32" t="s">
        <v>317</v>
      </c>
      <c r="C1402" s="32" t="s">
        <v>339</v>
      </c>
      <c r="D1402" s="32" t="s">
        <v>318</v>
      </c>
      <c r="E1402" s="33">
        <v>38090</v>
      </c>
    </row>
    <row r="1403" spans="1:5" x14ac:dyDescent="0.35">
      <c r="A1403" s="46">
        <v>1353</v>
      </c>
      <c r="B1403" s="32" t="s">
        <v>317</v>
      </c>
      <c r="C1403" s="32" t="s">
        <v>339</v>
      </c>
      <c r="D1403" s="32" t="s">
        <v>319</v>
      </c>
      <c r="E1403" s="33">
        <v>46606</v>
      </c>
    </row>
    <row r="1404" spans="1:5" ht="29" x14ac:dyDescent="0.35">
      <c r="A1404" s="46">
        <v>1354</v>
      </c>
      <c r="B1404" s="32" t="s">
        <v>317</v>
      </c>
      <c r="C1404" s="32" t="s">
        <v>339</v>
      </c>
      <c r="D1404" s="32" t="s">
        <v>320</v>
      </c>
      <c r="E1404" s="33">
        <v>3448</v>
      </c>
    </row>
    <row r="1405" spans="1:5" x14ac:dyDescent="0.35">
      <c r="A1405" s="46">
        <v>1355</v>
      </c>
      <c r="B1405" s="32" t="s">
        <v>317</v>
      </c>
      <c r="C1405" s="32" t="s">
        <v>340</v>
      </c>
      <c r="D1405" s="32" t="s">
        <v>321</v>
      </c>
      <c r="E1405" s="33">
        <v>62402</v>
      </c>
    </row>
    <row r="1406" spans="1:5" x14ac:dyDescent="0.35">
      <c r="A1406" s="46">
        <v>1356</v>
      </c>
      <c r="B1406" s="32" t="s">
        <v>317</v>
      </c>
      <c r="C1406" s="32" t="s">
        <v>340</v>
      </c>
      <c r="D1406" s="32" t="s">
        <v>322</v>
      </c>
      <c r="E1406" s="33">
        <v>33209</v>
      </c>
    </row>
    <row r="1407" spans="1:5" x14ac:dyDescent="0.35">
      <c r="A1407" s="46">
        <v>1357</v>
      </c>
      <c r="B1407" s="32" t="s">
        <v>317</v>
      </c>
      <c r="C1407" s="32" t="s">
        <v>341</v>
      </c>
      <c r="D1407" s="32" t="s">
        <v>323</v>
      </c>
      <c r="E1407" s="32">
        <v>514</v>
      </c>
    </row>
    <row r="1408" spans="1:5" x14ac:dyDescent="0.35">
      <c r="A1408" s="46">
        <v>1358</v>
      </c>
      <c r="B1408" s="32" t="s">
        <v>317</v>
      </c>
      <c r="C1408" s="32" t="s">
        <v>341</v>
      </c>
      <c r="D1408" s="32" t="s">
        <v>324</v>
      </c>
      <c r="E1408" s="33">
        <v>12881</v>
      </c>
    </row>
    <row r="1409" spans="1:5" ht="29" x14ac:dyDescent="0.35">
      <c r="A1409" s="46">
        <v>1359</v>
      </c>
      <c r="B1409" s="32" t="s">
        <v>317</v>
      </c>
      <c r="C1409" s="32" t="s">
        <v>341</v>
      </c>
      <c r="D1409" s="32" t="s">
        <v>325</v>
      </c>
      <c r="E1409" s="32">
        <v>136</v>
      </c>
    </row>
    <row r="1410" spans="1:5" x14ac:dyDescent="0.35">
      <c r="A1410" s="46">
        <v>1360</v>
      </c>
      <c r="B1410" s="32" t="s">
        <v>345</v>
      </c>
      <c r="C1410" s="32" t="s">
        <v>327</v>
      </c>
      <c r="D1410" s="32" t="s">
        <v>327</v>
      </c>
      <c r="E1410" s="33">
        <v>12006</v>
      </c>
    </row>
    <row r="1411" spans="1:5" x14ac:dyDescent="0.35">
      <c r="A1411" s="46">
        <v>1361</v>
      </c>
      <c r="B1411" s="32" t="s">
        <v>345</v>
      </c>
      <c r="C1411" s="32" t="s">
        <v>327</v>
      </c>
      <c r="D1411" s="32" t="s">
        <v>329</v>
      </c>
      <c r="E1411" s="33">
        <v>1431</v>
      </c>
    </row>
    <row r="1412" spans="1:5" ht="29" x14ac:dyDescent="0.35">
      <c r="A1412" s="46">
        <v>1362</v>
      </c>
      <c r="B1412" s="32" t="s">
        <v>345</v>
      </c>
      <c r="C1412" s="32" t="s">
        <v>342</v>
      </c>
      <c r="D1412" s="32" t="s">
        <v>330</v>
      </c>
      <c r="E1412" s="32">
        <v>123</v>
      </c>
    </row>
    <row r="1413" spans="1:5" x14ac:dyDescent="0.35">
      <c r="A1413" s="46">
        <v>1363</v>
      </c>
      <c r="B1413" s="32" t="s">
        <v>345</v>
      </c>
      <c r="C1413" s="32" t="s">
        <v>342</v>
      </c>
      <c r="D1413" s="32" t="s">
        <v>331</v>
      </c>
      <c r="E1413" s="32">
        <v>167</v>
      </c>
    </row>
    <row r="1414" spans="1:5" x14ac:dyDescent="0.35">
      <c r="A1414" s="46">
        <v>1364</v>
      </c>
      <c r="B1414" s="32" t="s">
        <v>345</v>
      </c>
      <c r="C1414" s="32" t="s">
        <v>343</v>
      </c>
      <c r="D1414" s="32" t="s">
        <v>332</v>
      </c>
      <c r="E1414" s="33">
        <v>3631</v>
      </c>
    </row>
    <row r="1415" spans="1:5" x14ac:dyDescent="0.35">
      <c r="A1415" s="46">
        <v>1365</v>
      </c>
      <c r="B1415" s="32" t="s">
        <v>345</v>
      </c>
      <c r="C1415" s="32" t="s">
        <v>343</v>
      </c>
      <c r="D1415" s="32" t="s">
        <v>333</v>
      </c>
      <c r="E1415" s="33">
        <v>12707</v>
      </c>
    </row>
    <row r="1416" spans="1:5" x14ac:dyDescent="0.35">
      <c r="A1416" s="46">
        <v>1366</v>
      </c>
      <c r="B1416" s="32" t="s">
        <v>345</v>
      </c>
      <c r="C1416" s="32" t="s">
        <v>343</v>
      </c>
      <c r="D1416" s="32" t="s">
        <v>334</v>
      </c>
      <c r="E1416" s="33">
        <v>11551</v>
      </c>
    </row>
    <row r="1417" spans="1:5" x14ac:dyDescent="0.35">
      <c r="A1417" s="46">
        <v>1367</v>
      </c>
      <c r="B1417" s="32" t="s">
        <v>345</v>
      </c>
      <c r="C1417" s="32" t="s">
        <v>343</v>
      </c>
      <c r="D1417" s="32" t="s">
        <v>335</v>
      </c>
      <c r="E1417" s="32">
        <v>798</v>
      </c>
    </row>
    <row r="1418" spans="1:5" x14ac:dyDescent="0.35">
      <c r="A1418" s="46">
        <v>1368</v>
      </c>
      <c r="B1418" s="32" t="s">
        <v>345</v>
      </c>
      <c r="C1418" s="32" t="s">
        <v>336</v>
      </c>
      <c r="D1418" s="32" t="s">
        <v>336</v>
      </c>
      <c r="E1418" s="33">
        <v>2498</v>
      </c>
    </row>
    <row r="1419" spans="1:5" x14ac:dyDescent="0.35">
      <c r="A1419" s="46">
        <v>1369</v>
      </c>
      <c r="B1419" s="34" t="s">
        <v>337</v>
      </c>
      <c r="C1419" s="34"/>
      <c r="D1419" s="34"/>
      <c r="E1419" s="35">
        <v>242195</v>
      </c>
    </row>
    <row r="1420" spans="1:5" x14ac:dyDescent="0.35">
      <c r="A1420" s="46">
        <v>1370</v>
      </c>
    </row>
    <row r="1421" spans="1:5" x14ac:dyDescent="0.35">
      <c r="A1421" s="46">
        <v>1371</v>
      </c>
    </row>
    <row r="1422" spans="1:5" x14ac:dyDescent="0.35">
      <c r="A1422" s="46">
        <v>1372</v>
      </c>
    </row>
    <row r="1423" spans="1:5" x14ac:dyDescent="0.35">
      <c r="A1423" s="46">
        <v>1373</v>
      </c>
    </row>
    <row r="1424" spans="1:5" x14ac:dyDescent="0.35">
      <c r="A1424" s="46">
        <v>1374</v>
      </c>
    </row>
    <row r="1425" spans="1:1" x14ac:dyDescent="0.35">
      <c r="A1425" s="46">
        <v>1375</v>
      </c>
    </row>
    <row r="1426" spans="1:1" x14ac:dyDescent="0.35">
      <c r="A1426" s="46">
        <v>1376</v>
      </c>
    </row>
    <row r="1427" spans="1:1" x14ac:dyDescent="0.35">
      <c r="A1427" s="46">
        <v>1377</v>
      </c>
    </row>
    <row r="1428" spans="1:1" x14ac:dyDescent="0.35">
      <c r="A1428" s="46">
        <v>1378</v>
      </c>
    </row>
    <row r="1429" spans="1:1" x14ac:dyDescent="0.35">
      <c r="A1429" s="46">
        <v>1379</v>
      </c>
    </row>
    <row r="1430" spans="1:1" x14ac:dyDescent="0.35">
      <c r="A1430" s="46">
        <v>1380</v>
      </c>
    </row>
    <row r="1431" spans="1:1" x14ac:dyDescent="0.35">
      <c r="A1431" s="46">
        <v>1381</v>
      </c>
    </row>
    <row r="1432" spans="1:1" x14ac:dyDescent="0.35">
      <c r="A1432" s="46">
        <v>1382</v>
      </c>
    </row>
    <row r="1433" spans="1:1" x14ac:dyDescent="0.35">
      <c r="A1433" s="46">
        <v>1383</v>
      </c>
    </row>
    <row r="1434" spans="1:1" x14ac:dyDescent="0.35">
      <c r="A1434" s="46">
        <v>1384</v>
      </c>
    </row>
    <row r="1435" spans="1:1" x14ac:dyDescent="0.35">
      <c r="A1435" s="46">
        <v>1385</v>
      </c>
    </row>
    <row r="1436" spans="1:1" x14ac:dyDescent="0.35">
      <c r="A1436" s="46">
        <v>1386</v>
      </c>
    </row>
    <row r="1437" spans="1:1" x14ac:dyDescent="0.35">
      <c r="A1437" s="46">
        <v>1387</v>
      </c>
    </row>
    <row r="1438" spans="1:1" x14ac:dyDescent="0.35">
      <c r="A1438" s="46">
        <v>1388</v>
      </c>
    </row>
    <row r="1439" spans="1:1" x14ac:dyDescent="0.35">
      <c r="A1439" s="46">
        <v>1389</v>
      </c>
    </row>
    <row r="1440" spans="1:1" x14ac:dyDescent="0.35">
      <c r="A1440" s="46">
        <v>1390</v>
      </c>
    </row>
    <row r="1441" spans="1:5" x14ac:dyDescent="0.35">
      <c r="A1441" s="46">
        <v>1391</v>
      </c>
    </row>
    <row r="1442" spans="1:5" x14ac:dyDescent="0.35">
      <c r="A1442" s="46">
        <v>1392</v>
      </c>
    </row>
    <row r="1443" spans="1:5" x14ac:dyDescent="0.35">
      <c r="A1443" s="46">
        <v>1393</v>
      </c>
    </row>
    <row r="1444" spans="1:5" x14ac:dyDescent="0.35">
      <c r="A1444" s="46">
        <v>1394</v>
      </c>
    </row>
    <row r="1445" spans="1:5" x14ac:dyDescent="0.35">
      <c r="A1445" s="46">
        <v>1395</v>
      </c>
    </row>
    <row r="1446" spans="1:5" x14ac:dyDescent="0.35">
      <c r="A1446" s="46">
        <v>1396</v>
      </c>
    </row>
    <row r="1447" spans="1:5" x14ac:dyDescent="0.35">
      <c r="A1447" s="46">
        <v>1397</v>
      </c>
    </row>
    <row r="1448" spans="1:5" x14ac:dyDescent="0.35">
      <c r="A1448" s="46">
        <v>1398</v>
      </c>
    </row>
    <row r="1449" spans="1:5" x14ac:dyDescent="0.35">
      <c r="A1449" s="46">
        <v>1399</v>
      </c>
    </row>
    <row r="1450" spans="1:5" s="30" customFormat="1" x14ac:dyDescent="0.35">
      <c r="A1450" s="46">
        <v>1400</v>
      </c>
    </row>
    <row r="1451" spans="1:5" x14ac:dyDescent="0.35">
      <c r="A1451" s="46">
        <v>1401</v>
      </c>
      <c r="B1451" s="31" t="s">
        <v>67</v>
      </c>
      <c r="C1451" s="31" t="s">
        <v>315</v>
      </c>
      <c r="D1451" s="31" t="s">
        <v>338</v>
      </c>
      <c r="E1451" s="31" t="s">
        <v>316</v>
      </c>
    </row>
    <row r="1452" spans="1:5" ht="29" x14ac:dyDescent="0.35">
      <c r="A1452" s="46">
        <v>1402</v>
      </c>
      <c r="B1452" s="32" t="s">
        <v>317</v>
      </c>
      <c r="C1452" s="32" t="s">
        <v>339</v>
      </c>
      <c r="D1452" s="32" t="s">
        <v>318</v>
      </c>
      <c r="E1452" s="33">
        <v>56634</v>
      </c>
    </row>
    <row r="1453" spans="1:5" x14ac:dyDescent="0.35">
      <c r="A1453" s="46">
        <v>1403</v>
      </c>
      <c r="B1453" s="32" t="s">
        <v>317</v>
      </c>
      <c r="C1453" s="32" t="s">
        <v>339</v>
      </c>
      <c r="D1453" s="32" t="s">
        <v>319</v>
      </c>
      <c r="E1453" s="33">
        <v>3277</v>
      </c>
    </row>
    <row r="1454" spans="1:5" ht="29" x14ac:dyDescent="0.35">
      <c r="A1454" s="46">
        <v>1404</v>
      </c>
      <c r="B1454" s="32" t="s">
        <v>317</v>
      </c>
      <c r="C1454" s="32" t="s">
        <v>339</v>
      </c>
      <c r="D1454" s="32" t="s">
        <v>320</v>
      </c>
      <c r="E1454" s="32">
        <v>65</v>
      </c>
    </row>
    <row r="1455" spans="1:5" x14ac:dyDescent="0.35">
      <c r="A1455" s="46">
        <v>1405</v>
      </c>
      <c r="B1455" s="32" t="s">
        <v>317</v>
      </c>
      <c r="C1455" s="32" t="s">
        <v>340</v>
      </c>
      <c r="D1455" s="32" t="s">
        <v>321</v>
      </c>
      <c r="E1455" s="33">
        <v>8515</v>
      </c>
    </row>
    <row r="1456" spans="1:5" x14ac:dyDescent="0.35">
      <c r="A1456" s="46">
        <v>1406</v>
      </c>
      <c r="B1456" s="32" t="s">
        <v>317</v>
      </c>
      <c r="C1456" s="32" t="s">
        <v>340</v>
      </c>
      <c r="D1456" s="32" t="s">
        <v>322</v>
      </c>
      <c r="E1456" s="32">
        <v>467</v>
      </c>
    </row>
    <row r="1457" spans="1:5" x14ac:dyDescent="0.35">
      <c r="A1457" s="46">
        <v>1407</v>
      </c>
      <c r="B1457" s="32" t="s">
        <v>317</v>
      </c>
      <c r="C1457" s="32" t="s">
        <v>341</v>
      </c>
      <c r="D1457" s="32" t="s">
        <v>323</v>
      </c>
      <c r="E1457" s="32">
        <v>680</v>
      </c>
    </row>
    <row r="1458" spans="1:5" x14ac:dyDescent="0.35">
      <c r="A1458" s="46">
        <v>1408</v>
      </c>
      <c r="B1458" s="32" t="s">
        <v>317</v>
      </c>
      <c r="C1458" s="32" t="s">
        <v>341</v>
      </c>
      <c r="D1458" s="32" t="s">
        <v>324</v>
      </c>
      <c r="E1458" s="33">
        <v>6385</v>
      </c>
    </row>
    <row r="1459" spans="1:5" ht="29" x14ac:dyDescent="0.35">
      <c r="A1459" s="46">
        <v>1409</v>
      </c>
      <c r="B1459" s="32" t="s">
        <v>317</v>
      </c>
      <c r="C1459" s="32" t="s">
        <v>341</v>
      </c>
      <c r="D1459" s="32" t="s">
        <v>325</v>
      </c>
      <c r="E1459" s="32">
        <v>15</v>
      </c>
    </row>
    <row r="1460" spans="1:5" x14ac:dyDescent="0.35">
      <c r="A1460" s="46">
        <v>1410</v>
      </c>
      <c r="B1460" s="32" t="s">
        <v>345</v>
      </c>
      <c r="C1460" s="32" t="s">
        <v>327</v>
      </c>
      <c r="D1460" s="32" t="s">
        <v>327</v>
      </c>
      <c r="E1460" s="33">
        <v>10762</v>
      </c>
    </row>
    <row r="1461" spans="1:5" ht="29" x14ac:dyDescent="0.35">
      <c r="A1461" s="46">
        <v>1411</v>
      </c>
      <c r="B1461" s="32" t="s">
        <v>345</v>
      </c>
      <c r="C1461" s="32" t="s">
        <v>327</v>
      </c>
      <c r="D1461" s="32" t="s">
        <v>328</v>
      </c>
      <c r="E1461" s="33">
        <v>22664</v>
      </c>
    </row>
    <row r="1462" spans="1:5" x14ac:dyDescent="0.35">
      <c r="A1462" s="46">
        <v>1412</v>
      </c>
      <c r="B1462" s="32" t="s">
        <v>345</v>
      </c>
      <c r="C1462" s="32" t="s">
        <v>327</v>
      </c>
      <c r="D1462" s="32" t="s">
        <v>329</v>
      </c>
      <c r="E1462" s="33">
        <v>4780</v>
      </c>
    </row>
    <row r="1463" spans="1:5" x14ac:dyDescent="0.35">
      <c r="A1463" s="46">
        <v>1413</v>
      </c>
      <c r="B1463" s="32" t="s">
        <v>345</v>
      </c>
      <c r="C1463" s="32" t="s">
        <v>342</v>
      </c>
      <c r="D1463" s="32" t="s">
        <v>331</v>
      </c>
      <c r="E1463" s="33">
        <v>3908</v>
      </c>
    </row>
    <row r="1464" spans="1:5" x14ac:dyDescent="0.35">
      <c r="A1464" s="46">
        <v>1414</v>
      </c>
      <c r="B1464" s="32" t="s">
        <v>345</v>
      </c>
      <c r="C1464" s="32" t="s">
        <v>343</v>
      </c>
      <c r="D1464" s="32" t="s">
        <v>332</v>
      </c>
      <c r="E1464" s="33">
        <v>2685</v>
      </c>
    </row>
    <row r="1465" spans="1:5" x14ac:dyDescent="0.35">
      <c r="A1465" s="46">
        <v>1415</v>
      </c>
      <c r="B1465" s="32" t="s">
        <v>345</v>
      </c>
      <c r="C1465" s="32" t="s">
        <v>343</v>
      </c>
      <c r="D1465" s="32" t="s">
        <v>333</v>
      </c>
      <c r="E1465" s="33">
        <v>18050</v>
      </c>
    </row>
    <row r="1466" spans="1:5" x14ac:dyDescent="0.35">
      <c r="A1466" s="46">
        <v>1416</v>
      </c>
      <c r="B1466" s="32" t="s">
        <v>345</v>
      </c>
      <c r="C1466" s="32" t="s">
        <v>343</v>
      </c>
      <c r="D1466" s="32" t="s">
        <v>334</v>
      </c>
      <c r="E1466" s="33">
        <v>7650</v>
      </c>
    </row>
    <row r="1467" spans="1:5" x14ac:dyDescent="0.35">
      <c r="A1467" s="46">
        <v>1417</v>
      </c>
      <c r="B1467" s="32" t="s">
        <v>345</v>
      </c>
      <c r="C1467" s="32" t="s">
        <v>343</v>
      </c>
      <c r="D1467" s="32" t="s">
        <v>335</v>
      </c>
      <c r="E1467" s="32">
        <v>563</v>
      </c>
    </row>
    <row r="1468" spans="1:5" x14ac:dyDescent="0.35">
      <c r="A1468" s="46">
        <v>1418</v>
      </c>
      <c r="B1468" s="32" t="s">
        <v>345</v>
      </c>
      <c r="C1468" s="32" t="s">
        <v>336</v>
      </c>
      <c r="D1468" s="32" t="s">
        <v>336</v>
      </c>
      <c r="E1468" s="32">
        <v>199</v>
      </c>
    </row>
    <row r="1469" spans="1:5" x14ac:dyDescent="0.35">
      <c r="A1469" s="46">
        <v>1419</v>
      </c>
      <c r="B1469" s="34" t="s">
        <v>337</v>
      </c>
      <c r="C1469" s="34"/>
      <c r="D1469" s="34"/>
      <c r="E1469" s="35">
        <v>147298</v>
      </c>
    </row>
    <row r="1470" spans="1:5" x14ac:dyDescent="0.35">
      <c r="A1470" s="46">
        <v>1420</v>
      </c>
    </row>
    <row r="1471" spans="1:5" x14ac:dyDescent="0.35">
      <c r="A1471" s="46">
        <v>1421</v>
      </c>
    </row>
    <row r="1472" spans="1:5" x14ac:dyDescent="0.35">
      <c r="A1472" s="46">
        <v>1422</v>
      </c>
    </row>
    <row r="1473" spans="1:1" x14ac:dyDescent="0.35">
      <c r="A1473" s="46">
        <v>1423</v>
      </c>
    </row>
    <row r="1474" spans="1:1" x14ac:dyDescent="0.35">
      <c r="A1474" s="46">
        <v>1424</v>
      </c>
    </row>
    <row r="1475" spans="1:1" x14ac:dyDescent="0.35">
      <c r="A1475" s="46">
        <v>1425</v>
      </c>
    </row>
    <row r="1476" spans="1:1" x14ac:dyDescent="0.35">
      <c r="A1476" s="46">
        <v>1426</v>
      </c>
    </row>
    <row r="1477" spans="1:1" x14ac:dyDescent="0.35">
      <c r="A1477" s="46">
        <v>1427</v>
      </c>
    </row>
    <row r="1478" spans="1:1" x14ac:dyDescent="0.35">
      <c r="A1478" s="46">
        <v>1428</v>
      </c>
    </row>
    <row r="1479" spans="1:1" x14ac:dyDescent="0.35">
      <c r="A1479" s="46">
        <v>1429</v>
      </c>
    </row>
    <row r="1480" spans="1:1" x14ac:dyDescent="0.35">
      <c r="A1480" s="46">
        <v>1430</v>
      </c>
    </row>
    <row r="1481" spans="1:1" x14ac:dyDescent="0.35">
      <c r="A1481" s="46">
        <v>1431</v>
      </c>
    </row>
    <row r="1482" spans="1:1" x14ac:dyDescent="0.35">
      <c r="A1482" s="46">
        <v>1432</v>
      </c>
    </row>
    <row r="1483" spans="1:1" x14ac:dyDescent="0.35">
      <c r="A1483" s="46">
        <v>1433</v>
      </c>
    </row>
    <row r="1484" spans="1:1" x14ac:dyDescent="0.35">
      <c r="A1484" s="46">
        <v>1434</v>
      </c>
    </row>
    <row r="1485" spans="1:1" x14ac:dyDescent="0.35">
      <c r="A1485" s="46">
        <v>1435</v>
      </c>
    </row>
    <row r="1486" spans="1:1" x14ac:dyDescent="0.35">
      <c r="A1486" s="46">
        <v>1436</v>
      </c>
    </row>
    <row r="1487" spans="1:1" x14ac:dyDescent="0.35">
      <c r="A1487" s="46">
        <v>1437</v>
      </c>
    </row>
    <row r="1488" spans="1:1" x14ac:dyDescent="0.35">
      <c r="A1488" s="46">
        <v>1438</v>
      </c>
    </row>
    <row r="1489" spans="1:5" x14ac:dyDescent="0.35">
      <c r="A1489" s="46">
        <v>1439</v>
      </c>
    </row>
    <row r="1490" spans="1:5" x14ac:dyDescent="0.35">
      <c r="A1490" s="46">
        <v>1440</v>
      </c>
    </row>
    <row r="1491" spans="1:5" x14ac:dyDescent="0.35">
      <c r="A1491" s="46">
        <v>1441</v>
      </c>
    </row>
    <row r="1492" spans="1:5" x14ac:dyDescent="0.35">
      <c r="A1492" s="46">
        <v>1442</v>
      </c>
    </row>
    <row r="1493" spans="1:5" x14ac:dyDescent="0.35">
      <c r="A1493" s="46">
        <v>1443</v>
      </c>
    </row>
    <row r="1494" spans="1:5" x14ac:dyDescent="0.35">
      <c r="A1494" s="46">
        <v>1444</v>
      </c>
    </row>
    <row r="1495" spans="1:5" x14ac:dyDescent="0.35">
      <c r="A1495" s="46">
        <v>1445</v>
      </c>
    </row>
    <row r="1496" spans="1:5" x14ac:dyDescent="0.35">
      <c r="A1496" s="46">
        <v>1446</v>
      </c>
    </row>
    <row r="1497" spans="1:5" x14ac:dyDescent="0.35">
      <c r="A1497" s="46">
        <v>1447</v>
      </c>
    </row>
    <row r="1498" spans="1:5" x14ac:dyDescent="0.35">
      <c r="A1498" s="46">
        <v>1448</v>
      </c>
    </row>
    <row r="1499" spans="1:5" x14ac:dyDescent="0.35">
      <c r="A1499" s="46">
        <v>1449</v>
      </c>
    </row>
    <row r="1500" spans="1:5" x14ac:dyDescent="0.35">
      <c r="A1500" s="46">
        <v>1450</v>
      </c>
    </row>
    <row r="1501" spans="1:5" s="30" customFormat="1" x14ac:dyDescent="0.35">
      <c r="A1501" s="46">
        <v>1451</v>
      </c>
    </row>
    <row r="1502" spans="1:5" x14ac:dyDescent="0.35">
      <c r="A1502" s="46">
        <v>1452</v>
      </c>
      <c r="B1502" s="31" t="s">
        <v>68</v>
      </c>
      <c r="C1502" s="31" t="s">
        <v>315</v>
      </c>
      <c r="D1502" s="31" t="s">
        <v>338</v>
      </c>
      <c r="E1502" s="31" t="s">
        <v>316</v>
      </c>
    </row>
    <row r="1503" spans="1:5" ht="29" x14ac:dyDescent="0.35">
      <c r="A1503" s="46">
        <v>1453</v>
      </c>
      <c r="B1503" s="32" t="s">
        <v>317</v>
      </c>
      <c r="C1503" s="32" t="s">
        <v>339</v>
      </c>
      <c r="D1503" s="32" t="s">
        <v>318</v>
      </c>
      <c r="E1503" s="33">
        <v>55890</v>
      </c>
    </row>
    <row r="1504" spans="1:5" ht="29" x14ac:dyDescent="0.35">
      <c r="A1504" s="46">
        <v>1454</v>
      </c>
      <c r="B1504" s="32" t="s">
        <v>317</v>
      </c>
      <c r="C1504" s="32" t="s">
        <v>339</v>
      </c>
      <c r="D1504" s="32" t="s">
        <v>320</v>
      </c>
      <c r="E1504" s="32">
        <v>495</v>
      </c>
    </row>
    <row r="1505" spans="1:5" x14ac:dyDescent="0.35">
      <c r="A1505" s="46">
        <v>1455</v>
      </c>
      <c r="B1505" s="32" t="s">
        <v>317</v>
      </c>
      <c r="C1505" s="32" t="s">
        <v>340</v>
      </c>
      <c r="D1505" s="32" t="s">
        <v>321</v>
      </c>
      <c r="E1505" s="33">
        <v>373159</v>
      </c>
    </row>
    <row r="1506" spans="1:5" x14ac:dyDescent="0.35">
      <c r="A1506" s="46">
        <v>1456</v>
      </c>
      <c r="B1506" s="32" t="s">
        <v>317</v>
      </c>
      <c r="C1506" s="32" t="s">
        <v>340</v>
      </c>
      <c r="D1506" s="32" t="s">
        <v>322</v>
      </c>
      <c r="E1506" s="32">
        <v>323</v>
      </c>
    </row>
    <row r="1507" spans="1:5" x14ac:dyDescent="0.35">
      <c r="A1507" s="46">
        <v>1457</v>
      </c>
      <c r="B1507" s="32" t="s">
        <v>317</v>
      </c>
      <c r="C1507" s="32" t="s">
        <v>341</v>
      </c>
      <c r="D1507" s="32" t="s">
        <v>324</v>
      </c>
      <c r="E1507" s="32">
        <v>15</v>
      </c>
    </row>
    <row r="1508" spans="1:5" x14ac:dyDescent="0.35">
      <c r="A1508" s="46">
        <v>1458</v>
      </c>
      <c r="B1508" s="32" t="s">
        <v>345</v>
      </c>
      <c r="C1508" s="32" t="s">
        <v>327</v>
      </c>
      <c r="D1508" s="32" t="s">
        <v>327</v>
      </c>
      <c r="E1508" s="33">
        <v>254503</v>
      </c>
    </row>
    <row r="1509" spans="1:5" ht="29" x14ac:dyDescent="0.35">
      <c r="A1509" s="46">
        <v>1459</v>
      </c>
      <c r="B1509" s="32" t="s">
        <v>345</v>
      </c>
      <c r="C1509" s="32" t="s">
        <v>327</v>
      </c>
      <c r="D1509" s="32" t="s">
        <v>328</v>
      </c>
      <c r="E1509" s="33">
        <v>45407</v>
      </c>
    </row>
    <row r="1510" spans="1:5" x14ac:dyDescent="0.35">
      <c r="A1510" s="46">
        <v>1460</v>
      </c>
      <c r="B1510" s="32" t="s">
        <v>345</v>
      </c>
      <c r="C1510" s="32" t="s">
        <v>327</v>
      </c>
      <c r="D1510" s="32" t="s">
        <v>329</v>
      </c>
      <c r="E1510" s="32">
        <v>324</v>
      </c>
    </row>
    <row r="1511" spans="1:5" ht="29" x14ac:dyDescent="0.35">
      <c r="A1511" s="46">
        <v>1461</v>
      </c>
      <c r="B1511" s="32" t="s">
        <v>345</v>
      </c>
      <c r="C1511" s="32" t="s">
        <v>342</v>
      </c>
      <c r="D1511" s="32" t="s">
        <v>330</v>
      </c>
      <c r="E1511" s="33">
        <v>2432</v>
      </c>
    </row>
    <row r="1512" spans="1:5" x14ac:dyDescent="0.35">
      <c r="A1512" s="46">
        <v>1462</v>
      </c>
      <c r="B1512" s="32" t="s">
        <v>345</v>
      </c>
      <c r="C1512" s="32" t="s">
        <v>343</v>
      </c>
      <c r="D1512" s="32" t="s">
        <v>332</v>
      </c>
      <c r="E1512" s="32">
        <v>547</v>
      </c>
    </row>
    <row r="1513" spans="1:5" x14ac:dyDescent="0.35">
      <c r="A1513" s="46">
        <v>1463</v>
      </c>
      <c r="B1513" s="32" t="s">
        <v>345</v>
      </c>
      <c r="C1513" s="32" t="s">
        <v>343</v>
      </c>
      <c r="D1513" s="32" t="s">
        <v>333</v>
      </c>
      <c r="E1513" s="33">
        <v>2141</v>
      </c>
    </row>
    <row r="1514" spans="1:5" x14ac:dyDescent="0.35">
      <c r="A1514" s="46">
        <v>1464</v>
      </c>
      <c r="B1514" s="32" t="s">
        <v>345</v>
      </c>
      <c r="C1514" s="32" t="s">
        <v>343</v>
      </c>
      <c r="D1514" s="32" t="s">
        <v>334</v>
      </c>
      <c r="E1514" s="33">
        <v>14812</v>
      </c>
    </row>
    <row r="1515" spans="1:5" x14ac:dyDescent="0.35">
      <c r="A1515" s="46">
        <v>1465</v>
      </c>
      <c r="B1515" s="32" t="s">
        <v>345</v>
      </c>
      <c r="C1515" s="32" t="s">
        <v>343</v>
      </c>
      <c r="D1515" s="32" t="s">
        <v>335</v>
      </c>
      <c r="E1515" s="33">
        <v>2304</v>
      </c>
    </row>
    <row r="1516" spans="1:5" x14ac:dyDescent="0.35">
      <c r="A1516" s="46">
        <v>1466</v>
      </c>
      <c r="B1516" s="32" t="s">
        <v>345</v>
      </c>
      <c r="C1516" s="32" t="s">
        <v>336</v>
      </c>
      <c r="D1516" s="32" t="s">
        <v>336</v>
      </c>
      <c r="E1516" s="32">
        <v>59</v>
      </c>
    </row>
    <row r="1517" spans="1:5" x14ac:dyDescent="0.35">
      <c r="A1517" s="46">
        <v>1467</v>
      </c>
      <c r="B1517" s="34" t="s">
        <v>337</v>
      </c>
      <c r="C1517" s="34"/>
      <c r="D1517" s="34"/>
      <c r="E1517" s="35">
        <v>752409</v>
      </c>
    </row>
    <row r="1518" spans="1:5" x14ac:dyDescent="0.35">
      <c r="A1518" s="46">
        <v>1468</v>
      </c>
    </row>
    <row r="1519" spans="1:5" x14ac:dyDescent="0.35">
      <c r="A1519" s="46">
        <v>1469</v>
      </c>
    </row>
    <row r="1520" spans="1:5" x14ac:dyDescent="0.35">
      <c r="A1520" s="46">
        <v>1470</v>
      </c>
    </row>
    <row r="1521" spans="1:1" x14ac:dyDescent="0.35">
      <c r="A1521" s="46">
        <v>1471</v>
      </c>
    </row>
    <row r="1522" spans="1:1" x14ac:dyDescent="0.35">
      <c r="A1522" s="46">
        <v>1472</v>
      </c>
    </row>
    <row r="1523" spans="1:1" x14ac:dyDescent="0.35">
      <c r="A1523" s="46">
        <v>1473</v>
      </c>
    </row>
    <row r="1524" spans="1:1" x14ac:dyDescent="0.35">
      <c r="A1524" s="46">
        <v>1474</v>
      </c>
    </row>
    <row r="1525" spans="1:1" x14ac:dyDescent="0.35">
      <c r="A1525" s="46">
        <v>1475</v>
      </c>
    </row>
    <row r="1526" spans="1:1" x14ac:dyDescent="0.35">
      <c r="A1526" s="46">
        <v>1476</v>
      </c>
    </row>
    <row r="1527" spans="1:1" x14ac:dyDescent="0.35">
      <c r="A1527" s="46">
        <v>1477</v>
      </c>
    </row>
    <row r="1528" spans="1:1" x14ac:dyDescent="0.35">
      <c r="A1528" s="46">
        <v>1478</v>
      </c>
    </row>
    <row r="1529" spans="1:1" x14ac:dyDescent="0.35">
      <c r="A1529" s="46">
        <v>1479</v>
      </c>
    </row>
    <row r="1530" spans="1:1" x14ac:dyDescent="0.35">
      <c r="A1530" s="46">
        <v>1480</v>
      </c>
    </row>
    <row r="1531" spans="1:1" x14ac:dyDescent="0.35">
      <c r="A1531" s="46">
        <v>1481</v>
      </c>
    </row>
    <row r="1532" spans="1:1" x14ac:dyDescent="0.35">
      <c r="A1532" s="46">
        <v>1482</v>
      </c>
    </row>
    <row r="1533" spans="1:1" x14ac:dyDescent="0.35">
      <c r="A1533" s="46">
        <v>1483</v>
      </c>
    </row>
    <row r="1534" spans="1:1" x14ac:dyDescent="0.35">
      <c r="A1534" s="46">
        <v>1484</v>
      </c>
    </row>
    <row r="1535" spans="1:1" x14ac:dyDescent="0.35">
      <c r="A1535" s="46">
        <v>1485</v>
      </c>
    </row>
    <row r="1536" spans="1:1" x14ac:dyDescent="0.35">
      <c r="A1536" s="46">
        <v>1486</v>
      </c>
    </row>
    <row r="1537" spans="1:5" x14ac:dyDescent="0.35">
      <c r="A1537" s="46">
        <v>1487</v>
      </c>
    </row>
    <row r="1538" spans="1:5" x14ac:dyDescent="0.35">
      <c r="A1538" s="46">
        <v>1488</v>
      </c>
    </row>
    <row r="1539" spans="1:5" x14ac:dyDescent="0.35">
      <c r="A1539" s="46">
        <v>1489</v>
      </c>
    </row>
    <row r="1540" spans="1:5" x14ac:dyDescent="0.35">
      <c r="A1540" s="46">
        <v>1490</v>
      </c>
    </row>
    <row r="1541" spans="1:5" x14ac:dyDescent="0.35">
      <c r="A1541" s="46">
        <v>1491</v>
      </c>
    </row>
    <row r="1542" spans="1:5" x14ac:dyDescent="0.35">
      <c r="A1542" s="46">
        <v>1492</v>
      </c>
    </row>
    <row r="1543" spans="1:5" x14ac:dyDescent="0.35">
      <c r="A1543" s="46">
        <v>1493</v>
      </c>
    </row>
    <row r="1544" spans="1:5" x14ac:dyDescent="0.35">
      <c r="A1544" s="46">
        <v>1494</v>
      </c>
    </row>
    <row r="1545" spans="1:5" x14ac:dyDescent="0.35">
      <c r="A1545" s="46">
        <v>1495</v>
      </c>
    </row>
    <row r="1546" spans="1:5" x14ac:dyDescent="0.35">
      <c r="A1546" s="46">
        <v>1496</v>
      </c>
    </row>
    <row r="1547" spans="1:5" x14ac:dyDescent="0.35">
      <c r="A1547" s="46">
        <v>1497</v>
      </c>
    </row>
    <row r="1548" spans="1:5" x14ac:dyDescent="0.35">
      <c r="A1548" s="46">
        <v>1498</v>
      </c>
    </row>
    <row r="1549" spans="1:5" x14ac:dyDescent="0.35">
      <c r="A1549" s="46">
        <v>1499</v>
      </c>
    </row>
    <row r="1550" spans="1:5" s="30" customFormat="1" x14ac:dyDescent="0.35">
      <c r="A1550" s="46">
        <v>1500</v>
      </c>
    </row>
    <row r="1551" spans="1:5" x14ac:dyDescent="0.35">
      <c r="A1551" s="46">
        <v>1501</v>
      </c>
      <c r="B1551" s="31" t="s">
        <v>30</v>
      </c>
      <c r="C1551" s="31" t="s">
        <v>315</v>
      </c>
      <c r="D1551" s="31" t="s">
        <v>338</v>
      </c>
      <c r="E1551" s="31" t="s">
        <v>316</v>
      </c>
    </row>
    <row r="1552" spans="1:5" x14ac:dyDescent="0.35">
      <c r="A1552" s="46">
        <v>1502</v>
      </c>
      <c r="B1552" s="32" t="s">
        <v>345</v>
      </c>
      <c r="C1552" s="32" t="s">
        <v>327</v>
      </c>
      <c r="D1552" s="32" t="s">
        <v>327</v>
      </c>
      <c r="E1552" s="32">
        <v>556</v>
      </c>
    </row>
    <row r="1553" spans="1:5" x14ac:dyDescent="0.35">
      <c r="A1553" s="46">
        <v>1503</v>
      </c>
      <c r="B1553" s="32" t="s">
        <v>345</v>
      </c>
      <c r="C1553" s="32" t="s">
        <v>327</v>
      </c>
      <c r="D1553" s="32" t="s">
        <v>329</v>
      </c>
      <c r="E1553" s="32">
        <v>150</v>
      </c>
    </row>
    <row r="1554" spans="1:5" x14ac:dyDescent="0.35">
      <c r="A1554" s="46">
        <v>1504</v>
      </c>
      <c r="B1554" s="32" t="s">
        <v>345</v>
      </c>
      <c r="C1554" s="32" t="s">
        <v>343</v>
      </c>
      <c r="D1554" s="32" t="s">
        <v>332</v>
      </c>
      <c r="E1554" s="33">
        <v>4174</v>
      </c>
    </row>
    <row r="1555" spans="1:5" x14ac:dyDescent="0.35">
      <c r="A1555" s="46">
        <v>1505</v>
      </c>
      <c r="B1555" s="32" t="s">
        <v>345</v>
      </c>
      <c r="C1555" s="32" t="s">
        <v>343</v>
      </c>
      <c r="D1555" s="32" t="s">
        <v>333</v>
      </c>
      <c r="E1555" s="32">
        <v>23</v>
      </c>
    </row>
    <row r="1556" spans="1:5" x14ac:dyDescent="0.35">
      <c r="A1556" s="46">
        <v>1506</v>
      </c>
      <c r="B1556" s="32" t="s">
        <v>345</v>
      </c>
      <c r="C1556" s="32" t="s">
        <v>343</v>
      </c>
      <c r="D1556" s="32" t="s">
        <v>334</v>
      </c>
      <c r="E1556" s="33">
        <v>1509</v>
      </c>
    </row>
    <row r="1557" spans="1:5" x14ac:dyDescent="0.35">
      <c r="A1557" s="46">
        <v>1507</v>
      </c>
      <c r="B1557" s="32" t="s">
        <v>345</v>
      </c>
      <c r="C1557" s="32" t="s">
        <v>343</v>
      </c>
      <c r="D1557" s="32" t="s">
        <v>335</v>
      </c>
      <c r="E1557" s="32">
        <v>15</v>
      </c>
    </row>
    <row r="1558" spans="1:5" x14ac:dyDescent="0.35">
      <c r="A1558" s="46">
        <v>1508</v>
      </c>
      <c r="B1558" s="34" t="s">
        <v>337</v>
      </c>
      <c r="C1558" s="34" t="s">
        <v>337</v>
      </c>
      <c r="D1558" s="34" t="s">
        <v>337</v>
      </c>
      <c r="E1558" s="35">
        <v>6426</v>
      </c>
    </row>
    <row r="1559" spans="1:5" x14ac:dyDescent="0.35">
      <c r="A1559" s="46">
        <v>1509</v>
      </c>
    </row>
    <row r="1560" spans="1:5" x14ac:dyDescent="0.35">
      <c r="A1560" s="46">
        <v>1510</v>
      </c>
    </row>
    <row r="1561" spans="1:5" x14ac:dyDescent="0.35">
      <c r="A1561" s="46">
        <v>1511</v>
      </c>
    </row>
    <row r="1562" spans="1:5" x14ac:dyDescent="0.35">
      <c r="A1562" s="46">
        <v>1512</v>
      </c>
    </row>
    <row r="1563" spans="1:5" x14ac:dyDescent="0.35">
      <c r="A1563" s="46">
        <v>1513</v>
      </c>
    </row>
    <row r="1564" spans="1:5" x14ac:dyDescent="0.35">
      <c r="A1564" s="46">
        <v>1514</v>
      </c>
    </row>
    <row r="1565" spans="1:5" x14ac:dyDescent="0.35">
      <c r="A1565" s="46">
        <v>1515</v>
      </c>
    </row>
    <row r="1566" spans="1:5" x14ac:dyDescent="0.35">
      <c r="A1566" s="46">
        <v>1516</v>
      </c>
    </row>
    <row r="1567" spans="1:5" x14ac:dyDescent="0.35">
      <c r="A1567" s="46">
        <v>1517</v>
      </c>
    </row>
    <row r="1568" spans="1:5" x14ac:dyDescent="0.35">
      <c r="A1568" s="46">
        <v>1518</v>
      </c>
    </row>
    <row r="1569" spans="1:1" x14ac:dyDescent="0.35">
      <c r="A1569" s="46">
        <v>1519</v>
      </c>
    </row>
    <row r="1570" spans="1:1" x14ac:dyDescent="0.35">
      <c r="A1570" s="46">
        <v>1520</v>
      </c>
    </row>
    <row r="1571" spans="1:1" x14ac:dyDescent="0.35">
      <c r="A1571" s="46">
        <v>1521</v>
      </c>
    </row>
    <row r="1572" spans="1:1" x14ac:dyDescent="0.35">
      <c r="A1572" s="46">
        <v>1522</v>
      </c>
    </row>
    <row r="1573" spans="1:1" x14ac:dyDescent="0.35">
      <c r="A1573" s="46">
        <v>1523</v>
      </c>
    </row>
    <row r="1574" spans="1:1" x14ac:dyDescent="0.35">
      <c r="A1574" s="46">
        <v>1524</v>
      </c>
    </row>
    <row r="1575" spans="1:1" x14ac:dyDescent="0.35">
      <c r="A1575" s="46">
        <v>1525</v>
      </c>
    </row>
    <row r="1576" spans="1:1" x14ac:dyDescent="0.35">
      <c r="A1576" s="46">
        <v>1526</v>
      </c>
    </row>
    <row r="1577" spans="1:1" x14ac:dyDescent="0.35">
      <c r="A1577" s="46">
        <v>1527</v>
      </c>
    </row>
    <row r="1578" spans="1:1" x14ac:dyDescent="0.35">
      <c r="A1578" s="46">
        <v>1528</v>
      </c>
    </row>
    <row r="1579" spans="1:1" x14ac:dyDescent="0.35">
      <c r="A1579" s="46">
        <v>1529</v>
      </c>
    </row>
    <row r="1580" spans="1:1" x14ac:dyDescent="0.35">
      <c r="A1580" s="46">
        <v>1530</v>
      </c>
    </row>
    <row r="1581" spans="1:1" x14ac:dyDescent="0.35">
      <c r="A1581" s="46">
        <v>1531</v>
      </c>
    </row>
    <row r="1582" spans="1:1" x14ac:dyDescent="0.35">
      <c r="A1582" s="46">
        <v>1532</v>
      </c>
    </row>
    <row r="1583" spans="1:1" x14ac:dyDescent="0.35">
      <c r="A1583" s="46">
        <v>1533</v>
      </c>
    </row>
    <row r="1584" spans="1:1" x14ac:dyDescent="0.35">
      <c r="A1584" s="46">
        <v>1534</v>
      </c>
    </row>
    <row r="1585" spans="1:1" x14ac:dyDescent="0.35">
      <c r="A1585" s="46">
        <v>1535</v>
      </c>
    </row>
    <row r="1586" spans="1:1" x14ac:dyDescent="0.35">
      <c r="A1586" s="46">
        <v>1536</v>
      </c>
    </row>
    <row r="1587" spans="1:1" x14ac:dyDescent="0.35">
      <c r="A1587" s="46">
        <v>1537</v>
      </c>
    </row>
    <row r="1588" spans="1:1" x14ac:dyDescent="0.35">
      <c r="A1588" s="46">
        <v>1538</v>
      </c>
    </row>
    <row r="1589" spans="1:1" x14ac:dyDescent="0.35">
      <c r="A1589" s="46">
        <v>1539</v>
      </c>
    </row>
    <row r="1590" spans="1:1" x14ac:dyDescent="0.35">
      <c r="A1590" s="46">
        <v>1540</v>
      </c>
    </row>
    <row r="1591" spans="1:1" x14ac:dyDescent="0.35">
      <c r="A1591" s="46">
        <v>1541</v>
      </c>
    </row>
    <row r="1592" spans="1:1" x14ac:dyDescent="0.35">
      <c r="A1592" s="46">
        <v>1542</v>
      </c>
    </row>
    <row r="1593" spans="1:1" x14ac:dyDescent="0.35">
      <c r="A1593" s="46">
        <v>1543</v>
      </c>
    </row>
    <row r="1594" spans="1:1" x14ac:dyDescent="0.35">
      <c r="A1594" s="46">
        <v>1544</v>
      </c>
    </row>
    <row r="1595" spans="1:1" x14ac:dyDescent="0.35">
      <c r="A1595" s="46">
        <v>1545</v>
      </c>
    </row>
    <row r="1596" spans="1:1" x14ac:dyDescent="0.35">
      <c r="A1596" s="46">
        <v>1546</v>
      </c>
    </row>
    <row r="1597" spans="1:1" x14ac:dyDescent="0.35">
      <c r="A1597" s="46">
        <v>1547</v>
      </c>
    </row>
    <row r="1598" spans="1:1" x14ac:dyDescent="0.35">
      <c r="A1598" s="46">
        <v>1548</v>
      </c>
    </row>
    <row r="1599" spans="1:1" x14ac:dyDescent="0.35">
      <c r="A1599" s="46">
        <v>1549</v>
      </c>
    </row>
    <row r="1600" spans="1:1" s="30" customFormat="1" x14ac:dyDescent="0.35">
      <c r="A1600" s="46">
        <v>1550</v>
      </c>
    </row>
    <row r="1601" spans="1:5" x14ac:dyDescent="0.35">
      <c r="A1601" s="46">
        <v>1551</v>
      </c>
      <c r="B1601" s="31" t="s">
        <v>69</v>
      </c>
      <c r="C1601" s="31" t="s">
        <v>315</v>
      </c>
      <c r="D1601" s="31" t="s">
        <v>338</v>
      </c>
      <c r="E1601" s="31" t="s">
        <v>316</v>
      </c>
    </row>
    <row r="1602" spans="1:5" ht="29" x14ac:dyDescent="0.35">
      <c r="A1602" s="46">
        <v>1552</v>
      </c>
      <c r="B1602" s="32" t="s">
        <v>317</v>
      </c>
      <c r="C1602" s="32" t="s">
        <v>339</v>
      </c>
      <c r="D1602" s="32" t="s">
        <v>318</v>
      </c>
      <c r="E1602" s="33">
        <v>58310</v>
      </c>
    </row>
    <row r="1603" spans="1:5" x14ac:dyDescent="0.35">
      <c r="A1603" s="46">
        <v>1553</v>
      </c>
      <c r="B1603" s="32" t="s">
        <v>317</v>
      </c>
      <c r="C1603" s="32" t="s">
        <v>339</v>
      </c>
      <c r="D1603" s="32" t="s">
        <v>319</v>
      </c>
      <c r="E1603" s="32">
        <v>206</v>
      </c>
    </row>
    <row r="1604" spans="1:5" ht="29" x14ac:dyDescent="0.35">
      <c r="A1604" s="46">
        <v>1554</v>
      </c>
      <c r="B1604" s="32" t="s">
        <v>317</v>
      </c>
      <c r="C1604" s="32" t="s">
        <v>339</v>
      </c>
      <c r="D1604" s="32" t="s">
        <v>320</v>
      </c>
      <c r="E1604" s="32">
        <v>55</v>
      </c>
    </row>
    <row r="1605" spans="1:5" x14ac:dyDescent="0.35">
      <c r="A1605" s="46">
        <v>1555</v>
      </c>
      <c r="B1605" s="32" t="s">
        <v>317</v>
      </c>
      <c r="C1605" s="32" t="s">
        <v>340</v>
      </c>
      <c r="D1605" s="32" t="s">
        <v>321</v>
      </c>
      <c r="E1605" s="33">
        <v>278854</v>
      </c>
    </row>
    <row r="1606" spans="1:5" x14ac:dyDescent="0.35">
      <c r="A1606" s="46">
        <v>1556</v>
      </c>
      <c r="B1606" s="32" t="s">
        <v>317</v>
      </c>
      <c r="C1606" s="32" t="s">
        <v>340</v>
      </c>
      <c r="D1606" s="32" t="s">
        <v>322</v>
      </c>
      <c r="E1606" s="32">
        <v>194</v>
      </c>
    </row>
    <row r="1607" spans="1:5" x14ac:dyDescent="0.35">
      <c r="A1607" s="46">
        <v>1557</v>
      </c>
      <c r="B1607" s="32" t="s">
        <v>317</v>
      </c>
      <c r="C1607" s="32" t="s">
        <v>341</v>
      </c>
      <c r="D1607" s="32" t="s">
        <v>323</v>
      </c>
      <c r="E1607" s="32">
        <v>237</v>
      </c>
    </row>
    <row r="1608" spans="1:5" x14ac:dyDescent="0.35">
      <c r="A1608" s="46">
        <v>1558</v>
      </c>
      <c r="B1608" s="32" t="s">
        <v>317</v>
      </c>
      <c r="C1608" s="32" t="s">
        <v>341</v>
      </c>
      <c r="D1608" s="32" t="s">
        <v>324</v>
      </c>
      <c r="E1608" s="32">
        <v>804</v>
      </c>
    </row>
    <row r="1609" spans="1:5" x14ac:dyDescent="0.35">
      <c r="A1609" s="46">
        <v>1559</v>
      </c>
      <c r="B1609" s="32" t="s">
        <v>345</v>
      </c>
      <c r="C1609" s="32" t="s">
        <v>327</v>
      </c>
      <c r="D1609" s="32" t="s">
        <v>327</v>
      </c>
      <c r="E1609" s="33">
        <v>42194</v>
      </c>
    </row>
    <row r="1610" spans="1:5" ht="29" x14ac:dyDescent="0.35">
      <c r="A1610" s="46">
        <v>1560</v>
      </c>
      <c r="B1610" s="32" t="s">
        <v>345</v>
      </c>
      <c r="C1610" s="32" t="s">
        <v>327</v>
      </c>
      <c r="D1610" s="32" t="s">
        <v>328</v>
      </c>
      <c r="E1610" s="33">
        <v>12441</v>
      </c>
    </row>
    <row r="1611" spans="1:5" x14ac:dyDescent="0.35">
      <c r="A1611" s="46">
        <v>1561</v>
      </c>
      <c r="B1611" s="32" t="s">
        <v>345</v>
      </c>
      <c r="C1611" s="32" t="s">
        <v>327</v>
      </c>
      <c r="D1611" s="32" t="s">
        <v>329</v>
      </c>
      <c r="E1611" s="33">
        <v>2706</v>
      </c>
    </row>
    <row r="1612" spans="1:5" ht="29" x14ac:dyDescent="0.35">
      <c r="A1612" s="46">
        <v>1562</v>
      </c>
      <c r="B1612" s="32" t="s">
        <v>345</v>
      </c>
      <c r="C1612" s="32" t="s">
        <v>342</v>
      </c>
      <c r="D1612" s="32" t="s">
        <v>330</v>
      </c>
      <c r="E1612" s="32">
        <v>855</v>
      </c>
    </row>
    <row r="1613" spans="1:5" x14ac:dyDescent="0.35">
      <c r="A1613" s="46">
        <v>1563</v>
      </c>
      <c r="B1613" s="32" t="s">
        <v>345</v>
      </c>
      <c r="C1613" s="32" t="s">
        <v>343</v>
      </c>
      <c r="D1613" s="32" t="s">
        <v>332</v>
      </c>
      <c r="E1613" s="33">
        <v>1900</v>
      </c>
    </row>
    <row r="1614" spans="1:5" x14ac:dyDescent="0.35">
      <c r="A1614" s="46">
        <v>1564</v>
      </c>
      <c r="B1614" s="32" t="s">
        <v>345</v>
      </c>
      <c r="C1614" s="32" t="s">
        <v>343</v>
      </c>
      <c r="D1614" s="32" t="s">
        <v>333</v>
      </c>
      <c r="E1614" s="33">
        <v>8214</v>
      </c>
    </row>
    <row r="1615" spans="1:5" x14ac:dyDescent="0.35">
      <c r="A1615" s="46">
        <v>1565</v>
      </c>
      <c r="B1615" s="32" t="s">
        <v>345</v>
      </c>
      <c r="C1615" s="32" t="s">
        <v>343</v>
      </c>
      <c r="D1615" s="32" t="s">
        <v>334</v>
      </c>
      <c r="E1615" s="33">
        <v>14501</v>
      </c>
    </row>
    <row r="1616" spans="1:5" x14ac:dyDescent="0.35">
      <c r="A1616" s="46">
        <v>1566</v>
      </c>
      <c r="B1616" s="32" t="s">
        <v>345</v>
      </c>
      <c r="C1616" s="32" t="s">
        <v>343</v>
      </c>
      <c r="D1616" s="32" t="s">
        <v>335</v>
      </c>
      <c r="E1616" s="33">
        <v>1877</v>
      </c>
    </row>
    <row r="1617" spans="1:5" x14ac:dyDescent="0.35">
      <c r="A1617" s="46">
        <v>1567</v>
      </c>
      <c r="B1617" s="32" t="s">
        <v>345</v>
      </c>
      <c r="C1617" s="32" t="s">
        <v>336</v>
      </c>
      <c r="D1617" s="32" t="s">
        <v>336</v>
      </c>
      <c r="E1617" s="33">
        <v>3327</v>
      </c>
    </row>
    <row r="1618" spans="1:5" x14ac:dyDescent="0.35">
      <c r="A1618" s="46">
        <v>1568</v>
      </c>
      <c r="B1618" s="34" t="s">
        <v>337</v>
      </c>
      <c r="C1618" s="34"/>
      <c r="D1618" s="34"/>
      <c r="E1618" s="35">
        <v>426672</v>
      </c>
    </row>
    <row r="1619" spans="1:5" x14ac:dyDescent="0.35">
      <c r="A1619" s="46">
        <v>1569</v>
      </c>
    </row>
    <row r="1620" spans="1:5" x14ac:dyDescent="0.35">
      <c r="A1620" s="46">
        <v>1570</v>
      </c>
    </row>
    <row r="1621" spans="1:5" x14ac:dyDescent="0.35">
      <c r="A1621" s="46">
        <v>1571</v>
      </c>
    </row>
    <row r="1622" spans="1:5" x14ac:dyDescent="0.35">
      <c r="A1622" s="46">
        <v>1572</v>
      </c>
    </row>
    <row r="1623" spans="1:5" x14ac:dyDescent="0.35">
      <c r="A1623" s="46">
        <v>1573</v>
      </c>
    </row>
    <row r="1624" spans="1:5" x14ac:dyDescent="0.35">
      <c r="A1624" s="46">
        <v>1574</v>
      </c>
    </row>
    <row r="1625" spans="1:5" x14ac:dyDescent="0.35">
      <c r="A1625" s="46">
        <v>1575</v>
      </c>
    </row>
    <row r="1626" spans="1:5" x14ac:dyDescent="0.35">
      <c r="A1626" s="46">
        <v>1576</v>
      </c>
    </row>
    <row r="1627" spans="1:5" x14ac:dyDescent="0.35">
      <c r="A1627" s="46">
        <v>1577</v>
      </c>
    </row>
    <row r="1628" spans="1:5" x14ac:dyDescent="0.35">
      <c r="A1628" s="46">
        <v>1578</v>
      </c>
    </row>
    <row r="1629" spans="1:5" x14ac:dyDescent="0.35">
      <c r="A1629" s="46">
        <v>1579</v>
      </c>
    </row>
    <row r="1630" spans="1:5" x14ac:dyDescent="0.35">
      <c r="A1630" s="46">
        <v>1580</v>
      </c>
    </row>
    <row r="1631" spans="1:5" x14ac:dyDescent="0.35">
      <c r="A1631" s="46">
        <v>1581</v>
      </c>
    </row>
    <row r="1632" spans="1:5" x14ac:dyDescent="0.35">
      <c r="A1632" s="46">
        <v>1582</v>
      </c>
    </row>
    <row r="1633" spans="1:1" x14ac:dyDescent="0.35">
      <c r="A1633" s="46">
        <v>1583</v>
      </c>
    </row>
    <row r="1634" spans="1:1" x14ac:dyDescent="0.35">
      <c r="A1634" s="46">
        <v>1584</v>
      </c>
    </row>
    <row r="1635" spans="1:1" x14ac:dyDescent="0.35">
      <c r="A1635" s="46">
        <v>1585</v>
      </c>
    </row>
    <row r="1636" spans="1:1" x14ac:dyDescent="0.35">
      <c r="A1636" s="46">
        <v>1586</v>
      </c>
    </row>
    <row r="1637" spans="1:1" x14ac:dyDescent="0.35">
      <c r="A1637" s="46">
        <v>1587</v>
      </c>
    </row>
    <row r="1638" spans="1:1" x14ac:dyDescent="0.35">
      <c r="A1638" s="46">
        <v>1588</v>
      </c>
    </row>
    <row r="1639" spans="1:1" x14ac:dyDescent="0.35">
      <c r="A1639" s="46">
        <v>1589</v>
      </c>
    </row>
    <row r="1640" spans="1:1" x14ac:dyDescent="0.35">
      <c r="A1640" s="46">
        <v>1590</v>
      </c>
    </row>
    <row r="1641" spans="1:1" x14ac:dyDescent="0.35">
      <c r="A1641" s="46">
        <v>1591</v>
      </c>
    </row>
    <row r="1642" spans="1:1" x14ac:dyDescent="0.35">
      <c r="A1642" s="46">
        <v>1592</v>
      </c>
    </row>
    <row r="1643" spans="1:1" x14ac:dyDescent="0.35">
      <c r="A1643" s="46">
        <v>1593</v>
      </c>
    </row>
    <row r="1644" spans="1:1" x14ac:dyDescent="0.35">
      <c r="A1644" s="46">
        <v>1594</v>
      </c>
    </row>
    <row r="1645" spans="1:1" x14ac:dyDescent="0.35">
      <c r="A1645" s="46">
        <v>1595</v>
      </c>
    </row>
    <row r="1646" spans="1:1" x14ac:dyDescent="0.35">
      <c r="A1646" s="46">
        <v>1596</v>
      </c>
    </row>
    <row r="1647" spans="1:1" x14ac:dyDescent="0.35">
      <c r="A1647" s="46">
        <v>1597</v>
      </c>
    </row>
    <row r="1648" spans="1:1" x14ac:dyDescent="0.35">
      <c r="A1648" s="46">
        <v>1598</v>
      </c>
    </row>
    <row r="1649" spans="1:5" x14ac:dyDescent="0.35">
      <c r="A1649" s="46">
        <v>1599</v>
      </c>
    </row>
    <row r="1650" spans="1:5" s="30" customFormat="1" x14ac:dyDescent="0.35">
      <c r="A1650" s="46">
        <v>1600</v>
      </c>
    </row>
    <row r="1651" spans="1:5" x14ac:dyDescent="0.35">
      <c r="A1651" s="46">
        <v>1601</v>
      </c>
      <c r="B1651" s="31" t="s">
        <v>31</v>
      </c>
      <c r="C1651" s="31" t="s">
        <v>315</v>
      </c>
      <c r="D1651" s="31" t="s">
        <v>338</v>
      </c>
      <c r="E1651" s="31" t="s">
        <v>316</v>
      </c>
    </row>
    <row r="1652" spans="1:5" x14ac:dyDescent="0.35">
      <c r="A1652" s="46">
        <v>1602</v>
      </c>
      <c r="B1652" s="32" t="s">
        <v>378</v>
      </c>
      <c r="C1652" s="32" t="s">
        <v>340</v>
      </c>
      <c r="D1652" s="32" t="s">
        <v>321</v>
      </c>
      <c r="E1652" s="32">
        <v>342</v>
      </c>
    </row>
    <row r="1653" spans="1:5" x14ac:dyDescent="0.35">
      <c r="A1653" s="46">
        <v>1603</v>
      </c>
      <c r="B1653" s="32" t="s">
        <v>378</v>
      </c>
      <c r="C1653" s="32" t="s">
        <v>341</v>
      </c>
      <c r="D1653" s="32" t="s">
        <v>323</v>
      </c>
      <c r="E1653" s="32">
        <v>300</v>
      </c>
    </row>
    <row r="1654" spans="1:5" ht="29" x14ac:dyDescent="0.35">
      <c r="A1654" s="46">
        <v>1604</v>
      </c>
      <c r="B1654" s="32" t="s">
        <v>378</v>
      </c>
      <c r="C1654" s="32" t="s">
        <v>341</v>
      </c>
      <c r="D1654" s="32" t="s">
        <v>379</v>
      </c>
      <c r="E1654" s="32">
        <v>21</v>
      </c>
    </row>
    <row r="1655" spans="1:5" ht="29" x14ac:dyDescent="0.35">
      <c r="A1655" s="46">
        <v>1605</v>
      </c>
      <c r="B1655" s="32" t="s">
        <v>378</v>
      </c>
      <c r="C1655" s="32" t="s">
        <v>339</v>
      </c>
      <c r="D1655" s="32" t="s">
        <v>318</v>
      </c>
      <c r="E1655" s="33">
        <v>25375</v>
      </c>
    </row>
    <row r="1656" spans="1:5" ht="29" x14ac:dyDescent="0.35">
      <c r="A1656" s="46">
        <v>1606</v>
      </c>
      <c r="B1656" s="32" t="s">
        <v>378</v>
      </c>
      <c r="C1656" s="32" t="s">
        <v>339</v>
      </c>
      <c r="D1656" s="32" t="s">
        <v>320</v>
      </c>
      <c r="E1656" s="32">
        <v>53</v>
      </c>
    </row>
    <row r="1657" spans="1:5" x14ac:dyDescent="0.35">
      <c r="A1657" s="46">
        <v>1607</v>
      </c>
      <c r="B1657" s="32" t="s">
        <v>378</v>
      </c>
      <c r="C1657" s="32" t="s">
        <v>339</v>
      </c>
      <c r="D1657" s="32" t="s">
        <v>344</v>
      </c>
      <c r="E1657" s="32">
        <v>21</v>
      </c>
    </row>
    <row r="1658" spans="1:5" x14ac:dyDescent="0.35">
      <c r="A1658" s="46">
        <v>1608</v>
      </c>
      <c r="B1658" s="32" t="s">
        <v>380</v>
      </c>
      <c r="C1658" s="32" t="s">
        <v>343</v>
      </c>
      <c r="D1658" s="32" t="s">
        <v>335</v>
      </c>
      <c r="E1658" s="32">
        <v>563</v>
      </c>
    </row>
    <row r="1659" spans="1:5" ht="29" x14ac:dyDescent="0.35">
      <c r="A1659" s="46">
        <v>1609</v>
      </c>
      <c r="B1659" s="32" t="s">
        <v>380</v>
      </c>
      <c r="C1659" s="32" t="s">
        <v>343</v>
      </c>
      <c r="D1659" s="32" t="s">
        <v>368</v>
      </c>
      <c r="E1659" s="33">
        <v>7460</v>
      </c>
    </row>
    <row r="1660" spans="1:5" x14ac:dyDescent="0.35">
      <c r="A1660" s="46">
        <v>1610</v>
      </c>
      <c r="B1660" s="32" t="s">
        <v>380</v>
      </c>
      <c r="C1660" s="32" t="s">
        <v>343</v>
      </c>
      <c r="D1660" s="32" t="s">
        <v>369</v>
      </c>
      <c r="E1660" s="33">
        <v>12785</v>
      </c>
    </row>
    <row r="1661" spans="1:5" x14ac:dyDescent="0.35">
      <c r="A1661" s="46">
        <v>1611</v>
      </c>
      <c r="B1661" s="32" t="s">
        <v>380</v>
      </c>
      <c r="C1661" s="32" t="s">
        <v>327</v>
      </c>
      <c r="D1661" s="32" t="s">
        <v>381</v>
      </c>
      <c r="E1661" s="32">
        <v>38</v>
      </c>
    </row>
    <row r="1662" spans="1:5" x14ac:dyDescent="0.35">
      <c r="A1662" s="46">
        <v>1612</v>
      </c>
      <c r="B1662" s="32" t="s">
        <v>380</v>
      </c>
      <c r="C1662" s="32" t="s">
        <v>327</v>
      </c>
      <c r="D1662" s="32" t="s">
        <v>327</v>
      </c>
      <c r="E1662" s="33">
        <v>3393</v>
      </c>
    </row>
    <row r="1663" spans="1:5" x14ac:dyDescent="0.35">
      <c r="A1663" s="46">
        <v>1613</v>
      </c>
      <c r="B1663" s="32" t="s">
        <v>380</v>
      </c>
      <c r="C1663" s="32" t="s">
        <v>336</v>
      </c>
      <c r="D1663" s="32" t="s">
        <v>336</v>
      </c>
      <c r="E1663" s="32">
        <v>37</v>
      </c>
    </row>
    <row r="1664" spans="1:5" x14ac:dyDescent="0.35">
      <c r="A1664" s="46">
        <v>1614</v>
      </c>
      <c r="B1664" s="34" t="s">
        <v>337</v>
      </c>
      <c r="C1664" s="34" t="s">
        <v>337</v>
      </c>
      <c r="D1664" s="34" t="s">
        <v>337</v>
      </c>
      <c r="E1664" s="35">
        <v>50386</v>
      </c>
    </row>
    <row r="1665" spans="1:5" x14ac:dyDescent="0.35">
      <c r="A1665" s="46">
        <v>1615</v>
      </c>
      <c r="B1665" s="32"/>
      <c r="C1665" s="32"/>
      <c r="D1665" s="32"/>
      <c r="E1665" s="33"/>
    </row>
    <row r="1666" spans="1:5" x14ac:dyDescent="0.35">
      <c r="A1666" s="46">
        <v>1616</v>
      </c>
      <c r="B1666" s="32"/>
      <c r="C1666" s="32"/>
      <c r="D1666" s="32"/>
      <c r="E1666" s="33"/>
    </row>
    <row r="1667" spans="1:5" x14ac:dyDescent="0.35">
      <c r="A1667" s="46">
        <v>1617</v>
      </c>
      <c r="B1667" s="32"/>
      <c r="C1667" s="32"/>
      <c r="D1667" s="32"/>
      <c r="E1667" s="33"/>
    </row>
    <row r="1668" spans="1:5" x14ac:dyDescent="0.35">
      <c r="A1668" s="46">
        <v>1618</v>
      </c>
      <c r="B1668" s="32"/>
      <c r="C1668" s="32"/>
      <c r="D1668" s="32"/>
      <c r="E1668" s="33"/>
    </row>
    <row r="1669" spans="1:5" x14ac:dyDescent="0.35">
      <c r="A1669" s="46">
        <v>1619</v>
      </c>
      <c r="B1669" s="32"/>
      <c r="C1669" s="32"/>
      <c r="D1669" s="32"/>
      <c r="E1669" s="32"/>
    </row>
    <row r="1670" spans="1:5" x14ac:dyDescent="0.35">
      <c r="A1670" s="46">
        <v>1620</v>
      </c>
      <c r="B1670" s="32"/>
      <c r="C1670" s="32"/>
      <c r="D1670" s="32"/>
      <c r="E1670" s="33"/>
    </row>
    <row r="1671" spans="1:5" x14ac:dyDescent="0.35">
      <c r="A1671" s="46">
        <v>1621</v>
      </c>
      <c r="B1671" s="34"/>
      <c r="C1671" s="34"/>
      <c r="D1671" s="34"/>
      <c r="E1671" s="35"/>
    </row>
    <row r="1672" spans="1:5" x14ac:dyDescent="0.35">
      <c r="A1672" s="46">
        <v>1622</v>
      </c>
    </row>
    <row r="1673" spans="1:5" x14ac:dyDescent="0.35">
      <c r="A1673" s="46">
        <v>1623</v>
      </c>
    </row>
    <row r="1674" spans="1:5" x14ac:dyDescent="0.35">
      <c r="A1674" s="46">
        <v>1624</v>
      </c>
    </row>
    <row r="1675" spans="1:5" x14ac:dyDescent="0.35">
      <c r="A1675" s="46">
        <v>1625</v>
      </c>
    </row>
    <row r="1676" spans="1:5" x14ac:dyDescent="0.35">
      <c r="A1676" s="46">
        <v>1626</v>
      </c>
    </row>
    <row r="1677" spans="1:5" x14ac:dyDescent="0.35">
      <c r="A1677" s="46">
        <v>1627</v>
      </c>
    </row>
    <row r="1678" spans="1:5" x14ac:dyDescent="0.35">
      <c r="A1678" s="46">
        <v>1628</v>
      </c>
    </row>
    <row r="1679" spans="1:5" x14ac:dyDescent="0.35">
      <c r="A1679" s="46">
        <v>1629</v>
      </c>
    </row>
    <row r="1680" spans="1:5" x14ac:dyDescent="0.35">
      <c r="A1680" s="46">
        <v>1630</v>
      </c>
    </row>
    <row r="1681" spans="1:1" x14ac:dyDescent="0.35">
      <c r="A1681" s="46">
        <v>1631</v>
      </c>
    </row>
    <row r="1682" spans="1:1" x14ac:dyDescent="0.35">
      <c r="A1682" s="46">
        <v>1632</v>
      </c>
    </row>
    <row r="1683" spans="1:1" x14ac:dyDescent="0.35">
      <c r="A1683" s="46">
        <v>1633</v>
      </c>
    </row>
    <row r="1684" spans="1:1" x14ac:dyDescent="0.35">
      <c r="A1684" s="46">
        <v>1634</v>
      </c>
    </row>
    <row r="1685" spans="1:1" x14ac:dyDescent="0.35">
      <c r="A1685" s="46">
        <v>1635</v>
      </c>
    </row>
    <row r="1686" spans="1:1" x14ac:dyDescent="0.35">
      <c r="A1686" s="46">
        <v>1636</v>
      </c>
    </row>
    <row r="1687" spans="1:1" x14ac:dyDescent="0.35">
      <c r="A1687" s="46">
        <v>1637</v>
      </c>
    </row>
    <row r="1688" spans="1:1" x14ac:dyDescent="0.35">
      <c r="A1688" s="46">
        <v>1638</v>
      </c>
    </row>
    <row r="1689" spans="1:1" x14ac:dyDescent="0.35">
      <c r="A1689" s="46">
        <v>1639</v>
      </c>
    </row>
    <row r="1690" spans="1:1" x14ac:dyDescent="0.35">
      <c r="A1690" s="46">
        <v>1640</v>
      </c>
    </row>
    <row r="1691" spans="1:1" x14ac:dyDescent="0.35">
      <c r="A1691" s="46">
        <v>1641</v>
      </c>
    </row>
    <row r="1692" spans="1:1" x14ac:dyDescent="0.35">
      <c r="A1692" s="46">
        <v>1642</v>
      </c>
    </row>
    <row r="1693" spans="1:1" x14ac:dyDescent="0.35">
      <c r="A1693" s="46">
        <v>1643</v>
      </c>
    </row>
    <row r="1694" spans="1:1" x14ac:dyDescent="0.35">
      <c r="A1694" s="46">
        <v>1644</v>
      </c>
    </row>
    <row r="1695" spans="1:1" x14ac:dyDescent="0.35">
      <c r="A1695" s="46">
        <v>1645</v>
      </c>
    </row>
    <row r="1696" spans="1:1" x14ac:dyDescent="0.35">
      <c r="A1696" s="46">
        <v>1646</v>
      </c>
    </row>
    <row r="1697" spans="1:5" x14ac:dyDescent="0.35">
      <c r="A1697" s="46">
        <v>1647</v>
      </c>
    </row>
    <row r="1698" spans="1:5" x14ac:dyDescent="0.35">
      <c r="A1698" s="46">
        <v>1648</v>
      </c>
    </row>
    <row r="1699" spans="1:5" x14ac:dyDescent="0.35">
      <c r="A1699" s="46">
        <v>1649</v>
      </c>
    </row>
    <row r="1700" spans="1:5" s="30" customFormat="1" x14ac:dyDescent="0.35">
      <c r="A1700" s="46">
        <v>1650</v>
      </c>
    </row>
    <row r="1701" spans="1:5" x14ac:dyDescent="0.35">
      <c r="A1701" s="46">
        <v>1651</v>
      </c>
      <c r="B1701" s="31" t="s">
        <v>70</v>
      </c>
      <c r="C1701" s="31" t="s">
        <v>315</v>
      </c>
      <c r="D1701" s="31" t="s">
        <v>338</v>
      </c>
      <c r="E1701" s="31" t="s">
        <v>316</v>
      </c>
    </row>
    <row r="1702" spans="1:5" ht="29" x14ac:dyDescent="0.35">
      <c r="A1702" s="46">
        <v>1652</v>
      </c>
      <c r="B1702" s="32" t="s">
        <v>317</v>
      </c>
      <c r="C1702" s="32" t="s">
        <v>339</v>
      </c>
      <c r="D1702" s="32" t="s">
        <v>346</v>
      </c>
      <c r="E1702" s="32">
        <v>15</v>
      </c>
    </row>
    <row r="1703" spans="1:5" ht="29" x14ac:dyDescent="0.35">
      <c r="A1703" s="46">
        <v>1653</v>
      </c>
      <c r="B1703" s="32" t="s">
        <v>317</v>
      </c>
      <c r="C1703" s="32" t="s">
        <v>339</v>
      </c>
      <c r="D1703" s="32" t="s">
        <v>318</v>
      </c>
      <c r="E1703" s="33">
        <v>95001</v>
      </c>
    </row>
    <row r="1704" spans="1:5" x14ac:dyDescent="0.35">
      <c r="A1704" s="46">
        <v>1654</v>
      </c>
      <c r="B1704" s="32" t="s">
        <v>317</v>
      </c>
      <c r="C1704" s="32" t="s">
        <v>339</v>
      </c>
      <c r="D1704" s="32" t="s">
        <v>319</v>
      </c>
      <c r="E1704" s="33">
        <v>6589</v>
      </c>
    </row>
    <row r="1705" spans="1:5" ht="29" x14ac:dyDescent="0.35">
      <c r="A1705" s="46">
        <v>1655</v>
      </c>
      <c r="B1705" s="32" t="s">
        <v>317</v>
      </c>
      <c r="C1705" s="32" t="s">
        <v>339</v>
      </c>
      <c r="D1705" s="32" t="s">
        <v>320</v>
      </c>
      <c r="E1705" s="32">
        <v>245</v>
      </c>
    </row>
    <row r="1706" spans="1:5" x14ac:dyDescent="0.35">
      <c r="A1706" s="46">
        <v>1656</v>
      </c>
      <c r="B1706" s="32" t="s">
        <v>317</v>
      </c>
      <c r="C1706" s="32" t="s">
        <v>340</v>
      </c>
      <c r="D1706" s="32" t="s">
        <v>321</v>
      </c>
      <c r="E1706" s="33">
        <v>12365</v>
      </c>
    </row>
    <row r="1707" spans="1:5" x14ac:dyDescent="0.35">
      <c r="A1707" s="46">
        <v>1657</v>
      </c>
      <c r="B1707" s="32" t="s">
        <v>317</v>
      </c>
      <c r="C1707" s="32" t="s">
        <v>340</v>
      </c>
      <c r="D1707" s="32" t="s">
        <v>322</v>
      </c>
      <c r="E1707" s="32">
        <v>252</v>
      </c>
    </row>
    <row r="1708" spans="1:5" x14ac:dyDescent="0.35">
      <c r="A1708" s="46">
        <v>1658</v>
      </c>
      <c r="B1708" s="32" t="s">
        <v>317</v>
      </c>
      <c r="C1708" s="32" t="s">
        <v>341</v>
      </c>
      <c r="D1708" s="32" t="s">
        <v>323</v>
      </c>
      <c r="E1708" s="33">
        <v>2636</v>
      </c>
    </row>
    <row r="1709" spans="1:5" x14ac:dyDescent="0.35">
      <c r="A1709" s="46">
        <v>1659</v>
      </c>
      <c r="B1709" s="32" t="s">
        <v>317</v>
      </c>
      <c r="C1709" s="32" t="s">
        <v>341</v>
      </c>
      <c r="D1709" s="32" t="s">
        <v>324</v>
      </c>
      <c r="E1709" s="33">
        <v>2994</v>
      </c>
    </row>
    <row r="1710" spans="1:5" ht="29" x14ac:dyDescent="0.35">
      <c r="A1710" s="46">
        <v>1660</v>
      </c>
      <c r="B1710" s="32" t="s">
        <v>317</v>
      </c>
      <c r="C1710" s="32" t="s">
        <v>341</v>
      </c>
      <c r="D1710" s="32" t="s">
        <v>325</v>
      </c>
      <c r="E1710" s="32">
        <v>8</v>
      </c>
    </row>
    <row r="1711" spans="1:5" x14ac:dyDescent="0.35">
      <c r="A1711" s="46">
        <v>1661</v>
      </c>
      <c r="B1711" s="32" t="s">
        <v>345</v>
      </c>
      <c r="C1711" s="32" t="s">
        <v>327</v>
      </c>
      <c r="D1711" s="32" t="s">
        <v>327</v>
      </c>
      <c r="E1711" s="33">
        <v>28131</v>
      </c>
    </row>
    <row r="1712" spans="1:5" ht="29" x14ac:dyDescent="0.35">
      <c r="A1712" s="46">
        <v>1662</v>
      </c>
      <c r="B1712" s="32" t="s">
        <v>345</v>
      </c>
      <c r="C1712" s="32" t="s">
        <v>327</v>
      </c>
      <c r="D1712" s="32" t="s">
        <v>328</v>
      </c>
      <c r="E1712" s="33">
        <v>19571</v>
      </c>
    </row>
    <row r="1713" spans="1:5" x14ac:dyDescent="0.35">
      <c r="A1713" s="46">
        <v>1663</v>
      </c>
      <c r="B1713" s="32" t="s">
        <v>345</v>
      </c>
      <c r="C1713" s="32" t="s">
        <v>327</v>
      </c>
      <c r="D1713" s="32" t="s">
        <v>329</v>
      </c>
      <c r="E1713" s="33">
        <v>4456</v>
      </c>
    </row>
    <row r="1714" spans="1:5" ht="29" x14ac:dyDescent="0.35">
      <c r="A1714" s="46">
        <v>1664</v>
      </c>
      <c r="B1714" s="32" t="s">
        <v>345</v>
      </c>
      <c r="C1714" s="32" t="s">
        <v>342</v>
      </c>
      <c r="D1714" s="32" t="s">
        <v>330</v>
      </c>
      <c r="E1714" s="32">
        <v>268</v>
      </c>
    </row>
    <row r="1715" spans="1:5" x14ac:dyDescent="0.35">
      <c r="A1715" s="46">
        <v>1665</v>
      </c>
      <c r="B1715" s="32" t="s">
        <v>345</v>
      </c>
      <c r="C1715" s="32" t="s">
        <v>342</v>
      </c>
      <c r="D1715" s="32" t="s">
        <v>331</v>
      </c>
      <c r="E1715" s="33">
        <v>5557</v>
      </c>
    </row>
    <row r="1716" spans="1:5" x14ac:dyDescent="0.35">
      <c r="A1716" s="46">
        <v>1666</v>
      </c>
      <c r="B1716" s="32" t="s">
        <v>345</v>
      </c>
      <c r="C1716" s="32" t="s">
        <v>343</v>
      </c>
      <c r="D1716" s="32" t="s">
        <v>332</v>
      </c>
      <c r="E1716" s="33">
        <v>1555</v>
      </c>
    </row>
    <row r="1717" spans="1:5" x14ac:dyDescent="0.35">
      <c r="A1717" s="46">
        <v>1667</v>
      </c>
      <c r="B1717" s="32" t="s">
        <v>345</v>
      </c>
      <c r="C1717" s="32" t="s">
        <v>343</v>
      </c>
      <c r="D1717" s="32" t="s">
        <v>333</v>
      </c>
      <c r="E1717" s="33">
        <v>12983</v>
      </c>
    </row>
    <row r="1718" spans="1:5" x14ac:dyDescent="0.35">
      <c r="A1718" s="46">
        <v>1668</v>
      </c>
      <c r="B1718" s="32" t="s">
        <v>345</v>
      </c>
      <c r="C1718" s="32" t="s">
        <v>343</v>
      </c>
      <c r="D1718" s="32" t="s">
        <v>334</v>
      </c>
      <c r="E1718" s="33">
        <v>9501</v>
      </c>
    </row>
    <row r="1719" spans="1:5" x14ac:dyDescent="0.35">
      <c r="A1719" s="46">
        <v>1669</v>
      </c>
      <c r="B1719" s="32" t="s">
        <v>345</v>
      </c>
      <c r="C1719" s="32" t="s">
        <v>343</v>
      </c>
      <c r="D1719" s="32" t="s">
        <v>335</v>
      </c>
      <c r="E1719" s="32">
        <v>319</v>
      </c>
    </row>
    <row r="1720" spans="1:5" x14ac:dyDescent="0.35">
      <c r="A1720" s="46">
        <v>1670</v>
      </c>
      <c r="B1720" s="32" t="s">
        <v>345</v>
      </c>
      <c r="C1720" s="32" t="s">
        <v>336</v>
      </c>
      <c r="D1720" s="32" t="s">
        <v>336</v>
      </c>
      <c r="E1720" s="33">
        <v>1602</v>
      </c>
    </row>
    <row r="1721" spans="1:5" x14ac:dyDescent="0.35">
      <c r="A1721" s="46">
        <v>1671</v>
      </c>
      <c r="B1721" s="34" t="s">
        <v>337</v>
      </c>
      <c r="C1721" s="34"/>
      <c r="D1721" s="34"/>
      <c r="E1721" s="35">
        <v>204047</v>
      </c>
    </row>
    <row r="1722" spans="1:5" x14ac:dyDescent="0.35">
      <c r="A1722" s="46">
        <v>1672</v>
      </c>
    </row>
    <row r="1723" spans="1:5" x14ac:dyDescent="0.35">
      <c r="A1723" s="46">
        <v>1673</v>
      </c>
    </row>
    <row r="1724" spans="1:5" x14ac:dyDescent="0.35">
      <c r="A1724" s="46">
        <v>1674</v>
      </c>
    </row>
    <row r="1725" spans="1:5" x14ac:dyDescent="0.35">
      <c r="A1725" s="46">
        <v>1675</v>
      </c>
    </row>
    <row r="1726" spans="1:5" x14ac:dyDescent="0.35">
      <c r="A1726" s="46">
        <v>1676</v>
      </c>
    </row>
    <row r="1727" spans="1:5" x14ac:dyDescent="0.35">
      <c r="A1727" s="46">
        <v>1677</v>
      </c>
    </row>
    <row r="1728" spans="1:5" x14ac:dyDescent="0.35">
      <c r="A1728" s="46">
        <v>1678</v>
      </c>
    </row>
    <row r="1729" spans="1:1" x14ac:dyDescent="0.35">
      <c r="A1729" s="46">
        <v>1679</v>
      </c>
    </row>
    <row r="1730" spans="1:1" x14ac:dyDescent="0.35">
      <c r="A1730" s="46">
        <v>1680</v>
      </c>
    </row>
    <row r="1731" spans="1:1" x14ac:dyDescent="0.35">
      <c r="A1731" s="46">
        <v>1681</v>
      </c>
    </row>
    <row r="1732" spans="1:1" x14ac:dyDescent="0.35">
      <c r="A1732" s="46">
        <v>1682</v>
      </c>
    </row>
    <row r="1733" spans="1:1" x14ac:dyDescent="0.35">
      <c r="A1733" s="46">
        <v>1683</v>
      </c>
    </row>
    <row r="1734" spans="1:1" x14ac:dyDescent="0.35">
      <c r="A1734" s="46">
        <v>1684</v>
      </c>
    </row>
    <row r="1735" spans="1:1" x14ac:dyDescent="0.35">
      <c r="A1735" s="46">
        <v>1685</v>
      </c>
    </row>
    <row r="1736" spans="1:1" x14ac:dyDescent="0.35">
      <c r="A1736" s="46">
        <v>1686</v>
      </c>
    </row>
    <row r="1737" spans="1:1" x14ac:dyDescent="0.35">
      <c r="A1737" s="46">
        <v>1687</v>
      </c>
    </row>
    <row r="1738" spans="1:1" x14ac:dyDescent="0.35">
      <c r="A1738" s="46">
        <v>1688</v>
      </c>
    </row>
    <row r="1739" spans="1:1" x14ac:dyDescent="0.35">
      <c r="A1739" s="46">
        <v>1689</v>
      </c>
    </row>
    <row r="1740" spans="1:1" x14ac:dyDescent="0.35">
      <c r="A1740" s="46">
        <v>1690</v>
      </c>
    </row>
    <row r="1741" spans="1:1" x14ac:dyDescent="0.35">
      <c r="A1741" s="46">
        <v>1691</v>
      </c>
    </row>
    <row r="1742" spans="1:1" x14ac:dyDescent="0.35">
      <c r="A1742" s="46">
        <v>1692</v>
      </c>
    </row>
    <row r="1743" spans="1:1" x14ac:dyDescent="0.35">
      <c r="A1743" s="46">
        <v>1693</v>
      </c>
    </row>
    <row r="1744" spans="1:1" x14ac:dyDescent="0.35">
      <c r="A1744" s="46">
        <v>1694</v>
      </c>
    </row>
    <row r="1745" spans="1:5" x14ac:dyDescent="0.35">
      <c r="A1745" s="46">
        <v>1695</v>
      </c>
    </row>
    <row r="1746" spans="1:5" x14ac:dyDescent="0.35">
      <c r="A1746" s="46">
        <v>1696</v>
      </c>
    </row>
    <row r="1747" spans="1:5" x14ac:dyDescent="0.35">
      <c r="A1747" s="46">
        <v>1697</v>
      </c>
    </row>
    <row r="1748" spans="1:5" x14ac:dyDescent="0.35">
      <c r="A1748" s="46">
        <v>1698</v>
      </c>
    </row>
    <row r="1749" spans="1:5" x14ac:dyDescent="0.35">
      <c r="A1749" s="46">
        <v>1699</v>
      </c>
    </row>
    <row r="1750" spans="1:5" s="30" customFormat="1" x14ac:dyDescent="0.35">
      <c r="A1750" s="46">
        <v>1700</v>
      </c>
    </row>
    <row r="1751" spans="1:5" x14ac:dyDescent="0.35">
      <c r="A1751" s="46">
        <v>1701</v>
      </c>
      <c r="B1751" s="31" t="s">
        <v>32</v>
      </c>
      <c r="C1751" s="31" t="s">
        <v>315</v>
      </c>
      <c r="D1751" s="31" t="s">
        <v>338</v>
      </c>
      <c r="E1751" s="31" t="s">
        <v>316</v>
      </c>
    </row>
    <row r="1752" spans="1:5" ht="29" x14ac:dyDescent="0.35">
      <c r="A1752" s="46">
        <v>1702</v>
      </c>
      <c r="B1752" s="32" t="s">
        <v>317</v>
      </c>
      <c r="C1752" s="32" t="s">
        <v>339</v>
      </c>
      <c r="D1752" s="32" t="s">
        <v>318</v>
      </c>
      <c r="E1752" s="32">
        <v>98</v>
      </c>
    </row>
    <row r="1753" spans="1:5" ht="29" x14ac:dyDescent="0.35">
      <c r="A1753" s="46">
        <v>1703</v>
      </c>
      <c r="B1753" s="32" t="s">
        <v>317</v>
      </c>
      <c r="C1753" s="32" t="s">
        <v>341</v>
      </c>
      <c r="D1753" s="32" t="s">
        <v>325</v>
      </c>
      <c r="E1753" s="32">
        <v>13</v>
      </c>
    </row>
    <row r="1754" spans="1:5" x14ac:dyDescent="0.35">
      <c r="A1754" s="46">
        <v>1704</v>
      </c>
      <c r="B1754" s="32" t="s">
        <v>345</v>
      </c>
      <c r="C1754" s="32" t="s">
        <v>327</v>
      </c>
      <c r="D1754" s="32" t="s">
        <v>327</v>
      </c>
      <c r="E1754" s="32">
        <v>416</v>
      </c>
    </row>
    <row r="1755" spans="1:5" x14ac:dyDescent="0.35">
      <c r="A1755" s="46">
        <v>1705</v>
      </c>
      <c r="B1755" s="32" t="s">
        <v>345</v>
      </c>
      <c r="C1755" s="32" t="s">
        <v>343</v>
      </c>
      <c r="D1755" s="32" t="s">
        <v>332</v>
      </c>
      <c r="E1755" s="33">
        <v>6608</v>
      </c>
    </row>
    <row r="1756" spans="1:5" x14ac:dyDescent="0.35">
      <c r="A1756" s="46">
        <v>1706</v>
      </c>
      <c r="B1756" s="32" t="s">
        <v>345</v>
      </c>
      <c r="C1756" s="32" t="s">
        <v>343</v>
      </c>
      <c r="D1756" s="32" t="s">
        <v>333</v>
      </c>
      <c r="E1756" s="32">
        <v>260</v>
      </c>
    </row>
    <row r="1757" spans="1:5" x14ac:dyDescent="0.35">
      <c r="A1757" s="46">
        <v>1707</v>
      </c>
      <c r="B1757" s="32" t="s">
        <v>345</v>
      </c>
      <c r="C1757" s="32" t="s">
        <v>343</v>
      </c>
      <c r="D1757" s="32" t="s">
        <v>334</v>
      </c>
      <c r="E1757" s="33">
        <v>1743</v>
      </c>
    </row>
    <row r="1758" spans="1:5" x14ac:dyDescent="0.35">
      <c r="A1758" s="46">
        <v>1708</v>
      </c>
      <c r="B1758" s="34" t="s">
        <v>337</v>
      </c>
      <c r="C1758" s="34"/>
      <c r="D1758" s="34"/>
      <c r="E1758" s="35">
        <v>9136</v>
      </c>
    </row>
    <row r="1759" spans="1:5" x14ac:dyDescent="0.35">
      <c r="A1759" s="46">
        <v>1709</v>
      </c>
    </row>
    <row r="1760" spans="1:5" x14ac:dyDescent="0.35">
      <c r="A1760" s="46">
        <v>1710</v>
      </c>
    </row>
    <row r="1761" spans="1:1" x14ac:dyDescent="0.35">
      <c r="A1761" s="46">
        <v>1711</v>
      </c>
    </row>
    <row r="1762" spans="1:1" x14ac:dyDescent="0.35">
      <c r="A1762" s="46">
        <v>1712</v>
      </c>
    </row>
    <row r="1763" spans="1:1" x14ac:dyDescent="0.35">
      <c r="A1763" s="46">
        <v>1713</v>
      </c>
    </row>
    <row r="1764" spans="1:1" x14ac:dyDescent="0.35">
      <c r="A1764" s="46">
        <v>1714</v>
      </c>
    </row>
    <row r="1765" spans="1:1" x14ac:dyDescent="0.35">
      <c r="A1765" s="46">
        <v>1715</v>
      </c>
    </row>
    <row r="1766" spans="1:1" x14ac:dyDescent="0.35">
      <c r="A1766" s="46">
        <v>1716</v>
      </c>
    </row>
    <row r="1767" spans="1:1" x14ac:dyDescent="0.35">
      <c r="A1767" s="46">
        <v>1717</v>
      </c>
    </row>
    <row r="1768" spans="1:1" x14ac:dyDescent="0.35">
      <c r="A1768" s="46">
        <v>1718</v>
      </c>
    </row>
    <row r="1769" spans="1:1" x14ac:dyDescent="0.35">
      <c r="A1769" s="46">
        <v>1719</v>
      </c>
    </row>
    <row r="1770" spans="1:1" x14ac:dyDescent="0.35">
      <c r="A1770" s="46">
        <v>1720</v>
      </c>
    </row>
    <row r="1771" spans="1:1" x14ac:dyDescent="0.35">
      <c r="A1771" s="46">
        <v>1721</v>
      </c>
    </row>
    <row r="1772" spans="1:1" x14ac:dyDescent="0.35">
      <c r="A1772" s="46">
        <v>1722</v>
      </c>
    </row>
    <row r="1773" spans="1:1" x14ac:dyDescent="0.35">
      <c r="A1773" s="46">
        <v>1723</v>
      </c>
    </row>
    <row r="1774" spans="1:1" x14ac:dyDescent="0.35">
      <c r="A1774" s="46">
        <v>1724</v>
      </c>
    </row>
    <row r="1775" spans="1:1" x14ac:dyDescent="0.35">
      <c r="A1775" s="46">
        <v>1725</v>
      </c>
    </row>
    <row r="1776" spans="1:1" x14ac:dyDescent="0.35">
      <c r="A1776" s="46">
        <v>1726</v>
      </c>
    </row>
    <row r="1777" spans="1:1" x14ac:dyDescent="0.35">
      <c r="A1777" s="46">
        <v>1727</v>
      </c>
    </row>
    <row r="1778" spans="1:1" x14ac:dyDescent="0.35">
      <c r="A1778" s="46">
        <v>1728</v>
      </c>
    </row>
    <row r="1779" spans="1:1" x14ac:dyDescent="0.35">
      <c r="A1779" s="46">
        <v>1729</v>
      </c>
    </row>
    <row r="1780" spans="1:1" x14ac:dyDescent="0.35">
      <c r="A1780" s="46">
        <v>1730</v>
      </c>
    </row>
    <row r="1781" spans="1:1" x14ac:dyDescent="0.35">
      <c r="A1781" s="46">
        <v>1731</v>
      </c>
    </row>
    <row r="1782" spans="1:1" x14ac:dyDescent="0.35">
      <c r="A1782" s="46">
        <v>1732</v>
      </c>
    </row>
    <row r="1783" spans="1:1" x14ac:dyDescent="0.35">
      <c r="A1783" s="46">
        <v>1733</v>
      </c>
    </row>
    <row r="1784" spans="1:1" x14ac:dyDescent="0.35">
      <c r="A1784" s="46">
        <v>1734</v>
      </c>
    </row>
    <row r="1785" spans="1:1" x14ac:dyDescent="0.35">
      <c r="A1785" s="46">
        <v>1735</v>
      </c>
    </row>
    <row r="1786" spans="1:1" x14ac:dyDescent="0.35">
      <c r="A1786" s="46">
        <v>1736</v>
      </c>
    </row>
    <row r="1787" spans="1:1" x14ac:dyDescent="0.35">
      <c r="A1787" s="46">
        <v>1737</v>
      </c>
    </row>
    <row r="1788" spans="1:1" x14ac:dyDescent="0.35">
      <c r="A1788" s="46">
        <v>1738</v>
      </c>
    </row>
    <row r="1789" spans="1:1" x14ac:dyDescent="0.35">
      <c r="A1789" s="46">
        <v>1739</v>
      </c>
    </row>
    <row r="1790" spans="1:1" x14ac:dyDescent="0.35">
      <c r="A1790" s="46">
        <v>1740</v>
      </c>
    </row>
    <row r="1791" spans="1:1" x14ac:dyDescent="0.35">
      <c r="A1791" s="46">
        <v>1741</v>
      </c>
    </row>
    <row r="1792" spans="1:1" x14ac:dyDescent="0.35">
      <c r="A1792" s="46">
        <v>1742</v>
      </c>
    </row>
    <row r="1793" spans="1:5" x14ac:dyDescent="0.35">
      <c r="A1793" s="46">
        <v>1743</v>
      </c>
    </row>
    <row r="1794" spans="1:5" x14ac:dyDescent="0.35">
      <c r="A1794" s="46">
        <v>1744</v>
      </c>
    </row>
    <row r="1795" spans="1:5" x14ac:dyDescent="0.35">
      <c r="A1795" s="46">
        <v>1745</v>
      </c>
    </row>
    <row r="1796" spans="1:5" x14ac:dyDescent="0.35">
      <c r="A1796" s="46">
        <v>1746</v>
      </c>
    </row>
    <row r="1797" spans="1:5" x14ac:dyDescent="0.35">
      <c r="A1797" s="46">
        <v>1747</v>
      </c>
    </row>
    <row r="1798" spans="1:5" x14ac:dyDescent="0.35">
      <c r="A1798" s="46">
        <v>1748</v>
      </c>
    </row>
    <row r="1799" spans="1:5" x14ac:dyDescent="0.35">
      <c r="A1799" s="46">
        <v>1749</v>
      </c>
    </row>
    <row r="1800" spans="1:5" s="30" customFormat="1" x14ac:dyDescent="0.35">
      <c r="A1800" s="46">
        <v>1750</v>
      </c>
    </row>
    <row r="1801" spans="1:5" x14ac:dyDescent="0.35">
      <c r="A1801" s="46">
        <v>1751</v>
      </c>
      <c r="B1801" s="31" t="s">
        <v>33</v>
      </c>
      <c r="C1801" s="31" t="s">
        <v>315</v>
      </c>
      <c r="D1801" s="31" t="s">
        <v>338</v>
      </c>
      <c r="E1801" s="31" t="s">
        <v>316</v>
      </c>
    </row>
    <row r="1802" spans="1:5" ht="29" x14ac:dyDescent="0.35">
      <c r="A1802" s="46">
        <v>1752</v>
      </c>
      <c r="B1802" s="32" t="s">
        <v>317</v>
      </c>
      <c r="C1802" s="32" t="s">
        <v>339</v>
      </c>
      <c r="D1802" s="32" t="s">
        <v>318</v>
      </c>
      <c r="E1802" s="32">
        <v>328</v>
      </c>
    </row>
    <row r="1803" spans="1:5" x14ac:dyDescent="0.35">
      <c r="A1803" s="46">
        <v>1753</v>
      </c>
      <c r="B1803" s="32" t="s">
        <v>317</v>
      </c>
      <c r="C1803" s="32" t="s">
        <v>341</v>
      </c>
      <c r="D1803" s="32" t="s">
        <v>323</v>
      </c>
      <c r="E1803" s="32">
        <v>10</v>
      </c>
    </row>
    <row r="1804" spans="1:5" ht="29" x14ac:dyDescent="0.35">
      <c r="A1804" s="46">
        <v>1754</v>
      </c>
      <c r="B1804" s="32" t="s">
        <v>317</v>
      </c>
      <c r="C1804" s="32" t="s">
        <v>341</v>
      </c>
      <c r="D1804" s="32" t="s">
        <v>325</v>
      </c>
      <c r="E1804" s="32">
        <v>6</v>
      </c>
    </row>
    <row r="1805" spans="1:5" x14ac:dyDescent="0.35">
      <c r="A1805" s="46">
        <v>1755</v>
      </c>
      <c r="B1805" s="32" t="s">
        <v>345</v>
      </c>
      <c r="C1805" s="32" t="s">
        <v>327</v>
      </c>
      <c r="D1805" s="32" t="s">
        <v>327</v>
      </c>
      <c r="E1805" s="33">
        <v>1339</v>
      </c>
    </row>
    <row r="1806" spans="1:5" x14ac:dyDescent="0.35">
      <c r="A1806" s="46">
        <v>1756</v>
      </c>
      <c r="B1806" s="32" t="s">
        <v>345</v>
      </c>
      <c r="C1806" s="32" t="s">
        <v>327</v>
      </c>
      <c r="D1806" s="32" t="s">
        <v>329</v>
      </c>
      <c r="E1806" s="32">
        <v>44</v>
      </c>
    </row>
    <row r="1807" spans="1:5" x14ac:dyDescent="0.35">
      <c r="A1807" s="46">
        <v>1757</v>
      </c>
      <c r="B1807" s="32" t="s">
        <v>345</v>
      </c>
      <c r="C1807" s="32" t="s">
        <v>343</v>
      </c>
      <c r="D1807" s="32" t="s">
        <v>332</v>
      </c>
      <c r="E1807" s="33">
        <v>6388</v>
      </c>
    </row>
    <row r="1808" spans="1:5" x14ac:dyDescent="0.35">
      <c r="A1808" s="46">
        <v>1758</v>
      </c>
      <c r="B1808" s="32" t="s">
        <v>345</v>
      </c>
      <c r="C1808" s="32" t="s">
        <v>343</v>
      </c>
      <c r="D1808" s="32" t="s">
        <v>333</v>
      </c>
      <c r="E1808" s="32">
        <v>715</v>
      </c>
    </row>
    <row r="1809" spans="1:5" x14ac:dyDescent="0.35">
      <c r="A1809" s="46">
        <v>1759</v>
      </c>
      <c r="B1809" s="32" t="s">
        <v>345</v>
      </c>
      <c r="C1809" s="32" t="s">
        <v>343</v>
      </c>
      <c r="D1809" s="32" t="s">
        <v>334</v>
      </c>
      <c r="E1809" s="33">
        <v>2076</v>
      </c>
    </row>
    <row r="1810" spans="1:5" x14ac:dyDescent="0.35">
      <c r="A1810" s="46">
        <v>1760</v>
      </c>
      <c r="B1810" s="32" t="s">
        <v>345</v>
      </c>
      <c r="C1810" s="32" t="s">
        <v>343</v>
      </c>
      <c r="D1810" s="32" t="s">
        <v>335</v>
      </c>
      <c r="E1810" s="32">
        <v>463</v>
      </c>
    </row>
    <row r="1811" spans="1:5" x14ac:dyDescent="0.35">
      <c r="A1811" s="46">
        <v>1761</v>
      </c>
      <c r="B1811" s="32" t="s">
        <v>345</v>
      </c>
      <c r="C1811" s="32" t="s">
        <v>336</v>
      </c>
      <c r="D1811" s="32" t="s">
        <v>336</v>
      </c>
      <c r="E1811" s="32">
        <v>25</v>
      </c>
    </row>
    <row r="1812" spans="1:5" x14ac:dyDescent="0.35">
      <c r="A1812" s="46">
        <v>1762</v>
      </c>
      <c r="B1812" s="32" t="s">
        <v>337</v>
      </c>
      <c r="E1812">
        <f>SUM(E1802:E1811)</f>
        <v>11394</v>
      </c>
    </row>
    <row r="1813" spans="1:5" x14ac:dyDescent="0.35">
      <c r="A1813" s="46">
        <v>1763</v>
      </c>
    </row>
    <row r="1814" spans="1:5" x14ac:dyDescent="0.35">
      <c r="A1814" s="46">
        <v>1764</v>
      </c>
    </row>
    <row r="1815" spans="1:5" x14ac:dyDescent="0.35">
      <c r="A1815" s="46">
        <v>1765</v>
      </c>
    </row>
    <row r="1816" spans="1:5" x14ac:dyDescent="0.35">
      <c r="A1816" s="46">
        <v>1766</v>
      </c>
    </row>
    <row r="1817" spans="1:5" x14ac:dyDescent="0.35">
      <c r="A1817" s="46">
        <v>1767</v>
      </c>
    </row>
    <row r="1818" spans="1:5" x14ac:dyDescent="0.35">
      <c r="A1818" s="46">
        <v>1768</v>
      </c>
    </row>
    <row r="1819" spans="1:5" x14ac:dyDescent="0.35">
      <c r="A1819" s="46">
        <v>1769</v>
      </c>
    </row>
    <row r="1820" spans="1:5" x14ac:dyDescent="0.35">
      <c r="A1820" s="46">
        <v>1770</v>
      </c>
    </row>
    <row r="1821" spans="1:5" x14ac:dyDescent="0.35">
      <c r="A1821" s="46">
        <v>1771</v>
      </c>
    </row>
    <row r="1822" spans="1:5" x14ac:dyDescent="0.35">
      <c r="A1822" s="46">
        <v>1772</v>
      </c>
    </row>
    <row r="1823" spans="1:5" x14ac:dyDescent="0.35">
      <c r="A1823" s="46">
        <v>1773</v>
      </c>
    </row>
    <row r="1824" spans="1:5" x14ac:dyDescent="0.35">
      <c r="A1824" s="46">
        <v>1774</v>
      </c>
    </row>
    <row r="1825" spans="1:1" x14ac:dyDescent="0.35">
      <c r="A1825" s="46">
        <v>1775</v>
      </c>
    </row>
    <row r="1826" spans="1:1" x14ac:dyDescent="0.35">
      <c r="A1826" s="46">
        <v>1776</v>
      </c>
    </row>
    <row r="1827" spans="1:1" x14ac:dyDescent="0.35">
      <c r="A1827" s="46">
        <v>1777</v>
      </c>
    </row>
    <row r="1828" spans="1:1" x14ac:dyDescent="0.35">
      <c r="A1828" s="46">
        <v>1778</v>
      </c>
    </row>
    <row r="1829" spans="1:1" x14ac:dyDescent="0.35">
      <c r="A1829" s="46">
        <v>1779</v>
      </c>
    </row>
    <row r="1830" spans="1:1" x14ac:dyDescent="0.35">
      <c r="A1830" s="46">
        <v>1780</v>
      </c>
    </row>
    <row r="1831" spans="1:1" x14ac:dyDescent="0.35">
      <c r="A1831" s="46">
        <v>1781</v>
      </c>
    </row>
    <row r="1832" spans="1:1" x14ac:dyDescent="0.35">
      <c r="A1832" s="46">
        <v>1782</v>
      </c>
    </row>
    <row r="1833" spans="1:1" x14ac:dyDescent="0.35">
      <c r="A1833" s="46">
        <v>1783</v>
      </c>
    </row>
    <row r="1834" spans="1:1" x14ac:dyDescent="0.35">
      <c r="A1834" s="46">
        <v>1784</v>
      </c>
    </row>
    <row r="1835" spans="1:1" x14ac:dyDescent="0.35">
      <c r="A1835" s="46">
        <v>1785</v>
      </c>
    </row>
    <row r="1836" spans="1:1" x14ac:dyDescent="0.35">
      <c r="A1836" s="46">
        <v>1786</v>
      </c>
    </row>
    <row r="1837" spans="1:1" x14ac:dyDescent="0.35">
      <c r="A1837" s="46">
        <v>1787</v>
      </c>
    </row>
    <row r="1838" spans="1:1" x14ac:dyDescent="0.35">
      <c r="A1838" s="46">
        <v>1788</v>
      </c>
    </row>
    <row r="1839" spans="1:1" x14ac:dyDescent="0.35">
      <c r="A1839" s="46">
        <v>1789</v>
      </c>
    </row>
    <row r="1840" spans="1:1" x14ac:dyDescent="0.35">
      <c r="A1840" s="46">
        <v>1790</v>
      </c>
    </row>
    <row r="1841" spans="1:5" x14ac:dyDescent="0.35">
      <c r="A1841" s="46">
        <v>1791</v>
      </c>
    </row>
    <row r="1842" spans="1:5" x14ac:dyDescent="0.35">
      <c r="A1842" s="46">
        <v>1792</v>
      </c>
    </row>
    <row r="1843" spans="1:5" x14ac:dyDescent="0.35">
      <c r="A1843" s="46">
        <v>1793</v>
      </c>
    </row>
    <row r="1844" spans="1:5" x14ac:dyDescent="0.35">
      <c r="A1844" s="46">
        <v>1794</v>
      </c>
    </row>
    <row r="1845" spans="1:5" x14ac:dyDescent="0.35">
      <c r="A1845" s="46">
        <v>1795</v>
      </c>
    </row>
    <row r="1846" spans="1:5" x14ac:dyDescent="0.35">
      <c r="A1846" s="46">
        <v>1796</v>
      </c>
    </row>
    <row r="1847" spans="1:5" x14ac:dyDescent="0.35">
      <c r="A1847" s="46">
        <v>1797</v>
      </c>
    </row>
    <row r="1848" spans="1:5" x14ac:dyDescent="0.35">
      <c r="A1848" s="46">
        <v>1798</v>
      </c>
    </row>
    <row r="1849" spans="1:5" x14ac:dyDescent="0.35">
      <c r="A1849" s="46">
        <v>1799</v>
      </c>
    </row>
    <row r="1850" spans="1:5" s="30" customFormat="1" x14ac:dyDescent="0.35">
      <c r="A1850" s="46">
        <v>1800</v>
      </c>
    </row>
    <row r="1851" spans="1:5" x14ac:dyDescent="0.35">
      <c r="A1851" s="46">
        <v>1801</v>
      </c>
      <c r="B1851" s="31" t="s">
        <v>71</v>
      </c>
      <c r="C1851" s="31" t="s">
        <v>315</v>
      </c>
      <c r="D1851" s="31" t="s">
        <v>338</v>
      </c>
      <c r="E1851" s="31" t="s">
        <v>316</v>
      </c>
    </row>
    <row r="1852" spans="1:5" ht="29" x14ac:dyDescent="0.35">
      <c r="A1852" s="46">
        <v>1802</v>
      </c>
      <c r="B1852" s="32" t="s">
        <v>317</v>
      </c>
      <c r="C1852" s="32" t="s">
        <v>339</v>
      </c>
      <c r="D1852" s="32" t="s">
        <v>318</v>
      </c>
      <c r="E1852" s="33">
        <v>45114</v>
      </c>
    </row>
    <row r="1853" spans="1:5" x14ac:dyDescent="0.35">
      <c r="A1853" s="46">
        <v>1803</v>
      </c>
      <c r="B1853" s="32" t="s">
        <v>317</v>
      </c>
      <c r="C1853" s="32" t="s">
        <v>339</v>
      </c>
      <c r="D1853" s="32" t="s">
        <v>319</v>
      </c>
      <c r="E1853" s="33">
        <v>1064</v>
      </c>
    </row>
    <row r="1854" spans="1:5" ht="29" x14ac:dyDescent="0.35">
      <c r="A1854" s="46">
        <v>1804</v>
      </c>
      <c r="B1854" s="32" t="s">
        <v>317</v>
      </c>
      <c r="C1854" s="32" t="s">
        <v>339</v>
      </c>
      <c r="D1854" s="32" t="s">
        <v>320</v>
      </c>
      <c r="E1854" s="32">
        <v>66</v>
      </c>
    </row>
    <row r="1855" spans="1:5" x14ac:dyDescent="0.35">
      <c r="A1855" s="46">
        <v>1805</v>
      </c>
      <c r="B1855" s="32" t="s">
        <v>317</v>
      </c>
      <c r="C1855" s="32" t="s">
        <v>340</v>
      </c>
      <c r="D1855" s="32" t="s">
        <v>321</v>
      </c>
      <c r="E1855" s="32">
        <v>249</v>
      </c>
    </row>
    <row r="1856" spans="1:5" x14ac:dyDescent="0.35">
      <c r="A1856" s="46">
        <v>1806</v>
      </c>
      <c r="B1856" s="32" t="s">
        <v>317</v>
      </c>
      <c r="C1856" s="32" t="s">
        <v>340</v>
      </c>
      <c r="D1856" s="32" t="s">
        <v>322</v>
      </c>
      <c r="E1856" s="32">
        <v>33</v>
      </c>
    </row>
    <row r="1857" spans="1:5" x14ac:dyDescent="0.35">
      <c r="A1857" s="46">
        <v>1807</v>
      </c>
      <c r="B1857" s="32" t="s">
        <v>317</v>
      </c>
      <c r="C1857" s="32" t="s">
        <v>341</v>
      </c>
      <c r="D1857" s="32" t="s">
        <v>323</v>
      </c>
      <c r="E1857" s="32">
        <v>36</v>
      </c>
    </row>
    <row r="1858" spans="1:5" x14ac:dyDescent="0.35">
      <c r="A1858" s="46">
        <v>1808</v>
      </c>
      <c r="B1858" s="32" t="s">
        <v>317</v>
      </c>
      <c r="C1858" s="32" t="s">
        <v>341</v>
      </c>
      <c r="D1858" s="32" t="s">
        <v>324</v>
      </c>
      <c r="E1858" s="32">
        <v>136</v>
      </c>
    </row>
    <row r="1859" spans="1:5" ht="29" x14ac:dyDescent="0.35">
      <c r="A1859" s="46">
        <v>1809</v>
      </c>
      <c r="B1859" s="32" t="s">
        <v>317</v>
      </c>
      <c r="C1859" s="32" t="s">
        <v>341</v>
      </c>
      <c r="D1859" s="32" t="s">
        <v>325</v>
      </c>
      <c r="E1859" s="32">
        <v>3</v>
      </c>
    </row>
    <row r="1860" spans="1:5" x14ac:dyDescent="0.35">
      <c r="A1860" s="46">
        <v>1810</v>
      </c>
      <c r="B1860" s="32" t="s">
        <v>345</v>
      </c>
      <c r="C1860" s="32" t="s">
        <v>327</v>
      </c>
      <c r="D1860" s="32" t="s">
        <v>327</v>
      </c>
      <c r="E1860" s="33">
        <v>6175</v>
      </c>
    </row>
    <row r="1861" spans="1:5" ht="29" x14ac:dyDescent="0.35">
      <c r="A1861" s="46">
        <v>1811</v>
      </c>
      <c r="B1861" s="32" t="s">
        <v>345</v>
      </c>
      <c r="C1861" s="32" t="s">
        <v>327</v>
      </c>
      <c r="D1861" s="32" t="s">
        <v>328</v>
      </c>
      <c r="E1861" s="33">
        <v>5931</v>
      </c>
    </row>
    <row r="1862" spans="1:5" x14ac:dyDescent="0.35">
      <c r="A1862" s="46">
        <v>1812</v>
      </c>
      <c r="B1862" s="32" t="s">
        <v>345</v>
      </c>
      <c r="C1862" s="32" t="s">
        <v>327</v>
      </c>
      <c r="D1862" s="32" t="s">
        <v>329</v>
      </c>
      <c r="E1862" s="33">
        <v>2268</v>
      </c>
    </row>
    <row r="1863" spans="1:5" ht="29" x14ac:dyDescent="0.35">
      <c r="A1863" s="46">
        <v>1813</v>
      </c>
      <c r="B1863" s="32" t="s">
        <v>345</v>
      </c>
      <c r="C1863" s="32" t="s">
        <v>342</v>
      </c>
      <c r="D1863" s="32" t="s">
        <v>330</v>
      </c>
      <c r="E1863" s="32">
        <v>426</v>
      </c>
    </row>
    <row r="1864" spans="1:5" x14ac:dyDescent="0.35">
      <c r="A1864" s="46">
        <v>1814</v>
      </c>
      <c r="B1864" s="32" t="s">
        <v>345</v>
      </c>
      <c r="C1864" s="32" t="s">
        <v>342</v>
      </c>
      <c r="D1864" s="32" t="s">
        <v>331</v>
      </c>
      <c r="E1864" s="33">
        <v>44117</v>
      </c>
    </row>
    <row r="1865" spans="1:5" x14ac:dyDescent="0.35">
      <c r="A1865" s="46">
        <v>1815</v>
      </c>
      <c r="B1865" s="32" t="s">
        <v>345</v>
      </c>
      <c r="C1865" s="32" t="s">
        <v>343</v>
      </c>
      <c r="D1865" s="32" t="s">
        <v>332</v>
      </c>
      <c r="E1865" s="33">
        <v>4528</v>
      </c>
    </row>
    <row r="1866" spans="1:5" x14ac:dyDescent="0.35">
      <c r="A1866" s="46">
        <v>1816</v>
      </c>
      <c r="B1866" s="32" t="s">
        <v>345</v>
      </c>
      <c r="C1866" s="32" t="s">
        <v>343</v>
      </c>
      <c r="D1866" s="32" t="s">
        <v>333</v>
      </c>
      <c r="E1866" s="33">
        <v>12269</v>
      </c>
    </row>
    <row r="1867" spans="1:5" x14ac:dyDescent="0.35">
      <c r="A1867" s="46">
        <v>1817</v>
      </c>
      <c r="B1867" s="32" t="s">
        <v>345</v>
      </c>
      <c r="C1867" s="32" t="s">
        <v>343</v>
      </c>
      <c r="D1867" s="32" t="s">
        <v>334</v>
      </c>
      <c r="E1867" s="33">
        <v>8731</v>
      </c>
    </row>
    <row r="1868" spans="1:5" x14ac:dyDescent="0.35">
      <c r="A1868" s="46">
        <v>1818</v>
      </c>
      <c r="B1868" s="32" t="s">
        <v>345</v>
      </c>
      <c r="C1868" s="32" t="s">
        <v>343</v>
      </c>
      <c r="D1868" s="32" t="s">
        <v>335</v>
      </c>
      <c r="E1868" s="33">
        <v>10913</v>
      </c>
    </row>
    <row r="1869" spans="1:5" x14ac:dyDescent="0.35">
      <c r="A1869" s="46">
        <v>1819</v>
      </c>
      <c r="B1869" s="32" t="s">
        <v>345</v>
      </c>
      <c r="C1869" s="32" t="s">
        <v>336</v>
      </c>
      <c r="D1869" s="32" t="s">
        <v>336</v>
      </c>
      <c r="E1869" s="32">
        <v>507</v>
      </c>
    </row>
    <row r="1870" spans="1:5" x14ac:dyDescent="0.35">
      <c r="A1870" s="46">
        <v>1820</v>
      </c>
      <c r="B1870" s="34" t="s">
        <v>337</v>
      </c>
      <c r="C1870" s="34"/>
      <c r="D1870" s="34"/>
      <c r="E1870" s="35">
        <v>142563</v>
      </c>
    </row>
    <row r="1871" spans="1:5" x14ac:dyDescent="0.35">
      <c r="A1871" s="46">
        <v>1821</v>
      </c>
    </row>
    <row r="1872" spans="1:5" x14ac:dyDescent="0.35">
      <c r="A1872" s="46">
        <v>1822</v>
      </c>
    </row>
    <row r="1873" spans="1:1" x14ac:dyDescent="0.35">
      <c r="A1873" s="46">
        <v>1823</v>
      </c>
    </row>
    <row r="1874" spans="1:1" x14ac:dyDescent="0.35">
      <c r="A1874" s="46">
        <v>1824</v>
      </c>
    </row>
    <row r="1875" spans="1:1" x14ac:dyDescent="0.35">
      <c r="A1875" s="46">
        <v>1825</v>
      </c>
    </row>
    <row r="1876" spans="1:1" x14ac:dyDescent="0.35">
      <c r="A1876" s="46">
        <v>1826</v>
      </c>
    </row>
    <row r="1877" spans="1:1" x14ac:dyDescent="0.35">
      <c r="A1877" s="46">
        <v>1827</v>
      </c>
    </row>
    <row r="1878" spans="1:1" x14ac:dyDescent="0.35">
      <c r="A1878" s="46">
        <v>1828</v>
      </c>
    </row>
    <row r="1879" spans="1:1" x14ac:dyDescent="0.35">
      <c r="A1879" s="46">
        <v>1829</v>
      </c>
    </row>
    <row r="1880" spans="1:1" x14ac:dyDescent="0.35">
      <c r="A1880" s="46">
        <v>1830</v>
      </c>
    </row>
    <row r="1881" spans="1:1" x14ac:dyDescent="0.35">
      <c r="A1881" s="46">
        <v>1831</v>
      </c>
    </row>
    <row r="1882" spans="1:1" x14ac:dyDescent="0.35">
      <c r="A1882" s="46">
        <v>1832</v>
      </c>
    </row>
    <row r="1883" spans="1:1" x14ac:dyDescent="0.35">
      <c r="A1883" s="46">
        <v>1833</v>
      </c>
    </row>
    <row r="1884" spans="1:1" x14ac:dyDescent="0.35">
      <c r="A1884" s="46">
        <v>1834</v>
      </c>
    </row>
    <row r="1885" spans="1:1" x14ac:dyDescent="0.35">
      <c r="A1885" s="46">
        <v>1835</v>
      </c>
    </row>
    <row r="1886" spans="1:1" x14ac:dyDescent="0.35">
      <c r="A1886" s="46">
        <v>1836</v>
      </c>
    </row>
    <row r="1887" spans="1:1" x14ac:dyDescent="0.35">
      <c r="A1887" s="46">
        <v>1837</v>
      </c>
    </row>
    <row r="1888" spans="1:1" x14ac:dyDescent="0.35">
      <c r="A1888" s="46">
        <v>1838</v>
      </c>
    </row>
    <row r="1889" spans="1:5" x14ac:dyDescent="0.35">
      <c r="A1889" s="46">
        <v>1839</v>
      </c>
    </row>
    <row r="1890" spans="1:5" x14ac:dyDescent="0.35">
      <c r="A1890" s="46">
        <v>1840</v>
      </c>
    </row>
    <row r="1891" spans="1:5" x14ac:dyDescent="0.35">
      <c r="A1891" s="46">
        <v>1841</v>
      </c>
    </row>
    <row r="1892" spans="1:5" x14ac:dyDescent="0.35">
      <c r="A1892" s="46">
        <v>1842</v>
      </c>
    </row>
    <row r="1893" spans="1:5" x14ac:dyDescent="0.35">
      <c r="A1893" s="46">
        <v>1843</v>
      </c>
    </row>
    <row r="1894" spans="1:5" x14ac:dyDescent="0.35">
      <c r="A1894" s="46">
        <v>1844</v>
      </c>
    </row>
    <row r="1895" spans="1:5" x14ac:dyDescent="0.35">
      <c r="A1895" s="46">
        <v>1845</v>
      </c>
    </row>
    <row r="1896" spans="1:5" x14ac:dyDescent="0.35">
      <c r="A1896" s="46">
        <v>1846</v>
      </c>
    </row>
    <row r="1897" spans="1:5" x14ac:dyDescent="0.35">
      <c r="A1897" s="46">
        <v>1847</v>
      </c>
    </row>
    <row r="1898" spans="1:5" x14ac:dyDescent="0.35">
      <c r="A1898" s="46">
        <v>1848</v>
      </c>
    </row>
    <row r="1899" spans="1:5" x14ac:dyDescent="0.35">
      <c r="A1899" s="46">
        <v>1849</v>
      </c>
    </row>
    <row r="1900" spans="1:5" s="30" customFormat="1" x14ac:dyDescent="0.35">
      <c r="A1900" s="46">
        <v>1850</v>
      </c>
    </row>
    <row r="1901" spans="1:5" x14ac:dyDescent="0.35">
      <c r="A1901" s="46">
        <v>1851</v>
      </c>
      <c r="B1901" s="31" t="s">
        <v>72</v>
      </c>
      <c r="C1901" s="31" t="s">
        <v>315</v>
      </c>
      <c r="D1901" s="31" t="s">
        <v>338</v>
      </c>
      <c r="E1901" s="31" t="s">
        <v>316</v>
      </c>
    </row>
    <row r="1902" spans="1:5" ht="29" x14ac:dyDescent="0.35">
      <c r="A1902" s="46">
        <v>1852</v>
      </c>
      <c r="B1902" s="32" t="s">
        <v>317</v>
      </c>
      <c r="C1902" s="32" t="s">
        <v>339</v>
      </c>
      <c r="D1902" s="32" t="s">
        <v>318</v>
      </c>
      <c r="E1902" s="33">
        <v>127477</v>
      </c>
    </row>
    <row r="1903" spans="1:5" x14ac:dyDescent="0.35">
      <c r="A1903" s="46">
        <v>1853</v>
      </c>
      <c r="B1903" s="32" t="s">
        <v>317</v>
      </c>
      <c r="C1903" s="32" t="s">
        <v>339</v>
      </c>
      <c r="D1903" s="32" t="s">
        <v>319</v>
      </c>
      <c r="E1903" s="33">
        <v>54794</v>
      </c>
    </row>
    <row r="1904" spans="1:5" ht="29" x14ac:dyDescent="0.35">
      <c r="A1904" s="46">
        <v>1854</v>
      </c>
      <c r="B1904" s="32" t="s">
        <v>317</v>
      </c>
      <c r="C1904" s="32" t="s">
        <v>339</v>
      </c>
      <c r="D1904" s="32" t="s">
        <v>320</v>
      </c>
      <c r="E1904" s="33">
        <v>3879</v>
      </c>
    </row>
    <row r="1905" spans="1:5" x14ac:dyDescent="0.35">
      <c r="A1905" s="46">
        <v>1855</v>
      </c>
      <c r="B1905" s="32" t="s">
        <v>317</v>
      </c>
      <c r="C1905" s="32" t="s">
        <v>340</v>
      </c>
      <c r="D1905" s="32" t="s">
        <v>321</v>
      </c>
      <c r="E1905" s="33">
        <v>263994</v>
      </c>
    </row>
    <row r="1906" spans="1:5" x14ac:dyDescent="0.35">
      <c r="A1906" s="46">
        <v>1856</v>
      </c>
      <c r="B1906" s="32" t="s">
        <v>317</v>
      </c>
      <c r="C1906" s="32" t="s">
        <v>340</v>
      </c>
      <c r="D1906" s="32" t="s">
        <v>322</v>
      </c>
      <c r="E1906" s="33">
        <v>98377</v>
      </c>
    </row>
    <row r="1907" spans="1:5" x14ac:dyDescent="0.35">
      <c r="A1907" s="46">
        <v>1857</v>
      </c>
      <c r="B1907" s="32" t="s">
        <v>317</v>
      </c>
      <c r="C1907" s="32" t="s">
        <v>341</v>
      </c>
      <c r="D1907" s="32" t="s">
        <v>323</v>
      </c>
      <c r="E1907" s="33">
        <v>1495</v>
      </c>
    </row>
    <row r="1908" spans="1:5" x14ac:dyDescent="0.35">
      <c r="A1908" s="46">
        <v>1858</v>
      </c>
      <c r="B1908" s="32" t="s">
        <v>317</v>
      </c>
      <c r="C1908" s="32" t="s">
        <v>341</v>
      </c>
      <c r="D1908" s="32" t="s">
        <v>324</v>
      </c>
      <c r="E1908" s="33">
        <v>11139</v>
      </c>
    </row>
    <row r="1909" spans="1:5" ht="29" x14ac:dyDescent="0.35">
      <c r="A1909" s="46">
        <v>1859</v>
      </c>
      <c r="B1909" s="32" t="s">
        <v>317</v>
      </c>
      <c r="C1909" s="32" t="s">
        <v>341</v>
      </c>
      <c r="D1909" s="32" t="s">
        <v>325</v>
      </c>
      <c r="E1909" s="32">
        <v>30</v>
      </c>
    </row>
    <row r="1910" spans="1:5" x14ac:dyDescent="0.35">
      <c r="A1910" s="46">
        <v>1860</v>
      </c>
      <c r="B1910" s="32" t="s">
        <v>345</v>
      </c>
      <c r="C1910" s="32" t="s">
        <v>327</v>
      </c>
      <c r="D1910" s="32" t="s">
        <v>327</v>
      </c>
      <c r="E1910" s="33">
        <v>38332</v>
      </c>
    </row>
    <row r="1911" spans="1:5" ht="29" x14ac:dyDescent="0.35">
      <c r="A1911" s="46">
        <v>1861</v>
      </c>
      <c r="B1911" s="32" t="s">
        <v>345</v>
      </c>
      <c r="C1911" s="32" t="s">
        <v>327</v>
      </c>
      <c r="D1911" s="32" t="s">
        <v>328</v>
      </c>
      <c r="E1911" s="33">
        <v>24956</v>
      </c>
    </row>
    <row r="1912" spans="1:5" x14ac:dyDescent="0.35">
      <c r="A1912" s="46">
        <v>1862</v>
      </c>
      <c r="B1912" s="32" t="s">
        <v>345</v>
      </c>
      <c r="C1912" s="32" t="s">
        <v>327</v>
      </c>
      <c r="D1912" s="32" t="s">
        <v>329</v>
      </c>
      <c r="E1912" s="33">
        <v>2650</v>
      </c>
    </row>
    <row r="1913" spans="1:5" ht="29" x14ac:dyDescent="0.35">
      <c r="A1913" s="46">
        <v>1863</v>
      </c>
      <c r="B1913" s="32" t="s">
        <v>345</v>
      </c>
      <c r="C1913" s="32" t="s">
        <v>342</v>
      </c>
      <c r="D1913" s="32" t="s">
        <v>330</v>
      </c>
      <c r="E1913" s="33">
        <v>2614</v>
      </c>
    </row>
    <row r="1914" spans="1:5" x14ac:dyDescent="0.35">
      <c r="A1914" s="46">
        <v>1864</v>
      </c>
      <c r="B1914" s="32" t="s">
        <v>345</v>
      </c>
      <c r="C1914" s="32" t="s">
        <v>343</v>
      </c>
      <c r="D1914" s="32" t="s">
        <v>332</v>
      </c>
      <c r="E1914" s="32">
        <v>960</v>
      </c>
    </row>
    <row r="1915" spans="1:5" x14ac:dyDescent="0.35">
      <c r="A1915" s="46">
        <v>1865</v>
      </c>
      <c r="B1915" s="32" t="s">
        <v>345</v>
      </c>
      <c r="C1915" s="32" t="s">
        <v>343</v>
      </c>
      <c r="D1915" s="32" t="s">
        <v>333</v>
      </c>
      <c r="E1915" s="33">
        <v>15176</v>
      </c>
    </row>
    <row r="1916" spans="1:5" x14ac:dyDescent="0.35">
      <c r="A1916" s="46">
        <v>1866</v>
      </c>
      <c r="B1916" s="32" t="s">
        <v>345</v>
      </c>
      <c r="C1916" s="32" t="s">
        <v>343</v>
      </c>
      <c r="D1916" s="32" t="s">
        <v>334</v>
      </c>
      <c r="E1916" s="33">
        <v>19685</v>
      </c>
    </row>
    <row r="1917" spans="1:5" x14ac:dyDescent="0.35">
      <c r="A1917" s="46">
        <v>1867</v>
      </c>
      <c r="B1917" s="32" t="s">
        <v>345</v>
      </c>
      <c r="C1917" s="32" t="s">
        <v>343</v>
      </c>
      <c r="D1917" s="32" t="s">
        <v>335</v>
      </c>
      <c r="E1917" s="33">
        <v>1244</v>
      </c>
    </row>
    <row r="1918" spans="1:5" x14ac:dyDescent="0.35">
      <c r="A1918" s="46">
        <v>1868</v>
      </c>
      <c r="B1918" s="32" t="s">
        <v>345</v>
      </c>
      <c r="C1918" s="32" t="s">
        <v>336</v>
      </c>
      <c r="D1918" s="32" t="s">
        <v>336</v>
      </c>
      <c r="E1918" s="33">
        <v>2846</v>
      </c>
    </row>
    <row r="1919" spans="1:5" x14ac:dyDescent="0.35">
      <c r="A1919" s="46">
        <v>1869</v>
      </c>
      <c r="B1919" s="34" t="s">
        <v>337</v>
      </c>
      <c r="C1919" s="34"/>
      <c r="D1919" s="34"/>
      <c r="E1919" s="35">
        <v>669647</v>
      </c>
    </row>
    <row r="1920" spans="1:5" x14ac:dyDescent="0.35">
      <c r="A1920" s="46">
        <v>1870</v>
      </c>
    </row>
    <row r="1921" spans="1:1" x14ac:dyDescent="0.35">
      <c r="A1921" s="46">
        <v>1871</v>
      </c>
    </row>
    <row r="1922" spans="1:1" x14ac:dyDescent="0.35">
      <c r="A1922" s="46">
        <v>1872</v>
      </c>
    </row>
    <row r="1923" spans="1:1" x14ac:dyDescent="0.35">
      <c r="A1923" s="46">
        <v>1873</v>
      </c>
    </row>
    <row r="1924" spans="1:1" x14ac:dyDescent="0.35">
      <c r="A1924" s="46">
        <v>1874</v>
      </c>
    </row>
    <row r="1925" spans="1:1" x14ac:dyDescent="0.35">
      <c r="A1925" s="46">
        <v>1875</v>
      </c>
    </row>
    <row r="1926" spans="1:1" x14ac:dyDescent="0.35">
      <c r="A1926" s="46">
        <v>1876</v>
      </c>
    </row>
    <row r="1927" spans="1:1" x14ac:dyDescent="0.35">
      <c r="A1927" s="46">
        <v>1877</v>
      </c>
    </row>
    <row r="1928" spans="1:1" x14ac:dyDescent="0.35">
      <c r="A1928" s="46">
        <v>1878</v>
      </c>
    </row>
    <row r="1929" spans="1:1" x14ac:dyDescent="0.35">
      <c r="A1929" s="46">
        <v>1879</v>
      </c>
    </row>
    <row r="1930" spans="1:1" x14ac:dyDescent="0.35">
      <c r="A1930" s="46">
        <v>1880</v>
      </c>
    </row>
    <row r="1931" spans="1:1" x14ac:dyDescent="0.35">
      <c r="A1931" s="46">
        <v>1881</v>
      </c>
    </row>
    <row r="1932" spans="1:1" x14ac:dyDescent="0.35">
      <c r="A1932" s="46">
        <v>1882</v>
      </c>
    </row>
    <row r="1933" spans="1:1" x14ac:dyDescent="0.35">
      <c r="A1933" s="46">
        <v>1883</v>
      </c>
    </row>
    <row r="1934" spans="1:1" x14ac:dyDescent="0.35">
      <c r="A1934" s="46">
        <v>1884</v>
      </c>
    </row>
    <row r="1935" spans="1:1" x14ac:dyDescent="0.35">
      <c r="A1935" s="46">
        <v>1885</v>
      </c>
    </row>
    <row r="1936" spans="1:1" x14ac:dyDescent="0.35">
      <c r="A1936" s="46">
        <v>1886</v>
      </c>
    </row>
    <row r="1937" spans="1:5" x14ac:dyDescent="0.35">
      <c r="A1937" s="46">
        <v>1887</v>
      </c>
    </row>
    <row r="1938" spans="1:5" x14ac:dyDescent="0.35">
      <c r="A1938" s="46">
        <v>1888</v>
      </c>
    </row>
    <row r="1939" spans="1:5" x14ac:dyDescent="0.35">
      <c r="A1939" s="46">
        <v>1889</v>
      </c>
    </row>
    <row r="1940" spans="1:5" x14ac:dyDescent="0.35">
      <c r="A1940" s="46">
        <v>1890</v>
      </c>
    </row>
    <row r="1941" spans="1:5" x14ac:dyDescent="0.35">
      <c r="A1941" s="46">
        <v>1891</v>
      </c>
    </row>
    <row r="1942" spans="1:5" x14ac:dyDescent="0.35">
      <c r="A1942" s="46">
        <v>1892</v>
      </c>
    </row>
    <row r="1943" spans="1:5" x14ac:dyDescent="0.35">
      <c r="A1943" s="46">
        <v>1893</v>
      </c>
    </row>
    <row r="1944" spans="1:5" x14ac:dyDescent="0.35">
      <c r="A1944" s="46">
        <v>1894</v>
      </c>
    </row>
    <row r="1945" spans="1:5" x14ac:dyDescent="0.35">
      <c r="A1945" s="46">
        <v>1895</v>
      </c>
    </row>
    <row r="1946" spans="1:5" x14ac:dyDescent="0.35">
      <c r="A1946" s="46">
        <v>1896</v>
      </c>
    </row>
    <row r="1947" spans="1:5" x14ac:dyDescent="0.35">
      <c r="A1947" s="46">
        <v>1897</v>
      </c>
    </row>
    <row r="1948" spans="1:5" x14ac:dyDescent="0.35">
      <c r="A1948" s="46">
        <v>1898</v>
      </c>
    </row>
    <row r="1949" spans="1:5" x14ac:dyDescent="0.35">
      <c r="A1949" s="46">
        <v>1899</v>
      </c>
    </row>
    <row r="1950" spans="1:5" s="30" customFormat="1" x14ac:dyDescent="0.35">
      <c r="A1950" s="46">
        <v>1900</v>
      </c>
    </row>
    <row r="1951" spans="1:5" x14ac:dyDescent="0.35">
      <c r="A1951" s="46">
        <v>1901</v>
      </c>
      <c r="B1951" s="31" t="s">
        <v>348</v>
      </c>
      <c r="C1951" s="31" t="s">
        <v>315</v>
      </c>
      <c r="D1951" s="31" t="s">
        <v>338</v>
      </c>
      <c r="E1951" s="31" t="s">
        <v>316</v>
      </c>
    </row>
    <row r="1952" spans="1:5" ht="29" x14ac:dyDescent="0.35">
      <c r="A1952" s="46">
        <v>1902</v>
      </c>
      <c r="B1952" s="32" t="s">
        <v>317</v>
      </c>
      <c r="C1952" s="32" t="s">
        <v>339</v>
      </c>
      <c r="D1952" s="32" t="s">
        <v>318</v>
      </c>
      <c r="E1952" s="33">
        <v>94330</v>
      </c>
    </row>
    <row r="1953" spans="1:5" x14ac:dyDescent="0.35">
      <c r="A1953" s="46">
        <v>1903</v>
      </c>
      <c r="B1953" s="32" t="s">
        <v>317</v>
      </c>
      <c r="C1953" s="32" t="s">
        <v>339</v>
      </c>
      <c r="D1953" s="32" t="s">
        <v>319</v>
      </c>
      <c r="E1953" s="32">
        <v>319</v>
      </c>
    </row>
    <row r="1954" spans="1:5" ht="29" x14ac:dyDescent="0.35">
      <c r="A1954" s="46">
        <v>1904</v>
      </c>
      <c r="B1954" s="32" t="s">
        <v>317</v>
      </c>
      <c r="C1954" s="32" t="s">
        <v>339</v>
      </c>
      <c r="D1954" s="32" t="s">
        <v>320</v>
      </c>
      <c r="E1954" s="33">
        <v>1243</v>
      </c>
    </row>
    <row r="1955" spans="1:5" x14ac:dyDescent="0.35">
      <c r="A1955" s="46">
        <v>1905</v>
      </c>
      <c r="B1955" s="32" t="s">
        <v>317</v>
      </c>
      <c r="C1955" s="32" t="s">
        <v>340</v>
      </c>
      <c r="D1955" s="32" t="s">
        <v>321</v>
      </c>
      <c r="E1955" s="33">
        <v>1242</v>
      </c>
    </row>
    <row r="1956" spans="1:5" x14ac:dyDescent="0.35">
      <c r="A1956" s="46">
        <v>1906</v>
      </c>
      <c r="B1956" s="32" t="s">
        <v>317</v>
      </c>
      <c r="C1956" s="32" t="s">
        <v>341</v>
      </c>
      <c r="D1956" s="32" t="s">
        <v>323</v>
      </c>
      <c r="E1956" s="32">
        <v>365</v>
      </c>
    </row>
    <row r="1957" spans="1:5" x14ac:dyDescent="0.35">
      <c r="A1957" s="46">
        <v>1907</v>
      </c>
      <c r="B1957" s="32" t="s">
        <v>317</v>
      </c>
      <c r="C1957" s="32" t="s">
        <v>341</v>
      </c>
      <c r="D1957" s="32" t="s">
        <v>324</v>
      </c>
      <c r="E1957" s="32">
        <v>829</v>
      </c>
    </row>
    <row r="1958" spans="1:5" ht="29" x14ac:dyDescent="0.35">
      <c r="A1958" s="46">
        <v>1908</v>
      </c>
      <c r="B1958" s="32" t="s">
        <v>317</v>
      </c>
      <c r="C1958" s="32" t="s">
        <v>341</v>
      </c>
      <c r="D1958" s="32" t="s">
        <v>325</v>
      </c>
      <c r="E1958" s="32">
        <v>24</v>
      </c>
    </row>
    <row r="1959" spans="1:5" x14ac:dyDescent="0.35">
      <c r="A1959" s="46">
        <v>1909</v>
      </c>
      <c r="B1959" s="32" t="s">
        <v>345</v>
      </c>
      <c r="C1959" s="32" t="s">
        <v>327</v>
      </c>
      <c r="D1959" s="32" t="s">
        <v>327</v>
      </c>
      <c r="E1959" s="33">
        <v>8823</v>
      </c>
    </row>
    <row r="1960" spans="1:5" ht="29" x14ac:dyDescent="0.35">
      <c r="A1960" s="46">
        <v>1910</v>
      </c>
      <c r="B1960" s="32" t="s">
        <v>345</v>
      </c>
      <c r="C1960" s="32" t="s">
        <v>327</v>
      </c>
      <c r="D1960" s="32" t="s">
        <v>328</v>
      </c>
      <c r="E1960" s="33">
        <v>7225</v>
      </c>
    </row>
    <row r="1961" spans="1:5" x14ac:dyDescent="0.35">
      <c r="A1961" s="46">
        <v>1911</v>
      </c>
      <c r="B1961" s="32" t="s">
        <v>345</v>
      </c>
      <c r="C1961" s="32" t="s">
        <v>327</v>
      </c>
      <c r="D1961" s="32" t="s">
        <v>329</v>
      </c>
      <c r="E1961" s="33">
        <v>5146</v>
      </c>
    </row>
    <row r="1962" spans="1:5" ht="29" x14ac:dyDescent="0.35">
      <c r="A1962" s="46">
        <v>1912</v>
      </c>
      <c r="B1962" s="32" t="s">
        <v>345</v>
      </c>
      <c r="C1962" s="32" t="s">
        <v>342</v>
      </c>
      <c r="D1962" s="32" t="s">
        <v>330</v>
      </c>
      <c r="E1962" s="32">
        <v>0</v>
      </c>
    </row>
    <row r="1963" spans="1:5" x14ac:dyDescent="0.35">
      <c r="A1963" s="46">
        <v>1913</v>
      </c>
      <c r="B1963" s="32" t="s">
        <v>345</v>
      </c>
      <c r="C1963" s="32" t="s">
        <v>342</v>
      </c>
      <c r="D1963" s="32" t="s">
        <v>331</v>
      </c>
      <c r="E1963" s="33">
        <v>2077</v>
      </c>
    </row>
    <row r="1964" spans="1:5" x14ac:dyDescent="0.35">
      <c r="A1964" s="46">
        <v>1914</v>
      </c>
      <c r="B1964" s="32" t="s">
        <v>345</v>
      </c>
      <c r="C1964" s="32" t="s">
        <v>343</v>
      </c>
      <c r="D1964" s="32" t="s">
        <v>332</v>
      </c>
      <c r="E1964" s="33">
        <v>4250</v>
      </c>
    </row>
    <row r="1965" spans="1:5" x14ac:dyDescent="0.35">
      <c r="A1965" s="46">
        <v>1915</v>
      </c>
      <c r="B1965" s="32" t="s">
        <v>345</v>
      </c>
      <c r="C1965" s="32" t="s">
        <v>343</v>
      </c>
      <c r="D1965" s="32" t="s">
        <v>333</v>
      </c>
      <c r="E1965" s="33">
        <v>38983</v>
      </c>
    </row>
    <row r="1966" spans="1:5" x14ac:dyDescent="0.35">
      <c r="A1966" s="46">
        <v>1916</v>
      </c>
      <c r="B1966" s="32" t="s">
        <v>345</v>
      </c>
      <c r="C1966" s="32" t="s">
        <v>343</v>
      </c>
      <c r="D1966" s="32" t="s">
        <v>334</v>
      </c>
      <c r="E1966" s="33">
        <v>8576</v>
      </c>
    </row>
    <row r="1967" spans="1:5" x14ac:dyDescent="0.35">
      <c r="A1967" s="46">
        <v>1917</v>
      </c>
      <c r="B1967" s="32" t="s">
        <v>345</v>
      </c>
      <c r="C1967" s="32" t="s">
        <v>343</v>
      </c>
      <c r="D1967" s="32" t="s">
        <v>335</v>
      </c>
      <c r="E1967" s="32">
        <v>221</v>
      </c>
    </row>
    <row r="1968" spans="1:5" x14ac:dyDescent="0.35">
      <c r="A1968" s="46">
        <v>1918</v>
      </c>
      <c r="B1968" s="32" t="s">
        <v>345</v>
      </c>
      <c r="C1968" s="32" t="s">
        <v>336</v>
      </c>
      <c r="D1968" s="32" t="s">
        <v>336</v>
      </c>
      <c r="E1968" s="33">
        <v>1187</v>
      </c>
    </row>
    <row r="1969" spans="1:5" x14ac:dyDescent="0.35">
      <c r="A1969" s="46">
        <v>1919</v>
      </c>
      <c r="B1969" s="34" t="s">
        <v>337</v>
      </c>
      <c r="C1969" s="34"/>
      <c r="D1969" s="34"/>
      <c r="E1969" s="35">
        <v>174836</v>
      </c>
    </row>
    <row r="1970" spans="1:5" x14ac:dyDescent="0.35">
      <c r="A1970" s="46">
        <v>1920</v>
      </c>
    </row>
    <row r="1971" spans="1:5" x14ac:dyDescent="0.35">
      <c r="A1971" s="46">
        <v>1921</v>
      </c>
    </row>
    <row r="1972" spans="1:5" x14ac:dyDescent="0.35">
      <c r="A1972" s="46">
        <v>1922</v>
      </c>
    </row>
    <row r="1973" spans="1:5" x14ac:dyDescent="0.35">
      <c r="A1973" s="46">
        <v>1923</v>
      </c>
    </row>
    <row r="1974" spans="1:5" x14ac:dyDescent="0.35">
      <c r="A1974" s="46">
        <v>1924</v>
      </c>
    </row>
    <row r="1975" spans="1:5" x14ac:dyDescent="0.35">
      <c r="A1975" s="46">
        <v>1925</v>
      </c>
    </row>
    <row r="1976" spans="1:5" x14ac:dyDescent="0.35">
      <c r="A1976" s="46">
        <v>1926</v>
      </c>
    </row>
    <row r="1977" spans="1:5" x14ac:dyDescent="0.35">
      <c r="A1977" s="46">
        <v>1927</v>
      </c>
    </row>
    <row r="1978" spans="1:5" x14ac:dyDescent="0.35">
      <c r="A1978" s="46">
        <v>1928</v>
      </c>
    </row>
    <row r="1979" spans="1:5" x14ac:dyDescent="0.35">
      <c r="A1979" s="46">
        <v>1929</v>
      </c>
    </row>
    <row r="1980" spans="1:5" x14ac:dyDescent="0.35">
      <c r="A1980" s="46">
        <v>1930</v>
      </c>
    </row>
    <row r="1981" spans="1:5" x14ac:dyDescent="0.35">
      <c r="A1981" s="46">
        <v>1931</v>
      </c>
    </row>
    <row r="1982" spans="1:5" x14ac:dyDescent="0.35">
      <c r="A1982" s="46">
        <v>1932</v>
      </c>
    </row>
    <row r="1983" spans="1:5" x14ac:dyDescent="0.35">
      <c r="A1983" s="46">
        <v>1933</v>
      </c>
    </row>
    <row r="1984" spans="1:5" x14ac:dyDescent="0.35">
      <c r="A1984" s="46">
        <v>1934</v>
      </c>
    </row>
    <row r="1985" spans="1:1" x14ac:dyDescent="0.35">
      <c r="A1985" s="46">
        <v>1935</v>
      </c>
    </row>
    <row r="1986" spans="1:1" x14ac:dyDescent="0.35">
      <c r="A1986" s="46">
        <v>1936</v>
      </c>
    </row>
    <row r="1987" spans="1:1" x14ac:dyDescent="0.35">
      <c r="A1987" s="46">
        <v>1937</v>
      </c>
    </row>
    <row r="1988" spans="1:1" x14ac:dyDescent="0.35">
      <c r="A1988" s="46">
        <v>1938</v>
      </c>
    </row>
    <row r="1989" spans="1:1" x14ac:dyDescent="0.35">
      <c r="A1989" s="46">
        <v>1939</v>
      </c>
    </row>
    <row r="1990" spans="1:1" x14ac:dyDescent="0.35">
      <c r="A1990" s="46">
        <v>1940</v>
      </c>
    </row>
    <row r="1991" spans="1:1" x14ac:dyDescent="0.35">
      <c r="A1991" s="46">
        <v>1941</v>
      </c>
    </row>
    <row r="1992" spans="1:1" x14ac:dyDescent="0.35">
      <c r="A1992" s="46">
        <v>1942</v>
      </c>
    </row>
    <row r="1993" spans="1:1" x14ac:dyDescent="0.35">
      <c r="A1993" s="46">
        <v>1943</v>
      </c>
    </row>
    <row r="1994" spans="1:1" x14ac:dyDescent="0.35">
      <c r="A1994" s="46">
        <v>1944</v>
      </c>
    </row>
    <row r="1995" spans="1:1" x14ac:dyDescent="0.35">
      <c r="A1995" s="46">
        <v>1945</v>
      </c>
    </row>
    <row r="1996" spans="1:1" x14ac:dyDescent="0.35">
      <c r="A1996" s="46">
        <v>1946</v>
      </c>
    </row>
    <row r="1997" spans="1:1" x14ac:dyDescent="0.35">
      <c r="A1997" s="46">
        <v>1947</v>
      </c>
    </row>
    <row r="1998" spans="1:1" x14ac:dyDescent="0.35">
      <c r="A1998" s="46">
        <v>1948</v>
      </c>
    </row>
    <row r="1999" spans="1:1" x14ac:dyDescent="0.35">
      <c r="A1999" s="46">
        <v>1949</v>
      </c>
    </row>
    <row r="2000" spans="1:1" s="30" customFormat="1" x14ac:dyDescent="0.35">
      <c r="A2000" s="46">
        <v>1950</v>
      </c>
    </row>
    <row r="2001" spans="1:5" x14ac:dyDescent="0.35">
      <c r="A2001" s="46">
        <v>1951</v>
      </c>
      <c r="B2001" s="31" t="s">
        <v>34</v>
      </c>
      <c r="C2001" s="31" t="s">
        <v>315</v>
      </c>
      <c r="D2001" s="31" t="s">
        <v>338</v>
      </c>
      <c r="E2001" s="31" t="s">
        <v>316</v>
      </c>
    </row>
    <row r="2002" spans="1:5" ht="29" x14ac:dyDescent="0.35">
      <c r="A2002" s="46">
        <v>1952</v>
      </c>
      <c r="B2002" s="32" t="s">
        <v>317</v>
      </c>
      <c r="C2002" s="32" t="s">
        <v>339</v>
      </c>
      <c r="D2002" s="32" t="s">
        <v>318</v>
      </c>
      <c r="E2002" s="32">
        <v>56</v>
      </c>
    </row>
    <row r="2003" spans="1:5" x14ac:dyDescent="0.35">
      <c r="A2003" s="46">
        <v>1953</v>
      </c>
      <c r="B2003" s="32" t="s">
        <v>317</v>
      </c>
      <c r="C2003" s="32" t="s">
        <v>339</v>
      </c>
      <c r="D2003" s="32" t="s">
        <v>319</v>
      </c>
      <c r="E2003" s="32">
        <v>9</v>
      </c>
    </row>
    <row r="2004" spans="1:5" x14ac:dyDescent="0.35">
      <c r="A2004" s="46">
        <v>1954</v>
      </c>
      <c r="B2004" s="32" t="s">
        <v>317</v>
      </c>
      <c r="C2004" s="32" t="s">
        <v>341</v>
      </c>
      <c r="D2004" s="32" t="s">
        <v>323</v>
      </c>
      <c r="E2004" s="32">
        <v>29</v>
      </c>
    </row>
    <row r="2005" spans="1:5" x14ac:dyDescent="0.35">
      <c r="A2005" s="46">
        <v>1955</v>
      </c>
      <c r="B2005" s="32" t="s">
        <v>317</v>
      </c>
      <c r="C2005" s="32" t="s">
        <v>341</v>
      </c>
      <c r="D2005" s="32" t="s">
        <v>324</v>
      </c>
      <c r="E2005" s="32">
        <v>42</v>
      </c>
    </row>
    <row r="2006" spans="1:5" ht="29" x14ac:dyDescent="0.35">
      <c r="A2006" s="46">
        <v>1956</v>
      </c>
      <c r="B2006" s="32" t="s">
        <v>317</v>
      </c>
      <c r="C2006" s="32" t="s">
        <v>341</v>
      </c>
      <c r="D2006" s="32" t="s">
        <v>325</v>
      </c>
      <c r="E2006" s="32">
        <v>10</v>
      </c>
    </row>
    <row r="2007" spans="1:5" x14ac:dyDescent="0.35">
      <c r="A2007" s="46">
        <v>1957</v>
      </c>
      <c r="B2007" s="32" t="s">
        <v>345</v>
      </c>
      <c r="C2007" s="32" t="s">
        <v>327</v>
      </c>
      <c r="D2007" s="32" t="s">
        <v>327</v>
      </c>
      <c r="E2007" s="33">
        <v>1213</v>
      </c>
    </row>
    <row r="2008" spans="1:5" x14ac:dyDescent="0.35">
      <c r="A2008" s="46">
        <v>1958</v>
      </c>
      <c r="B2008" s="32" t="s">
        <v>345</v>
      </c>
      <c r="C2008" s="32" t="s">
        <v>327</v>
      </c>
      <c r="D2008" s="32" t="s">
        <v>329</v>
      </c>
      <c r="E2008" s="32">
        <v>41</v>
      </c>
    </row>
    <row r="2009" spans="1:5" x14ac:dyDescent="0.35">
      <c r="A2009" s="46">
        <v>1959</v>
      </c>
      <c r="B2009" s="32" t="s">
        <v>345</v>
      </c>
      <c r="C2009" s="32" t="s">
        <v>343</v>
      </c>
      <c r="D2009" s="32" t="s">
        <v>332</v>
      </c>
      <c r="E2009" s="33">
        <v>5542</v>
      </c>
    </row>
    <row r="2010" spans="1:5" x14ac:dyDescent="0.35">
      <c r="A2010" s="46">
        <v>1960</v>
      </c>
      <c r="B2010" s="32" t="s">
        <v>345</v>
      </c>
      <c r="C2010" s="32" t="s">
        <v>343</v>
      </c>
      <c r="D2010" s="32" t="s">
        <v>333</v>
      </c>
      <c r="E2010" s="33">
        <v>2588</v>
      </c>
    </row>
    <row r="2011" spans="1:5" x14ac:dyDescent="0.35">
      <c r="A2011" s="46">
        <v>1961</v>
      </c>
      <c r="B2011" s="32" t="s">
        <v>345</v>
      </c>
      <c r="C2011" s="32" t="s">
        <v>343</v>
      </c>
      <c r="D2011" s="32" t="s">
        <v>334</v>
      </c>
      <c r="E2011" s="33">
        <v>1778</v>
      </c>
    </row>
    <row r="2012" spans="1:5" x14ac:dyDescent="0.35">
      <c r="A2012" s="46">
        <v>1962</v>
      </c>
      <c r="B2012" s="32" t="s">
        <v>345</v>
      </c>
      <c r="C2012" s="32" t="s">
        <v>343</v>
      </c>
      <c r="D2012" s="32" t="s">
        <v>335</v>
      </c>
      <c r="E2012" s="32">
        <v>8</v>
      </c>
    </row>
    <row r="2013" spans="1:5" x14ac:dyDescent="0.35">
      <c r="A2013" s="46">
        <v>1963</v>
      </c>
      <c r="B2013" s="32" t="s">
        <v>345</v>
      </c>
      <c r="C2013" s="32" t="s">
        <v>336</v>
      </c>
      <c r="D2013" s="32" t="s">
        <v>336</v>
      </c>
      <c r="E2013" s="32">
        <v>16</v>
      </c>
    </row>
    <row r="2014" spans="1:5" x14ac:dyDescent="0.35">
      <c r="A2014" s="46">
        <v>1964</v>
      </c>
      <c r="B2014" s="34" t="s">
        <v>337</v>
      </c>
      <c r="C2014" s="34"/>
      <c r="D2014" s="34"/>
      <c r="E2014" s="35">
        <v>11332</v>
      </c>
    </row>
    <row r="2015" spans="1:5" x14ac:dyDescent="0.35">
      <c r="A2015" s="46">
        <v>1965</v>
      </c>
    </row>
    <row r="2016" spans="1:5" x14ac:dyDescent="0.35">
      <c r="A2016" s="46">
        <v>1966</v>
      </c>
    </row>
    <row r="2017" spans="1:1" x14ac:dyDescent="0.35">
      <c r="A2017" s="46">
        <v>1967</v>
      </c>
    </row>
    <row r="2018" spans="1:1" x14ac:dyDescent="0.35">
      <c r="A2018" s="46">
        <v>1968</v>
      </c>
    </row>
    <row r="2019" spans="1:1" x14ac:dyDescent="0.35">
      <c r="A2019" s="46">
        <v>1969</v>
      </c>
    </row>
    <row r="2020" spans="1:1" x14ac:dyDescent="0.35">
      <c r="A2020" s="46">
        <v>1970</v>
      </c>
    </row>
    <row r="2021" spans="1:1" x14ac:dyDescent="0.35">
      <c r="A2021" s="46">
        <v>1971</v>
      </c>
    </row>
    <row r="2022" spans="1:1" x14ac:dyDescent="0.35">
      <c r="A2022" s="46">
        <v>1972</v>
      </c>
    </row>
    <row r="2023" spans="1:1" x14ac:dyDescent="0.35">
      <c r="A2023" s="46">
        <v>1973</v>
      </c>
    </row>
    <row r="2024" spans="1:1" x14ac:dyDescent="0.35">
      <c r="A2024" s="46">
        <v>1974</v>
      </c>
    </row>
    <row r="2025" spans="1:1" x14ac:dyDescent="0.35">
      <c r="A2025" s="46">
        <v>1975</v>
      </c>
    </row>
    <row r="2026" spans="1:1" x14ac:dyDescent="0.35">
      <c r="A2026" s="46">
        <v>1976</v>
      </c>
    </row>
    <row r="2027" spans="1:1" x14ac:dyDescent="0.35">
      <c r="A2027" s="46">
        <v>1977</v>
      </c>
    </row>
    <row r="2028" spans="1:1" x14ac:dyDescent="0.35">
      <c r="A2028" s="46">
        <v>1978</v>
      </c>
    </row>
    <row r="2029" spans="1:1" x14ac:dyDescent="0.35">
      <c r="A2029" s="46">
        <v>1979</v>
      </c>
    </row>
    <row r="2030" spans="1:1" x14ac:dyDescent="0.35">
      <c r="A2030" s="46">
        <v>1980</v>
      </c>
    </row>
    <row r="2031" spans="1:1" x14ac:dyDescent="0.35">
      <c r="A2031" s="46">
        <v>1981</v>
      </c>
    </row>
    <row r="2032" spans="1:1" x14ac:dyDescent="0.35">
      <c r="A2032" s="46">
        <v>1982</v>
      </c>
    </row>
    <row r="2033" spans="1:1" x14ac:dyDescent="0.35">
      <c r="A2033" s="46">
        <v>1983</v>
      </c>
    </row>
    <row r="2034" spans="1:1" x14ac:dyDescent="0.35">
      <c r="A2034" s="46">
        <v>1984</v>
      </c>
    </row>
    <row r="2035" spans="1:1" x14ac:dyDescent="0.35">
      <c r="A2035" s="46">
        <v>1985</v>
      </c>
    </row>
    <row r="2036" spans="1:1" x14ac:dyDescent="0.35">
      <c r="A2036" s="46">
        <v>1986</v>
      </c>
    </row>
    <row r="2037" spans="1:1" x14ac:dyDescent="0.35">
      <c r="A2037" s="46">
        <v>1987</v>
      </c>
    </row>
    <row r="2038" spans="1:1" x14ac:dyDescent="0.35">
      <c r="A2038" s="46">
        <v>1988</v>
      </c>
    </row>
    <row r="2039" spans="1:1" x14ac:dyDescent="0.35">
      <c r="A2039" s="46">
        <v>1989</v>
      </c>
    </row>
    <row r="2040" spans="1:1" x14ac:dyDescent="0.35">
      <c r="A2040" s="46">
        <v>1990</v>
      </c>
    </row>
    <row r="2041" spans="1:1" x14ac:dyDescent="0.35">
      <c r="A2041" s="46">
        <v>1991</v>
      </c>
    </row>
    <row r="2042" spans="1:1" x14ac:dyDescent="0.35">
      <c r="A2042" s="46">
        <v>1992</v>
      </c>
    </row>
    <row r="2043" spans="1:1" x14ac:dyDescent="0.35">
      <c r="A2043" s="46">
        <v>1993</v>
      </c>
    </row>
    <row r="2044" spans="1:1" x14ac:dyDescent="0.35">
      <c r="A2044" s="46">
        <v>1994</v>
      </c>
    </row>
    <row r="2045" spans="1:1" x14ac:dyDescent="0.35">
      <c r="A2045" s="46">
        <v>1995</v>
      </c>
    </row>
    <row r="2046" spans="1:1" x14ac:dyDescent="0.35">
      <c r="A2046" s="46">
        <v>1996</v>
      </c>
    </row>
    <row r="2047" spans="1:1" x14ac:dyDescent="0.35">
      <c r="A2047" s="46">
        <v>1997</v>
      </c>
    </row>
    <row r="2048" spans="1:1" x14ac:dyDescent="0.35">
      <c r="A2048" s="46">
        <v>1998</v>
      </c>
    </row>
    <row r="2049" spans="1:5" x14ac:dyDescent="0.35">
      <c r="A2049" s="46">
        <v>1999</v>
      </c>
    </row>
    <row r="2050" spans="1:5" s="30" customFormat="1" x14ac:dyDescent="0.35">
      <c r="A2050" s="46">
        <v>2000</v>
      </c>
    </row>
    <row r="2051" spans="1:5" x14ac:dyDescent="0.35">
      <c r="A2051" s="46">
        <v>2001</v>
      </c>
      <c r="B2051" s="31" t="s">
        <v>74</v>
      </c>
      <c r="C2051" s="31" t="s">
        <v>315</v>
      </c>
      <c r="D2051" s="31" t="s">
        <v>338</v>
      </c>
      <c r="E2051" s="31" t="s">
        <v>316</v>
      </c>
    </row>
    <row r="2052" spans="1:5" ht="29" x14ac:dyDescent="0.35">
      <c r="A2052" s="46">
        <v>2002</v>
      </c>
      <c r="B2052" s="32" t="s">
        <v>317</v>
      </c>
      <c r="C2052" s="32" t="s">
        <v>339</v>
      </c>
      <c r="D2052" s="32" t="s">
        <v>318</v>
      </c>
      <c r="E2052" s="33">
        <v>89729</v>
      </c>
    </row>
    <row r="2053" spans="1:5" x14ac:dyDescent="0.35">
      <c r="A2053" s="46">
        <v>2003</v>
      </c>
      <c r="B2053" s="32" t="s">
        <v>317</v>
      </c>
      <c r="C2053" s="32" t="s">
        <v>339</v>
      </c>
      <c r="D2053" s="32" t="s">
        <v>319</v>
      </c>
      <c r="E2053" s="33">
        <v>1419</v>
      </c>
    </row>
    <row r="2054" spans="1:5" ht="29" x14ac:dyDescent="0.35">
      <c r="A2054" s="46">
        <v>2004</v>
      </c>
      <c r="B2054" s="32" t="s">
        <v>317</v>
      </c>
      <c r="C2054" s="32" t="s">
        <v>339</v>
      </c>
      <c r="D2054" s="32" t="s">
        <v>320</v>
      </c>
      <c r="E2054" s="32">
        <v>67</v>
      </c>
    </row>
    <row r="2055" spans="1:5" x14ac:dyDescent="0.35">
      <c r="A2055" s="46">
        <v>2005</v>
      </c>
      <c r="B2055" s="32" t="s">
        <v>317</v>
      </c>
      <c r="C2055" s="32" t="s">
        <v>340</v>
      </c>
      <c r="D2055" s="32" t="s">
        <v>321</v>
      </c>
      <c r="E2055" s="33">
        <v>1983</v>
      </c>
    </row>
    <row r="2056" spans="1:5" x14ac:dyDescent="0.35">
      <c r="A2056" s="46">
        <v>2006</v>
      </c>
      <c r="B2056" s="32" t="s">
        <v>317</v>
      </c>
      <c r="C2056" s="32" t="s">
        <v>340</v>
      </c>
      <c r="D2056" s="32" t="s">
        <v>322</v>
      </c>
      <c r="E2056" s="32">
        <v>14</v>
      </c>
    </row>
    <row r="2057" spans="1:5" x14ac:dyDescent="0.35">
      <c r="A2057" s="46">
        <v>2007</v>
      </c>
      <c r="B2057" s="32" t="s">
        <v>317</v>
      </c>
      <c r="C2057" s="32" t="s">
        <v>341</v>
      </c>
      <c r="D2057" s="32" t="s">
        <v>323</v>
      </c>
      <c r="E2057" s="32">
        <v>107</v>
      </c>
    </row>
    <row r="2058" spans="1:5" x14ac:dyDescent="0.35">
      <c r="A2058" s="46">
        <v>2008</v>
      </c>
      <c r="B2058" s="32" t="s">
        <v>317</v>
      </c>
      <c r="C2058" s="32" t="s">
        <v>341</v>
      </c>
      <c r="D2058" s="32" t="s">
        <v>324</v>
      </c>
      <c r="E2058" s="32">
        <v>231</v>
      </c>
    </row>
    <row r="2059" spans="1:5" ht="29" x14ac:dyDescent="0.35">
      <c r="A2059" s="46">
        <v>2009</v>
      </c>
      <c r="B2059" s="32" t="s">
        <v>317</v>
      </c>
      <c r="C2059" s="32" t="s">
        <v>341</v>
      </c>
      <c r="D2059" s="32" t="s">
        <v>325</v>
      </c>
      <c r="E2059" s="32">
        <v>123</v>
      </c>
    </row>
    <row r="2060" spans="1:5" x14ac:dyDescent="0.35">
      <c r="A2060" s="46">
        <v>2010</v>
      </c>
      <c r="B2060" s="32" t="s">
        <v>345</v>
      </c>
      <c r="C2060" s="32" t="s">
        <v>327</v>
      </c>
      <c r="D2060" s="32" t="s">
        <v>327</v>
      </c>
      <c r="E2060" s="33">
        <v>61104</v>
      </c>
    </row>
    <row r="2061" spans="1:5" ht="29" x14ac:dyDescent="0.35">
      <c r="A2061" s="46">
        <v>2011</v>
      </c>
      <c r="B2061" s="32" t="s">
        <v>345</v>
      </c>
      <c r="C2061" s="32" t="s">
        <v>327</v>
      </c>
      <c r="D2061" s="32" t="s">
        <v>328</v>
      </c>
      <c r="E2061" s="33">
        <v>188424</v>
      </c>
    </row>
    <row r="2062" spans="1:5" x14ac:dyDescent="0.35">
      <c r="A2062" s="46">
        <v>2012</v>
      </c>
      <c r="B2062" s="32" t="s">
        <v>345</v>
      </c>
      <c r="C2062" s="32" t="s">
        <v>327</v>
      </c>
      <c r="D2062" s="32" t="s">
        <v>329</v>
      </c>
      <c r="E2062" s="33">
        <v>6903</v>
      </c>
    </row>
    <row r="2063" spans="1:5" ht="29" x14ac:dyDescent="0.35">
      <c r="A2063" s="46">
        <v>2013</v>
      </c>
      <c r="B2063" s="32" t="s">
        <v>345</v>
      </c>
      <c r="C2063" s="32" t="s">
        <v>342</v>
      </c>
      <c r="D2063" s="32" t="s">
        <v>330</v>
      </c>
      <c r="E2063" s="33">
        <v>1402</v>
      </c>
    </row>
    <row r="2064" spans="1:5" x14ac:dyDescent="0.35">
      <c r="A2064" s="46">
        <v>2014</v>
      </c>
      <c r="B2064" s="32" t="s">
        <v>345</v>
      </c>
      <c r="C2064" s="32" t="s">
        <v>342</v>
      </c>
      <c r="D2064" s="32" t="s">
        <v>331</v>
      </c>
      <c r="E2064" s="33">
        <v>2774</v>
      </c>
    </row>
    <row r="2065" spans="1:5" x14ac:dyDescent="0.35">
      <c r="A2065" s="46">
        <v>2015</v>
      </c>
      <c r="B2065" s="32" t="s">
        <v>345</v>
      </c>
      <c r="C2065" s="32" t="s">
        <v>343</v>
      </c>
      <c r="D2065" s="32" t="s">
        <v>332</v>
      </c>
      <c r="E2065" s="33">
        <v>3091</v>
      </c>
    </row>
    <row r="2066" spans="1:5" x14ac:dyDescent="0.35">
      <c r="A2066" s="46">
        <v>2016</v>
      </c>
      <c r="B2066" s="32" t="s">
        <v>345</v>
      </c>
      <c r="C2066" s="32" t="s">
        <v>343</v>
      </c>
      <c r="D2066" s="32" t="s">
        <v>333</v>
      </c>
      <c r="E2066" s="33">
        <v>13163</v>
      </c>
    </row>
    <row r="2067" spans="1:5" x14ac:dyDescent="0.35">
      <c r="A2067" s="46">
        <v>2017</v>
      </c>
      <c r="B2067" s="32" t="s">
        <v>345</v>
      </c>
      <c r="C2067" s="32" t="s">
        <v>343</v>
      </c>
      <c r="D2067" s="32" t="s">
        <v>334</v>
      </c>
      <c r="E2067" s="33">
        <v>6157</v>
      </c>
    </row>
    <row r="2068" spans="1:5" x14ac:dyDescent="0.35">
      <c r="A2068" s="46">
        <v>2018</v>
      </c>
      <c r="B2068" s="32" t="s">
        <v>345</v>
      </c>
      <c r="C2068" s="32" t="s">
        <v>343</v>
      </c>
      <c r="D2068" s="32" t="s">
        <v>335</v>
      </c>
      <c r="E2068" s="32">
        <v>131</v>
      </c>
    </row>
    <row r="2069" spans="1:5" x14ac:dyDescent="0.35">
      <c r="A2069" s="46">
        <v>2019</v>
      </c>
      <c r="B2069" s="32" t="s">
        <v>345</v>
      </c>
      <c r="C2069" s="32" t="s">
        <v>336</v>
      </c>
      <c r="D2069" s="32" t="s">
        <v>336</v>
      </c>
      <c r="E2069" s="33">
        <v>7566</v>
      </c>
    </row>
    <row r="2070" spans="1:5" x14ac:dyDescent="0.35">
      <c r="A2070" s="46">
        <v>2020</v>
      </c>
      <c r="B2070" s="34" t="s">
        <v>337</v>
      </c>
      <c r="C2070" s="34"/>
      <c r="D2070" s="34"/>
      <c r="E2070" s="35">
        <v>384385</v>
      </c>
    </row>
    <row r="2071" spans="1:5" x14ac:dyDescent="0.35">
      <c r="A2071" s="46">
        <v>2021</v>
      </c>
    </row>
    <row r="2072" spans="1:5" x14ac:dyDescent="0.35">
      <c r="A2072" s="46">
        <v>2022</v>
      </c>
    </row>
    <row r="2073" spans="1:5" x14ac:dyDescent="0.35">
      <c r="A2073" s="46">
        <v>2023</v>
      </c>
    </row>
    <row r="2074" spans="1:5" x14ac:dyDescent="0.35">
      <c r="A2074" s="46">
        <v>2024</v>
      </c>
    </row>
    <row r="2075" spans="1:5" x14ac:dyDescent="0.35">
      <c r="A2075" s="46">
        <v>2025</v>
      </c>
    </row>
    <row r="2076" spans="1:5" x14ac:dyDescent="0.35">
      <c r="A2076" s="46">
        <v>2026</v>
      </c>
    </row>
    <row r="2077" spans="1:5" x14ac:dyDescent="0.35">
      <c r="A2077" s="46">
        <v>2027</v>
      </c>
    </row>
    <row r="2078" spans="1:5" x14ac:dyDescent="0.35">
      <c r="A2078" s="46">
        <v>2028</v>
      </c>
    </row>
    <row r="2079" spans="1:5" x14ac:dyDescent="0.35">
      <c r="A2079" s="46">
        <v>2029</v>
      </c>
    </row>
    <row r="2080" spans="1:5" x14ac:dyDescent="0.35">
      <c r="A2080" s="46">
        <v>2030</v>
      </c>
    </row>
    <row r="2081" spans="1:1" x14ac:dyDescent="0.35">
      <c r="A2081" s="46">
        <v>2031</v>
      </c>
    </row>
    <row r="2082" spans="1:1" x14ac:dyDescent="0.35">
      <c r="A2082" s="46">
        <v>2032</v>
      </c>
    </row>
    <row r="2083" spans="1:1" x14ac:dyDescent="0.35">
      <c r="A2083" s="46">
        <v>2033</v>
      </c>
    </row>
    <row r="2084" spans="1:1" x14ac:dyDescent="0.35">
      <c r="A2084" s="46">
        <v>2034</v>
      </c>
    </row>
    <row r="2085" spans="1:1" x14ac:dyDescent="0.35">
      <c r="A2085" s="46">
        <v>2035</v>
      </c>
    </row>
    <row r="2086" spans="1:1" x14ac:dyDescent="0.35">
      <c r="A2086" s="46">
        <v>2036</v>
      </c>
    </row>
    <row r="2087" spans="1:1" x14ac:dyDescent="0.35">
      <c r="A2087" s="46">
        <v>2037</v>
      </c>
    </row>
    <row r="2088" spans="1:1" x14ac:dyDescent="0.35">
      <c r="A2088" s="46">
        <v>2038</v>
      </c>
    </row>
    <row r="2089" spans="1:1" x14ac:dyDescent="0.35">
      <c r="A2089" s="46">
        <v>2039</v>
      </c>
    </row>
    <row r="2090" spans="1:1" x14ac:dyDescent="0.35">
      <c r="A2090" s="46">
        <v>2040</v>
      </c>
    </row>
    <row r="2091" spans="1:1" x14ac:dyDescent="0.35">
      <c r="A2091" s="46">
        <v>2041</v>
      </c>
    </row>
    <row r="2092" spans="1:1" x14ac:dyDescent="0.35">
      <c r="A2092" s="46">
        <v>2042</v>
      </c>
    </row>
    <row r="2093" spans="1:1" x14ac:dyDescent="0.35">
      <c r="A2093" s="46">
        <v>2043</v>
      </c>
    </row>
    <row r="2094" spans="1:1" x14ac:dyDescent="0.35">
      <c r="A2094" s="46">
        <v>2044</v>
      </c>
    </row>
    <row r="2095" spans="1:1" x14ac:dyDescent="0.35">
      <c r="A2095" s="46">
        <v>2045</v>
      </c>
    </row>
    <row r="2096" spans="1:1" x14ac:dyDescent="0.35">
      <c r="A2096" s="46">
        <v>2046</v>
      </c>
    </row>
    <row r="2097" spans="1:5" x14ac:dyDescent="0.35">
      <c r="A2097" s="46">
        <v>2047</v>
      </c>
    </row>
    <row r="2098" spans="1:5" x14ac:dyDescent="0.35">
      <c r="A2098" s="46">
        <v>2048</v>
      </c>
    </row>
    <row r="2099" spans="1:5" x14ac:dyDescent="0.35">
      <c r="A2099" s="46">
        <v>2049</v>
      </c>
    </row>
    <row r="2100" spans="1:5" s="30" customFormat="1" x14ac:dyDescent="0.35">
      <c r="A2100" s="46">
        <v>2050</v>
      </c>
    </row>
    <row r="2101" spans="1:5" x14ac:dyDescent="0.35">
      <c r="A2101" s="46">
        <v>2051</v>
      </c>
      <c r="B2101" s="31" t="s">
        <v>35</v>
      </c>
      <c r="C2101" s="31" t="s">
        <v>315</v>
      </c>
      <c r="D2101" s="31" t="s">
        <v>338</v>
      </c>
      <c r="E2101" s="31" t="s">
        <v>316</v>
      </c>
    </row>
    <row r="2102" spans="1:5" x14ac:dyDescent="0.35">
      <c r="A2102" s="46">
        <v>2052</v>
      </c>
      <c r="B2102" s="32" t="s">
        <v>345</v>
      </c>
      <c r="C2102" s="32" t="s">
        <v>343</v>
      </c>
      <c r="D2102" s="32" t="s">
        <v>332</v>
      </c>
      <c r="E2102" s="33">
        <v>2662</v>
      </c>
    </row>
    <row r="2103" spans="1:5" x14ac:dyDescent="0.35">
      <c r="A2103" s="46">
        <v>2053</v>
      </c>
      <c r="B2103" s="32" t="s">
        <v>345</v>
      </c>
      <c r="C2103" s="32" t="s">
        <v>343</v>
      </c>
      <c r="D2103" s="32" t="s">
        <v>333</v>
      </c>
      <c r="E2103" s="32">
        <v>1</v>
      </c>
    </row>
    <row r="2104" spans="1:5" x14ac:dyDescent="0.35">
      <c r="A2104" s="46">
        <v>2054</v>
      </c>
      <c r="B2104" s="32" t="s">
        <v>345</v>
      </c>
      <c r="C2104" s="32" t="s">
        <v>343</v>
      </c>
      <c r="D2104" s="32" t="s">
        <v>334</v>
      </c>
      <c r="E2104" s="32">
        <v>461</v>
      </c>
    </row>
    <row r="2105" spans="1:5" x14ac:dyDescent="0.35">
      <c r="A2105" s="46">
        <v>2055</v>
      </c>
      <c r="B2105" s="34" t="s">
        <v>337</v>
      </c>
      <c r="C2105" s="34"/>
      <c r="D2105" s="34"/>
      <c r="E2105" s="35">
        <v>3124</v>
      </c>
    </row>
    <row r="2106" spans="1:5" x14ac:dyDescent="0.35">
      <c r="A2106" s="46">
        <v>2056</v>
      </c>
    </row>
    <row r="2107" spans="1:5" x14ac:dyDescent="0.35">
      <c r="A2107" s="46">
        <v>2057</v>
      </c>
    </row>
    <row r="2108" spans="1:5" x14ac:dyDescent="0.35">
      <c r="A2108" s="46">
        <v>2058</v>
      </c>
    </row>
    <row r="2109" spans="1:5" x14ac:dyDescent="0.35">
      <c r="A2109" s="46">
        <v>2059</v>
      </c>
    </row>
    <row r="2110" spans="1:5" x14ac:dyDescent="0.35">
      <c r="A2110" s="46">
        <v>2060</v>
      </c>
    </row>
    <row r="2111" spans="1:5" x14ac:dyDescent="0.35">
      <c r="A2111" s="46">
        <v>2061</v>
      </c>
    </row>
    <row r="2112" spans="1:5" x14ac:dyDescent="0.35">
      <c r="A2112" s="46">
        <v>2062</v>
      </c>
    </row>
    <row r="2113" spans="1:1" x14ac:dyDescent="0.35">
      <c r="A2113" s="46">
        <v>2063</v>
      </c>
    </row>
    <row r="2114" spans="1:1" x14ac:dyDescent="0.35">
      <c r="A2114" s="46">
        <v>2064</v>
      </c>
    </row>
    <row r="2115" spans="1:1" x14ac:dyDescent="0.35">
      <c r="A2115" s="46">
        <v>2065</v>
      </c>
    </row>
    <row r="2116" spans="1:1" x14ac:dyDescent="0.35">
      <c r="A2116" s="46">
        <v>2066</v>
      </c>
    </row>
    <row r="2117" spans="1:1" x14ac:dyDescent="0.35">
      <c r="A2117" s="46">
        <v>2067</v>
      </c>
    </row>
    <row r="2118" spans="1:1" x14ac:dyDescent="0.35">
      <c r="A2118" s="46">
        <v>2068</v>
      </c>
    </row>
    <row r="2119" spans="1:1" x14ac:dyDescent="0.35">
      <c r="A2119" s="46">
        <v>2069</v>
      </c>
    </row>
    <row r="2120" spans="1:1" x14ac:dyDescent="0.35">
      <c r="A2120" s="46">
        <v>2070</v>
      </c>
    </row>
    <row r="2121" spans="1:1" x14ac:dyDescent="0.35">
      <c r="A2121" s="46">
        <v>2071</v>
      </c>
    </row>
    <row r="2122" spans="1:1" x14ac:dyDescent="0.35">
      <c r="A2122" s="46">
        <v>2072</v>
      </c>
    </row>
    <row r="2123" spans="1:1" x14ac:dyDescent="0.35">
      <c r="A2123" s="46">
        <v>2073</v>
      </c>
    </row>
    <row r="2124" spans="1:1" x14ac:dyDescent="0.35">
      <c r="A2124" s="46">
        <v>2074</v>
      </c>
    </row>
    <row r="2125" spans="1:1" x14ac:dyDescent="0.35">
      <c r="A2125" s="46">
        <v>2075</v>
      </c>
    </row>
    <row r="2126" spans="1:1" x14ac:dyDescent="0.35">
      <c r="A2126" s="46">
        <v>2076</v>
      </c>
    </row>
    <row r="2127" spans="1:1" x14ac:dyDescent="0.35">
      <c r="A2127" s="46">
        <v>2077</v>
      </c>
    </row>
    <row r="2128" spans="1:1" x14ac:dyDescent="0.35">
      <c r="A2128" s="46">
        <v>2078</v>
      </c>
    </row>
    <row r="2129" spans="1:1" x14ac:dyDescent="0.35">
      <c r="A2129" s="46">
        <v>2079</v>
      </c>
    </row>
    <row r="2130" spans="1:1" x14ac:dyDescent="0.35">
      <c r="A2130" s="46">
        <v>2080</v>
      </c>
    </row>
    <row r="2131" spans="1:1" x14ac:dyDescent="0.35">
      <c r="A2131" s="46">
        <v>2081</v>
      </c>
    </row>
    <row r="2132" spans="1:1" x14ac:dyDescent="0.35">
      <c r="A2132" s="46">
        <v>2082</v>
      </c>
    </row>
    <row r="2133" spans="1:1" x14ac:dyDescent="0.35">
      <c r="A2133" s="46">
        <v>2083</v>
      </c>
    </row>
    <row r="2134" spans="1:1" x14ac:dyDescent="0.35">
      <c r="A2134" s="46">
        <v>2084</v>
      </c>
    </row>
    <row r="2135" spans="1:1" x14ac:dyDescent="0.35">
      <c r="A2135" s="46">
        <v>2085</v>
      </c>
    </row>
    <row r="2136" spans="1:1" x14ac:dyDescent="0.35">
      <c r="A2136" s="46">
        <v>2086</v>
      </c>
    </row>
    <row r="2137" spans="1:1" x14ac:dyDescent="0.35">
      <c r="A2137" s="46">
        <v>2087</v>
      </c>
    </row>
    <row r="2138" spans="1:1" x14ac:dyDescent="0.35">
      <c r="A2138" s="46">
        <v>2088</v>
      </c>
    </row>
    <row r="2139" spans="1:1" x14ac:dyDescent="0.35">
      <c r="A2139" s="46">
        <v>2089</v>
      </c>
    </row>
    <row r="2140" spans="1:1" x14ac:dyDescent="0.35">
      <c r="A2140" s="46">
        <v>2090</v>
      </c>
    </row>
    <row r="2141" spans="1:1" x14ac:dyDescent="0.35">
      <c r="A2141" s="46">
        <v>2091</v>
      </c>
    </row>
    <row r="2142" spans="1:1" x14ac:dyDescent="0.35">
      <c r="A2142" s="46">
        <v>2092</v>
      </c>
    </row>
    <row r="2143" spans="1:1" x14ac:dyDescent="0.35">
      <c r="A2143" s="46">
        <v>2093</v>
      </c>
    </row>
    <row r="2144" spans="1:1" x14ac:dyDescent="0.35">
      <c r="A2144" s="46">
        <v>2094</v>
      </c>
    </row>
    <row r="2145" spans="1:5" x14ac:dyDescent="0.35">
      <c r="A2145" s="46">
        <v>2095</v>
      </c>
    </row>
    <row r="2146" spans="1:5" x14ac:dyDescent="0.35">
      <c r="A2146" s="46">
        <v>2096</v>
      </c>
    </row>
    <row r="2147" spans="1:5" x14ac:dyDescent="0.35">
      <c r="A2147" s="46">
        <v>2097</v>
      </c>
    </row>
    <row r="2148" spans="1:5" x14ac:dyDescent="0.35">
      <c r="A2148" s="46">
        <v>2098</v>
      </c>
    </row>
    <row r="2149" spans="1:5" x14ac:dyDescent="0.35">
      <c r="A2149" s="46">
        <v>2099</v>
      </c>
    </row>
    <row r="2150" spans="1:5" s="30" customFormat="1" x14ac:dyDescent="0.35">
      <c r="A2150" s="46">
        <v>2100</v>
      </c>
    </row>
    <row r="2151" spans="1:5" x14ac:dyDescent="0.35">
      <c r="A2151" s="46">
        <v>2101</v>
      </c>
      <c r="B2151" s="31" t="s">
        <v>36</v>
      </c>
      <c r="C2151" s="31" t="s">
        <v>315</v>
      </c>
      <c r="D2151" s="31" t="s">
        <v>338</v>
      </c>
      <c r="E2151" s="31" t="s">
        <v>316</v>
      </c>
    </row>
    <row r="2152" spans="1:5" ht="29" x14ac:dyDescent="0.35">
      <c r="A2152" s="46">
        <v>2102</v>
      </c>
      <c r="B2152" s="32" t="s">
        <v>317</v>
      </c>
      <c r="C2152" s="32" t="s">
        <v>339</v>
      </c>
      <c r="D2152" s="32" t="s">
        <v>318</v>
      </c>
      <c r="E2152" s="32">
        <v>1</v>
      </c>
    </row>
    <row r="2153" spans="1:5" x14ac:dyDescent="0.35">
      <c r="A2153" s="46">
        <v>2103</v>
      </c>
      <c r="B2153" s="32" t="s">
        <v>317</v>
      </c>
      <c r="C2153" s="32" t="s">
        <v>341</v>
      </c>
      <c r="D2153" s="32" t="s">
        <v>323</v>
      </c>
      <c r="E2153" s="32">
        <v>2</v>
      </c>
    </row>
    <row r="2154" spans="1:5" ht="29" x14ac:dyDescent="0.35">
      <c r="A2154" s="46">
        <v>2104</v>
      </c>
      <c r="B2154" s="32" t="s">
        <v>317</v>
      </c>
      <c r="C2154" s="32" t="s">
        <v>341</v>
      </c>
      <c r="D2154" s="32" t="s">
        <v>325</v>
      </c>
      <c r="E2154" s="32">
        <v>0</v>
      </c>
    </row>
    <row r="2155" spans="1:5" x14ac:dyDescent="0.35">
      <c r="A2155" s="46">
        <v>2105</v>
      </c>
      <c r="B2155" s="32" t="s">
        <v>345</v>
      </c>
      <c r="C2155" s="32" t="s">
        <v>327</v>
      </c>
      <c r="D2155" s="32" t="s">
        <v>327</v>
      </c>
      <c r="E2155" s="32">
        <v>35</v>
      </c>
    </row>
    <row r="2156" spans="1:5" x14ac:dyDescent="0.35">
      <c r="A2156" s="46">
        <v>2106</v>
      </c>
      <c r="B2156" s="32" t="s">
        <v>345</v>
      </c>
      <c r="C2156" s="32" t="s">
        <v>343</v>
      </c>
      <c r="D2156" s="32" t="s">
        <v>332</v>
      </c>
      <c r="E2156" s="33">
        <v>4928</v>
      </c>
    </row>
    <row r="2157" spans="1:5" x14ac:dyDescent="0.35">
      <c r="A2157" s="46">
        <v>2107</v>
      </c>
      <c r="B2157" s="32" t="s">
        <v>345</v>
      </c>
      <c r="C2157" s="32" t="s">
        <v>343</v>
      </c>
      <c r="D2157" s="32" t="s">
        <v>333</v>
      </c>
      <c r="E2157" s="32">
        <v>156</v>
      </c>
    </row>
    <row r="2158" spans="1:5" x14ac:dyDescent="0.35">
      <c r="A2158" s="46">
        <v>2108</v>
      </c>
      <c r="B2158" s="32" t="s">
        <v>345</v>
      </c>
      <c r="C2158" s="32" t="s">
        <v>343</v>
      </c>
      <c r="D2158" s="32" t="s">
        <v>334</v>
      </c>
      <c r="E2158" s="33">
        <v>1019</v>
      </c>
    </row>
    <row r="2159" spans="1:5" x14ac:dyDescent="0.35">
      <c r="A2159" s="46">
        <v>2109</v>
      </c>
      <c r="B2159" s="34" t="s">
        <v>337</v>
      </c>
      <c r="C2159" s="34"/>
      <c r="D2159" s="34"/>
      <c r="E2159" s="35">
        <v>6141</v>
      </c>
    </row>
    <row r="2160" spans="1:5" x14ac:dyDescent="0.35">
      <c r="A2160" s="46">
        <v>2110</v>
      </c>
    </row>
    <row r="2161" spans="1:1" x14ac:dyDescent="0.35">
      <c r="A2161" s="46">
        <v>2111</v>
      </c>
    </row>
    <row r="2162" spans="1:1" x14ac:dyDescent="0.35">
      <c r="A2162" s="46">
        <v>2112</v>
      </c>
    </row>
    <row r="2163" spans="1:1" x14ac:dyDescent="0.35">
      <c r="A2163" s="46">
        <v>2113</v>
      </c>
    </row>
    <row r="2164" spans="1:1" x14ac:dyDescent="0.35">
      <c r="A2164" s="46">
        <v>2114</v>
      </c>
    </row>
    <row r="2165" spans="1:1" x14ac:dyDescent="0.35">
      <c r="A2165" s="46">
        <v>2115</v>
      </c>
    </row>
    <row r="2166" spans="1:1" x14ac:dyDescent="0.35">
      <c r="A2166" s="46">
        <v>2116</v>
      </c>
    </row>
    <row r="2167" spans="1:1" x14ac:dyDescent="0.35">
      <c r="A2167" s="46">
        <v>2117</v>
      </c>
    </row>
    <row r="2168" spans="1:1" x14ac:dyDescent="0.35">
      <c r="A2168" s="46">
        <v>2118</v>
      </c>
    </row>
    <row r="2169" spans="1:1" x14ac:dyDescent="0.35">
      <c r="A2169" s="46">
        <v>2119</v>
      </c>
    </row>
    <row r="2170" spans="1:1" x14ac:dyDescent="0.35">
      <c r="A2170" s="46">
        <v>2120</v>
      </c>
    </row>
    <row r="2171" spans="1:1" x14ac:dyDescent="0.35">
      <c r="A2171" s="46">
        <v>2121</v>
      </c>
    </row>
    <row r="2172" spans="1:1" x14ac:dyDescent="0.35">
      <c r="A2172" s="46">
        <v>2122</v>
      </c>
    </row>
    <row r="2173" spans="1:1" x14ac:dyDescent="0.35">
      <c r="A2173" s="46">
        <v>2123</v>
      </c>
    </row>
    <row r="2174" spans="1:1" x14ac:dyDescent="0.35">
      <c r="A2174" s="46">
        <v>2124</v>
      </c>
    </row>
    <row r="2175" spans="1:1" x14ac:dyDescent="0.35">
      <c r="A2175" s="46">
        <v>2125</v>
      </c>
    </row>
    <row r="2176" spans="1:1" x14ac:dyDescent="0.35">
      <c r="A2176" s="46">
        <v>2126</v>
      </c>
    </row>
    <row r="2177" spans="1:1" x14ac:dyDescent="0.35">
      <c r="A2177" s="46">
        <v>2127</v>
      </c>
    </row>
    <row r="2178" spans="1:1" x14ac:dyDescent="0.35">
      <c r="A2178" s="46">
        <v>2128</v>
      </c>
    </row>
    <row r="2179" spans="1:1" x14ac:dyDescent="0.35">
      <c r="A2179" s="46">
        <v>2129</v>
      </c>
    </row>
    <row r="2180" spans="1:1" x14ac:dyDescent="0.35">
      <c r="A2180" s="46">
        <v>2130</v>
      </c>
    </row>
    <row r="2181" spans="1:1" x14ac:dyDescent="0.35">
      <c r="A2181" s="46">
        <v>2131</v>
      </c>
    </row>
    <row r="2182" spans="1:1" x14ac:dyDescent="0.35">
      <c r="A2182" s="46">
        <v>2132</v>
      </c>
    </row>
    <row r="2183" spans="1:1" x14ac:dyDescent="0.35">
      <c r="A2183" s="46">
        <v>2133</v>
      </c>
    </row>
    <row r="2184" spans="1:1" x14ac:dyDescent="0.35">
      <c r="A2184" s="46">
        <v>2134</v>
      </c>
    </row>
    <row r="2185" spans="1:1" x14ac:dyDescent="0.35">
      <c r="A2185" s="46">
        <v>2135</v>
      </c>
    </row>
    <row r="2186" spans="1:1" x14ac:dyDescent="0.35">
      <c r="A2186" s="46">
        <v>2136</v>
      </c>
    </row>
    <row r="2187" spans="1:1" x14ac:dyDescent="0.35">
      <c r="A2187" s="46">
        <v>2137</v>
      </c>
    </row>
    <row r="2188" spans="1:1" x14ac:dyDescent="0.35">
      <c r="A2188" s="46">
        <v>2138</v>
      </c>
    </row>
    <row r="2189" spans="1:1" x14ac:dyDescent="0.35">
      <c r="A2189" s="46">
        <v>2139</v>
      </c>
    </row>
    <row r="2190" spans="1:1" x14ac:dyDescent="0.35">
      <c r="A2190" s="46">
        <v>2140</v>
      </c>
    </row>
    <row r="2191" spans="1:1" x14ac:dyDescent="0.35">
      <c r="A2191" s="46">
        <v>2141</v>
      </c>
    </row>
    <row r="2192" spans="1:1" x14ac:dyDescent="0.35">
      <c r="A2192" s="46">
        <v>2142</v>
      </c>
    </row>
    <row r="2193" spans="1:5" x14ac:dyDescent="0.35">
      <c r="A2193" s="46">
        <v>2143</v>
      </c>
    </row>
    <row r="2194" spans="1:5" x14ac:dyDescent="0.35">
      <c r="A2194" s="46">
        <v>2144</v>
      </c>
    </row>
    <row r="2195" spans="1:5" x14ac:dyDescent="0.35">
      <c r="A2195" s="46">
        <v>2145</v>
      </c>
    </row>
    <row r="2196" spans="1:5" x14ac:dyDescent="0.35">
      <c r="A2196" s="46">
        <v>2146</v>
      </c>
    </row>
    <row r="2197" spans="1:5" x14ac:dyDescent="0.35">
      <c r="A2197" s="46">
        <v>2147</v>
      </c>
    </row>
    <row r="2198" spans="1:5" x14ac:dyDescent="0.35">
      <c r="A2198" s="46">
        <v>2148</v>
      </c>
    </row>
    <row r="2199" spans="1:5" x14ac:dyDescent="0.35">
      <c r="A2199" s="46">
        <v>2149</v>
      </c>
    </row>
    <row r="2200" spans="1:5" s="30" customFormat="1" x14ac:dyDescent="0.35">
      <c r="A2200" s="46">
        <v>2150</v>
      </c>
    </row>
    <row r="2201" spans="1:5" x14ac:dyDescent="0.35">
      <c r="A2201" s="46">
        <v>2151</v>
      </c>
      <c r="B2201" s="31" t="s">
        <v>37</v>
      </c>
      <c r="C2201" s="31" t="s">
        <v>315</v>
      </c>
      <c r="D2201" s="31" t="s">
        <v>338</v>
      </c>
      <c r="E2201" s="31" t="s">
        <v>316</v>
      </c>
    </row>
    <row r="2202" spans="1:5" ht="29" x14ac:dyDescent="0.35">
      <c r="A2202" s="46">
        <v>2152</v>
      </c>
      <c r="B2202" s="32" t="s">
        <v>317</v>
      </c>
      <c r="C2202" s="32" t="s">
        <v>339</v>
      </c>
      <c r="D2202" s="32" t="s">
        <v>318</v>
      </c>
      <c r="E2202" s="32">
        <v>1</v>
      </c>
    </row>
    <row r="2203" spans="1:5" x14ac:dyDescent="0.35">
      <c r="A2203" s="46">
        <v>2153</v>
      </c>
      <c r="B2203" s="32" t="s">
        <v>345</v>
      </c>
      <c r="C2203" s="32" t="s">
        <v>327</v>
      </c>
      <c r="D2203" s="32" t="s">
        <v>327</v>
      </c>
      <c r="E2203" s="32">
        <v>7</v>
      </c>
    </row>
    <row r="2204" spans="1:5" x14ac:dyDescent="0.35">
      <c r="A2204" s="46">
        <v>2154</v>
      </c>
      <c r="B2204" s="32" t="s">
        <v>345</v>
      </c>
      <c r="C2204" s="32" t="s">
        <v>343</v>
      </c>
      <c r="D2204" s="32" t="s">
        <v>332</v>
      </c>
      <c r="E2204" s="33">
        <v>3245</v>
      </c>
    </row>
    <row r="2205" spans="1:5" x14ac:dyDescent="0.35">
      <c r="A2205" s="46">
        <v>2155</v>
      </c>
      <c r="B2205" s="32" t="s">
        <v>345</v>
      </c>
      <c r="C2205" s="32" t="s">
        <v>343</v>
      </c>
      <c r="D2205" s="32" t="s">
        <v>334</v>
      </c>
      <c r="E2205" s="32">
        <v>500</v>
      </c>
    </row>
    <row r="2206" spans="1:5" x14ac:dyDescent="0.35">
      <c r="A2206" s="46">
        <v>2156</v>
      </c>
      <c r="B2206" s="34" t="s">
        <v>337</v>
      </c>
      <c r="C2206" s="34"/>
      <c r="D2206" s="34"/>
      <c r="E2206" s="35">
        <v>3754</v>
      </c>
    </row>
    <row r="2207" spans="1:5" x14ac:dyDescent="0.35">
      <c r="A2207" s="46">
        <v>2157</v>
      </c>
    </row>
    <row r="2208" spans="1:5" x14ac:dyDescent="0.35">
      <c r="A2208" s="46">
        <v>2158</v>
      </c>
    </row>
    <row r="2209" spans="1:1" x14ac:dyDescent="0.35">
      <c r="A2209" s="46">
        <v>2159</v>
      </c>
    </row>
    <row r="2210" spans="1:1" x14ac:dyDescent="0.35">
      <c r="A2210" s="46">
        <v>2160</v>
      </c>
    </row>
    <row r="2211" spans="1:1" x14ac:dyDescent="0.35">
      <c r="A2211" s="46">
        <v>2161</v>
      </c>
    </row>
    <row r="2212" spans="1:1" x14ac:dyDescent="0.35">
      <c r="A2212" s="46">
        <v>2162</v>
      </c>
    </row>
    <row r="2213" spans="1:1" x14ac:dyDescent="0.35">
      <c r="A2213" s="46">
        <v>2163</v>
      </c>
    </row>
    <row r="2214" spans="1:1" x14ac:dyDescent="0.35">
      <c r="A2214" s="46">
        <v>2164</v>
      </c>
    </row>
    <row r="2215" spans="1:1" x14ac:dyDescent="0.35">
      <c r="A2215" s="46">
        <v>2165</v>
      </c>
    </row>
    <row r="2216" spans="1:1" x14ac:dyDescent="0.35">
      <c r="A2216" s="46">
        <v>2166</v>
      </c>
    </row>
    <row r="2217" spans="1:1" x14ac:dyDescent="0.35">
      <c r="A2217" s="46">
        <v>2167</v>
      </c>
    </row>
    <row r="2218" spans="1:1" x14ac:dyDescent="0.35">
      <c r="A2218" s="46">
        <v>2168</v>
      </c>
    </row>
    <row r="2219" spans="1:1" x14ac:dyDescent="0.35">
      <c r="A2219" s="46">
        <v>2169</v>
      </c>
    </row>
    <row r="2220" spans="1:1" x14ac:dyDescent="0.35">
      <c r="A2220" s="46">
        <v>2170</v>
      </c>
    </row>
    <row r="2221" spans="1:1" x14ac:dyDescent="0.35">
      <c r="A2221" s="46">
        <v>2171</v>
      </c>
    </row>
    <row r="2222" spans="1:1" x14ac:dyDescent="0.35">
      <c r="A2222" s="46">
        <v>2172</v>
      </c>
    </row>
    <row r="2223" spans="1:1" x14ac:dyDescent="0.35">
      <c r="A2223" s="46">
        <v>2173</v>
      </c>
    </row>
    <row r="2224" spans="1:1" x14ac:dyDescent="0.35">
      <c r="A2224" s="46">
        <v>2174</v>
      </c>
    </row>
    <row r="2225" spans="1:1" x14ac:dyDescent="0.35">
      <c r="A2225" s="46">
        <v>2175</v>
      </c>
    </row>
    <row r="2226" spans="1:1" x14ac:dyDescent="0.35">
      <c r="A2226" s="46">
        <v>2176</v>
      </c>
    </row>
    <row r="2227" spans="1:1" x14ac:dyDescent="0.35">
      <c r="A2227" s="46">
        <v>2177</v>
      </c>
    </row>
    <row r="2228" spans="1:1" x14ac:dyDescent="0.35">
      <c r="A2228" s="46">
        <v>2178</v>
      </c>
    </row>
    <row r="2229" spans="1:1" x14ac:dyDescent="0.35">
      <c r="A2229" s="46">
        <v>2179</v>
      </c>
    </row>
    <row r="2230" spans="1:1" x14ac:dyDescent="0.35">
      <c r="A2230" s="46">
        <v>2180</v>
      </c>
    </row>
    <row r="2231" spans="1:1" x14ac:dyDescent="0.35">
      <c r="A2231" s="46">
        <v>2181</v>
      </c>
    </row>
    <row r="2232" spans="1:1" x14ac:dyDescent="0.35">
      <c r="A2232" s="46">
        <v>2182</v>
      </c>
    </row>
    <row r="2233" spans="1:1" x14ac:dyDescent="0.35">
      <c r="A2233" s="46">
        <v>2183</v>
      </c>
    </row>
    <row r="2234" spans="1:1" x14ac:dyDescent="0.35">
      <c r="A2234" s="46">
        <v>2184</v>
      </c>
    </row>
    <row r="2235" spans="1:1" x14ac:dyDescent="0.35">
      <c r="A2235" s="46">
        <v>2185</v>
      </c>
    </row>
    <row r="2236" spans="1:1" x14ac:dyDescent="0.35">
      <c r="A2236" s="46">
        <v>2186</v>
      </c>
    </row>
    <row r="2237" spans="1:1" x14ac:dyDescent="0.35">
      <c r="A2237" s="46">
        <v>2187</v>
      </c>
    </row>
    <row r="2238" spans="1:1" x14ac:dyDescent="0.35">
      <c r="A2238" s="46">
        <v>2188</v>
      </c>
    </row>
    <row r="2239" spans="1:1" x14ac:dyDescent="0.35">
      <c r="A2239" s="46">
        <v>2189</v>
      </c>
    </row>
    <row r="2240" spans="1:1" x14ac:dyDescent="0.35">
      <c r="A2240" s="46">
        <v>2190</v>
      </c>
    </row>
    <row r="2241" spans="1:6" x14ac:dyDescent="0.35">
      <c r="A2241" s="46">
        <v>2191</v>
      </c>
    </row>
    <row r="2242" spans="1:6" x14ac:dyDescent="0.35">
      <c r="A2242" s="46">
        <v>2192</v>
      </c>
    </row>
    <row r="2243" spans="1:6" x14ac:dyDescent="0.35">
      <c r="A2243" s="46">
        <v>2193</v>
      </c>
    </row>
    <row r="2244" spans="1:6" x14ac:dyDescent="0.35">
      <c r="A2244" s="46">
        <v>2194</v>
      </c>
    </row>
    <row r="2245" spans="1:6" x14ac:dyDescent="0.35">
      <c r="A2245" s="46">
        <v>2195</v>
      </c>
    </row>
    <row r="2246" spans="1:6" x14ac:dyDescent="0.35">
      <c r="A2246" s="46">
        <v>2196</v>
      </c>
    </row>
    <row r="2247" spans="1:6" x14ac:dyDescent="0.35">
      <c r="A2247" s="46">
        <v>2197</v>
      </c>
    </row>
    <row r="2248" spans="1:6" x14ac:dyDescent="0.35">
      <c r="A2248" s="46">
        <v>2198</v>
      </c>
    </row>
    <row r="2249" spans="1:6" x14ac:dyDescent="0.35">
      <c r="A2249" s="46">
        <v>2199</v>
      </c>
    </row>
    <row r="2250" spans="1:6" s="30" customFormat="1" x14ac:dyDescent="0.35">
      <c r="A2250" s="46">
        <v>2200</v>
      </c>
    </row>
    <row r="2251" spans="1:6" x14ac:dyDescent="0.35">
      <c r="A2251" s="46">
        <v>2201</v>
      </c>
      <c r="B2251" s="31" t="s">
        <v>38</v>
      </c>
      <c r="C2251" s="31" t="s">
        <v>315</v>
      </c>
      <c r="D2251" s="31" t="s">
        <v>338</v>
      </c>
      <c r="E2251" s="31" t="s">
        <v>316</v>
      </c>
      <c r="F2251" s="1"/>
    </row>
    <row r="2252" spans="1:6" ht="29" x14ac:dyDescent="0.35">
      <c r="A2252" s="46">
        <v>2202</v>
      </c>
      <c r="B2252" s="32" t="s">
        <v>317</v>
      </c>
      <c r="C2252" s="32" t="s">
        <v>339</v>
      </c>
      <c r="D2252" s="32" t="s">
        <v>318</v>
      </c>
      <c r="E2252" s="33">
        <v>18078</v>
      </c>
      <c r="F2252" s="1"/>
    </row>
    <row r="2253" spans="1:6" ht="29" x14ac:dyDescent="0.35">
      <c r="A2253" s="46">
        <v>2203</v>
      </c>
      <c r="B2253" s="32" t="s">
        <v>317</v>
      </c>
      <c r="C2253" s="32" t="s">
        <v>339</v>
      </c>
      <c r="D2253" s="32" t="s">
        <v>320</v>
      </c>
      <c r="E2253" s="33">
        <v>1923</v>
      </c>
      <c r="F2253" s="1"/>
    </row>
    <row r="2254" spans="1:6" x14ac:dyDescent="0.35">
      <c r="A2254" s="46">
        <v>2204</v>
      </c>
      <c r="B2254" s="32" t="s">
        <v>317</v>
      </c>
      <c r="C2254" s="32" t="s">
        <v>340</v>
      </c>
      <c r="D2254" s="32" t="s">
        <v>321</v>
      </c>
      <c r="E2254" s="33">
        <v>1801</v>
      </c>
      <c r="F2254" s="1"/>
    </row>
    <row r="2255" spans="1:6" x14ac:dyDescent="0.35">
      <c r="A2255" s="46">
        <v>2205</v>
      </c>
      <c r="B2255" s="32" t="s">
        <v>317</v>
      </c>
      <c r="C2255" s="32" t="s">
        <v>341</v>
      </c>
      <c r="D2255" s="32" t="s">
        <v>323</v>
      </c>
      <c r="E2255" s="32">
        <v>83</v>
      </c>
      <c r="F2255" s="1"/>
    </row>
    <row r="2256" spans="1:6" x14ac:dyDescent="0.35">
      <c r="A2256" s="46">
        <v>2206</v>
      </c>
      <c r="B2256" s="32" t="s">
        <v>317</v>
      </c>
      <c r="C2256" s="32" t="s">
        <v>341</v>
      </c>
      <c r="D2256" s="32" t="s">
        <v>324</v>
      </c>
      <c r="E2256" s="32">
        <v>42</v>
      </c>
      <c r="F2256" s="1"/>
    </row>
    <row r="2257" spans="1:6" ht="29" x14ac:dyDescent="0.35">
      <c r="A2257" s="46">
        <v>2207</v>
      </c>
      <c r="B2257" s="32" t="s">
        <v>317</v>
      </c>
      <c r="C2257" s="32" t="s">
        <v>341</v>
      </c>
      <c r="D2257" s="32" t="s">
        <v>325</v>
      </c>
      <c r="E2257" s="32">
        <v>4</v>
      </c>
      <c r="F2257" s="1"/>
    </row>
    <row r="2258" spans="1:6" x14ac:dyDescent="0.35">
      <c r="A2258" s="46">
        <v>2208</v>
      </c>
      <c r="B2258" s="32" t="s">
        <v>345</v>
      </c>
      <c r="C2258" s="32" t="s">
        <v>327</v>
      </c>
      <c r="D2258" s="32" t="s">
        <v>327</v>
      </c>
      <c r="E2258" s="33">
        <v>1273</v>
      </c>
      <c r="F2258" s="1"/>
    </row>
    <row r="2259" spans="1:6" x14ac:dyDescent="0.35">
      <c r="A2259" s="46">
        <v>2209</v>
      </c>
      <c r="B2259" s="32" t="s">
        <v>345</v>
      </c>
      <c r="C2259" s="32" t="s">
        <v>327</v>
      </c>
      <c r="D2259" s="32" t="s">
        <v>329</v>
      </c>
      <c r="E2259" s="32">
        <v>877</v>
      </c>
      <c r="F2259" s="1"/>
    </row>
    <row r="2260" spans="1:6" ht="29" x14ac:dyDescent="0.35">
      <c r="A2260" s="46">
        <v>2210</v>
      </c>
      <c r="B2260" s="32" t="s">
        <v>345</v>
      </c>
      <c r="C2260" s="32" t="s">
        <v>342</v>
      </c>
      <c r="D2260" s="32" t="s">
        <v>330</v>
      </c>
      <c r="E2260" s="32">
        <v>716</v>
      </c>
    </row>
    <row r="2261" spans="1:6" x14ac:dyDescent="0.35">
      <c r="A2261" s="46">
        <v>2211</v>
      </c>
      <c r="B2261" s="32" t="s">
        <v>345</v>
      </c>
      <c r="C2261" s="32" t="s">
        <v>343</v>
      </c>
      <c r="D2261" s="32" t="s">
        <v>332</v>
      </c>
      <c r="E2261" s="33">
        <v>12566</v>
      </c>
    </row>
    <row r="2262" spans="1:6" x14ac:dyDescent="0.35">
      <c r="A2262" s="46">
        <v>2212</v>
      </c>
      <c r="B2262" s="32" t="s">
        <v>345</v>
      </c>
      <c r="C2262" s="32" t="s">
        <v>343</v>
      </c>
      <c r="D2262" s="32" t="s">
        <v>333</v>
      </c>
      <c r="E2262" s="33">
        <v>8799</v>
      </c>
    </row>
    <row r="2263" spans="1:6" x14ac:dyDescent="0.35">
      <c r="A2263" s="46">
        <v>2213</v>
      </c>
      <c r="B2263" s="32" t="s">
        <v>345</v>
      </c>
      <c r="C2263" s="32" t="s">
        <v>343</v>
      </c>
      <c r="D2263" s="32" t="s">
        <v>334</v>
      </c>
      <c r="E2263" s="33">
        <v>4315</v>
      </c>
    </row>
    <row r="2264" spans="1:6" x14ac:dyDescent="0.35">
      <c r="A2264" s="46">
        <v>2214</v>
      </c>
      <c r="B2264" s="32" t="s">
        <v>345</v>
      </c>
      <c r="C2264" s="32" t="s">
        <v>343</v>
      </c>
      <c r="D2264" s="32" t="s">
        <v>335</v>
      </c>
      <c r="E2264" s="33">
        <v>2086</v>
      </c>
    </row>
    <row r="2265" spans="1:6" x14ac:dyDescent="0.35">
      <c r="A2265" s="46">
        <v>2215</v>
      </c>
      <c r="B2265" s="32" t="s">
        <v>345</v>
      </c>
      <c r="C2265" s="32" t="s">
        <v>336</v>
      </c>
      <c r="D2265" s="32" t="s">
        <v>336</v>
      </c>
      <c r="E2265" s="32">
        <v>194</v>
      </c>
    </row>
    <row r="2266" spans="1:6" x14ac:dyDescent="0.35">
      <c r="A2266" s="46">
        <v>2216</v>
      </c>
      <c r="B2266" s="34" t="s">
        <v>337</v>
      </c>
      <c r="C2266" s="34"/>
      <c r="D2266" s="34"/>
      <c r="E2266" s="35">
        <v>52756</v>
      </c>
    </row>
    <row r="2267" spans="1:6" x14ac:dyDescent="0.35">
      <c r="A2267" s="46">
        <v>2217</v>
      </c>
    </row>
    <row r="2268" spans="1:6" x14ac:dyDescent="0.35">
      <c r="A2268" s="46">
        <v>2218</v>
      </c>
    </row>
    <row r="2269" spans="1:6" x14ac:dyDescent="0.35">
      <c r="A2269" s="46">
        <v>2219</v>
      </c>
    </row>
    <row r="2270" spans="1:6" x14ac:dyDescent="0.35">
      <c r="A2270" s="46">
        <v>2220</v>
      </c>
    </row>
    <row r="2271" spans="1:6" x14ac:dyDescent="0.35">
      <c r="A2271" s="46">
        <v>2221</v>
      </c>
    </row>
    <row r="2272" spans="1:6" x14ac:dyDescent="0.35">
      <c r="A2272" s="46">
        <v>2222</v>
      </c>
    </row>
    <row r="2273" spans="1:1" x14ac:dyDescent="0.35">
      <c r="A2273" s="46">
        <v>2223</v>
      </c>
    </row>
    <row r="2274" spans="1:1" x14ac:dyDescent="0.35">
      <c r="A2274" s="46">
        <v>2224</v>
      </c>
    </row>
    <row r="2275" spans="1:1" x14ac:dyDescent="0.35">
      <c r="A2275" s="46">
        <v>2225</v>
      </c>
    </row>
    <row r="2276" spans="1:1" x14ac:dyDescent="0.35">
      <c r="A2276" s="46">
        <v>2226</v>
      </c>
    </row>
    <row r="2277" spans="1:1" x14ac:dyDescent="0.35">
      <c r="A2277" s="46">
        <v>2227</v>
      </c>
    </row>
    <row r="2278" spans="1:1" x14ac:dyDescent="0.35">
      <c r="A2278" s="46">
        <v>2228</v>
      </c>
    </row>
    <row r="2279" spans="1:1" x14ac:dyDescent="0.35">
      <c r="A2279" s="46">
        <v>2229</v>
      </c>
    </row>
    <row r="2280" spans="1:1" x14ac:dyDescent="0.35">
      <c r="A2280" s="46">
        <v>2230</v>
      </c>
    </row>
    <row r="2281" spans="1:1" x14ac:dyDescent="0.35">
      <c r="A2281" s="46">
        <v>2231</v>
      </c>
    </row>
    <row r="2282" spans="1:1" x14ac:dyDescent="0.35">
      <c r="A2282" s="46">
        <v>2232</v>
      </c>
    </row>
    <row r="2283" spans="1:1" x14ac:dyDescent="0.35">
      <c r="A2283" s="46">
        <v>2233</v>
      </c>
    </row>
    <row r="2284" spans="1:1" x14ac:dyDescent="0.35">
      <c r="A2284" s="46">
        <v>2234</v>
      </c>
    </row>
    <row r="2285" spans="1:1" x14ac:dyDescent="0.35">
      <c r="A2285" s="46">
        <v>2235</v>
      </c>
    </row>
    <row r="2286" spans="1:1" x14ac:dyDescent="0.35">
      <c r="A2286" s="46">
        <v>2236</v>
      </c>
    </row>
    <row r="2287" spans="1:1" x14ac:dyDescent="0.35">
      <c r="A2287" s="46">
        <v>2237</v>
      </c>
    </row>
    <row r="2288" spans="1:1" x14ac:dyDescent="0.35">
      <c r="A2288" s="46">
        <v>2238</v>
      </c>
    </row>
    <row r="2289" spans="1:5" x14ac:dyDescent="0.35">
      <c r="A2289" s="46">
        <v>2239</v>
      </c>
    </row>
    <row r="2290" spans="1:5" x14ac:dyDescent="0.35">
      <c r="A2290" s="46">
        <v>2240</v>
      </c>
    </row>
    <row r="2291" spans="1:5" x14ac:dyDescent="0.35">
      <c r="A2291" s="46">
        <v>2241</v>
      </c>
    </row>
    <row r="2292" spans="1:5" x14ac:dyDescent="0.35">
      <c r="A2292" s="46">
        <v>2242</v>
      </c>
    </row>
    <row r="2293" spans="1:5" x14ac:dyDescent="0.35">
      <c r="A2293" s="46">
        <v>2243</v>
      </c>
    </row>
    <row r="2294" spans="1:5" x14ac:dyDescent="0.35">
      <c r="A2294" s="46">
        <v>2244</v>
      </c>
    </row>
    <row r="2295" spans="1:5" x14ac:dyDescent="0.35">
      <c r="A2295" s="46">
        <v>2245</v>
      </c>
    </row>
    <row r="2296" spans="1:5" x14ac:dyDescent="0.35">
      <c r="A2296" s="46">
        <v>2246</v>
      </c>
    </row>
    <row r="2297" spans="1:5" x14ac:dyDescent="0.35">
      <c r="A2297" s="46">
        <v>2247</v>
      </c>
    </row>
    <row r="2298" spans="1:5" x14ac:dyDescent="0.35">
      <c r="A2298" s="46">
        <v>2248</v>
      </c>
    </row>
    <row r="2299" spans="1:5" x14ac:dyDescent="0.35">
      <c r="A2299" s="46">
        <v>2249</v>
      </c>
    </row>
    <row r="2300" spans="1:5" s="30" customFormat="1" x14ac:dyDescent="0.35">
      <c r="A2300" s="46">
        <v>2250</v>
      </c>
    </row>
    <row r="2301" spans="1:5" x14ac:dyDescent="0.35">
      <c r="A2301" s="46">
        <v>2251</v>
      </c>
      <c r="B2301" s="31" t="s">
        <v>76</v>
      </c>
      <c r="C2301" s="31" t="s">
        <v>315</v>
      </c>
      <c r="D2301" s="31" t="s">
        <v>338</v>
      </c>
      <c r="E2301" s="31" t="s">
        <v>316</v>
      </c>
    </row>
    <row r="2302" spans="1:5" ht="29" x14ac:dyDescent="0.35">
      <c r="A2302" s="46">
        <v>2252</v>
      </c>
      <c r="B2302" s="32" t="s">
        <v>317</v>
      </c>
      <c r="C2302" s="32" t="s">
        <v>339</v>
      </c>
      <c r="D2302" s="32" t="s">
        <v>346</v>
      </c>
      <c r="E2302" s="32"/>
    </row>
    <row r="2303" spans="1:5" ht="29" x14ac:dyDescent="0.35">
      <c r="A2303" s="46">
        <v>2253</v>
      </c>
      <c r="B2303" s="32" t="s">
        <v>317</v>
      </c>
      <c r="C2303" s="32" t="s">
        <v>339</v>
      </c>
      <c r="D2303" s="32" t="s">
        <v>318</v>
      </c>
      <c r="E2303" s="32"/>
    </row>
    <row r="2304" spans="1:5" x14ac:dyDescent="0.35">
      <c r="A2304" s="46">
        <v>2254</v>
      </c>
      <c r="B2304" s="32" t="s">
        <v>317</v>
      </c>
      <c r="C2304" s="32" t="s">
        <v>339</v>
      </c>
      <c r="D2304" s="32" t="s">
        <v>319</v>
      </c>
      <c r="E2304" s="32">
        <v>19</v>
      </c>
    </row>
    <row r="2305" spans="1:5" x14ac:dyDescent="0.35">
      <c r="A2305" s="46">
        <v>2255</v>
      </c>
      <c r="B2305" s="32" t="s">
        <v>317</v>
      </c>
      <c r="C2305" s="32" t="s">
        <v>339</v>
      </c>
      <c r="D2305" s="32" t="s">
        <v>344</v>
      </c>
      <c r="E2305" s="32"/>
    </row>
    <row r="2306" spans="1:5" ht="29" x14ac:dyDescent="0.35">
      <c r="A2306" s="46">
        <v>2256</v>
      </c>
      <c r="B2306" s="32" t="s">
        <v>317</v>
      </c>
      <c r="C2306" s="32" t="s">
        <v>339</v>
      </c>
      <c r="D2306" s="32" t="s">
        <v>320</v>
      </c>
      <c r="E2306" s="32"/>
    </row>
    <row r="2307" spans="1:5" x14ac:dyDescent="0.35">
      <c r="A2307" s="46">
        <v>2257</v>
      </c>
      <c r="B2307" s="32" t="s">
        <v>317</v>
      </c>
      <c r="C2307" s="32" t="s">
        <v>340</v>
      </c>
      <c r="D2307" s="32" t="s">
        <v>321</v>
      </c>
      <c r="E2307" s="32"/>
    </row>
    <row r="2308" spans="1:5" x14ac:dyDescent="0.35">
      <c r="A2308" s="46">
        <v>2258</v>
      </c>
      <c r="B2308" s="32" t="s">
        <v>317</v>
      </c>
      <c r="C2308" s="32" t="s">
        <v>340</v>
      </c>
      <c r="D2308" s="32" t="s">
        <v>322</v>
      </c>
      <c r="E2308" s="33">
        <v>44309</v>
      </c>
    </row>
    <row r="2309" spans="1:5" x14ac:dyDescent="0.35">
      <c r="A2309" s="46">
        <v>2259</v>
      </c>
      <c r="B2309" s="32" t="s">
        <v>317</v>
      </c>
      <c r="C2309" s="32" t="s">
        <v>341</v>
      </c>
      <c r="D2309" s="32" t="s">
        <v>323</v>
      </c>
      <c r="E2309" s="33">
        <v>6647</v>
      </c>
    </row>
    <row r="2310" spans="1:5" x14ac:dyDescent="0.35">
      <c r="A2310" s="46">
        <v>2260</v>
      </c>
      <c r="B2310" s="32" t="s">
        <v>317</v>
      </c>
      <c r="C2310" s="32" t="s">
        <v>341</v>
      </c>
      <c r="D2310" s="32" t="s">
        <v>324</v>
      </c>
      <c r="E2310" s="33">
        <v>47181</v>
      </c>
    </row>
    <row r="2311" spans="1:5" ht="29" x14ac:dyDescent="0.35">
      <c r="A2311" s="46">
        <v>2261</v>
      </c>
      <c r="B2311" s="32" t="s">
        <v>317</v>
      </c>
      <c r="C2311" s="32" t="s">
        <v>341</v>
      </c>
      <c r="D2311" s="32" t="s">
        <v>325</v>
      </c>
      <c r="E2311" s="32">
        <v>71</v>
      </c>
    </row>
    <row r="2312" spans="1:5" x14ac:dyDescent="0.35">
      <c r="A2312" s="46">
        <v>2262</v>
      </c>
      <c r="B2312" s="32" t="s">
        <v>345</v>
      </c>
      <c r="C2312" s="32" t="s">
        <v>327</v>
      </c>
      <c r="D2312" s="32" t="s">
        <v>327</v>
      </c>
      <c r="E2312" s="33">
        <v>1034348</v>
      </c>
    </row>
    <row r="2313" spans="1:5" ht="29" x14ac:dyDescent="0.35">
      <c r="A2313" s="46">
        <v>2263</v>
      </c>
      <c r="B2313" s="32" t="s">
        <v>345</v>
      </c>
      <c r="C2313" s="32" t="s">
        <v>327</v>
      </c>
      <c r="D2313" s="32" t="s">
        <v>328</v>
      </c>
      <c r="E2313" s="33">
        <v>3416</v>
      </c>
    </row>
    <row r="2314" spans="1:5" x14ac:dyDescent="0.35">
      <c r="A2314" s="46">
        <v>2264</v>
      </c>
      <c r="B2314" s="32" t="s">
        <v>345</v>
      </c>
      <c r="C2314" s="32" t="s">
        <v>327</v>
      </c>
      <c r="D2314" s="32" t="s">
        <v>329</v>
      </c>
      <c r="E2314" s="33">
        <v>200243</v>
      </c>
    </row>
    <row r="2315" spans="1:5" ht="29" x14ac:dyDescent="0.35">
      <c r="A2315" s="46">
        <v>2265</v>
      </c>
      <c r="B2315" s="32" t="s">
        <v>345</v>
      </c>
      <c r="C2315" s="32" t="s">
        <v>342</v>
      </c>
      <c r="D2315" s="32" t="s">
        <v>330</v>
      </c>
      <c r="E2315" s="33">
        <v>38794</v>
      </c>
    </row>
    <row r="2316" spans="1:5" x14ac:dyDescent="0.35">
      <c r="A2316" s="46">
        <v>2266</v>
      </c>
      <c r="B2316" s="32" t="s">
        <v>345</v>
      </c>
      <c r="C2316" s="32" t="s">
        <v>342</v>
      </c>
      <c r="D2316" s="32" t="s">
        <v>331</v>
      </c>
      <c r="E2316" s="32">
        <v>705</v>
      </c>
    </row>
    <row r="2317" spans="1:5" x14ac:dyDescent="0.35">
      <c r="A2317" s="46">
        <v>2267</v>
      </c>
      <c r="B2317" s="32" t="s">
        <v>345</v>
      </c>
      <c r="C2317" s="32" t="s">
        <v>343</v>
      </c>
      <c r="D2317" s="32" t="s">
        <v>332</v>
      </c>
      <c r="E2317" s="32">
        <v>548</v>
      </c>
    </row>
    <row r="2318" spans="1:5" x14ac:dyDescent="0.35">
      <c r="A2318" s="46">
        <v>2268</v>
      </c>
      <c r="B2318" s="32" t="s">
        <v>345</v>
      </c>
      <c r="C2318" s="32" t="s">
        <v>343</v>
      </c>
      <c r="D2318" s="32" t="s">
        <v>333</v>
      </c>
      <c r="E2318" s="33">
        <v>3134</v>
      </c>
    </row>
    <row r="2319" spans="1:5" x14ac:dyDescent="0.35">
      <c r="A2319" s="46">
        <v>2269</v>
      </c>
      <c r="B2319" s="32" t="s">
        <v>345</v>
      </c>
      <c r="C2319" s="32" t="s">
        <v>343</v>
      </c>
      <c r="D2319" s="32" t="s">
        <v>334</v>
      </c>
      <c r="E2319" s="33">
        <v>739316</v>
      </c>
    </row>
    <row r="2320" spans="1:5" x14ac:dyDescent="0.35">
      <c r="A2320" s="46">
        <v>2270</v>
      </c>
      <c r="B2320" s="32" t="s">
        <v>345</v>
      </c>
      <c r="C2320" s="32" t="s">
        <v>343</v>
      </c>
      <c r="D2320" s="32" t="s">
        <v>335</v>
      </c>
      <c r="E2320" s="33">
        <v>56804</v>
      </c>
    </row>
    <row r="2321" spans="1:5" x14ac:dyDescent="0.35">
      <c r="A2321" s="46">
        <v>2271</v>
      </c>
      <c r="B2321" s="32" t="s">
        <v>345</v>
      </c>
      <c r="C2321" s="32" t="s">
        <v>336</v>
      </c>
      <c r="D2321" s="32" t="s">
        <v>336</v>
      </c>
      <c r="E2321" s="33">
        <v>1323</v>
      </c>
    </row>
    <row r="2322" spans="1:5" x14ac:dyDescent="0.35">
      <c r="A2322" s="46">
        <v>2272</v>
      </c>
      <c r="B2322" s="34" t="s">
        <v>337</v>
      </c>
      <c r="C2322" s="34"/>
      <c r="D2322" s="34"/>
      <c r="E2322" s="35">
        <v>2208188</v>
      </c>
    </row>
    <row r="2323" spans="1:5" x14ac:dyDescent="0.35">
      <c r="A2323" s="46">
        <v>2273</v>
      </c>
      <c r="B2323" s="34"/>
      <c r="C2323" s="34"/>
      <c r="D2323" s="34"/>
      <c r="E2323" s="35"/>
    </row>
    <row r="2324" spans="1:5" x14ac:dyDescent="0.35">
      <c r="A2324" s="46">
        <v>2274</v>
      </c>
    </row>
    <row r="2325" spans="1:5" x14ac:dyDescent="0.35">
      <c r="A2325" s="46">
        <v>2275</v>
      </c>
    </row>
    <row r="2326" spans="1:5" x14ac:dyDescent="0.35">
      <c r="A2326" s="46">
        <v>2276</v>
      </c>
    </row>
    <row r="2327" spans="1:5" x14ac:dyDescent="0.35">
      <c r="A2327" s="46">
        <v>2277</v>
      </c>
    </row>
    <row r="2328" spans="1:5" x14ac:dyDescent="0.35">
      <c r="A2328" s="46">
        <v>2278</v>
      </c>
    </row>
    <row r="2329" spans="1:5" x14ac:dyDescent="0.35">
      <c r="A2329" s="46">
        <v>2279</v>
      </c>
    </row>
    <row r="2330" spans="1:5" x14ac:dyDescent="0.35">
      <c r="A2330" s="46">
        <v>2280</v>
      </c>
    </row>
    <row r="2331" spans="1:5" x14ac:dyDescent="0.35">
      <c r="A2331" s="46">
        <v>2281</v>
      </c>
    </row>
    <row r="2332" spans="1:5" x14ac:dyDescent="0.35">
      <c r="A2332" s="46">
        <v>2282</v>
      </c>
    </row>
    <row r="2333" spans="1:5" x14ac:dyDescent="0.35">
      <c r="A2333" s="46">
        <v>2283</v>
      </c>
    </row>
    <row r="2334" spans="1:5" x14ac:dyDescent="0.35">
      <c r="A2334" s="46">
        <v>2284</v>
      </c>
    </row>
    <row r="2335" spans="1:5" x14ac:dyDescent="0.35">
      <c r="A2335" s="46">
        <v>2285</v>
      </c>
    </row>
    <row r="2336" spans="1:5" x14ac:dyDescent="0.35">
      <c r="A2336" s="46">
        <v>2286</v>
      </c>
    </row>
    <row r="2337" spans="1:5" x14ac:dyDescent="0.35">
      <c r="A2337" s="46">
        <v>2287</v>
      </c>
    </row>
    <row r="2338" spans="1:5" x14ac:dyDescent="0.35">
      <c r="A2338" s="46">
        <v>2288</v>
      </c>
    </row>
    <row r="2339" spans="1:5" x14ac:dyDescent="0.35">
      <c r="A2339" s="46">
        <v>2289</v>
      </c>
    </row>
    <row r="2340" spans="1:5" x14ac:dyDescent="0.35">
      <c r="A2340" s="46">
        <v>2290</v>
      </c>
    </row>
    <row r="2341" spans="1:5" x14ac:dyDescent="0.35">
      <c r="A2341" s="46">
        <v>2291</v>
      </c>
    </row>
    <row r="2342" spans="1:5" x14ac:dyDescent="0.35">
      <c r="A2342" s="46">
        <v>2292</v>
      </c>
    </row>
    <row r="2343" spans="1:5" x14ac:dyDescent="0.35">
      <c r="A2343" s="46">
        <v>2293</v>
      </c>
    </row>
    <row r="2344" spans="1:5" x14ac:dyDescent="0.35">
      <c r="A2344" s="46">
        <v>2294</v>
      </c>
    </row>
    <row r="2345" spans="1:5" x14ac:dyDescent="0.35">
      <c r="A2345" s="46">
        <v>2295</v>
      </c>
    </row>
    <row r="2346" spans="1:5" x14ac:dyDescent="0.35">
      <c r="A2346" s="46">
        <v>2296</v>
      </c>
    </row>
    <row r="2347" spans="1:5" x14ac:dyDescent="0.35">
      <c r="A2347" s="46">
        <v>2297</v>
      </c>
    </row>
    <row r="2348" spans="1:5" x14ac:dyDescent="0.35">
      <c r="A2348" s="46">
        <v>2298</v>
      </c>
    </row>
    <row r="2349" spans="1:5" x14ac:dyDescent="0.35">
      <c r="A2349" s="46">
        <v>2299</v>
      </c>
    </row>
    <row r="2350" spans="1:5" s="30" customFormat="1" x14ac:dyDescent="0.35">
      <c r="A2350" s="46">
        <v>2300</v>
      </c>
    </row>
    <row r="2351" spans="1:5" x14ac:dyDescent="0.35">
      <c r="A2351" s="46">
        <v>2301</v>
      </c>
      <c r="B2351" s="31" t="s">
        <v>77</v>
      </c>
      <c r="C2351" s="31" t="s">
        <v>315</v>
      </c>
      <c r="D2351" s="31" t="s">
        <v>338</v>
      </c>
      <c r="E2351" s="31" t="s">
        <v>316</v>
      </c>
    </row>
    <row r="2352" spans="1:5" ht="29" x14ac:dyDescent="0.35">
      <c r="A2352" s="46">
        <v>2302</v>
      </c>
      <c r="B2352" s="32" t="s">
        <v>317</v>
      </c>
      <c r="C2352" s="32" t="s">
        <v>339</v>
      </c>
      <c r="D2352" s="32" t="s">
        <v>318</v>
      </c>
      <c r="E2352" s="33">
        <v>146330</v>
      </c>
    </row>
    <row r="2353" spans="1:5" x14ac:dyDescent="0.35">
      <c r="A2353" s="46">
        <v>2303</v>
      </c>
      <c r="B2353" s="32" t="s">
        <v>317</v>
      </c>
      <c r="C2353" s="32" t="s">
        <v>339</v>
      </c>
      <c r="D2353" s="32" t="s">
        <v>319</v>
      </c>
      <c r="E2353" s="33">
        <v>2502</v>
      </c>
    </row>
    <row r="2354" spans="1:5" ht="29" x14ac:dyDescent="0.35">
      <c r="A2354" s="46">
        <v>2304</v>
      </c>
      <c r="B2354" s="32" t="s">
        <v>317</v>
      </c>
      <c r="C2354" s="32" t="s">
        <v>339</v>
      </c>
      <c r="D2354" s="32" t="s">
        <v>320</v>
      </c>
      <c r="E2354" s="32">
        <v>397</v>
      </c>
    </row>
    <row r="2355" spans="1:5" x14ac:dyDescent="0.35">
      <c r="A2355" s="46">
        <v>2305</v>
      </c>
      <c r="B2355" s="32" t="s">
        <v>317</v>
      </c>
      <c r="C2355" s="32" t="s">
        <v>340</v>
      </c>
      <c r="D2355" s="32" t="s">
        <v>321</v>
      </c>
      <c r="E2355" s="33">
        <v>1403</v>
      </c>
    </row>
    <row r="2356" spans="1:5" x14ac:dyDescent="0.35">
      <c r="A2356" s="46">
        <v>2306</v>
      </c>
      <c r="B2356" s="32" t="s">
        <v>317</v>
      </c>
      <c r="C2356" s="32" t="s">
        <v>341</v>
      </c>
      <c r="D2356" s="32" t="s">
        <v>323</v>
      </c>
      <c r="E2356" s="32">
        <v>5</v>
      </c>
    </row>
    <row r="2357" spans="1:5" x14ac:dyDescent="0.35">
      <c r="A2357" s="46">
        <v>2307</v>
      </c>
      <c r="B2357" s="32" t="s">
        <v>317</v>
      </c>
      <c r="C2357" s="32" t="s">
        <v>341</v>
      </c>
      <c r="D2357" s="32" t="s">
        <v>324</v>
      </c>
      <c r="E2357" s="32">
        <v>261</v>
      </c>
    </row>
    <row r="2358" spans="1:5" ht="29" x14ac:dyDescent="0.35">
      <c r="A2358" s="46">
        <v>2308</v>
      </c>
      <c r="B2358" s="32" t="s">
        <v>317</v>
      </c>
      <c r="C2358" s="32" t="s">
        <v>341</v>
      </c>
      <c r="D2358" s="32" t="s">
        <v>325</v>
      </c>
      <c r="E2358" s="32">
        <v>288</v>
      </c>
    </row>
    <row r="2359" spans="1:5" x14ac:dyDescent="0.35">
      <c r="A2359" s="46">
        <v>2309</v>
      </c>
      <c r="B2359" s="32" t="s">
        <v>345</v>
      </c>
      <c r="C2359" s="32" t="s">
        <v>327</v>
      </c>
      <c r="D2359" s="32" t="s">
        <v>327</v>
      </c>
      <c r="E2359" s="33">
        <v>54192</v>
      </c>
    </row>
    <row r="2360" spans="1:5" ht="29" x14ac:dyDescent="0.35">
      <c r="A2360" s="46">
        <v>2310</v>
      </c>
      <c r="B2360" s="32" t="s">
        <v>345</v>
      </c>
      <c r="C2360" s="32" t="s">
        <v>327</v>
      </c>
      <c r="D2360" s="32" t="s">
        <v>328</v>
      </c>
      <c r="E2360" s="33">
        <v>19609</v>
      </c>
    </row>
    <row r="2361" spans="1:5" x14ac:dyDescent="0.35">
      <c r="A2361" s="46">
        <v>2311</v>
      </c>
      <c r="B2361" s="32" t="s">
        <v>345</v>
      </c>
      <c r="C2361" s="32" t="s">
        <v>327</v>
      </c>
      <c r="D2361" s="32" t="s">
        <v>329</v>
      </c>
      <c r="E2361" s="33">
        <v>12679</v>
      </c>
    </row>
    <row r="2362" spans="1:5" x14ac:dyDescent="0.35">
      <c r="A2362" s="46">
        <v>2312</v>
      </c>
      <c r="B2362" s="32" t="s">
        <v>345</v>
      </c>
      <c r="C2362" s="32" t="s">
        <v>342</v>
      </c>
      <c r="D2362" s="32" t="s">
        <v>331</v>
      </c>
      <c r="E2362" s="33">
        <v>3302</v>
      </c>
    </row>
    <row r="2363" spans="1:5" x14ac:dyDescent="0.35">
      <c r="A2363" s="46">
        <v>2313</v>
      </c>
      <c r="B2363" s="32" t="s">
        <v>345</v>
      </c>
      <c r="C2363" s="32" t="s">
        <v>343</v>
      </c>
      <c r="D2363" s="32" t="s">
        <v>332</v>
      </c>
      <c r="E2363" s="33">
        <v>6426</v>
      </c>
    </row>
    <row r="2364" spans="1:5" x14ac:dyDescent="0.35">
      <c r="A2364" s="46">
        <v>2314</v>
      </c>
      <c r="B2364" s="32" t="s">
        <v>345</v>
      </c>
      <c r="C2364" s="32" t="s">
        <v>343</v>
      </c>
      <c r="D2364" s="32" t="s">
        <v>333</v>
      </c>
      <c r="E2364" s="33">
        <v>28234</v>
      </c>
    </row>
    <row r="2365" spans="1:5" x14ac:dyDescent="0.35">
      <c r="A2365" s="46">
        <v>2315</v>
      </c>
      <c r="B2365" s="32" t="s">
        <v>345</v>
      </c>
      <c r="C2365" s="32" t="s">
        <v>343</v>
      </c>
      <c r="D2365" s="32" t="s">
        <v>334</v>
      </c>
      <c r="E2365" s="33">
        <v>8917</v>
      </c>
    </row>
    <row r="2366" spans="1:5" x14ac:dyDescent="0.35">
      <c r="A2366" s="46">
        <v>2316</v>
      </c>
      <c r="B2366" s="32" t="s">
        <v>345</v>
      </c>
      <c r="C2366" s="32" t="s">
        <v>343</v>
      </c>
      <c r="D2366" s="32" t="s">
        <v>335</v>
      </c>
      <c r="E2366" s="33">
        <v>1636</v>
      </c>
    </row>
    <row r="2367" spans="1:5" x14ac:dyDescent="0.35">
      <c r="A2367" s="46">
        <v>2317</v>
      </c>
      <c r="B2367" s="32" t="s">
        <v>345</v>
      </c>
      <c r="C2367" s="32" t="s">
        <v>336</v>
      </c>
      <c r="D2367" s="32" t="s">
        <v>336</v>
      </c>
      <c r="E2367" s="32">
        <v>23</v>
      </c>
    </row>
    <row r="2368" spans="1:5" x14ac:dyDescent="0.35">
      <c r="A2368" s="46">
        <v>2318</v>
      </c>
      <c r="B2368" s="34" t="s">
        <v>337</v>
      </c>
      <c r="C2368" s="34"/>
      <c r="D2368" s="34"/>
      <c r="E2368" s="35">
        <v>286200</v>
      </c>
    </row>
    <row r="2369" spans="1:1" x14ac:dyDescent="0.35">
      <c r="A2369" s="46">
        <v>2319</v>
      </c>
    </row>
    <row r="2370" spans="1:1" x14ac:dyDescent="0.35">
      <c r="A2370" s="46">
        <v>2320</v>
      </c>
    </row>
    <row r="2371" spans="1:1" x14ac:dyDescent="0.35">
      <c r="A2371" s="46">
        <v>2321</v>
      </c>
    </row>
    <row r="2372" spans="1:1" x14ac:dyDescent="0.35">
      <c r="A2372" s="46">
        <v>2322</v>
      </c>
    </row>
    <row r="2373" spans="1:1" x14ac:dyDescent="0.35">
      <c r="A2373" s="46">
        <v>2323</v>
      </c>
    </row>
    <row r="2374" spans="1:1" x14ac:dyDescent="0.35">
      <c r="A2374" s="46">
        <v>2324</v>
      </c>
    </row>
    <row r="2375" spans="1:1" x14ac:dyDescent="0.35">
      <c r="A2375" s="46">
        <v>2325</v>
      </c>
    </row>
    <row r="2376" spans="1:1" x14ac:dyDescent="0.35">
      <c r="A2376" s="46">
        <v>2326</v>
      </c>
    </row>
    <row r="2377" spans="1:1" x14ac:dyDescent="0.35">
      <c r="A2377" s="46">
        <v>2327</v>
      </c>
    </row>
    <row r="2378" spans="1:1" x14ac:dyDescent="0.35">
      <c r="A2378" s="46">
        <v>2328</v>
      </c>
    </row>
    <row r="2379" spans="1:1" x14ac:dyDescent="0.35">
      <c r="A2379" s="46">
        <v>2329</v>
      </c>
    </row>
    <row r="2380" spans="1:1" x14ac:dyDescent="0.35">
      <c r="A2380" s="46">
        <v>2330</v>
      </c>
    </row>
    <row r="2381" spans="1:1" x14ac:dyDescent="0.35">
      <c r="A2381" s="46">
        <v>2331</v>
      </c>
    </row>
    <row r="2382" spans="1:1" x14ac:dyDescent="0.35">
      <c r="A2382" s="46">
        <v>2332</v>
      </c>
    </row>
    <row r="2383" spans="1:1" x14ac:dyDescent="0.35">
      <c r="A2383" s="46">
        <v>2333</v>
      </c>
    </row>
    <row r="2384" spans="1:1" x14ac:dyDescent="0.35">
      <c r="A2384" s="46">
        <v>2334</v>
      </c>
    </row>
    <row r="2385" spans="1:1" x14ac:dyDescent="0.35">
      <c r="A2385" s="46">
        <v>2335</v>
      </c>
    </row>
    <row r="2386" spans="1:1" x14ac:dyDescent="0.35">
      <c r="A2386" s="46">
        <v>2336</v>
      </c>
    </row>
    <row r="2387" spans="1:1" x14ac:dyDescent="0.35">
      <c r="A2387" s="46">
        <v>2337</v>
      </c>
    </row>
    <row r="2388" spans="1:1" x14ac:dyDescent="0.35">
      <c r="A2388" s="46">
        <v>2338</v>
      </c>
    </row>
    <row r="2389" spans="1:1" x14ac:dyDescent="0.35">
      <c r="A2389" s="46">
        <v>2339</v>
      </c>
    </row>
    <row r="2390" spans="1:1" x14ac:dyDescent="0.35">
      <c r="A2390" s="46">
        <v>2340</v>
      </c>
    </row>
    <row r="2391" spans="1:1" x14ac:dyDescent="0.35">
      <c r="A2391" s="46">
        <v>2341</v>
      </c>
    </row>
    <row r="2392" spans="1:1" x14ac:dyDescent="0.35">
      <c r="A2392" s="46">
        <v>2342</v>
      </c>
    </row>
    <row r="2393" spans="1:1" x14ac:dyDescent="0.35">
      <c r="A2393" s="46">
        <v>2343</v>
      </c>
    </row>
    <row r="2394" spans="1:1" x14ac:dyDescent="0.35">
      <c r="A2394" s="46">
        <v>2344</v>
      </c>
    </row>
    <row r="2395" spans="1:1" x14ac:dyDescent="0.35">
      <c r="A2395" s="46">
        <v>2345</v>
      </c>
    </row>
    <row r="2396" spans="1:1" x14ac:dyDescent="0.35">
      <c r="A2396" s="46">
        <v>2346</v>
      </c>
    </row>
    <row r="2397" spans="1:1" x14ac:dyDescent="0.35">
      <c r="A2397" s="46">
        <v>2347</v>
      </c>
    </row>
    <row r="2398" spans="1:1" x14ac:dyDescent="0.35">
      <c r="A2398" s="46">
        <v>2348</v>
      </c>
    </row>
    <row r="2399" spans="1:1" x14ac:dyDescent="0.35">
      <c r="A2399" s="46">
        <v>2349</v>
      </c>
    </row>
    <row r="2400" spans="1:1" s="30" customFormat="1" x14ac:dyDescent="0.35">
      <c r="A2400" s="46">
        <v>2350</v>
      </c>
    </row>
    <row r="2401" spans="1:5" x14ac:dyDescent="0.35">
      <c r="A2401" s="46">
        <v>2351</v>
      </c>
      <c r="B2401" s="31" t="s">
        <v>78</v>
      </c>
      <c r="C2401" s="31" t="s">
        <v>315</v>
      </c>
      <c r="D2401" s="31" t="s">
        <v>338</v>
      </c>
      <c r="E2401" s="31" t="s">
        <v>316</v>
      </c>
    </row>
    <row r="2402" spans="1:5" ht="29" x14ac:dyDescent="0.35">
      <c r="A2402" s="46">
        <v>2352</v>
      </c>
      <c r="B2402" s="32" t="s">
        <v>317</v>
      </c>
      <c r="C2402" s="32" t="s">
        <v>339</v>
      </c>
      <c r="D2402" s="32" t="s">
        <v>346</v>
      </c>
      <c r="E2402" s="32">
        <v>6</v>
      </c>
    </row>
    <row r="2403" spans="1:5" ht="29" x14ac:dyDescent="0.35">
      <c r="A2403" s="46">
        <v>2353</v>
      </c>
      <c r="B2403" s="32" t="s">
        <v>317</v>
      </c>
      <c r="C2403" s="32" t="s">
        <v>339</v>
      </c>
      <c r="D2403" s="32" t="s">
        <v>318</v>
      </c>
      <c r="E2403" s="33">
        <v>50336</v>
      </c>
    </row>
    <row r="2404" spans="1:5" x14ac:dyDescent="0.35">
      <c r="A2404" s="46">
        <v>2354</v>
      </c>
      <c r="B2404" s="32" t="s">
        <v>317</v>
      </c>
      <c r="C2404" s="32" t="s">
        <v>339</v>
      </c>
      <c r="D2404" s="32" t="s">
        <v>319</v>
      </c>
      <c r="E2404" s="33">
        <v>58953</v>
      </c>
    </row>
    <row r="2405" spans="1:5" x14ac:dyDescent="0.35">
      <c r="A2405" s="46">
        <v>2355</v>
      </c>
      <c r="B2405" s="32" t="s">
        <v>317</v>
      </c>
      <c r="C2405" s="32" t="s">
        <v>339</v>
      </c>
      <c r="D2405" s="32" t="s">
        <v>344</v>
      </c>
      <c r="E2405" s="32">
        <v>6</v>
      </c>
    </row>
    <row r="2406" spans="1:5" ht="29" x14ac:dyDescent="0.35">
      <c r="A2406" s="46">
        <v>2356</v>
      </c>
      <c r="B2406" s="32" t="s">
        <v>317</v>
      </c>
      <c r="C2406" s="32" t="s">
        <v>339</v>
      </c>
      <c r="D2406" s="32" t="s">
        <v>320</v>
      </c>
      <c r="E2406" s="33">
        <v>2603</v>
      </c>
    </row>
    <row r="2407" spans="1:5" x14ac:dyDescent="0.35">
      <c r="A2407" s="46">
        <v>2357</v>
      </c>
      <c r="B2407" s="32" t="s">
        <v>317</v>
      </c>
      <c r="C2407" s="32" t="s">
        <v>340</v>
      </c>
      <c r="D2407" s="32" t="s">
        <v>321</v>
      </c>
      <c r="E2407" s="33">
        <v>151337</v>
      </c>
    </row>
    <row r="2408" spans="1:5" x14ac:dyDescent="0.35">
      <c r="A2408" s="46">
        <v>2358</v>
      </c>
      <c r="B2408" s="32" t="s">
        <v>317</v>
      </c>
      <c r="C2408" s="32" t="s">
        <v>340</v>
      </c>
      <c r="D2408" s="32" t="s">
        <v>322</v>
      </c>
      <c r="E2408" s="33">
        <v>52319</v>
      </c>
    </row>
    <row r="2409" spans="1:5" x14ac:dyDescent="0.35">
      <c r="A2409" s="46">
        <v>2359</v>
      </c>
      <c r="B2409" s="32" t="s">
        <v>317</v>
      </c>
      <c r="C2409" s="32" t="s">
        <v>341</v>
      </c>
      <c r="D2409" s="32" t="s">
        <v>323</v>
      </c>
      <c r="E2409" s="32">
        <v>520</v>
      </c>
    </row>
    <row r="2410" spans="1:5" x14ac:dyDescent="0.35">
      <c r="A2410" s="46">
        <v>2360</v>
      </c>
      <c r="B2410" s="32" t="s">
        <v>317</v>
      </c>
      <c r="C2410" s="32" t="s">
        <v>341</v>
      </c>
      <c r="D2410" s="32" t="s">
        <v>324</v>
      </c>
      <c r="E2410" s="33">
        <v>6723</v>
      </c>
    </row>
    <row r="2411" spans="1:5" ht="29" x14ac:dyDescent="0.35">
      <c r="A2411" s="46">
        <v>2361</v>
      </c>
      <c r="B2411" s="32" t="s">
        <v>317</v>
      </c>
      <c r="C2411" s="32" t="s">
        <v>341</v>
      </c>
      <c r="D2411" s="32" t="s">
        <v>325</v>
      </c>
      <c r="E2411" s="32">
        <v>139</v>
      </c>
    </row>
    <row r="2412" spans="1:5" x14ac:dyDescent="0.35">
      <c r="A2412" s="46">
        <v>2362</v>
      </c>
      <c r="B2412" s="32" t="s">
        <v>345</v>
      </c>
      <c r="C2412" s="32" t="s">
        <v>327</v>
      </c>
      <c r="D2412" s="32" t="s">
        <v>327</v>
      </c>
      <c r="E2412" s="33">
        <v>50268</v>
      </c>
    </row>
    <row r="2413" spans="1:5" ht="29" x14ac:dyDescent="0.35">
      <c r="A2413" s="46">
        <v>2363</v>
      </c>
      <c r="B2413" s="32" t="s">
        <v>345</v>
      </c>
      <c r="C2413" s="32" t="s">
        <v>327</v>
      </c>
      <c r="D2413" s="32" t="s">
        <v>328</v>
      </c>
      <c r="E2413" s="32">
        <v>16</v>
      </c>
    </row>
    <row r="2414" spans="1:5" x14ac:dyDescent="0.35">
      <c r="A2414" s="46">
        <v>2364</v>
      </c>
      <c r="B2414" s="32" t="s">
        <v>345</v>
      </c>
      <c r="C2414" s="32" t="s">
        <v>327</v>
      </c>
      <c r="D2414" s="32" t="s">
        <v>329</v>
      </c>
      <c r="E2414" s="32">
        <v>787</v>
      </c>
    </row>
    <row r="2415" spans="1:5" ht="29" x14ac:dyDescent="0.35">
      <c r="A2415" s="46">
        <v>2365</v>
      </c>
      <c r="B2415" s="32" t="s">
        <v>345</v>
      </c>
      <c r="C2415" s="32" t="s">
        <v>342</v>
      </c>
      <c r="D2415" s="32" t="s">
        <v>330</v>
      </c>
      <c r="E2415" s="33">
        <v>1417</v>
      </c>
    </row>
    <row r="2416" spans="1:5" x14ac:dyDescent="0.35">
      <c r="A2416" s="46">
        <v>2366</v>
      </c>
      <c r="B2416" s="32" t="s">
        <v>345</v>
      </c>
      <c r="C2416" s="32" t="s">
        <v>343</v>
      </c>
      <c r="D2416" s="32" t="s">
        <v>332</v>
      </c>
      <c r="E2416" s="33">
        <v>3373</v>
      </c>
    </row>
    <row r="2417" spans="1:5" x14ac:dyDescent="0.35">
      <c r="A2417" s="46">
        <v>2367</v>
      </c>
      <c r="B2417" s="32" t="s">
        <v>345</v>
      </c>
      <c r="C2417" s="32" t="s">
        <v>343</v>
      </c>
      <c r="D2417" s="32" t="s">
        <v>333</v>
      </c>
      <c r="E2417" s="33">
        <v>10159</v>
      </c>
    </row>
    <row r="2418" spans="1:5" x14ac:dyDescent="0.35">
      <c r="A2418" s="46">
        <v>2368</v>
      </c>
      <c r="B2418" s="32" t="s">
        <v>345</v>
      </c>
      <c r="C2418" s="32" t="s">
        <v>343</v>
      </c>
      <c r="D2418" s="32" t="s">
        <v>334</v>
      </c>
      <c r="E2418" s="33">
        <v>12980</v>
      </c>
    </row>
    <row r="2419" spans="1:5" x14ac:dyDescent="0.35">
      <c r="A2419" s="46">
        <v>2369</v>
      </c>
      <c r="B2419" s="32" t="s">
        <v>345</v>
      </c>
      <c r="C2419" s="32" t="s">
        <v>343</v>
      </c>
      <c r="D2419" s="32" t="s">
        <v>335</v>
      </c>
      <c r="E2419" s="32">
        <v>502</v>
      </c>
    </row>
    <row r="2420" spans="1:5" x14ac:dyDescent="0.35">
      <c r="A2420" s="46">
        <v>2370</v>
      </c>
      <c r="B2420" s="32" t="s">
        <v>345</v>
      </c>
      <c r="C2420" s="32" t="s">
        <v>336</v>
      </c>
      <c r="D2420" s="32" t="s">
        <v>336</v>
      </c>
      <c r="E2420" s="33">
        <v>2146</v>
      </c>
    </row>
    <row r="2421" spans="1:5" x14ac:dyDescent="0.35">
      <c r="A2421" s="46">
        <v>2371</v>
      </c>
      <c r="B2421" s="34" t="s">
        <v>337</v>
      </c>
      <c r="C2421" s="34"/>
      <c r="D2421" s="34"/>
      <c r="E2421" s="35">
        <v>404590</v>
      </c>
    </row>
    <row r="2422" spans="1:5" x14ac:dyDescent="0.35">
      <c r="A2422" s="46">
        <v>2372</v>
      </c>
    </row>
    <row r="2423" spans="1:5" x14ac:dyDescent="0.35">
      <c r="A2423" s="46">
        <v>2373</v>
      </c>
    </row>
    <row r="2424" spans="1:5" x14ac:dyDescent="0.35">
      <c r="A2424" s="46">
        <v>2374</v>
      </c>
    </row>
    <row r="2425" spans="1:5" x14ac:dyDescent="0.35">
      <c r="A2425" s="46">
        <v>2375</v>
      </c>
    </row>
    <row r="2426" spans="1:5" x14ac:dyDescent="0.35">
      <c r="A2426" s="46">
        <v>2376</v>
      </c>
    </row>
    <row r="2427" spans="1:5" x14ac:dyDescent="0.35">
      <c r="A2427" s="46">
        <v>2377</v>
      </c>
    </row>
    <row r="2428" spans="1:5" x14ac:dyDescent="0.35">
      <c r="A2428" s="46">
        <v>2378</v>
      </c>
    </row>
    <row r="2429" spans="1:5" x14ac:dyDescent="0.35">
      <c r="A2429" s="46">
        <v>2379</v>
      </c>
    </row>
    <row r="2430" spans="1:5" x14ac:dyDescent="0.35">
      <c r="A2430" s="46">
        <v>2380</v>
      </c>
    </row>
    <row r="2431" spans="1:5" x14ac:dyDescent="0.35">
      <c r="A2431" s="46">
        <v>2381</v>
      </c>
    </row>
    <row r="2432" spans="1:5" x14ac:dyDescent="0.35">
      <c r="A2432" s="46">
        <v>2382</v>
      </c>
    </row>
    <row r="2433" spans="1:1" x14ac:dyDescent="0.35">
      <c r="A2433" s="46">
        <v>2383</v>
      </c>
    </row>
    <row r="2434" spans="1:1" x14ac:dyDescent="0.35">
      <c r="A2434" s="46">
        <v>2384</v>
      </c>
    </row>
    <row r="2435" spans="1:1" x14ac:dyDescent="0.35">
      <c r="A2435" s="46">
        <v>2385</v>
      </c>
    </row>
    <row r="2436" spans="1:1" x14ac:dyDescent="0.35">
      <c r="A2436" s="46">
        <v>2386</v>
      </c>
    </row>
    <row r="2437" spans="1:1" x14ac:dyDescent="0.35">
      <c r="A2437" s="46">
        <v>2387</v>
      </c>
    </row>
    <row r="2438" spans="1:1" x14ac:dyDescent="0.35">
      <c r="A2438" s="46">
        <v>2388</v>
      </c>
    </row>
    <row r="2439" spans="1:1" x14ac:dyDescent="0.35">
      <c r="A2439" s="46">
        <v>2389</v>
      </c>
    </row>
    <row r="2440" spans="1:1" x14ac:dyDescent="0.35">
      <c r="A2440" s="46">
        <v>2390</v>
      </c>
    </row>
    <row r="2441" spans="1:1" x14ac:dyDescent="0.35">
      <c r="A2441" s="46">
        <v>2391</v>
      </c>
    </row>
    <row r="2442" spans="1:1" x14ac:dyDescent="0.35">
      <c r="A2442" s="46">
        <v>2392</v>
      </c>
    </row>
    <row r="2443" spans="1:1" x14ac:dyDescent="0.35">
      <c r="A2443" s="46">
        <v>2393</v>
      </c>
    </row>
    <row r="2444" spans="1:1" x14ac:dyDescent="0.35">
      <c r="A2444" s="46">
        <v>2394</v>
      </c>
    </row>
    <row r="2445" spans="1:1" x14ac:dyDescent="0.35">
      <c r="A2445" s="46">
        <v>2395</v>
      </c>
    </row>
    <row r="2446" spans="1:1" x14ac:dyDescent="0.35">
      <c r="A2446" s="46">
        <v>2396</v>
      </c>
    </row>
    <row r="2447" spans="1:1" x14ac:dyDescent="0.35">
      <c r="A2447" s="46">
        <v>2397</v>
      </c>
    </row>
    <row r="2448" spans="1:1" x14ac:dyDescent="0.35">
      <c r="A2448" s="46">
        <v>2398</v>
      </c>
    </row>
    <row r="2449" spans="1:5" x14ac:dyDescent="0.35">
      <c r="A2449" s="46">
        <v>2399</v>
      </c>
    </row>
    <row r="2450" spans="1:5" s="30" customFormat="1" x14ac:dyDescent="0.35">
      <c r="A2450" s="46">
        <v>2400</v>
      </c>
    </row>
    <row r="2451" spans="1:5" x14ac:dyDescent="0.35">
      <c r="A2451" s="46">
        <v>2401</v>
      </c>
      <c r="B2451" s="31" t="s">
        <v>39</v>
      </c>
      <c r="C2451" s="31" t="s">
        <v>315</v>
      </c>
      <c r="D2451" s="31" t="s">
        <v>338</v>
      </c>
      <c r="E2451" s="31" t="s">
        <v>316</v>
      </c>
    </row>
    <row r="2452" spans="1:5" x14ac:dyDescent="0.35">
      <c r="A2452" s="46">
        <v>2402</v>
      </c>
      <c r="B2452" s="32" t="s">
        <v>345</v>
      </c>
      <c r="C2452" s="32" t="s">
        <v>327</v>
      </c>
      <c r="D2452" s="32" t="s">
        <v>327</v>
      </c>
      <c r="E2452" s="32">
        <v>242</v>
      </c>
    </row>
    <row r="2453" spans="1:5" x14ac:dyDescent="0.35">
      <c r="A2453" s="46">
        <v>2403</v>
      </c>
      <c r="B2453" s="32" t="s">
        <v>345</v>
      </c>
      <c r="C2453" s="32" t="s">
        <v>343</v>
      </c>
      <c r="D2453" s="32" t="s">
        <v>332</v>
      </c>
      <c r="E2453" s="33">
        <v>6270</v>
      </c>
    </row>
    <row r="2454" spans="1:5" x14ac:dyDescent="0.35">
      <c r="A2454" s="46">
        <v>2404</v>
      </c>
      <c r="B2454" s="32" t="s">
        <v>345</v>
      </c>
      <c r="C2454" s="32" t="s">
        <v>343</v>
      </c>
      <c r="D2454" s="32" t="s">
        <v>333</v>
      </c>
      <c r="E2454" s="32">
        <v>4</v>
      </c>
    </row>
    <row r="2455" spans="1:5" x14ac:dyDescent="0.35">
      <c r="A2455" s="46">
        <v>2405</v>
      </c>
      <c r="B2455" s="32" t="s">
        <v>345</v>
      </c>
      <c r="C2455" s="32" t="s">
        <v>343</v>
      </c>
      <c r="D2455" s="32" t="s">
        <v>334</v>
      </c>
      <c r="E2455" s="33">
        <v>1612</v>
      </c>
    </row>
    <row r="2456" spans="1:5" x14ac:dyDescent="0.35">
      <c r="A2456" s="46">
        <v>2406</v>
      </c>
      <c r="B2456" s="32" t="s">
        <v>345</v>
      </c>
      <c r="C2456" s="32" t="s">
        <v>343</v>
      </c>
      <c r="D2456" s="32" t="s">
        <v>335</v>
      </c>
      <c r="E2456" s="32">
        <v>19</v>
      </c>
    </row>
    <row r="2457" spans="1:5" x14ac:dyDescent="0.35">
      <c r="A2457" s="46">
        <v>2407</v>
      </c>
      <c r="B2457" s="32" t="s">
        <v>345</v>
      </c>
      <c r="C2457" s="32" t="s">
        <v>336</v>
      </c>
      <c r="D2457" s="32" t="s">
        <v>336</v>
      </c>
      <c r="E2457" s="32">
        <v>1</v>
      </c>
    </row>
    <row r="2458" spans="1:5" x14ac:dyDescent="0.35">
      <c r="A2458" s="46">
        <v>2408</v>
      </c>
      <c r="B2458" s="34" t="s">
        <v>337</v>
      </c>
      <c r="C2458" s="34"/>
      <c r="D2458" s="34"/>
      <c r="E2458" s="35">
        <v>8148</v>
      </c>
    </row>
    <row r="2459" spans="1:5" x14ac:dyDescent="0.35">
      <c r="A2459" s="46">
        <v>2409</v>
      </c>
    </row>
    <row r="2460" spans="1:5" x14ac:dyDescent="0.35">
      <c r="A2460" s="46">
        <v>2410</v>
      </c>
    </row>
    <row r="2461" spans="1:5" x14ac:dyDescent="0.35">
      <c r="A2461" s="46">
        <v>2411</v>
      </c>
    </row>
    <row r="2462" spans="1:5" x14ac:dyDescent="0.35">
      <c r="A2462" s="46">
        <v>2412</v>
      </c>
    </row>
    <row r="2463" spans="1:5" x14ac:dyDescent="0.35">
      <c r="A2463" s="46">
        <v>2413</v>
      </c>
    </row>
    <row r="2464" spans="1:5" x14ac:dyDescent="0.35">
      <c r="A2464" s="46">
        <v>2414</v>
      </c>
    </row>
    <row r="2465" spans="1:1" x14ac:dyDescent="0.35">
      <c r="A2465" s="46">
        <v>2415</v>
      </c>
    </row>
    <row r="2466" spans="1:1" x14ac:dyDescent="0.35">
      <c r="A2466" s="46">
        <v>2416</v>
      </c>
    </row>
    <row r="2467" spans="1:1" x14ac:dyDescent="0.35">
      <c r="A2467" s="46">
        <v>2417</v>
      </c>
    </row>
    <row r="2468" spans="1:1" x14ac:dyDescent="0.35">
      <c r="A2468" s="46">
        <v>2418</v>
      </c>
    </row>
    <row r="2469" spans="1:1" x14ac:dyDescent="0.35">
      <c r="A2469" s="46">
        <v>2419</v>
      </c>
    </row>
    <row r="2470" spans="1:1" x14ac:dyDescent="0.35">
      <c r="A2470" s="46">
        <v>2420</v>
      </c>
    </row>
    <row r="2471" spans="1:1" x14ac:dyDescent="0.35">
      <c r="A2471" s="46">
        <v>2421</v>
      </c>
    </row>
    <row r="2472" spans="1:1" x14ac:dyDescent="0.35">
      <c r="A2472" s="46">
        <v>2422</v>
      </c>
    </row>
    <row r="2473" spans="1:1" x14ac:dyDescent="0.35">
      <c r="A2473" s="46">
        <v>2423</v>
      </c>
    </row>
    <row r="2474" spans="1:1" x14ac:dyDescent="0.35">
      <c r="A2474" s="46">
        <v>2424</v>
      </c>
    </row>
    <row r="2475" spans="1:1" x14ac:dyDescent="0.35">
      <c r="A2475" s="46">
        <v>2425</v>
      </c>
    </row>
    <row r="2476" spans="1:1" x14ac:dyDescent="0.35">
      <c r="A2476" s="46">
        <v>2426</v>
      </c>
    </row>
    <row r="2477" spans="1:1" x14ac:dyDescent="0.35">
      <c r="A2477" s="46">
        <v>2427</v>
      </c>
    </row>
    <row r="2478" spans="1:1" x14ac:dyDescent="0.35">
      <c r="A2478" s="46">
        <v>2428</v>
      </c>
    </row>
    <row r="2479" spans="1:1" x14ac:dyDescent="0.35">
      <c r="A2479" s="46">
        <v>2429</v>
      </c>
    </row>
    <row r="2480" spans="1:1" x14ac:dyDescent="0.35">
      <c r="A2480" s="46">
        <v>2430</v>
      </c>
    </row>
    <row r="2481" spans="1:1" x14ac:dyDescent="0.35">
      <c r="A2481" s="46">
        <v>2431</v>
      </c>
    </row>
    <row r="2482" spans="1:1" x14ac:dyDescent="0.35">
      <c r="A2482" s="46">
        <v>2432</v>
      </c>
    </row>
    <row r="2483" spans="1:1" x14ac:dyDescent="0.35">
      <c r="A2483" s="46">
        <v>2433</v>
      </c>
    </row>
    <row r="2484" spans="1:1" x14ac:dyDescent="0.35">
      <c r="A2484" s="46">
        <v>2434</v>
      </c>
    </row>
    <row r="2485" spans="1:1" x14ac:dyDescent="0.35">
      <c r="A2485" s="46">
        <v>2435</v>
      </c>
    </row>
    <row r="2486" spans="1:1" x14ac:dyDescent="0.35">
      <c r="A2486" s="46">
        <v>2436</v>
      </c>
    </row>
    <row r="2487" spans="1:1" x14ac:dyDescent="0.35">
      <c r="A2487" s="46">
        <v>2437</v>
      </c>
    </row>
    <row r="2488" spans="1:1" x14ac:dyDescent="0.35">
      <c r="A2488" s="46">
        <v>2438</v>
      </c>
    </row>
    <row r="2489" spans="1:1" x14ac:dyDescent="0.35">
      <c r="A2489" s="46">
        <v>2439</v>
      </c>
    </row>
    <row r="2490" spans="1:1" x14ac:dyDescent="0.35">
      <c r="A2490" s="46">
        <v>2440</v>
      </c>
    </row>
    <row r="2491" spans="1:1" x14ac:dyDescent="0.35">
      <c r="A2491" s="46">
        <v>2441</v>
      </c>
    </row>
    <row r="2492" spans="1:1" x14ac:dyDescent="0.35">
      <c r="A2492" s="46">
        <v>2442</v>
      </c>
    </row>
    <row r="2493" spans="1:1" x14ac:dyDescent="0.35">
      <c r="A2493" s="46">
        <v>2443</v>
      </c>
    </row>
    <row r="2494" spans="1:1" x14ac:dyDescent="0.35">
      <c r="A2494" s="46">
        <v>2444</v>
      </c>
    </row>
    <row r="2495" spans="1:1" x14ac:dyDescent="0.35">
      <c r="A2495" s="46">
        <v>2445</v>
      </c>
    </row>
    <row r="2496" spans="1:1" x14ac:dyDescent="0.35">
      <c r="A2496" s="46">
        <v>2446</v>
      </c>
    </row>
    <row r="2497" spans="1:5" x14ac:dyDescent="0.35">
      <c r="A2497" s="46">
        <v>2447</v>
      </c>
    </row>
    <row r="2498" spans="1:5" x14ac:dyDescent="0.35">
      <c r="A2498" s="46">
        <v>2448</v>
      </c>
    </row>
    <row r="2499" spans="1:5" x14ac:dyDescent="0.35">
      <c r="A2499" s="46">
        <v>2449</v>
      </c>
    </row>
    <row r="2500" spans="1:5" s="30" customFormat="1" x14ac:dyDescent="0.35">
      <c r="A2500" s="46">
        <v>2450</v>
      </c>
    </row>
    <row r="2501" spans="1:5" x14ac:dyDescent="0.35">
      <c r="A2501" s="46">
        <v>2451</v>
      </c>
      <c r="B2501" s="31" t="s">
        <v>79</v>
      </c>
      <c r="C2501" s="31" t="s">
        <v>315</v>
      </c>
      <c r="D2501" s="31" t="s">
        <v>338</v>
      </c>
      <c r="E2501" s="31" t="s">
        <v>316</v>
      </c>
    </row>
    <row r="2502" spans="1:5" x14ac:dyDescent="0.35">
      <c r="A2502" s="46">
        <v>2452</v>
      </c>
      <c r="B2502" s="32" t="s">
        <v>345</v>
      </c>
      <c r="C2502" s="32" t="s">
        <v>327</v>
      </c>
      <c r="D2502" s="32" t="s">
        <v>327</v>
      </c>
      <c r="E2502" s="32">
        <v>40</v>
      </c>
    </row>
    <row r="2503" spans="1:5" x14ac:dyDescent="0.35">
      <c r="A2503" s="46">
        <v>2453</v>
      </c>
      <c r="B2503" s="32" t="s">
        <v>345</v>
      </c>
      <c r="C2503" s="32" t="s">
        <v>343</v>
      </c>
      <c r="D2503" s="32" t="s">
        <v>332</v>
      </c>
      <c r="E2503" s="33">
        <v>3446</v>
      </c>
    </row>
    <row r="2504" spans="1:5" x14ac:dyDescent="0.35">
      <c r="A2504" s="46">
        <v>2454</v>
      </c>
      <c r="B2504" s="32" t="s">
        <v>345</v>
      </c>
      <c r="C2504" s="32" t="s">
        <v>343</v>
      </c>
      <c r="D2504" s="32" t="s">
        <v>334</v>
      </c>
      <c r="E2504" s="32">
        <v>827</v>
      </c>
    </row>
    <row r="2505" spans="1:5" x14ac:dyDescent="0.35">
      <c r="A2505" s="46">
        <v>2455</v>
      </c>
      <c r="B2505" s="34" t="s">
        <v>337</v>
      </c>
      <c r="C2505" s="34"/>
      <c r="D2505" s="34"/>
      <c r="E2505" s="35">
        <v>4313</v>
      </c>
    </row>
    <row r="2506" spans="1:5" x14ac:dyDescent="0.35">
      <c r="A2506" s="46">
        <v>2456</v>
      </c>
      <c r="B2506" s="32"/>
      <c r="C2506" s="32"/>
      <c r="D2506" s="32"/>
      <c r="E2506" s="32"/>
    </row>
    <row r="2507" spans="1:5" x14ac:dyDescent="0.35">
      <c r="A2507" s="46">
        <v>2457</v>
      </c>
      <c r="B2507" s="32"/>
      <c r="C2507" s="32"/>
      <c r="D2507" s="32"/>
      <c r="E2507" s="32"/>
    </row>
    <row r="2508" spans="1:5" x14ac:dyDescent="0.35">
      <c r="A2508" s="46">
        <v>2458</v>
      </c>
      <c r="B2508" s="34"/>
      <c r="C2508" s="34"/>
      <c r="D2508" s="34"/>
      <c r="E2508" s="35"/>
    </row>
    <row r="2509" spans="1:5" x14ac:dyDescent="0.35">
      <c r="A2509" s="46">
        <v>2459</v>
      </c>
    </row>
    <row r="2510" spans="1:5" x14ac:dyDescent="0.35">
      <c r="A2510" s="46">
        <v>2460</v>
      </c>
    </row>
    <row r="2511" spans="1:5" x14ac:dyDescent="0.35">
      <c r="A2511" s="46">
        <v>2461</v>
      </c>
    </row>
    <row r="2512" spans="1:5" x14ac:dyDescent="0.35">
      <c r="A2512" s="46">
        <v>2462</v>
      </c>
    </row>
    <row r="2513" spans="1:1" x14ac:dyDescent="0.35">
      <c r="A2513" s="46">
        <v>2463</v>
      </c>
    </row>
    <row r="2514" spans="1:1" x14ac:dyDescent="0.35">
      <c r="A2514" s="46">
        <v>2464</v>
      </c>
    </row>
    <row r="2515" spans="1:1" x14ac:dyDescent="0.35">
      <c r="A2515" s="46">
        <v>2465</v>
      </c>
    </row>
    <row r="2516" spans="1:1" x14ac:dyDescent="0.35">
      <c r="A2516" s="46">
        <v>2466</v>
      </c>
    </row>
    <row r="2517" spans="1:1" x14ac:dyDescent="0.35">
      <c r="A2517" s="46">
        <v>2467</v>
      </c>
    </row>
    <row r="2518" spans="1:1" x14ac:dyDescent="0.35">
      <c r="A2518" s="46">
        <v>2468</v>
      </c>
    </row>
    <row r="2519" spans="1:1" x14ac:dyDescent="0.35">
      <c r="A2519" s="46">
        <v>2469</v>
      </c>
    </row>
    <row r="2520" spans="1:1" x14ac:dyDescent="0.35">
      <c r="A2520" s="46">
        <v>2470</v>
      </c>
    </row>
    <row r="2521" spans="1:1" x14ac:dyDescent="0.35">
      <c r="A2521" s="46">
        <v>2471</v>
      </c>
    </row>
    <row r="2522" spans="1:1" x14ac:dyDescent="0.35">
      <c r="A2522" s="46">
        <v>2472</v>
      </c>
    </row>
    <row r="2523" spans="1:1" x14ac:dyDescent="0.35">
      <c r="A2523" s="46">
        <v>2473</v>
      </c>
    </row>
    <row r="2524" spans="1:1" x14ac:dyDescent="0.35">
      <c r="A2524" s="46">
        <v>2474</v>
      </c>
    </row>
    <row r="2525" spans="1:1" x14ac:dyDescent="0.35">
      <c r="A2525" s="46">
        <v>2475</v>
      </c>
    </row>
    <row r="2526" spans="1:1" x14ac:dyDescent="0.35">
      <c r="A2526" s="46">
        <v>2476</v>
      </c>
    </row>
    <row r="2527" spans="1:1" x14ac:dyDescent="0.35">
      <c r="A2527" s="46">
        <v>2477</v>
      </c>
    </row>
    <row r="2528" spans="1:1" x14ac:dyDescent="0.35">
      <c r="A2528" s="46">
        <v>2478</v>
      </c>
    </row>
    <row r="2529" spans="1:1" x14ac:dyDescent="0.35">
      <c r="A2529" s="46">
        <v>2479</v>
      </c>
    </row>
    <row r="2530" spans="1:1" x14ac:dyDescent="0.35">
      <c r="A2530" s="46">
        <v>2480</v>
      </c>
    </row>
    <row r="2531" spans="1:1" x14ac:dyDescent="0.35">
      <c r="A2531" s="46">
        <v>2481</v>
      </c>
    </row>
    <row r="2532" spans="1:1" x14ac:dyDescent="0.35">
      <c r="A2532" s="46">
        <v>2482</v>
      </c>
    </row>
    <row r="2533" spans="1:1" x14ac:dyDescent="0.35">
      <c r="A2533" s="46">
        <v>2483</v>
      </c>
    </row>
    <row r="2534" spans="1:1" x14ac:dyDescent="0.35">
      <c r="A2534" s="46">
        <v>2484</v>
      </c>
    </row>
    <row r="2535" spans="1:1" x14ac:dyDescent="0.35">
      <c r="A2535" s="46">
        <v>2485</v>
      </c>
    </row>
    <row r="2536" spans="1:1" x14ac:dyDescent="0.35">
      <c r="A2536" s="46">
        <v>2486</v>
      </c>
    </row>
    <row r="2537" spans="1:1" x14ac:dyDescent="0.35">
      <c r="A2537" s="46">
        <v>2487</v>
      </c>
    </row>
    <row r="2538" spans="1:1" x14ac:dyDescent="0.35">
      <c r="A2538" s="46">
        <v>2488</v>
      </c>
    </row>
    <row r="2539" spans="1:1" x14ac:dyDescent="0.35">
      <c r="A2539" s="46">
        <v>2489</v>
      </c>
    </row>
    <row r="2540" spans="1:1" x14ac:dyDescent="0.35">
      <c r="A2540" s="46">
        <v>2490</v>
      </c>
    </row>
    <row r="2541" spans="1:1" x14ac:dyDescent="0.35">
      <c r="A2541" s="46">
        <v>2491</v>
      </c>
    </row>
    <row r="2542" spans="1:1" x14ac:dyDescent="0.35">
      <c r="A2542" s="46">
        <v>2492</v>
      </c>
    </row>
    <row r="2543" spans="1:1" x14ac:dyDescent="0.35">
      <c r="A2543" s="46">
        <v>2493</v>
      </c>
    </row>
    <row r="2544" spans="1:1" x14ac:dyDescent="0.35">
      <c r="A2544" s="46">
        <v>2494</v>
      </c>
    </row>
    <row r="2545" spans="1:5" x14ac:dyDescent="0.35">
      <c r="A2545" s="46">
        <v>2495</v>
      </c>
    </row>
    <row r="2546" spans="1:5" x14ac:dyDescent="0.35">
      <c r="A2546" s="46">
        <v>2496</v>
      </c>
    </row>
    <row r="2547" spans="1:5" x14ac:dyDescent="0.35">
      <c r="A2547" s="46">
        <v>2497</v>
      </c>
    </row>
    <row r="2548" spans="1:5" x14ac:dyDescent="0.35">
      <c r="A2548" s="46">
        <v>2498</v>
      </c>
    </row>
    <row r="2549" spans="1:5" x14ac:dyDescent="0.35">
      <c r="A2549" s="46">
        <v>2499</v>
      </c>
    </row>
    <row r="2550" spans="1:5" s="30" customFormat="1" x14ac:dyDescent="0.35">
      <c r="A2550" s="46">
        <v>2500</v>
      </c>
    </row>
    <row r="2551" spans="1:5" x14ac:dyDescent="0.35">
      <c r="A2551" s="46">
        <v>2501</v>
      </c>
      <c r="B2551" s="31" t="s">
        <v>80</v>
      </c>
      <c r="C2551" s="31" t="s">
        <v>315</v>
      </c>
      <c r="D2551" s="31" t="s">
        <v>338</v>
      </c>
      <c r="E2551" s="31" t="s">
        <v>316</v>
      </c>
    </row>
    <row r="2552" spans="1:5" ht="29" x14ac:dyDescent="0.35">
      <c r="A2552" s="46">
        <v>2502</v>
      </c>
      <c r="B2552" s="32" t="s">
        <v>317</v>
      </c>
      <c r="C2552" s="32" t="s">
        <v>339</v>
      </c>
      <c r="D2552" s="32" t="s">
        <v>318</v>
      </c>
      <c r="E2552" s="33">
        <v>83992</v>
      </c>
    </row>
    <row r="2553" spans="1:5" x14ac:dyDescent="0.35">
      <c r="A2553" s="46">
        <v>2503</v>
      </c>
      <c r="B2553" s="32" t="s">
        <v>317</v>
      </c>
      <c r="C2553" s="32" t="s">
        <v>339</v>
      </c>
      <c r="D2553" s="32" t="s">
        <v>319</v>
      </c>
      <c r="E2553" s="33">
        <v>1623</v>
      </c>
    </row>
    <row r="2554" spans="1:5" ht="29" x14ac:dyDescent="0.35">
      <c r="A2554" s="46">
        <v>2504</v>
      </c>
      <c r="B2554" s="32" t="s">
        <v>317</v>
      </c>
      <c r="C2554" s="32" t="s">
        <v>339</v>
      </c>
      <c r="D2554" s="32" t="s">
        <v>320</v>
      </c>
      <c r="E2554" s="32">
        <v>57</v>
      </c>
    </row>
    <row r="2555" spans="1:5" x14ac:dyDescent="0.35">
      <c r="A2555" s="46">
        <v>2505</v>
      </c>
      <c r="B2555" s="32" t="s">
        <v>317</v>
      </c>
      <c r="C2555" s="32" t="s">
        <v>340</v>
      </c>
      <c r="D2555" s="32" t="s">
        <v>321</v>
      </c>
      <c r="E2555" s="33">
        <v>9477</v>
      </c>
    </row>
    <row r="2556" spans="1:5" x14ac:dyDescent="0.35">
      <c r="A2556" s="46">
        <v>2506</v>
      </c>
      <c r="B2556" s="32" t="s">
        <v>317</v>
      </c>
      <c r="C2556" s="32" t="s">
        <v>340</v>
      </c>
      <c r="D2556" s="32" t="s">
        <v>322</v>
      </c>
      <c r="E2556" s="32">
        <v>75</v>
      </c>
    </row>
    <row r="2557" spans="1:5" x14ac:dyDescent="0.35">
      <c r="A2557" s="46">
        <v>2507</v>
      </c>
      <c r="B2557" s="32" t="s">
        <v>317</v>
      </c>
      <c r="C2557" s="32" t="s">
        <v>341</v>
      </c>
      <c r="D2557" s="32" t="s">
        <v>323</v>
      </c>
      <c r="E2557" s="32">
        <v>742</v>
      </c>
    </row>
    <row r="2558" spans="1:5" x14ac:dyDescent="0.35">
      <c r="A2558" s="46">
        <v>2508</v>
      </c>
      <c r="B2558" s="32" t="s">
        <v>317</v>
      </c>
      <c r="C2558" s="32" t="s">
        <v>341</v>
      </c>
      <c r="D2558" s="32" t="s">
        <v>324</v>
      </c>
      <c r="E2558" s="33">
        <v>5660</v>
      </c>
    </row>
    <row r="2559" spans="1:5" ht="29" x14ac:dyDescent="0.35">
      <c r="A2559" s="46">
        <v>2509</v>
      </c>
      <c r="B2559" s="32" t="s">
        <v>317</v>
      </c>
      <c r="C2559" s="32" t="s">
        <v>341</v>
      </c>
      <c r="D2559" s="32" t="s">
        <v>325</v>
      </c>
      <c r="E2559" s="32">
        <v>33</v>
      </c>
    </row>
    <row r="2560" spans="1:5" x14ac:dyDescent="0.35">
      <c r="A2560" s="46">
        <v>2510</v>
      </c>
      <c r="B2560" s="32" t="s">
        <v>345</v>
      </c>
      <c r="C2560" s="32" t="s">
        <v>327</v>
      </c>
      <c r="D2560" s="32" t="s">
        <v>327</v>
      </c>
      <c r="E2560" s="33">
        <v>26008</v>
      </c>
    </row>
    <row r="2561" spans="1:5" ht="29" x14ac:dyDescent="0.35">
      <c r="A2561" s="46">
        <v>2511</v>
      </c>
      <c r="B2561" s="32" t="s">
        <v>345</v>
      </c>
      <c r="C2561" s="32" t="s">
        <v>327</v>
      </c>
      <c r="D2561" s="32" t="s">
        <v>328</v>
      </c>
      <c r="E2561" s="33">
        <v>28302</v>
      </c>
    </row>
    <row r="2562" spans="1:5" x14ac:dyDescent="0.35">
      <c r="A2562" s="46">
        <v>2512</v>
      </c>
      <c r="B2562" s="32" t="s">
        <v>345</v>
      </c>
      <c r="C2562" s="32" t="s">
        <v>327</v>
      </c>
      <c r="D2562" s="32" t="s">
        <v>329</v>
      </c>
      <c r="E2562" s="33">
        <v>4636</v>
      </c>
    </row>
    <row r="2563" spans="1:5" x14ac:dyDescent="0.35">
      <c r="A2563" s="46">
        <v>2513</v>
      </c>
      <c r="B2563" s="32" t="s">
        <v>345</v>
      </c>
      <c r="C2563" s="32" t="s">
        <v>342</v>
      </c>
      <c r="D2563" s="32" t="s">
        <v>331</v>
      </c>
      <c r="E2563" s="33">
        <v>11843</v>
      </c>
    </row>
    <row r="2564" spans="1:5" x14ac:dyDescent="0.35">
      <c r="A2564" s="46">
        <v>2514</v>
      </c>
      <c r="B2564" s="32" t="s">
        <v>345</v>
      </c>
      <c r="C2564" s="32" t="s">
        <v>343</v>
      </c>
      <c r="D2564" s="32" t="s">
        <v>332</v>
      </c>
      <c r="E2564" s="33">
        <v>2300</v>
      </c>
    </row>
    <row r="2565" spans="1:5" x14ac:dyDescent="0.35">
      <c r="A2565" s="46">
        <v>2515</v>
      </c>
      <c r="B2565" s="32" t="s">
        <v>345</v>
      </c>
      <c r="C2565" s="32" t="s">
        <v>343</v>
      </c>
      <c r="D2565" s="32" t="s">
        <v>333</v>
      </c>
      <c r="E2565" s="33">
        <v>23304</v>
      </c>
    </row>
    <row r="2566" spans="1:5" x14ac:dyDescent="0.35">
      <c r="A2566" s="46">
        <v>2516</v>
      </c>
      <c r="B2566" s="32" t="s">
        <v>345</v>
      </c>
      <c r="C2566" s="32" t="s">
        <v>343</v>
      </c>
      <c r="D2566" s="32" t="s">
        <v>334</v>
      </c>
      <c r="E2566" s="33">
        <v>9795</v>
      </c>
    </row>
    <row r="2567" spans="1:5" x14ac:dyDescent="0.35">
      <c r="A2567" s="46">
        <v>2517</v>
      </c>
      <c r="B2567" s="32" t="s">
        <v>345</v>
      </c>
      <c r="C2567" s="32" t="s">
        <v>343</v>
      </c>
      <c r="D2567" s="32" t="s">
        <v>335</v>
      </c>
      <c r="E2567" s="33">
        <v>2101</v>
      </c>
    </row>
    <row r="2568" spans="1:5" x14ac:dyDescent="0.35">
      <c r="A2568" s="46">
        <v>2518</v>
      </c>
      <c r="B2568" s="32" t="s">
        <v>345</v>
      </c>
      <c r="C2568" s="32" t="s">
        <v>336</v>
      </c>
      <c r="D2568" s="32" t="s">
        <v>336</v>
      </c>
      <c r="E2568" s="33">
        <v>1105</v>
      </c>
    </row>
    <row r="2569" spans="1:5" x14ac:dyDescent="0.35">
      <c r="A2569" s="46">
        <v>2519</v>
      </c>
      <c r="B2569" s="34" t="s">
        <v>337</v>
      </c>
      <c r="C2569" s="34"/>
      <c r="D2569" s="34"/>
      <c r="E2569" s="33">
        <f>SUM(E2552:E2568)</f>
        <v>211053</v>
      </c>
    </row>
    <row r="2570" spans="1:5" x14ac:dyDescent="0.35">
      <c r="A2570" s="46">
        <v>2520</v>
      </c>
    </row>
    <row r="2571" spans="1:5" x14ac:dyDescent="0.35">
      <c r="A2571" s="46">
        <v>2521</v>
      </c>
    </row>
    <row r="2572" spans="1:5" x14ac:dyDescent="0.35">
      <c r="A2572" s="46">
        <v>2522</v>
      </c>
    </row>
    <row r="2573" spans="1:5" x14ac:dyDescent="0.35">
      <c r="A2573" s="46">
        <v>2523</v>
      </c>
    </row>
    <row r="2574" spans="1:5" x14ac:dyDescent="0.35">
      <c r="A2574" s="46">
        <v>2524</v>
      </c>
    </row>
    <row r="2575" spans="1:5" x14ac:dyDescent="0.35">
      <c r="A2575" s="46">
        <v>2525</v>
      </c>
    </row>
    <row r="2576" spans="1:5" x14ac:dyDescent="0.35">
      <c r="A2576" s="46">
        <v>2526</v>
      </c>
    </row>
    <row r="2577" spans="1:1" x14ac:dyDescent="0.35">
      <c r="A2577" s="46">
        <v>2527</v>
      </c>
    </row>
    <row r="2578" spans="1:1" x14ac:dyDescent="0.35">
      <c r="A2578" s="46">
        <v>2528</v>
      </c>
    </row>
    <row r="2579" spans="1:1" x14ac:dyDescent="0.35">
      <c r="A2579" s="46">
        <v>2529</v>
      </c>
    </row>
    <row r="2580" spans="1:1" x14ac:dyDescent="0.35">
      <c r="A2580" s="46">
        <v>2530</v>
      </c>
    </row>
    <row r="2581" spans="1:1" x14ac:dyDescent="0.35">
      <c r="A2581" s="46">
        <v>2531</v>
      </c>
    </row>
    <row r="2582" spans="1:1" x14ac:dyDescent="0.35">
      <c r="A2582" s="46">
        <v>2532</v>
      </c>
    </row>
    <row r="2583" spans="1:1" x14ac:dyDescent="0.35">
      <c r="A2583" s="46">
        <v>2533</v>
      </c>
    </row>
    <row r="2584" spans="1:1" x14ac:dyDescent="0.35">
      <c r="A2584" s="46">
        <v>2534</v>
      </c>
    </row>
    <row r="2585" spans="1:1" x14ac:dyDescent="0.35">
      <c r="A2585" s="46">
        <v>2535</v>
      </c>
    </row>
    <row r="2586" spans="1:1" x14ac:dyDescent="0.35">
      <c r="A2586" s="46">
        <v>2536</v>
      </c>
    </row>
    <row r="2587" spans="1:1" x14ac:dyDescent="0.35">
      <c r="A2587" s="46">
        <v>2537</v>
      </c>
    </row>
    <row r="2588" spans="1:1" x14ac:dyDescent="0.35">
      <c r="A2588" s="46">
        <v>2538</v>
      </c>
    </row>
    <row r="2589" spans="1:1" x14ac:dyDescent="0.35">
      <c r="A2589" s="46">
        <v>2539</v>
      </c>
    </row>
    <row r="2590" spans="1:1" x14ac:dyDescent="0.35">
      <c r="A2590" s="46">
        <v>2540</v>
      </c>
    </row>
    <row r="2591" spans="1:1" x14ac:dyDescent="0.35">
      <c r="A2591" s="46">
        <v>2541</v>
      </c>
    </row>
    <row r="2592" spans="1:1" x14ac:dyDescent="0.35">
      <c r="A2592" s="46">
        <v>2542</v>
      </c>
    </row>
    <row r="2593" spans="1:5" x14ac:dyDescent="0.35">
      <c r="A2593" s="46">
        <v>2543</v>
      </c>
    </row>
    <row r="2594" spans="1:5" x14ac:dyDescent="0.35">
      <c r="A2594" s="46">
        <v>2544</v>
      </c>
    </row>
    <row r="2595" spans="1:5" x14ac:dyDescent="0.35">
      <c r="A2595" s="46">
        <v>2545</v>
      </c>
    </row>
    <row r="2596" spans="1:5" x14ac:dyDescent="0.35">
      <c r="A2596" s="46">
        <v>2546</v>
      </c>
    </row>
    <row r="2597" spans="1:5" x14ac:dyDescent="0.35">
      <c r="A2597" s="46">
        <v>2547</v>
      </c>
    </row>
    <row r="2598" spans="1:5" x14ac:dyDescent="0.35">
      <c r="A2598" s="46">
        <v>2548</v>
      </c>
    </row>
    <row r="2599" spans="1:5" x14ac:dyDescent="0.35">
      <c r="A2599" s="46">
        <v>2549</v>
      </c>
    </row>
    <row r="2600" spans="1:5" s="30" customFormat="1" x14ac:dyDescent="0.35">
      <c r="A2600" s="46">
        <v>2550</v>
      </c>
    </row>
    <row r="2601" spans="1:5" x14ac:dyDescent="0.35">
      <c r="A2601" s="46">
        <v>2551</v>
      </c>
      <c r="B2601" s="31" t="s">
        <v>382</v>
      </c>
      <c r="C2601" s="31" t="s">
        <v>315</v>
      </c>
      <c r="D2601" s="31" t="s">
        <v>338</v>
      </c>
      <c r="E2601" s="31" t="s">
        <v>316</v>
      </c>
    </row>
    <row r="2602" spans="1:5" ht="29" x14ac:dyDescent="0.35">
      <c r="A2602" s="46">
        <v>2552</v>
      </c>
      <c r="B2602" s="32" t="s">
        <v>345</v>
      </c>
      <c r="C2602" s="32" t="s">
        <v>343</v>
      </c>
      <c r="D2602" s="32" t="s">
        <v>368</v>
      </c>
      <c r="E2602" s="32">
        <v>46</v>
      </c>
    </row>
    <row r="2603" spans="1:5" x14ac:dyDescent="0.35">
      <c r="A2603" s="46">
        <v>2553</v>
      </c>
      <c r="B2603" s="32" t="s">
        <v>345</v>
      </c>
      <c r="C2603" s="32" t="s">
        <v>343</v>
      </c>
      <c r="D2603" s="32" t="s">
        <v>369</v>
      </c>
      <c r="E2603" s="33">
        <v>5048</v>
      </c>
    </row>
    <row r="2604" spans="1:5" x14ac:dyDescent="0.35">
      <c r="A2604" s="46">
        <v>2554</v>
      </c>
      <c r="B2604" s="34" t="s">
        <v>337</v>
      </c>
      <c r="C2604" s="34"/>
      <c r="D2604" s="34"/>
      <c r="E2604" s="34">
        <f>SUM(E2602:E2603)</f>
        <v>5094</v>
      </c>
    </row>
    <row r="2605" spans="1:5" x14ac:dyDescent="0.35">
      <c r="A2605" s="46">
        <v>2555</v>
      </c>
      <c r="B2605" s="32"/>
      <c r="C2605" s="32"/>
      <c r="D2605" s="32"/>
      <c r="E2605" s="33"/>
    </row>
    <row r="2606" spans="1:5" x14ac:dyDescent="0.35">
      <c r="A2606" s="46">
        <v>2556</v>
      </c>
      <c r="B2606" s="32"/>
      <c r="C2606" s="32"/>
      <c r="D2606" s="32"/>
      <c r="E2606" s="32"/>
    </row>
    <row r="2607" spans="1:5" x14ac:dyDescent="0.35">
      <c r="A2607" s="46">
        <v>2557</v>
      </c>
      <c r="B2607" s="32"/>
      <c r="C2607" s="32"/>
      <c r="D2607" s="32"/>
      <c r="E2607" s="32"/>
    </row>
    <row r="2608" spans="1:5" x14ac:dyDescent="0.35">
      <c r="A2608" s="46">
        <v>2558</v>
      </c>
      <c r="B2608" s="32"/>
      <c r="C2608" s="32"/>
      <c r="D2608" s="32"/>
      <c r="E2608" s="33"/>
    </row>
    <row r="2609" spans="1:5" x14ac:dyDescent="0.35">
      <c r="A2609" s="46">
        <v>2559</v>
      </c>
      <c r="B2609" s="32"/>
      <c r="C2609" s="32"/>
      <c r="D2609" s="32"/>
      <c r="E2609" s="32"/>
    </row>
    <row r="2610" spans="1:5" x14ac:dyDescent="0.35">
      <c r="A2610" s="46">
        <v>2560</v>
      </c>
      <c r="B2610" s="32"/>
      <c r="C2610" s="32"/>
      <c r="D2610" s="32"/>
      <c r="E2610" s="33"/>
    </row>
    <row r="2611" spans="1:5" x14ac:dyDescent="0.35">
      <c r="A2611" s="46">
        <v>2561</v>
      </c>
      <c r="B2611" s="32"/>
      <c r="C2611" s="32"/>
      <c r="D2611" s="32"/>
      <c r="E2611" s="33"/>
    </row>
    <row r="2612" spans="1:5" x14ac:dyDescent="0.35">
      <c r="A2612" s="46">
        <v>2562</v>
      </c>
      <c r="B2612" s="32"/>
      <c r="C2612" s="32"/>
      <c r="D2612" s="32"/>
      <c r="E2612" s="33"/>
    </row>
    <row r="2613" spans="1:5" x14ac:dyDescent="0.35">
      <c r="A2613" s="46">
        <v>2563</v>
      </c>
      <c r="B2613" s="32"/>
      <c r="C2613" s="32"/>
      <c r="D2613" s="32"/>
      <c r="E2613" s="33"/>
    </row>
    <row r="2614" spans="1:5" x14ac:dyDescent="0.35">
      <c r="A2614" s="46">
        <v>2564</v>
      </c>
      <c r="B2614" s="32"/>
      <c r="C2614" s="32"/>
      <c r="D2614" s="32"/>
      <c r="E2614" s="33"/>
    </row>
    <row r="2615" spans="1:5" x14ac:dyDescent="0.35">
      <c r="A2615" s="46">
        <v>2565</v>
      </c>
      <c r="B2615" s="32"/>
      <c r="C2615" s="32"/>
      <c r="D2615" s="32"/>
      <c r="E2615" s="33"/>
    </row>
    <row r="2616" spans="1:5" x14ac:dyDescent="0.35">
      <c r="A2616" s="46">
        <v>2566</v>
      </c>
      <c r="B2616" s="32"/>
      <c r="C2616" s="32"/>
      <c r="D2616" s="32"/>
      <c r="E2616" s="33"/>
    </row>
    <row r="2617" spans="1:5" x14ac:dyDescent="0.35">
      <c r="A2617" s="46">
        <v>2567</v>
      </c>
      <c r="B2617" s="32"/>
      <c r="C2617" s="32"/>
      <c r="D2617" s="32"/>
      <c r="E2617" s="33"/>
    </row>
    <row r="2618" spans="1:5" x14ac:dyDescent="0.35">
      <c r="A2618" s="46">
        <v>2568</v>
      </c>
      <c r="B2618" s="32"/>
      <c r="C2618" s="32"/>
      <c r="D2618" s="32"/>
      <c r="E2618" s="33"/>
    </row>
    <row r="2619" spans="1:5" x14ac:dyDescent="0.35">
      <c r="A2619" s="46">
        <v>2569</v>
      </c>
      <c r="B2619" s="34"/>
      <c r="C2619" s="34"/>
      <c r="D2619" s="34"/>
      <c r="E2619" s="33"/>
    </row>
    <row r="2620" spans="1:5" x14ac:dyDescent="0.35">
      <c r="A2620" s="46">
        <v>2570</v>
      </c>
    </row>
    <row r="2621" spans="1:5" x14ac:dyDescent="0.35">
      <c r="A2621" s="46">
        <v>2571</v>
      </c>
    </row>
    <row r="2622" spans="1:5" x14ac:dyDescent="0.35">
      <c r="A2622" s="46">
        <v>2572</v>
      </c>
    </row>
    <row r="2623" spans="1:5" x14ac:dyDescent="0.35">
      <c r="A2623" s="46">
        <v>2573</v>
      </c>
    </row>
    <row r="2624" spans="1:5" x14ac:dyDescent="0.35">
      <c r="A2624" s="46">
        <v>2574</v>
      </c>
    </row>
    <row r="2625" spans="1:1" x14ac:dyDescent="0.35">
      <c r="A2625" s="46">
        <v>2575</v>
      </c>
    </row>
    <row r="2626" spans="1:1" x14ac:dyDescent="0.35">
      <c r="A2626" s="46">
        <v>2576</v>
      </c>
    </row>
    <row r="2627" spans="1:1" x14ac:dyDescent="0.35">
      <c r="A2627" s="46">
        <v>2577</v>
      </c>
    </row>
    <row r="2628" spans="1:1" x14ac:dyDescent="0.35">
      <c r="A2628" s="46">
        <v>2578</v>
      </c>
    </row>
    <row r="2629" spans="1:1" x14ac:dyDescent="0.35">
      <c r="A2629" s="46">
        <v>2579</v>
      </c>
    </row>
    <row r="2630" spans="1:1" x14ac:dyDescent="0.35">
      <c r="A2630" s="46">
        <v>2580</v>
      </c>
    </row>
    <row r="2631" spans="1:1" x14ac:dyDescent="0.35">
      <c r="A2631" s="46">
        <v>2581</v>
      </c>
    </row>
    <row r="2632" spans="1:1" x14ac:dyDescent="0.35">
      <c r="A2632" s="46">
        <v>2582</v>
      </c>
    </row>
    <row r="2633" spans="1:1" x14ac:dyDescent="0.35">
      <c r="A2633" s="46">
        <v>2583</v>
      </c>
    </row>
    <row r="2634" spans="1:1" x14ac:dyDescent="0.35">
      <c r="A2634" s="46">
        <v>2584</v>
      </c>
    </row>
    <row r="2635" spans="1:1" x14ac:dyDescent="0.35">
      <c r="A2635" s="46">
        <v>2585</v>
      </c>
    </row>
    <row r="2636" spans="1:1" x14ac:dyDescent="0.35">
      <c r="A2636" s="46">
        <v>2586</v>
      </c>
    </row>
    <row r="2637" spans="1:1" x14ac:dyDescent="0.35">
      <c r="A2637" s="46">
        <v>2587</v>
      </c>
    </row>
    <row r="2638" spans="1:1" x14ac:dyDescent="0.35">
      <c r="A2638" s="46">
        <v>2588</v>
      </c>
    </row>
    <row r="2639" spans="1:1" x14ac:dyDescent="0.35">
      <c r="A2639" s="46">
        <v>2589</v>
      </c>
    </row>
    <row r="2640" spans="1:1" x14ac:dyDescent="0.35">
      <c r="A2640" s="46">
        <v>2590</v>
      </c>
    </row>
    <row r="2641" spans="1:5" x14ac:dyDescent="0.35">
      <c r="A2641" s="46">
        <v>2591</v>
      </c>
    </row>
    <row r="2642" spans="1:5" x14ac:dyDescent="0.35">
      <c r="A2642" s="46">
        <v>2592</v>
      </c>
    </row>
    <row r="2643" spans="1:5" x14ac:dyDescent="0.35">
      <c r="A2643" s="46">
        <v>2593</v>
      </c>
    </row>
    <row r="2644" spans="1:5" x14ac:dyDescent="0.35">
      <c r="A2644" s="46">
        <v>2594</v>
      </c>
    </row>
    <row r="2645" spans="1:5" x14ac:dyDescent="0.35">
      <c r="A2645" s="46">
        <v>2595</v>
      </c>
    </row>
    <row r="2646" spans="1:5" x14ac:dyDescent="0.35">
      <c r="A2646" s="46">
        <v>2596</v>
      </c>
    </row>
    <row r="2647" spans="1:5" x14ac:dyDescent="0.35">
      <c r="A2647" s="46">
        <v>2597</v>
      </c>
    </row>
    <row r="2648" spans="1:5" x14ac:dyDescent="0.35">
      <c r="A2648" s="46">
        <v>2598</v>
      </c>
    </row>
    <row r="2649" spans="1:5" x14ac:dyDescent="0.35">
      <c r="A2649" s="46">
        <v>2599</v>
      </c>
    </row>
    <row r="2650" spans="1:5" s="30" customFormat="1" x14ac:dyDescent="0.35">
      <c r="A2650" s="46">
        <v>2600</v>
      </c>
    </row>
    <row r="2651" spans="1:5" x14ac:dyDescent="0.35">
      <c r="A2651" s="46">
        <v>2601</v>
      </c>
      <c r="B2651" s="31" t="s">
        <v>41</v>
      </c>
      <c r="C2651" s="31" t="s">
        <v>315</v>
      </c>
      <c r="D2651" s="31" t="s">
        <v>338</v>
      </c>
      <c r="E2651" s="31" t="s">
        <v>316</v>
      </c>
    </row>
    <row r="2652" spans="1:5" ht="29" x14ac:dyDescent="0.35">
      <c r="A2652" s="46">
        <v>2602</v>
      </c>
      <c r="B2652" s="32" t="s">
        <v>317</v>
      </c>
      <c r="C2652" s="32" t="s">
        <v>339</v>
      </c>
      <c r="D2652" s="32" t="s">
        <v>318</v>
      </c>
      <c r="E2652" s="33">
        <v>20317</v>
      </c>
    </row>
    <row r="2653" spans="1:5" x14ac:dyDescent="0.35">
      <c r="A2653" s="46">
        <v>2603</v>
      </c>
      <c r="B2653" s="32" t="s">
        <v>317</v>
      </c>
      <c r="C2653" s="32" t="s">
        <v>339</v>
      </c>
      <c r="D2653" s="32" t="s">
        <v>319</v>
      </c>
      <c r="E2653" s="32">
        <v>556</v>
      </c>
    </row>
    <row r="2654" spans="1:5" ht="29" x14ac:dyDescent="0.35">
      <c r="A2654" s="46">
        <v>2604</v>
      </c>
      <c r="B2654" s="32" t="s">
        <v>317</v>
      </c>
      <c r="C2654" s="32" t="s">
        <v>339</v>
      </c>
      <c r="D2654" s="32" t="s">
        <v>320</v>
      </c>
      <c r="E2654" s="33">
        <v>2672</v>
      </c>
    </row>
    <row r="2655" spans="1:5" x14ac:dyDescent="0.35">
      <c r="A2655" s="46">
        <v>2605</v>
      </c>
      <c r="B2655" s="32" t="s">
        <v>317</v>
      </c>
      <c r="C2655" s="32" t="s">
        <v>340</v>
      </c>
      <c r="D2655" s="32" t="s">
        <v>321</v>
      </c>
      <c r="E2655" s="32">
        <v>138</v>
      </c>
    </row>
    <row r="2656" spans="1:5" x14ac:dyDescent="0.35">
      <c r="A2656" s="46">
        <v>2606</v>
      </c>
      <c r="B2656" s="32" t="s">
        <v>317</v>
      </c>
      <c r="C2656" s="32" t="s">
        <v>340</v>
      </c>
      <c r="D2656" s="32" t="s">
        <v>322</v>
      </c>
      <c r="E2656" s="32">
        <v>36</v>
      </c>
    </row>
    <row r="2657" spans="1:5" x14ac:dyDescent="0.35">
      <c r="A2657" s="46">
        <v>2607</v>
      </c>
      <c r="B2657" s="32" t="s">
        <v>317</v>
      </c>
      <c r="C2657" s="32" t="s">
        <v>341</v>
      </c>
      <c r="D2657" s="32" t="s">
        <v>323</v>
      </c>
      <c r="E2657" s="33">
        <v>2295</v>
      </c>
    </row>
    <row r="2658" spans="1:5" x14ac:dyDescent="0.35">
      <c r="A2658" s="46">
        <v>2608</v>
      </c>
      <c r="B2658" s="32" t="s">
        <v>317</v>
      </c>
      <c r="C2658" s="32" t="s">
        <v>341</v>
      </c>
      <c r="D2658" s="32" t="s">
        <v>324</v>
      </c>
      <c r="E2658" s="33">
        <v>3199</v>
      </c>
    </row>
    <row r="2659" spans="1:5" ht="29" x14ac:dyDescent="0.35">
      <c r="A2659" s="46">
        <v>2609</v>
      </c>
      <c r="B2659" s="32" t="s">
        <v>317</v>
      </c>
      <c r="C2659" s="32" t="s">
        <v>341</v>
      </c>
      <c r="D2659" s="32" t="s">
        <v>325</v>
      </c>
      <c r="E2659" s="32">
        <v>581</v>
      </c>
    </row>
    <row r="2660" spans="1:5" x14ac:dyDescent="0.35">
      <c r="A2660" s="46">
        <v>2610</v>
      </c>
      <c r="B2660" s="32" t="s">
        <v>345</v>
      </c>
      <c r="C2660" s="32" t="s">
        <v>327</v>
      </c>
      <c r="D2660" s="32" t="s">
        <v>327</v>
      </c>
      <c r="E2660" s="33">
        <v>7313</v>
      </c>
    </row>
    <row r="2661" spans="1:5" ht="29" x14ac:dyDescent="0.35">
      <c r="A2661" s="46">
        <v>2611</v>
      </c>
      <c r="B2661" s="32" t="s">
        <v>345</v>
      </c>
      <c r="C2661" s="32" t="s">
        <v>327</v>
      </c>
      <c r="D2661" s="32" t="s">
        <v>328</v>
      </c>
      <c r="E2661" s="32">
        <v>80</v>
      </c>
    </row>
    <row r="2662" spans="1:5" x14ac:dyDescent="0.35">
      <c r="A2662" s="46">
        <v>2612</v>
      </c>
      <c r="B2662" s="32" t="s">
        <v>345</v>
      </c>
      <c r="C2662" s="32" t="s">
        <v>327</v>
      </c>
      <c r="D2662" s="32" t="s">
        <v>329</v>
      </c>
      <c r="E2662" s="32">
        <v>974</v>
      </c>
    </row>
    <row r="2663" spans="1:5" x14ac:dyDescent="0.35">
      <c r="A2663" s="46">
        <v>2613</v>
      </c>
      <c r="B2663" s="32" t="s">
        <v>345</v>
      </c>
      <c r="C2663" s="32" t="s">
        <v>342</v>
      </c>
      <c r="D2663" s="32" t="s">
        <v>331</v>
      </c>
      <c r="E2663" s="32">
        <v>353</v>
      </c>
    </row>
    <row r="2664" spans="1:5" x14ac:dyDescent="0.35">
      <c r="A2664" s="46">
        <v>2614</v>
      </c>
      <c r="B2664" s="32" t="s">
        <v>345</v>
      </c>
      <c r="C2664" s="32" t="s">
        <v>343</v>
      </c>
      <c r="D2664" s="32" t="s">
        <v>332</v>
      </c>
      <c r="E2664" s="33">
        <v>12394</v>
      </c>
    </row>
    <row r="2665" spans="1:5" x14ac:dyDescent="0.35">
      <c r="A2665" s="46">
        <v>2615</v>
      </c>
      <c r="B2665" s="32" t="s">
        <v>345</v>
      </c>
      <c r="C2665" s="32" t="s">
        <v>343</v>
      </c>
      <c r="D2665" s="32" t="s">
        <v>333</v>
      </c>
      <c r="E2665" s="33">
        <v>11546</v>
      </c>
    </row>
    <row r="2666" spans="1:5" x14ac:dyDescent="0.35">
      <c r="A2666" s="46">
        <v>2616</v>
      </c>
      <c r="B2666" s="32" t="s">
        <v>345</v>
      </c>
      <c r="C2666" s="32" t="s">
        <v>343</v>
      </c>
      <c r="D2666" s="32" t="s">
        <v>334</v>
      </c>
      <c r="E2666" s="33">
        <v>9200</v>
      </c>
    </row>
    <row r="2667" spans="1:5" x14ac:dyDescent="0.35">
      <c r="A2667" s="46">
        <v>2617</v>
      </c>
      <c r="B2667" s="32" t="s">
        <v>345</v>
      </c>
      <c r="C2667" s="32" t="s">
        <v>343</v>
      </c>
      <c r="D2667" s="32" t="s">
        <v>335</v>
      </c>
      <c r="E2667" s="32">
        <v>563</v>
      </c>
    </row>
    <row r="2668" spans="1:5" x14ac:dyDescent="0.35">
      <c r="A2668" s="46">
        <v>2618</v>
      </c>
      <c r="B2668" s="32" t="s">
        <v>345</v>
      </c>
      <c r="C2668" s="32" t="s">
        <v>336</v>
      </c>
      <c r="D2668" s="32" t="s">
        <v>336</v>
      </c>
      <c r="E2668" s="32">
        <v>182</v>
      </c>
    </row>
    <row r="2669" spans="1:5" x14ac:dyDescent="0.35">
      <c r="A2669" s="46">
        <v>2619</v>
      </c>
      <c r="B2669" s="34" t="s">
        <v>337</v>
      </c>
      <c r="C2669" s="34"/>
      <c r="D2669" s="34"/>
      <c r="E2669" s="35">
        <v>72396</v>
      </c>
    </row>
    <row r="2670" spans="1:5" x14ac:dyDescent="0.35">
      <c r="A2670" s="46">
        <v>2620</v>
      </c>
    </row>
    <row r="2671" spans="1:5" x14ac:dyDescent="0.35">
      <c r="A2671" s="46">
        <v>2621</v>
      </c>
    </row>
    <row r="2672" spans="1:5" x14ac:dyDescent="0.35">
      <c r="A2672" s="46">
        <v>2622</v>
      </c>
    </row>
    <row r="2673" spans="1:1" x14ac:dyDescent="0.35">
      <c r="A2673" s="46">
        <v>2623</v>
      </c>
    </row>
    <row r="2674" spans="1:1" x14ac:dyDescent="0.35">
      <c r="A2674" s="46">
        <v>2624</v>
      </c>
    </row>
    <row r="2675" spans="1:1" x14ac:dyDescent="0.35">
      <c r="A2675" s="46">
        <v>2625</v>
      </c>
    </row>
    <row r="2676" spans="1:1" x14ac:dyDescent="0.35">
      <c r="A2676" s="46">
        <v>2626</v>
      </c>
    </row>
    <row r="2677" spans="1:1" x14ac:dyDescent="0.35">
      <c r="A2677" s="46">
        <v>2627</v>
      </c>
    </row>
    <row r="2678" spans="1:1" x14ac:dyDescent="0.35">
      <c r="A2678" s="46">
        <v>2628</v>
      </c>
    </row>
    <row r="2679" spans="1:1" x14ac:dyDescent="0.35">
      <c r="A2679" s="46">
        <v>2629</v>
      </c>
    </row>
    <row r="2680" spans="1:1" x14ac:dyDescent="0.35">
      <c r="A2680" s="46">
        <v>2630</v>
      </c>
    </row>
    <row r="2681" spans="1:1" x14ac:dyDescent="0.35">
      <c r="A2681" s="46">
        <v>2631</v>
      </c>
    </row>
    <row r="2682" spans="1:1" x14ac:dyDescent="0.35">
      <c r="A2682" s="46">
        <v>2632</v>
      </c>
    </row>
    <row r="2683" spans="1:1" x14ac:dyDescent="0.35">
      <c r="A2683" s="46">
        <v>2633</v>
      </c>
    </row>
    <row r="2684" spans="1:1" x14ac:dyDescent="0.35">
      <c r="A2684" s="46">
        <v>2634</v>
      </c>
    </row>
    <row r="2685" spans="1:1" x14ac:dyDescent="0.35">
      <c r="A2685" s="46">
        <v>2635</v>
      </c>
    </row>
    <row r="2686" spans="1:1" x14ac:dyDescent="0.35">
      <c r="A2686" s="46">
        <v>2636</v>
      </c>
    </row>
    <row r="2687" spans="1:1" x14ac:dyDescent="0.35">
      <c r="A2687" s="46">
        <v>2637</v>
      </c>
    </row>
    <row r="2688" spans="1:1" x14ac:dyDescent="0.35">
      <c r="A2688" s="46">
        <v>2638</v>
      </c>
    </row>
    <row r="2689" spans="1:5" x14ac:dyDescent="0.35">
      <c r="A2689" s="46">
        <v>2639</v>
      </c>
    </row>
    <row r="2690" spans="1:5" x14ac:dyDescent="0.35">
      <c r="A2690" s="46">
        <v>2640</v>
      </c>
    </row>
    <row r="2691" spans="1:5" x14ac:dyDescent="0.35">
      <c r="A2691" s="46">
        <v>2641</v>
      </c>
    </row>
    <row r="2692" spans="1:5" x14ac:dyDescent="0.35">
      <c r="A2692" s="46">
        <v>2642</v>
      </c>
    </row>
    <row r="2693" spans="1:5" x14ac:dyDescent="0.35">
      <c r="A2693" s="46">
        <v>2643</v>
      </c>
    </row>
    <row r="2694" spans="1:5" x14ac:dyDescent="0.35">
      <c r="A2694" s="46">
        <v>2644</v>
      </c>
    </row>
    <row r="2695" spans="1:5" x14ac:dyDescent="0.35">
      <c r="A2695" s="46">
        <v>2645</v>
      </c>
    </row>
    <row r="2696" spans="1:5" x14ac:dyDescent="0.35">
      <c r="A2696" s="46">
        <v>2646</v>
      </c>
    </row>
    <row r="2697" spans="1:5" x14ac:dyDescent="0.35">
      <c r="A2697" s="46">
        <v>2647</v>
      </c>
    </row>
    <row r="2698" spans="1:5" x14ac:dyDescent="0.35">
      <c r="A2698" s="46">
        <v>2648</v>
      </c>
    </row>
    <row r="2699" spans="1:5" x14ac:dyDescent="0.35">
      <c r="A2699" s="46">
        <v>2649</v>
      </c>
    </row>
    <row r="2700" spans="1:5" s="30" customFormat="1" x14ac:dyDescent="0.35">
      <c r="A2700" s="46">
        <v>2650</v>
      </c>
    </row>
    <row r="2701" spans="1:5" x14ac:dyDescent="0.35">
      <c r="A2701" s="46">
        <v>2651</v>
      </c>
      <c r="B2701" s="31" t="s">
        <v>81</v>
      </c>
      <c r="C2701" s="31" t="s">
        <v>315</v>
      </c>
      <c r="D2701" s="31" t="s">
        <v>338</v>
      </c>
      <c r="E2701" s="31" t="s">
        <v>316</v>
      </c>
    </row>
    <row r="2702" spans="1:5" ht="29" x14ac:dyDescent="0.35">
      <c r="A2702" s="46">
        <v>2652</v>
      </c>
      <c r="B2702" s="32" t="s">
        <v>317</v>
      </c>
      <c r="C2702" s="32" t="s">
        <v>339</v>
      </c>
      <c r="D2702" s="32" t="s">
        <v>318</v>
      </c>
      <c r="E2702" s="33">
        <v>68866</v>
      </c>
    </row>
    <row r="2703" spans="1:5" x14ac:dyDescent="0.35">
      <c r="A2703" s="46">
        <v>2653</v>
      </c>
      <c r="B2703" s="32" t="s">
        <v>317</v>
      </c>
      <c r="C2703" s="32" t="s">
        <v>339</v>
      </c>
      <c r="D2703" s="32" t="s">
        <v>319</v>
      </c>
      <c r="E2703" s="33">
        <v>3361</v>
      </c>
    </row>
    <row r="2704" spans="1:5" ht="29" x14ac:dyDescent="0.35">
      <c r="A2704" s="46">
        <v>2654</v>
      </c>
      <c r="B2704" s="32" t="s">
        <v>317</v>
      </c>
      <c r="C2704" s="32" t="s">
        <v>339</v>
      </c>
      <c r="D2704" s="32" t="s">
        <v>320</v>
      </c>
      <c r="E2704" s="32">
        <v>362</v>
      </c>
    </row>
    <row r="2705" spans="1:5" x14ac:dyDescent="0.35">
      <c r="A2705" s="46">
        <v>2655</v>
      </c>
      <c r="B2705" s="32" t="s">
        <v>317</v>
      </c>
      <c r="C2705" s="32" t="s">
        <v>340</v>
      </c>
      <c r="D2705" s="32" t="s">
        <v>321</v>
      </c>
      <c r="E2705" s="33">
        <v>8894</v>
      </c>
    </row>
    <row r="2706" spans="1:5" x14ac:dyDescent="0.35">
      <c r="A2706" s="46">
        <v>2656</v>
      </c>
      <c r="B2706" s="32" t="s">
        <v>317</v>
      </c>
      <c r="C2706" s="32" t="s">
        <v>340</v>
      </c>
      <c r="D2706" s="32" t="s">
        <v>322</v>
      </c>
      <c r="E2706" s="33">
        <v>1562</v>
      </c>
    </row>
    <row r="2707" spans="1:5" x14ac:dyDescent="0.35">
      <c r="A2707" s="46">
        <v>2657</v>
      </c>
      <c r="B2707" s="32" t="s">
        <v>317</v>
      </c>
      <c r="C2707" s="32" t="s">
        <v>341</v>
      </c>
      <c r="D2707" s="32" t="s">
        <v>323</v>
      </c>
      <c r="E2707" s="32">
        <v>995</v>
      </c>
    </row>
    <row r="2708" spans="1:5" x14ac:dyDescent="0.35">
      <c r="A2708" s="46">
        <v>2658</v>
      </c>
      <c r="B2708" s="32" t="s">
        <v>317</v>
      </c>
      <c r="C2708" s="32" t="s">
        <v>341</v>
      </c>
      <c r="D2708" s="32" t="s">
        <v>324</v>
      </c>
      <c r="E2708" s="33">
        <v>1796</v>
      </c>
    </row>
    <row r="2709" spans="1:5" ht="29" x14ac:dyDescent="0.35">
      <c r="A2709" s="46">
        <v>2659</v>
      </c>
      <c r="B2709" s="32" t="s">
        <v>317</v>
      </c>
      <c r="C2709" s="32" t="s">
        <v>341</v>
      </c>
      <c r="D2709" s="32" t="s">
        <v>325</v>
      </c>
      <c r="E2709" s="32">
        <v>1</v>
      </c>
    </row>
    <row r="2710" spans="1:5" x14ac:dyDescent="0.35">
      <c r="A2710" s="46">
        <v>2660</v>
      </c>
      <c r="B2710" s="32" t="s">
        <v>345</v>
      </c>
      <c r="C2710" s="32" t="s">
        <v>327</v>
      </c>
      <c r="D2710" s="32" t="s">
        <v>327</v>
      </c>
      <c r="E2710" s="33">
        <v>12677</v>
      </c>
    </row>
    <row r="2711" spans="1:5" ht="29" x14ac:dyDescent="0.35">
      <c r="A2711" s="46">
        <v>2661</v>
      </c>
      <c r="B2711" s="32" t="s">
        <v>345</v>
      </c>
      <c r="C2711" s="32" t="s">
        <v>327</v>
      </c>
      <c r="D2711" s="32" t="s">
        <v>328</v>
      </c>
      <c r="E2711" s="33">
        <v>10926</v>
      </c>
    </row>
    <row r="2712" spans="1:5" x14ac:dyDescent="0.35">
      <c r="A2712" s="46">
        <v>2662</v>
      </c>
      <c r="B2712" s="32" t="s">
        <v>345</v>
      </c>
      <c r="C2712" s="32" t="s">
        <v>327</v>
      </c>
      <c r="D2712" s="32" t="s">
        <v>329</v>
      </c>
      <c r="E2712" s="33">
        <v>3546</v>
      </c>
    </row>
    <row r="2713" spans="1:5" ht="29" x14ac:dyDescent="0.35">
      <c r="A2713" s="46">
        <v>2663</v>
      </c>
      <c r="B2713" s="32" t="s">
        <v>345</v>
      </c>
      <c r="C2713" s="32" t="s">
        <v>342</v>
      </c>
      <c r="D2713" s="32" t="s">
        <v>330</v>
      </c>
      <c r="E2713" s="32">
        <v>852</v>
      </c>
    </row>
    <row r="2714" spans="1:5" x14ac:dyDescent="0.35">
      <c r="A2714" s="46">
        <v>2664</v>
      </c>
      <c r="B2714" s="32" t="s">
        <v>345</v>
      </c>
      <c r="C2714" s="32" t="s">
        <v>342</v>
      </c>
      <c r="D2714" s="32" t="s">
        <v>331</v>
      </c>
      <c r="E2714" s="32">
        <v>814</v>
      </c>
    </row>
    <row r="2715" spans="1:5" x14ac:dyDescent="0.35">
      <c r="A2715" s="46">
        <v>2665</v>
      </c>
      <c r="B2715" s="32" t="s">
        <v>345</v>
      </c>
      <c r="C2715" s="32" t="s">
        <v>343</v>
      </c>
      <c r="D2715" s="32" t="s">
        <v>332</v>
      </c>
      <c r="E2715" s="33">
        <v>2210</v>
      </c>
    </row>
    <row r="2716" spans="1:5" x14ac:dyDescent="0.35">
      <c r="A2716" s="46">
        <v>2666</v>
      </c>
      <c r="B2716" s="32" t="s">
        <v>345</v>
      </c>
      <c r="C2716" s="32" t="s">
        <v>343</v>
      </c>
      <c r="D2716" s="32" t="s">
        <v>333</v>
      </c>
      <c r="E2716" s="33">
        <v>26571</v>
      </c>
    </row>
    <row r="2717" spans="1:5" x14ac:dyDescent="0.35">
      <c r="A2717" s="46">
        <v>2667</v>
      </c>
      <c r="B2717" s="32" t="s">
        <v>345</v>
      </c>
      <c r="C2717" s="32" t="s">
        <v>343</v>
      </c>
      <c r="D2717" s="32" t="s">
        <v>334</v>
      </c>
      <c r="E2717" s="33">
        <v>7575</v>
      </c>
    </row>
    <row r="2718" spans="1:5" x14ac:dyDescent="0.35">
      <c r="A2718" s="46">
        <v>2668</v>
      </c>
      <c r="B2718" s="32" t="s">
        <v>345</v>
      </c>
      <c r="C2718" s="32" t="s">
        <v>343</v>
      </c>
      <c r="D2718" s="32" t="s">
        <v>335</v>
      </c>
      <c r="E2718" s="32">
        <v>296</v>
      </c>
    </row>
    <row r="2719" spans="1:5" x14ac:dyDescent="0.35">
      <c r="A2719" s="46">
        <v>2669</v>
      </c>
      <c r="B2719" s="32" t="s">
        <v>345</v>
      </c>
      <c r="C2719" s="32" t="s">
        <v>336</v>
      </c>
      <c r="D2719" s="32" t="s">
        <v>336</v>
      </c>
      <c r="E2719" s="33">
        <v>1658</v>
      </c>
    </row>
    <row r="2720" spans="1:5" x14ac:dyDescent="0.35">
      <c r="A2720" s="46">
        <v>2670</v>
      </c>
      <c r="B2720" s="34" t="s">
        <v>337</v>
      </c>
      <c r="C2720" s="34"/>
      <c r="D2720" s="34"/>
      <c r="E2720" s="35">
        <f>SUM(E2702:E2719)</f>
        <v>152962</v>
      </c>
    </row>
    <row r="2721" spans="1:1" x14ac:dyDescent="0.35">
      <c r="A2721" s="46">
        <v>2671</v>
      </c>
    </row>
    <row r="2722" spans="1:1" x14ac:dyDescent="0.35">
      <c r="A2722" s="46">
        <v>2672</v>
      </c>
    </row>
    <row r="2723" spans="1:1" x14ac:dyDescent="0.35">
      <c r="A2723" s="46">
        <v>2673</v>
      </c>
    </row>
    <row r="2724" spans="1:1" x14ac:dyDescent="0.35">
      <c r="A2724" s="46">
        <v>2674</v>
      </c>
    </row>
    <row r="2725" spans="1:1" x14ac:dyDescent="0.35">
      <c r="A2725" s="46">
        <v>2675</v>
      </c>
    </row>
    <row r="2726" spans="1:1" x14ac:dyDescent="0.35">
      <c r="A2726" s="46">
        <v>2676</v>
      </c>
    </row>
    <row r="2727" spans="1:1" x14ac:dyDescent="0.35">
      <c r="A2727" s="46">
        <v>2677</v>
      </c>
    </row>
    <row r="2728" spans="1:1" x14ac:dyDescent="0.35">
      <c r="A2728" s="46">
        <v>2678</v>
      </c>
    </row>
    <row r="2729" spans="1:1" x14ac:dyDescent="0.35">
      <c r="A2729" s="46">
        <v>2679</v>
      </c>
    </row>
    <row r="2730" spans="1:1" x14ac:dyDescent="0.35">
      <c r="A2730" s="46">
        <v>2680</v>
      </c>
    </row>
    <row r="2731" spans="1:1" x14ac:dyDescent="0.35">
      <c r="A2731" s="46">
        <v>2681</v>
      </c>
    </row>
    <row r="2732" spans="1:1" x14ac:dyDescent="0.35">
      <c r="A2732" s="46">
        <v>2682</v>
      </c>
    </row>
    <row r="2733" spans="1:1" x14ac:dyDescent="0.35">
      <c r="A2733" s="46">
        <v>2683</v>
      </c>
    </row>
    <row r="2734" spans="1:1" x14ac:dyDescent="0.35">
      <c r="A2734" s="46">
        <v>2684</v>
      </c>
    </row>
    <row r="2735" spans="1:1" x14ac:dyDescent="0.35">
      <c r="A2735" s="46">
        <v>2685</v>
      </c>
    </row>
    <row r="2736" spans="1:1" x14ac:dyDescent="0.35">
      <c r="A2736" s="46">
        <v>2686</v>
      </c>
    </row>
    <row r="2737" spans="1:5" x14ac:dyDescent="0.35">
      <c r="A2737" s="46">
        <v>2687</v>
      </c>
    </row>
    <row r="2738" spans="1:5" x14ac:dyDescent="0.35">
      <c r="A2738" s="46">
        <v>2688</v>
      </c>
    </row>
    <row r="2739" spans="1:5" x14ac:dyDescent="0.35">
      <c r="A2739" s="46">
        <v>2689</v>
      </c>
    </row>
    <row r="2740" spans="1:5" x14ac:dyDescent="0.35">
      <c r="A2740" s="46">
        <v>2690</v>
      </c>
    </row>
    <row r="2741" spans="1:5" x14ac:dyDescent="0.35">
      <c r="A2741" s="46">
        <v>2691</v>
      </c>
    </row>
    <row r="2742" spans="1:5" x14ac:dyDescent="0.35">
      <c r="A2742" s="46">
        <v>2692</v>
      </c>
    </row>
    <row r="2743" spans="1:5" x14ac:dyDescent="0.35">
      <c r="A2743" s="46">
        <v>2693</v>
      </c>
    </row>
    <row r="2744" spans="1:5" x14ac:dyDescent="0.35">
      <c r="A2744" s="46">
        <v>2694</v>
      </c>
    </row>
    <row r="2745" spans="1:5" x14ac:dyDescent="0.35">
      <c r="A2745" s="46">
        <v>2695</v>
      </c>
    </row>
    <row r="2746" spans="1:5" x14ac:dyDescent="0.35">
      <c r="A2746" s="46">
        <v>2696</v>
      </c>
    </row>
    <row r="2747" spans="1:5" x14ac:dyDescent="0.35">
      <c r="A2747" s="46">
        <v>2697</v>
      </c>
    </row>
    <row r="2748" spans="1:5" x14ac:dyDescent="0.35">
      <c r="A2748" s="46">
        <v>2698</v>
      </c>
    </row>
    <row r="2749" spans="1:5" x14ac:dyDescent="0.35">
      <c r="A2749" s="46">
        <v>2699</v>
      </c>
    </row>
    <row r="2750" spans="1:5" s="30" customFormat="1" x14ac:dyDescent="0.35">
      <c r="A2750" s="46">
        <v>2700</v>
      </c>
    </row>
    <row r="2751" spans="1:5" x14ac:dyDescent="0.35">
      <c r="A2751" s="46">
        <v>2701</v>
      </c>
      <c r="B2751" s="31" t="s">
        <v>82</v>
      </c>
      <c r="C2751" s="31" t="s">
        <v>315</v>
      </c>
      <c r="D2751" s="31" t="s">
        <v>338</v>
      </c>
      <c r="E2751" s="31" t="s">
        <v>316</v>
      </c>
    </row>
    <row r="2752" spans="1:5" ht="29" x14ac:dyDescent="0.35">
      <c r="A2752" s="46">
        <v>2702</v>
      </c>
      <c r="B2752" s="32" t="s">
        <v>317</v>
      </c>
      <c r="C2752" s="32" t="s">
        <v>339</v>
      </c>
      <c r="D2752" s="32" t="s">
        <v>318</v>
      </c>
      <c r="E2752" s="33">
        <v>432126</v>
      </c>
    </row>
    <row r="2753" spans="1:5" x14ac:dyDescent="0.35">
      <c r="A2753" s="46">
        <v>2703</v>
      </c>
      <c r="B2753" s="32" t="s">
        <v>317</v>
      </c>
      <c r="C2753" s="32" t="s">
        <v>339</v>
      </c>
      <c r="D2753" s="32" t="s">
        <v>319</v>
      </c>
      <c r="E2753" s="33">
        <v>18165</v>
      </c>
    </row>
    <row r="2754" spans="1:5" ht="29" x14ac:dyDescent="0.35">
      <c r="A2754" s="46">
        <v>2704</v>
      </c>
      <c r="B2754" s="32" t="s">
        <v>317</v>
      </c>
      <c r="C2754" s="32" t="s">
        <v>339</v>
      </c>
      <c r="D2754" s="32" t="s">
        <v>320</v>
      </c>
      <c r="E2754" s="32">
        <v>54</v>
      </c>
    </row>
    <row r="2755" spans="1:5" x14ac:dyDescent="0.35">
      <c r="A2755" s="46">
        <v>2705</v>
      </c>
      <c r="B2755" s="32" t="s">
        <v>317</v>
      </c>
      <c r="C2755" s="32" t="s">
        <v>340</v>
      </c>
      <c r="D2755" s="32" t="s">
        <v>321</v>
      </c>
      <c r="E2755" s="33">
        <v>35924</v>
      </c>
    </row>
    <row r="2756" spans="1:5" x14ac:dyDescent="0.35">
      <c r="A2756" s="46">
        <v>2706</v>
      </c>
      <c r="B2756" s="32" t="s">
        <v>317</v>
      </c>
      <c r="C2756" s="32" t="s">
        <v>340</v>
      </c>
      <c r="D2756" s="32" t="s">
        <v>322</v>
      </c>
      <c r="E2756" s="32">
        <v>19</v>
      </c>
    </row>
    <row r="2757" spans="1:5" x14ac:dyDescent="0.35">
      <c r="A2757" s="46">
        <v>2707</v>
      </c>
      <c r="B2757" s="32" t="s">
        <v>317</v>
      </c>
      <c r="C2757" s="32" t="s">
        <v>341</v>
      </c>
      <c r="D2757" s="32" t="s">
        <v>323</v>
      </c>
      <c r="E2757" s="32">
        <v>36</v>
      </c>
    </row>
    <row r="2758" spans="1:5" x14ac:dyDescent="0.35">
      <c r="A2758" s="46">
        <v>2708</v>
      </c>
      <c r="B2758" s="32" t="s">
        <v>317</v>
      </c>
      <c r="C2758" s="32" t="s">
        <v>341</v>
      </c>
      <c r="D2758" s="32" t="s">
        <v>324</v>
      </c>
      <c r="E2758" s="32">
        <v>143</v>
      </c>
    </row>
    <row r="2759" spans="1:5" x14ac:dyDescent="0.35">
      <c r="A2759" s="46">
        <v>2709</v>
      </c>
      <c r="B2759" s="32" t="s">
        <v>345</v>
      </c>
      <c r="C2759" s="32" t="s">
        <v>327</v>
      </c>
      <c r="D2759" s="32" t="s">
        <v>327</v>
      </c>
      <c r="E2759" s="33">
        <v>13211</v>
      </c>
    </row>
    <row r="2760" spans="1:5" ht="29" x14ac:dyDescent="0.35">
      <c r="A2760" s="46">
        <v>2710</v>
      </c>
      <c r="B2760" s="32" t="s">
        <v>345</v>
      </c>
      <c r="C2760" s="32" t="s">
        <v>327</v>
      </c>
      <c r="D2760" s="32" t="s">
        <v>328</v>
      </c>
      <c r="E2760" s="32">
        <v>809</v>
      </c>
    </row>
    <row r="2761" spans="1:5" x14ac:dyDescent="0.35">
      <c r="A2761" s="46">
        <v>2711</v>
      </c>
      <c r="B2761" s="32" t="s">
        <v>345</v>
      </c>
      <c r="C2761" s="32" t="s">
        <v>327</v>
      </c>
      <c r="D2761" s="32" t="s">
        <v>329</v>
      </c>
      <c r="E2761" s="33">
        <v>1849</v>
      </c>
    </row>
    <row r="2762" spans="1:5" x14ac:dyDescent="0.35">
      <c r="A2762" s="46">
        <v>2712</v>
      </c>
      <c r="B2762" s="32" t="s">
        <v>345</v>
      </c>
      <c r="C2762" s="32" t="s">
        <v>342</v>
      </c>
      <c r="D2762" s="32" t="s">
        <v>331</v>
      </c>
      <c r="E2762" s="33">
        <v>21934</v>
      </c>
    </row>
    <row r="2763" spans="1:5" x14ac:dyDescent="0.35">
      <c r="A2763" s="46">
        <v>2713</v>
      </c>
      <c r="B2763" s="32" t="s">
        <v>345</v>
      </c>
      <c r="C2763" s="32" t="s">
        <v>343</v>
      </c>
      <c r="D2763" s="32" t="s">
        <v>332</v>
      </c>
      <c r="E2763" s="32">
        <v>919</v>
      </c>
    </row>
    <row r="2764" spans="1:5" x14ac:dyDescent="0.35">
      <c r="A2764" s="46">
        <v>2714</v>
      </c>
      <c r="B2764" s="32" t="s">
        <v>345</v>
      </c>
      <c r="C2764" s="32" t="s">
        <v>343</v>
      </c>
      <c r="D2764" s="32" t="s">
        <v>333</v>
      </c>
      <c r="E2764" s="33">
        <v>8644</v>
      </c>
    </row>
    <row r="2765" spans="1:5" x14ac:dyDescent="0.35">
      <c r="A2765" s="46">
        <v>2715</v>
      </c>
      <c r="B2765" s="32" t="s">
        <v>345</v>
      </c>
      <c r="C2765" s="32" t="s">
        <v>343</v>
      </c>
      <c r="D2765" s="32" t="s">
        <v>334</v>
      </c>
      <c r="E2765" s="33">
        <v>13853</v>
      </c>
    </row>
    <row r="2766" spans="1:5" x14ac:dyDescent="0.35">
      <c r="A2766" s="46">
        <v>2716</v>
      </c>
      <c r="B2766" s="32" t="s">
        <v>345</v>
      </c>
      <c r="C2766" s="32" t="s">
        <v>343</v>
      </c>
      <c r="D2766" s="32" t="s">
        <v>335</v>
      </c>
      <c r="E2766" s="32">
        <v>464</v>
      </c>
    </row>
    <row r="2767" spans="1:5" x14ac:dyDescent="0.35">
      <c r="A2767" s="46">
        <v>2717</v>
      </c>
      <c r="B2767" s="32" t="s">
        <v>345</v>
      </c>
      <c r="C2767" s="32" t="s">
        <v>336</v>
      </c>
      <c r="D2767" s="32" t="s">
        <v>336</v>
      </c>
      <c r="E2767" s="32">
        <v>28</v>
      </c>
    </row>
    <row r="2768" spans="1:5" x14ac:dyDescent="0.35">
      <c r="A2768" s="46">
        <v>2718</v>
      </c>
      <c r="B2768" s="34" t="s">
        <v>337</v>
      </c>
      <c r="C2768" s="34"/>
      <c r="D2768" s="34"/>
      <c r="E2768" s="35">
        <v>548177</v>
      </c>
    </row>
    <row r="2769" spans="1:1" x14ac:dyDescent="0.35">
      <c r="A2769" s="46">
        <v>2719</v>
      </c>
    </row>
    <row r="2770" spans="1:1" x14ac:dyDescent="0.35">
      <c r="A2770" s="46">
        <v>2720</v>
      </c>
    </row>
    <row r="2771" spans="1:1" x14ac:dyDescent="0.35">
      <c r="A2771" s="46">
        <v>2721</v>
      </c>
    </row>
    <row r="2772" spans="1:1" x14ac:dyDescent="0.35">
      <c r="A2772" s="46">
        <v>2722</v>
      </c>
    </row>
    <row r="2773" spans="1:1" x14ac:dyDescent="0.35">
      <c r="A2773" s="46">
        <v>2723</v>
      </c>
    </row>
    <row r="2774" spans="1:1" x14ac:dyDescent="0.35">
      <c r="A2774" s="46">
        <v>2724</v>
      </c>
    </row>
    <row r="2775" spans="1:1" x14ac:dyDescent="0.35">
      <c r="A2775" s="46">
        <v>2725</v>
      </c>
    </row>
    <row r="2776" spans="1:1" x14ac:dyDescent="0.35">
      <c r="A2776" s="46">
        <v>2726</v>
      </c>
    </row>
    <row r="2777" spans="1:1" x14ac:dyDescent="0.35">
      <c r="A2777" s="46">
        <v>2727</v>
      </c>
    </row>
    <row r="2778" spans="1:1" x14ac:dyDescent="0.35">
      <c r="A2778" s="46">
        <v>2728</v>
      </c>
    </row>
    <row r="2779" spans="1:1" x14ac:dyDescent="0.35">
      <c r="A2779" s="46">
        <v>2729</v>
      </c>
    </row>
    <row r="2780" spans="1:1" x14ac:dyDescent="0.35">
      <c r="A2780" s="46">
        <v>2730</v>
      </c>
    </row>
    <row r="2781" spans="1:1" x14ac:dyDescent="0.35">
      <c r="A2781" s="46">
        <v>2731</v>
      </c>
    </row>
    <row r="2782" spans="1:1" x14ac:dyDescent="0.35">
      <c r="A2782" s="46">
        <v>2732</v>
      </c>
    </row>
    <row r="2783" spans="1:1" x14ac:dyDescent="0.35">
      <c r="A2783" s="46">
        <v>2733</v>
      </c>
    </row>
    <row r="2784" spans="1:1" x14ac:dyDescent="0.35">
      <c r="A2784" s="46">
        <v>2734</v>
      </c>
    </row>
    <row r="2785" spans="1:1" x14ac:dyDescent="0.35">
      <c r="A2785" s="46">
        <v>2735</v>
      </c>
    </row>
    <row r="2786" spans="1:1" x14ac:dyDescent="0.35">
      <c r="A2786" s="46">
        <v>2736</v>
      </c>
    </row>
    <row r="2787" spans="1:1" x14ac:dyDescent="0.35">
      <c r="A2787" s="46">
        <v>2737</v>
      </c>
    </row>
    <row r="2788" spans="1:1" x14ac:dyDescent="0.35">
      <c r="A2788" s="46">
        <v>2738</v>
      </c>
    </row>
    <row r="2789" spans="1:1" x14ac:dyDescent="0.35">
      <c r="A2789" s="46">
        <v>2739</v>
      </c>
    </row>
    <row r="2790" spans="1:1" x14ac:dyDescent="0.35">
      <c r="A2790" s="46">
        <v>2740</v>
      </c>
    </row>
    <row r="2791" spans="1:1" x14ac:dyDescent="0.35">
      <c r="A2791" s="46">
        <v>2741</v>
      </c>
    </row>
    <row r="2792" spans="1:1" x14ac:dyDescent="0.35">
      <c r="A2792" s="46">
        <v>2742</v>
      </c>
    </row>
    <row r="2793" spans="1:1" x14ac:dyDescent="0.35">
      <c r="A2793" s="46">
        <v>2743</v>
      </c>
    </row>
    <row r="2794" spans="1:1" x14ac:dyDescent="0.35">
      <c r="A2794" s="46">
        <v>2744</v>
      </c>
    </row>
    <row r="2795" spans="1:1" x14ac:dyDescent="0.35">
      <c r="A2795" s="46">
        <v>2745</v>
      </c>
    </row>
    <row r="2796" spans="1:1" x14ac:dyDescent="0.35">
      <c r="A2796" s="46">
        <v>2746</v>
      </c>
    </row>
    <row r="2797" spans="1:1" x14ac:dyDescent="0.35">
      <c r="A2797" s="46">
        <v>2747</v>
      </c>
    </row>
    <row r="2798" spans="1:1" x14ac:dyDescent="0.35">
      <c r="A2798" s="46">
        <v>2748</v>
      </c>
    </row>
    <row r="2799" spans="1:1" x14ac:dyDescent="0.35">
      <c r="A2799" s="46">
        <v>2749</v>
      </c>
    </row>
    <row r="2800" spans="1:1" s="30" customFormat="1" x14ac:dyDescent="0.35">
      <c r="A2800" s="46">
        <v>2750</v>
      </c>
    </row>
    <row r="2801" spans="1:5" x14ac:dyDescent="0.35">
      <c r="A2801" s="46">
        <v>2751</v>
      </c>
      <c r="B2801" s="31" t="s">
        <v>83</v>
      </c>
      <c r="C2801" s="31" t="s">
        <v>315</v>
      </c>
      <c r="D2801" s="31" t="s">
        <v>338</v>
      </c>
      <c r="E2801" s="31" t="s">
        <v>316</v>
      </c>
    </row>
    <row r="2802" spans="1:5" ht="29" x14ac:dyDescent="0.35">
      <c r="A2802" s="46">
        <v>2752</v>
      </c>
      <c r="B2802" s="32" t="s">
        <v>317</v>
      </c>
      <c r="C2802" s="32" t="s">
        <v>339</v>
      </c>
      <c r="D2802" s="32" t="s">
        <v>318</v>
      </c>
      <c r="E2802" s="33">
        <v>139523</v>
      </c>
    </row>
    <row r="2803" spans="1:5" x14ac:dyDescent="0.35">
      <c r="A2803" s="46">
        <v>2753</v>
      </c>
      <c r="B2803" s="32" t="s">
        <v>317</v>
      </c>
      <c r="C2803" s="32" t="s">
        <v>339</v>
      </c>
      <c r="D2803" s="32" t="s">
        <v>319</v>
      </c>
      <c r="E2803" s="33">
        <v>13458</v>
      </c>
    </row>
    <row r="2804" spans="1:5" ht="29" x14ac:dyDescent="0.35">
      <c r="A2804" s="46">
        <v>2754</v>
      </c>
      <c r="B2804" s="32" t="s">
        <v>317</v>
      </c>
      <c r="C2804" s="32" t="s">
        <v>339</v>
      </c>
      <c r="D2804" s="32" t="s">
        <v>320</v>
      </c>
      <c r="E2804" s="33">
        <v>1378</v>
      </c>
    </row>
    <row r="2805" spans="1:5" x14ac:dyDescent="0.35">
      <c r="A2805" s="46">
        <v>2755</v>
      </c>
      <c r="B2805" s="32" t="s">
        <v>317</v>
      </c>
      <c r="C2805" s="32" t="s">
        <v>340</v>
      </c>
      <c r="D2805" s="32" t="s">
        <v>321</v>
      </c>
      <c r="E2805" s="32">
        <v>882</v>
      </c>
    </row>
    <row r="2806" spans="1:5" x14ac:dyDescent="0.35">
      <c r="A2806" s="46">
        <v>2756</v>
      </c>
      <c r="B2806" s="32" t="s">
        <v>317</v>
      </c>
      <c r="C2806" s="32" t="s">
        <v>340</v>
      </c>
      <c r="D2806" s="32" t="s">
        <v>322</v>
      </c>
      <c r="E2806" s="32">
        <v>255</v>
      </c>
    </row>
    <row r="2807" spans="1:5" x14ac:dyDescent="0.35">
      <c r="A2807" s="46">
        <v>2757</v>
      </c>
      <c r="B2807" s="32" t="s">
        <v>317</v>
      </c>
      <c r="C2807" s="32" t="s">
        <v>341</v>
      </c>
      <c r="D2807" s="32" t="s">
        <v>323</v>
      </c>
      <c r="E2807" s="32">
        <v>623</v>
      </c>
    </row>
    <row r="2808" spans="1:5" x14ac:dyDescent="0.35">
      <c r="A2808" s="46">
        <v>2758</v>
      </c>
      <c r="B2808" s="32" t="s">
        <v>317</v>
      </c>
      <c r="C2808" s="32" t="s">
        <v>341</v>
      </c>
      <c r="D2808" s="32" t="s">
        <v>324</v>
      </c>
      <c r="E2808" s="33">
        <v>3716</v>
      </c>
    </row>
    <row r="2809" spans="1:5" ht="29" x14ac:dyDescent="0.35">
      <c r="A2809" s="46">
        <v>2759</v>
      </c>
      <c r="B2809" s="32" t="s">
        <v>317</v>
      </c>
      <c r="C2809" s="32" t="s">
        <v>341</v>
      </c>
      <c r="D2809" s="32" t="s">
        <v>325</v>
      </c>
      <c r="E2809" s="32">
        <v>304</v>
      </c>
    </row>
    <row r="2810" spans="1:5" x14ac:dyDescent="0.35">
      <c r="A2810" s="46">
        <v>2760</v>
      </c>
      <c r="B2810" s="32" t="s">
        <v>345</v>
      </c>
      <c r="C2810" s="32" t="s">
        <v>327</v>
      </c>
      <c r="D2810" s="32" t="s">
        <v>327</v>
      </c>
      <c r="E2810" s="33">
        <v>39697</v>
      </c>
    </row>
    <row r="2811" spans="1:5" ht="29" x14ac:dyDescent="0.35">
      <c r="A2811" s="46">
        <v>2761</v>
      </c>
      <c r="B2811" s="32" t="s">
        <v>345</v>
      </c>
      <c r="C2811" s="32" t="s">
        <v>327</v>
      </c>
      <c r="D2811" s="32" t="s">
        <v>328</v>
      </c>
      <c r="E2811" s="33">
        <v>130217</v>
      </c>
    </row>
    <row r="2812" spans="1:5" x14ac:dyDescent="0.35">
      <c r="A2812" s="46">
        <v>2762</v>
      </c>
      <c r="B2812" s="32" t="s">
        <v>345</v>
      </c>
      <c r="C2812" s="32" t="s">
        <v>327</v>
      </c>
      <c r="D2812" s="32" t="s">
        <v>329</v>
      </c>
      <c r="E2812" s="33">
        <v>12072</v>
      </c>
    </row>
    <row r="2813" spans="1:5" ht="29" x14ac:dyDescent="0.35">
      <c r="A2813" s="46">
        <v>2763</v>
      </c>
      <c r="B2813" s="32" t="s">
        <v>345</v>
      </c>
      <c r="C2813" s="32" t="s">
        <v>342</v>
      </c>
      <c r="D2813" s="32" t="s">
        <v>330</v>
      </c>
      <c r="E2813" s="33">
        <v>9092</v>
      </c>
    </row>
    <row r="2814" spans="1:5" x14ac:dyDescent="0.35">
      <c r="A2814" s="46">
        <v>2764</v>
      </c>
      <c r="B2814" s="32" t="s">
        <v>345</v>
      </c>
      <c r="C2814" s="32" t="s">
        <v>342</v>
      </c>
      <c r="D2814" s="32" t="s">
        <v>331</v>
      </c>
      <c r="E2814" s="33">
        <v>12441</v>
      </c>
    </row>
    <row r="2815" spans="1:5" x14ac:dyDescent="0.35">
      <c r="A2815" s="46">
        <v>2765</v>
      </c>
      <c r="B2815" s="32" t="s">
        <v>345</v>
      </c>
      <c r="C2815" s="32" t="s">
        <v>343</v>
      </c>
      <c r="D2815" s="32" t="s">
        <v>332</v>
      </c>
      <c r="E2815" s="33">
        <v>2611</v>
      </c>
    </row>
    <row r="2816" spans="1:5" x14ac:dyDescent="0.35">
      <c r="A2816" s="46">
        <v>2766</v>
      </c>
      <c r="B2816" s="32" t="s">
        <v>345</v>
      </c>
      <c r="C2816" s="32" t="s">
        <v>343</v>
      </c>
      <c r="D2816" s="32" t="s">
        <v>333</v>
      </c>
      <c r="E2816" s="33">
        <v>12882</v>
      </c>
    </row>
    <row r="2817" spans="1:5" x14ac:dyDescent="0.35">
      <c r="A2817" s="46">
        <v>2767</v>
      </c>
      <c r="B2817" s="32" t="s">
        <v>345</v>
      </c>
      <c r="C2817" s="32" t="s">
        <v>343</v>
      </c>
      <c r="D2817" s="32" t="s">
        <v>334</v>
      </c>
      <c r="E2817" s="33">
        <v>8010</v>
      </c>
    </row>
    <row r="2818" spans="1:5" x14ac:dyDescent="0.35">
      <c r="A2818" s="46">
        <v>2768</v>
      </c>
      <c r="B2818" s="32" t="s">
        <v>345</v>
      </c>
      <c r="C2818" s="32" t="s">
        <v>343</v>
      </c>
      <c r="D2818" s="32" t="s">
        <v>335</v>
      </c>
      <c r="E2818" s="32">
        <v>174</v>
      </c>
    </row>
    <row r="2819" spans="1:5" x14ac:dyDescent="0.35">
      <c r="A2819" s="46">
        <v>2769</v>
      </c>
      <c r="B2819" s="32" t="s">
        <v>345</v>
      </c>
      <c r="C2819" s="32" t="s">
        <v>336</v>
      </c>
      <c r="D2819" s="32" t="s">
        <v>336</v>
      </c>
      <c r="E2819" s="32">
        <v>651</v>
      </c>
    </row>
    <row r="2820" spans="1:5" x14ac:dyDescent="0.35">
      <c r="A2820" s="46">
        <v>2770</v>
      </c>
      <c r="B2820" s="34" t="s">
        <v>337</v>
      </c>
      <c r="C2820" s="34"/>
      <c r="D2820" s="34"/>
      <c r="E2820" s="35">
        <f>SUM(E2802:E2819)</f>
        <v>387986</v>
      </c>
    </row>
    <row r="2821" spans="1:5" x14ac:dyDescent="0.35">
      <c r="A2821" s="46">
        <v>2771</v>
      </c>
    </row>
    <row r="2822" spans="1:5" x14ac:dyDescent="0.35">
      <c r="A2822" s="46">
        <v>2772</v>
      </c>
    </row>
    <row r="2823" spans="1:5" x14ac:dyDescent="0.35">
      <c r="A2823" s="46">
        <v>2773</v>
      </c>
    </row>
    <row r="2824" spans="1:5" x14ac:dyDescent="0.35">
      <c r="A2824" s="46">
        <v>2774</v>
      </c>
    </row>
    <row r="2825" spans="1:5" x14ac:dyDescent="0.35">
      <c r="A2825" s="46">
        <v>2775</v>
      </c>
    </row>
    <row r="2826" spans="1:5" x14ac:dyDescent="0.35">
      <c r="A2826" s="46">
        <v>2776</v>
      </c>
    </row>
    <row r="2827" spans="1:5" x14ac:dyDescent="0.35">
      <c r="A2827" s="46">
        <v>2777</v>
      </c>
    </row>
    <row r="2828" spans="1:5" x14ac:dyDescent="0.35">
      <c r="A2828" s="46">
        <v>2778</v>
      </c>
    </row>
    <row r="2829" spans="1:5" x14ac:dyDescent="0.35">
      <c r="A2829" s="46">
        <v>2779</v>
      </c>
    </row>
    <row r="2830" spans="1:5" x14ac:dyDescent="0.35">
      <c r="A2830" s="46">
        <v>2780</v>
      </c>
    </row>
    <row r="2831" spans="1:5" x14ac:dyDescent="0.35">
      <c r="A2831" s="46">
        <v>2781</v>
      </c>
    </row>
    <row r="2832" spans="1:5" x14ac:dyDescent="0.35">
      <c r="A2832" s="46">
        <v>2782</v>
      </c>
    </row>
    <row r="2833" spans="1:1" x14ac:dyDescent="0.35">
      <c r="A2833" s="46">
        <v>2783</v>
      </c>
    </row>
    <row r="2834" spans="1:1" x14ac:dyDescent="0.35">
      <c r="A2834" s="46">
        <v>2784</v>
      </c>
    </row>
    <row r="2835" spans="1:1" x14ac:dyDescent="0.35">
      <c r="A2835" s="46">
        <v>2785</v>
      </c>
    </row>
    <row r="2836" spans="1:1" x14ac:dyDescent="0.35">
      <c r="A2836" s="46">
        <v>2786</v>
      </c>
    </row>
    <row r="2837" spans="1:1" x14ac:dyDescent="0.35">
      <c r="A2837" s="46">
        <v>2787</v>
      </c>
    </row>
    <row r="2838" spans="1:1" x14ac:dyDescent="0.35">
      <c r="A2838" s="46">
        <v>2788</v>
      </c>
    </row>
    <row r="2839" spans="1:1" x14ac:dyDescent="0.35">
      <c r="A2839" s="46">
        <v>2789</v>
      </c>
    </row>
    <row r="2840" spans="1:1" x14ac:dyDescent="0.35">
      <c r="A2840" s="46">
        <v>2790</v>
      </c>
    </row>
    <row r="2841" spans="1:1" x14ac:dyDescent="0.35">
      <c r="A2841" s="46">
        <v>2791</v>
      </c>
    </row>
    <row r="2842" spans="1:1" x14ac:dyDescent="0.35">
      <c r="A2842" s="46">
        <v>2792</v>
      </c>
    </row>
    <row r="2843" spans="1:1" x14ac:dyDescent="0.35">
      <c r="A2843" s="46">
        <v>2793</v>
      </c>
    </row>
    <row r="2844" spans="1:1" x14ac:dyDescent="0.35">
      <c r="A2844" s="46">
        <v>2794</v>
      </c>
    </row>
    <row r="2845" spans="1:1" x14ac:dyDescent="0.35">
      <c r="A2845" s="46">
        <v>2795</v>
      </c>
    </row>
    <row r="2846" spans="1:1" x14ac:dyDescent="0.35">
      <c r="A2846" s="46">
        <v>2796</v>
      </c>
    </row>
    <row r="2847" spans="1:1" x14ac:dyDescent="0.35">
      <c r="A2847" s="46">
        <v>2797</v>
      </c>
    </row>
    <row r="2848" spans="1:1" x14ac:dyDescent="0.35">
      <c r="A2848" s="46">
        <v>2798</v>
      </c>
    </row>
    <row r="2849" spans="1:5" x14ac:dyDescent="0.35">
      <c r="A2849" s="46">
        <v>2799</v>
      </c>
    </row>
    <row r="2850" spans="1:5" s="30" customFormat="1" x14ac:dyDescent="0.35">
      <c r="A2850" s="46">
        <v>2800</v>
      </c>
    </row>
    <row r="2851" spans="1:5" x14ac:dyDescent="0.35">
      <c r="A2851" s="46">
        <v>2801</v>
      </c>
      <c r="B2851" s="31" t="s">
        <v>42</v>
      </c>
      <c r="C2851" s="31" t="s">
        <v>315</v>
      </c>
      <c r="D2851" s="31" t="s">
        <v>338</v>
      </c>
      <c r="E2851" s="31" t="s">
        <v>316</v>
      </c>
    </row>
    <row r="2852" spans="1:5" ht="29" x14ac:dyDescent="0.35">
      <c r="A2852" s="46">
        <v>2802</v>
      </c>
      <c r="B2852" s="32" t="s">
        <v>317</v>
      </c>
      <c r="C2852" s="32" t="s">
        <v>339</v>
      </c>
      <c r="D2852" s="32" t="s">
        <v>318</v>
      </c>
      <c r="E2852" s="33">
        <v>5420</v>
      </c>
    </row>
    <row r="2853" spans="1:5" x14ac:dyDescent="0.35">
      <c r="A2853" s="46">
        <v>2803</v>
      </c>
      <c r="B2853" s="32" t="s">
        <v>317</v>
      </c>
      <c r="C2853" s="32" t="s">
        <v>339</v>
      </c>
      <c r="D2853" s="32" t="s">
        <v>319</v>
      </c>
      <c r="E2853" s="32">
        <v>55</v>
      </c>
    </row>
    <row r="2854" spans="1:5" ht="29" x14ac:dyDescent="0.35">
      <c r="A2854" s="46">
        <v>2804</v>
      </c>
      <c r="B2854" s="32" t="s">
        <v>317</v>
      </c>
      <c r="C2854" s="32" t="s">
        <v>339</v>
      </c>
      <c r="D2854" s="32" t="s">
        <v>320</v>
      </c>
      <c r="E2854" s="32">
        <v>65</v>
      </c>
    </row>
    <row r="2855" spans="1:5" x14ac:dyDescent="0.35">
      <c r="A2855" s="46">
        <v>2805</v>
      </c>
      <c r="B2855" s="32" t="s">
        <v>317</v>
      </c>
      <c r="C2855" s="32" t="s">
        <v>341</v>
      </c>
      <c r="D2855" s="32" t="s">
        <v>323</v>
      </c>
      <c r="E2855" s="32">
        <v>454</v>
      </c>
    </row>
    <row r="2856" spans="1:5" x14ac:dyDescent="0.35">
      <c r="A2856" s="46">
        <v>2806</v>
      </c>
      <c r="B2856" s="32" t="s">
        <v>317</v>
      </c>
      <c r="C2856" s="32" t="s">
        <v>341</v>
      </c>
      <c r="D2856" s="32" t="s">
        <v>324</v>
      </c>
      <c r="E2856" s="32">
        <v>516</v>
      </c>
    </row>
    <row r="2857" spans="1:5" ht="29" x14ac:dyDescent="0.35">
      <c r="A2857" s="46">
        <v>2807</v>
      </c>
      <c r="B2857" s="32" t="s">
        <v>317</v>
      </c>
      <c r="C2857" s="32" t="s">
        <v>341</v>
      </c>
      <c r="D2857" s="32" t="s">
        <v>325</v>
      </c>
      <c r="E2857" s="32">
        <v>26</v>
      </c>
    </row>
    <row r="2858" spans="1:5" x14ac:dyDescent="0.35">
      <c r="A2858" s="46">
        <v>2808</v>
      </c>
      <c r="B2858" s="32" t="s">
        <v>345</v>
      </c>
      <c r="C2858" s="32" t="s">
        <v>327</v>
      </c>
      <c r="D2858" s="32" t="s">
        <v>327</v>
      </c>
      <c r="E2858" s="33">
        <v>8490</v>
      </c>
    </row>
    <row r="2859" spans="1:5" x14ac:dyDescent="0.35">
      <c r="A2859" s="46">
        <v>2809</v>
      </c>
      <c r="B2859" s="32" t="s">
        <v>345</v>
      </c>
      <c r="C2859" s="32" t="s">
        <v>327</v>
      </c>
      <c r="D2859" s="32" t="s">
        <v>329</v>
      </c>
      <c r="E2859" s="32">
        <v>723</v>
      </c>
    </row>
    <row r="2860" spans="1:5" x14ac:dyDescent="0.35">
      <c r="A2860" s="46">
        <v>2810</v>
      </c>
      <c r="B2860" s="32" t="s">
        <v>345</v>
      </c>
      <c r="C2860" s="32" t="s">
        <v>342</v>
      </c>
      <c r="D2860" s="32" t="s">
        <v>331</v>
      </c>
      <c r="E2860" s="32">
        <v>246</v>
      </c>
    </row>
    <row r="2861" spans="1:5" x14ac:dyDescent="0.35">
      <c r="A2861" s="46">
        <v>2811</v>
      </c>
      <c r="B2861" s="32" t="s">
        <v>345</v>
      </c>
      <c r="C2861" s="32" t="s">
        <v>343</v>
      </c>
      <c r="D2861" s="32" t="s">
        <v>332</v>
      </c>
      <c r="E2861" s="33">
        <v>3279</v>
      </c>
    </row>
    <row r="2862" spans="1:5" x14ac:dyDescent="0.35">
      <c r="A2862" s="46">
        <v>2812</v>
      </c>
      <c r="B2862" s="32" t="s">
        <v>345</v>
      </c>
      <c r="C2862" s="32" t="s">
        <v>343</v>
      </c>
      <c r="D2862" s="32" t="s">
        <v>333</v>
      </c>
      <c r="E2862" s="33">
        <v>20755</v>
      </c>
    </row>
    <row r="2863" spans="1:5" x14ac:dyDescent="0.35">
      <c r="A2863" s="46">
        <v>2813</v>
      </c>
      <c r="B2863" s="32" t="s">
        <v>345</v>
      </c>
      <c r="C2863" s="32" t="s">
        <v>343</v>
      </c>
      <c r="D2863" s="32" t="s">
        <v>334</v>
      </c>
      <c r="E2863" s="33">
        <v>2794</v>
      </c>
    </row>
    <row r="2864" spans="1:5" x14ac:dyDescent="0.35">
      <c r="A2864" s="46">
        <v>2814</v>
      </c>
      <c r="B2864" s="32" t="s">
        <v>345</v>
      </c>
      <c r="C2864" s="32" t="s">
        <v>336</v>
      </c>
      <c r="D2864" s="32" t="s">
        <v>336</v>
      </c>
      <c r="E2864" s="32">
        <v>415</v>
      </c>
    </row>
    <row r="2865" spans="1:5" x14ac:dyDescent="0.35">
      <c r="A2865" s="46">
        <v>2815</v>
      </c>
      <c r="B2865" s="34" t="s">
        <v>337</v>
      </c>
      <c r="C2865" s="34"/>
      <c r="D2865" s="34"/>
      <c r="E2865" s="35">
        <f>SUM(E2852:E2864)</f>
        <v>43238</v>
      </c>
    </row>
    <row r="2866" spans="1:5" x14ac:dyDescent="0.35">
      <c r="A2866" s="46">
        <v>2816</v>
      </c>
    </row>
    <row r="2867" spans="1:5" x14ac:dyDescent="0.35">
      <c r="A2867" s="46">
        <v>2817</v>
      </c>
    </row>
    <row r="2868" spans="1:5" x14ac:dyDescent="0.35">
      <c r="A2868" s="46">
        <v>2818</v>
      </c>
    </row>
    <row r="2869" spans="1:5" x14ac:dyDescent="0.35">
      <c r="A2869" s="46">
        <v>2819</v>
      </c>
    </row>
    <row r="2870" spans="1:5" x14ac:dyDescent="0.35">
      <c r="A2870" s="46">
        <v>2820</v>
      </c>
    </row>
    <row r="2871" spans="1:5" x14ac:dyDescent="0.35">
      <c r="A2871" s="46">
        <v>2821</v>
      </c>
    </row>
    <row r="2872" spans="1:5" x14ac:dyDescent="0.35">
      <c r="A2872" s="46">
        <v>2822</v>
      </c>
    </row>
    <row r="2873" spans="1:5" x14ac:dyDescent="0.35">
      <c r="A2873" s="46">
        <v>2823</v>
      </c>
    </row>
    <row r="2874" spans="1:5" x14ac:dyDescent="0.35">
      <c r="A2874" s="46">
        <v>2824</v>
      </c>
    </row>
    <row r="2875" spans="1:5" x14ac:dyDescent="0.35">
      <c r="A2875" s="46">
        <v>2825</v>
      </c>
    </row>
    <row r="2876" spans="1:5" x14ac:dyDescent="0.35">
      <c r="A2876" s="46">
        <v>2826</v>
      </c>
    </row>
    <row r="2877" spans="1:5" x14ac:dyDescent="0.35">
      <c r="A2877" s="46">
        <v>2827</v>
      </c>
    </row>
    <row r="2878" spans="1:5" x14ac:dyDescent="0.35">
      <c r="A2878" s="46">
        <v>2828</v>
      </c>
    </row>
    <row r="2879" spans="1:5" x14ac:dyDescent="0.35">
      <c r="A2879" s="46">
        <v>2829</v>
      </c>
    </row>
    <row r="2880" spans="1:5" x14ac:dyDescent="0.35">
      <c r="A2880" s="46">
        <v>2830</v>
      </c>
    </row>
    <row r="2881" spans="1:1" x14ac:dyDescent="0.35">
      <c r="A2881" s="46">
        <v>2831</v>
      </c>
    </row>
    <row r="2882" spans="1:1" x14ac:dyDescent="0.35">
      <c r="A2882" s="46">
        <v>2832</v>
      </c>
    </row>
    <row r="2883" spans="1:1" x14ac:dyDescent="0.35">
      <c r="A2883" s="46">
        <v>2833</v>
      </c>
    </row>
    <row r="2884" spans="1:1" x14ac:dyDescent="0.35">
      <c r="A2884" s="46">
        <v>2834</v>
      </c>
    </row>
    <row r="2885" spans="1:1" x14ac:dyDescent="0.35">
      <c r="A2885" s="46">
        <v>2835</v>
      </c>
    </row>
    <row r="2886" spans="1:1" x14ac:dyDescent="0.35">
      <c r="A2886" s="46">
        <v>2836</v>
      </c>
    </row>
    <row r="2887" spans="1:1" x14ac:dyDescent="0.35">
      <c r="A2887" s="46">
        <v>2837</v>
      </c>
    </row>
    <row r="2888" spans="1:1" x14ac:dyDescent="0.35">
      <c r="A2888" s="46">
        <v>2838</v>
      </c>
    </row>
    <row r="2889" spans="1:1" x14ac:dyDescent="0.35">
      <c r="A2889" s="46">
        <v>2839</v>
      </c>
    </row>
    <row r="2890" spans="1:1" x14ac:dyDescent="0.35">
      <c r="A2890" s="46">
        <v>2840</v>
      </c>
    </row>
    <row r="2891" spans="1:1" x14ac:dyDescent="0.35">
      <c r="A2891" s="46">
        <v>2841</v>
      </c>
    </row>
    <row r="2892" spans="1:1" x14ac:dyDescent="0.35">
      <c r="A2892" s="46">
        <v>2842</v>
      </c>
    </row>
    <row r="2893" spans="1:1" x14ac:dyDescent="0.35">
      <c r="A2893" s="46">
        <v>2843</v>
      </c>
    </row>
    <row r="2894" spans="1:1" x14ac:dyDescent="0.35">
      <c r="A2894" s="46">
        <v>2844</v>
      </c>
    </row>
    <row r="2895" spans="1:1" x14ac:dyDescent="0.35">
      <c r="A2895" s="46">
        <v>2845</v>
      </c>
    </row>
    <row r="2896" spans="1:1" x14ac:dyDescent="0.35">
      <c r="A2896" s="46">
        <v>2846</v>
      </c>
    </row>
    <row r="2897" spans="1:5" x14ac:dyDescent="0.35">
      <c r="A2897" s="46">
        <v>2847</v>
      </c>
    </row>
    <row r="2898" spans="1:5" x14ac:dyDescent="0.35">
      <c r="A2898" s="46">
        <v>2848</v>
      </c>
    </row>
    <row r="2899" spans="1:5" x14ac:dyDescent="0.35">
      <c r="A2899" s="46">
        <v>2849</v>
      </c>
    </row>
    <row r="2900" spans="1:5" s="30" customFormat="1" x14ac:dyDescent="0.35">
      <c r="A2900" s="46">
        <v>2850</v>
      </c>
    </row>
    <row r="2901" spans="1:5" x14ac:dyDescent="0.35">
      <c r="A2901" s="46">
        <v>2851</v>
      </c>
      <c r="B2901" s="31" t="s">
        <v>84</v>
      </c>
      <c r="C2901" s="31" t="s">
        <v>315</v>
      </c>
      <c r="D2901" s="31" t="s">
        <v>338</v>
      </c>
      <c r="E2901" s="31" t="s">
        <v>316</v>
      </c>
    </row>
    <row r="2902" spans="1:5" ht="29" x14ac:dyDescent="0.35">
      <c r="A2902" s="46">
        <v>2852</v>
      </c>
      <c r="B2902" s="32" t="s">
        <v>317</v>
      </c>
      <c r="C2902" s="32" t="s">
        <v>339</v>
      </c>
      <c r="D2902" s="32" t="s">
        <v>318</v>
      </c>
      <c r="E2902" s="33">
        <v>154168</v>
      </c>
    </row>
    <row r="2903" spans="1:5" x14ac:dyDescent="0.35">
      <c r="A2903" s="46">
        <v>2853</v>
      </c>
      <c r="B2903" s="32" t="s">
        <v>317</v>
      </c>
      <c r="C2903" s="32" t="s">
        <v>339</v>
      </c>
      <c r="D2903" s="32" t="s">
        <v>319</v>
      </c>
      <c r="E2903" s="32">
        <v>27</v>
      </c>
    </row>
    <row r="2904" spans="1:5" ht="29" x14ac:dyDescent="0.35">
      <c r="A2904" s="46">
        <v>2854</v>
      </c>
      <c r="B2904" s="32" t="s">
        <v>317</v>
      </c>
      <c r="C2904" s="32" t="s">
        <v>339</v>
      </c>
      <c r="D2904" s="32" t="s">
        <v>320</v>
      </c>
      <c r="E2904" s="33">
        <v>2567</v>
      </c>
    </row>
    <row r="2905" spans="1:5" x14ac:dyDescent="0.35">
      <c r="A2905" s="46">
        <v>2855</v>
      </c>
      <c r="B2905" s="32" t="s">
        <v>317</v>
      </c>
      <c r="C2905" s="32" t="s">
        <v>340</v>
      </c>
      <c r="D2905" s="32" t="s">
        <v>321</v>
      </c>
      <c r="E2905" s="33">
        <v>243457</v>
      </c>
    </row>
    <row r="2906" spans="1:5" x14ac:dyDescent="0.35">
      <c r="A2906" s="46">
        <v>2856</v>
      </c>
      <c r="B2906" s="32" t="s">
        <v>317</v>
      </c>
      <c r="C2906" s="32" t="s">
        <v>341</v>
      </c>
      <c r="D2906" s="32" t="s">
        <v>323</v>
      </c>
      <c r="E2906" s="32">
        <v>528</v>
      </c>
    </row>
    <row r="2907" spans="1:5" x14ac:dyDescent="0.35">
      <c r="A2907" s="46">
        <v>2857</v>
      </c>
      <c r="B2907" s="32" t="s">
        <v>317</v>
      </c>
      <c r="C2907" s="32" t="s">
        <v>341</v>
      </c>
      <c r="D2907" s="32" t="s">
        <v>324</v>
      </c>
      <c r="E2907" s="32">
        <v>558</v>
      </c>
    </row>
    <row r="2908" spans="1:5" ht="29" x14ac:dyDescent="0.35">
      <c r="A2908" s="46">
        <v>2858</v>
      </c>
      <c r="B2908" s="32" t="s">
        <v>317</v>
      </c>
      <c r="C2908" s="32" t="s">
        <v>341</v>
      </c>
      <c r="D2908" s="32" t="s">
        <v>325</v>
      </c>
      <c r="E2908" s="32">
        <v>1</v>
      </c>
    </row>
    <row r="2909" spans="1:5" x14ac:dyDescent="0.35">
      <c r="A2909" s="46">
        <v>2859</v>
      </c>
      <c r="B2909" s="32" t="s">
        <v>345</v>
      </c>
      <c r="C2909" s="32" t="s">
        <v>327</v>
      </c>
      <c r="D2909" s="32" t="s">
        <v>327</v>
      </c>
      <c r="E2909" s="33">
        <v>112567</v>
      </c>
    </row>
    <row r="2910" spans="1:5" ht="29" x14ac:dyDescent="0.35">
      <c r="A2910" s="46">
        <v>2860</v>
      </c>
      <c r="B2910" s="32" t="s">
        <v>345</v>
      </c>
      <c r="C2910" s="32" t="s">
        <v>327</v>
      </c>
      <c r="D2910" s="32" t="s">
        <v>328</v>
      </c>
      <c r="E2910" s="33">
        <v>11122</v>
      </c>
    </row>
    <row r="2911" spans="1:5" x14ac:dyDescent="0.35">
      <c r="A2911" s="46">
        <v>2861</v>
      </c>
      <c r="B2911" s="32" t="s">
        <v>345</v>
      </c>
      <c r="C2911" s="32" t="s">
        <v>327</v>
      </c>
      <c r="D2911" s="32" t="s">
        <v>329</v>
      </c>
      <c r="E2911" s="33">
        <v>5438</v>
      </c>
    </row>
    <row r="2912" spans="1:5" ht="29" x14ac:dyDescent="0.35">
      <c r="A2912" s="46">
        <v>2862</v>
      </c>
      <c r="B2912" s="32" t="s">
        <v>345</v>
      </c>
      <c r="C2912" s="32" t="s">
        <v>342</v>
      </c>
      <c r="D2912" s="32" t="s">
        <v>330</v>
      </c>
      <c r="E2912" s="33">
        <v>2089</v>
      </c>
    </row>
    <row r="2913" spans="1:5" x14ac:dyDescent="0.35">
      <c r="A2913" s="46">
        <v>2863</v>
      </c>
      <c r="B2913" s="32" t="s">
        <v>345</v>
      </c>
      <c r="C2913" s="32" t="s">
        <v>342</v>
      </c>
      <c r="D2913" s="32" t="s">
        <v>331</v>
      </c>
      <c r="E2913" s="32">
        <v>125</v>
      </c>
    </row>
    <row r="2914" spans="1:5" x14ac:dyDescent="0.35">
      <c r="A2914" s="46">
        <v>2864</v>
      </c>
      <c r="B2914" s="32" t="s">
        <v>345</v>
      </c>
      <c r="C2914" s="32" t="s">
        <v>343</v>
      </c>
      <c r="D2914" s="32" t="s">
        <v>332</v>
      </c>
      <c r="E2914" s="32">
        <v>851</v>
      </c>
    </row>
    <row r="2915" spans="1:5" x14ac:dyDescent="0.35">
      <c r="A2915" s="46">
        <v>2865</v>
      </c>
      <c r="B2915" s="32" t="s">
        <v>345</v>
      </c>
      <c r="C2915" s="32" t="s">
        <v>343</v>
      </c>
      <c r="D2915" s="32" t="s">
        <v>333</v>
      </c>
      <c r="E2915" s="33">
        <v>16197</v>
      </c>
    </row>
    <row r="2916" spans="1:5" x14ac:dyDescent="0.35">
      <c r="A2916" s="46">
        <v>2866</v>
      </c>
      <c r="B2916" s="32" t="s">
        <v>345</v>
      </c>
      <c r="C2916" s="32" t="s">
        <v>343</v>
      </c>
      <c r="D2916" s="32" t="s">
        <v>334</v>
      </c>
      <c r="E2916" s="33">
        <v>18150</v>
      </c>
    </row>
    <row r="2917" spans="1:5" x14ac:dyDescent="0.35">
      <c r="A2917" s="46">
        <v>2867</v>
      </c>
      <c r="B2917" s="32" t="s">
        <v>345</v>
      </c>
      <c r="C2917" s="32" t="s">
        <v>343</v>
      </c>
      <c r="D2917" s="32" t="s">
        <v>335</v>
      </c>
      <c r="E2917" s="33">
        <v>1478</v>
      </c>
    </row>
    <row r="2918" spans="1:5" x14ac:dyDescent="0.35">
      <c r="A2918" s="46">
        <v>2868</v>
      </c>
      <c r="B2918" s="32" t="s">
        <v>345</v>
      </c>
      <c r="C2918" s="32" t="s">
        <v>336</v>
      </c>
      <c r="D2918" s="32" t="s">
        <v>336</v>
      </c>
      <c r="E2918" s="33">
        <v>3667</v>
      </c>
    </row>
    <row r="2919" spans="1:5" x14ac:dyDescent="0.35">
      <c r="A2919" s="46">
        <v>2869</v>
      </c>
      <c r="B2919" s="34" t="s">
        <v>337</v>
      </c>
      <c r="C2919" s="34"/>
      <c r="D2919" s="34"/>
      <c r="E2919" s="35">
        <v>572988</v>
      </c>
    </row>
    <row r="2920" spans="1:5" x14ac:dyDescent="0.35">
      <c r="A2920" s="46">
        <v>2870</v>
      </c>
    </row>
    <row r="2921" spans="1:5" x14ac:dyDescent="0.35">
      <c r="A2921" s="46">
        <v>2871</v>
      </c>
    </row>
    <row r="2922" spans="1:5" x14ac:dyDescent="0.35">
      <c r="A2922" s="46">
        <v>2872</v>
      </c>
    </row>
    <row r="2923" spans="1:5" x14ac:dyDescent="0.35">
      <c r="A2923" s="46">
        <v>2873</v>
      </c>
    </row>
    <row r="2924" spans="1:5" x14ac:dyDescent="0.35">
      <c r="A2924" s="46">
        <v>2874</v>
      </c>
    </row>
    <row r="2925" spans="1:5" x14ac:dyDescent="0.35">
      <c r="A2925" s="46">
        <v>2875</v>
      </c>
    </row>
    <row r="2926" spans="1:5" x14ac:dyDescent="0.35">
      <c r="A2926" s="46">
        <v>2876</v>
      </c>
    </row>
    <row r="2927" spans="1:5" x14ac:dyDescent="0.35">
      <c r="A2927" s="46">
        <v>2877</v>
      </c>
    </row>
    <row r="2928" spans="1:5" x14ac:dyDescent="0.35">
      <c r="A2928" s="46">
        <v>2878</v>
      </c>
    </row>
    <row r="2929" spans="1:1" x14ac:dyDescent="0.35">
      <c r="A2929" s="46">
        <v>2879</v>
      </c>
    </row>
    <row r="2930" spans="1:1" x14ac:dyDescent="0.35">
      <c r="A2930" s="46">
        <v>2880</v>
      </c>
    </row>
    <row r="2931" spans="1:1" x14ac:dyDescent="0.35">
      <c r="A2931" s="46">
        <v>2881</v>
      </c>
    </row>
    <row r="2932" spans="1:1" x14ac:dyDescent="0.35">
      <c r="A2932" s="46">
        <v>2882</v>
      </c>
    </row>
    <row r="2933" spans="1:1" x14ac:dyDescent="0.35">
      <c r="A2933" s="46">
        <v>2883</v>
      </c>
    </row>
    <row r="2934" spans="1:1" x14ac:dyDescent="0.35">
      <c r="A2934" s="46">
        <v>2884</v>
      </c>
    </row>
    <row r="2935" spans="1:1" x14ac:dyDescent="0.35">
      <c r="A2935" s="46">
        <v>2885</v>
      </c>
    </row>
    <row r="2936" spans="1:1" x14ac:dyDescent="0.35">
      <c r="A2936" s="46">
        <v>2886</v>
      </c>
    </row>
    <row r="2937" spans="1:1" x14ac:dyDescent="0.35">
      <c r="A2937" s="46">
        <v>2887</v>
      </c>
    </row>
    <row r="2938" spans="1:1" x14ac:dyDescent="0.35">
      <c r="A2938" s="46">
        <v>2888</v>
      </c>
    </row>
    <row r="2939" spans="1:1" x14ac:dyDescent="0.35">
      <c r="A2939" s="46">
        <v>2889</v>
      </c>
    </row>
    <row r="2940" spans="1:1" x14ac:dyDescent="0.35">
      <c r="A2940" s="46">
        <v>2890</v>
      </c>
    </row>
    <row r="2941" spans="1:1" x14ac:dyDescent="0.35">
      <c r="A2941" s="46">
        <v>2891</v>
      </c>
    </row>
    <row r="2942" spans="1:1" x14ac:dyDescent="0.35">
      <c r="A2942" s="46">
        <v>2892</v>
      </c>
    </row>
    <row r="2943" spans="1:1" x14ac:dyDescent="0.35">
      <c r="A2943" s="46">
        <v>2893</v>
      </c>
    </row>
    <row r="2944" spans="1:1" x14ac:dyDescent="0.35">
      <c r="A2944" s="46">
        <v>2894</v>
      </c>
    </row>
    <row r="2945" spans="1:5" x14ac:dyDescent="0.35">
      <c r="A2945" s="46">
        <v>2895</v>
      </c>
    </row>
    <row r="2946" spans="1:5" x14ac:dyDescent="0.35">
      <c r="A2946" s="46">
        <v>2896</v>
      </c>
    </row>
    <row r="2947" spans="1:5" x14ac:dyDescent="0.35">
      <c r="A2947" s="46">
        <v>2897</v>
      </c>
    </row>
    <row r="2948" spans="1:5" x14ac:dyDescent="0.35">
      <c r="A2948" s="46">
        <v>2898</v>
      </c>
    </row>
    <row r="2949" spans="1:5" x14ac:dyDescent="0.35">
      <c r="A2949" s="46">
        <v>2899</v>
      </c>
    </row>
    <row r="2950" spans="1:5" s="30" customFormat="1" x14ac:dyDescent="0.35">
      <c r="A2950" s="46">
        <v>2900</v>
      </c>
    </row>
    <row r="2951" spans="1:5" x14ac:dyDescent="0.35">
      <c r="A2951" s="46">
        <v>2901</v>
      </c>
      <c r="B2951" s="31" t="s">
        <v>383</v>
      </c>
      <c r="C2951" s="31" t="s">
        <v>315</v>
      </c>
      <c r="D2951" s="31" t="s">
        <v>338</v>
      </c>
      <c r="E2951" s="31" t="s">
        <v>316</v>
      </c>
    </row>
    <row r="2952" spans="1:5" x14ac:dyDescent="0.35">
      <c r="A2952" s="46">
        <v>2902</v>
      </c>
      <c r="B2952" s="32" t="s">
        <v>345</v>
      </c>
      <c r="C2952" s="32" t="s">
        <v>327</v>
      </c>
      <c r="D2952" s="32" t="s">
        <v>327</v>
      </c>
      <c r="E2952" s="32">
        <v>58</v>
      </c>
    </row>
    <row r="2953" spans="1:5" x14ac:dyDescent="0.35">
      <c r="A2953" s="46">
        <v>2903</v>
      </c>
      <c r="B2953" s="32" t="s">
        <v>345</v>
      </c>
      <c r="C2953" s="32" t="s">
        <v>343</v>
      </c>
      <c r="D2953" s="32" t="s">
        <v>332</v>
      </c>
      <c r="E2953" s="33">
        <v>1415</v>
      </c>
    </row>
    <row r="2954" spans="1:5" x14ac:dyDescent="0.35">
      <c r="A2954" s="46">
        <v>2904</v>
      </c>
      <c r="B2954" s="32" t="s">
        <v>345</v>
      </c>
      <c r="C2954" s="32" t="s">
        <v>343</v>
      </c>
      <c r="D2954" s="32" t="s">
        <v>333</v>
      </c>
      <c r="E2954" s="32">
        <v>4</v>
      </c>
    </row>
    <row r="2955" spans="1:5" x14ac:dyDescent="0.35">
      <c r="A2955" s="46">
        <v>2905</v>
      </c>
      <c r="B2955" s="32" t="s">
        <v>345</v>
      </c>
      <c r="C2955" s="32" t="s">
        <v>343</v>
      </c>
      <c r="D2955" s="32" t="s">
        <v>334</v>
      </c>
      <c r="E2955" s="32">
        <v>584</v>
      </c>
    </row>
    <row r="2956" spans="1:5" x14ac:dyDescent="0.35">
      <c r="A2956" s="46">
        <v>2906</v>
      </c>
      <c r="B2956" s="34" t="s">
        <v>337</v>
      </c>
      <c r="C2956" s="34"/>
      <c r="D2956" s="34"/>
      <c r="E2956" s="35">
        <v>2060</v>
      </c>
    </row>
    <row r="2957" spans="1:5" x14ac:dyDescent="0.35">
      <c r="A2957" s="46">
        <v>2907</v>
      </c>
    </row>
    <row r="2958" spans="1:5" x14ac:dyDescent="0.35">
      <c r="A2958" s="46">
        <v>2908</v>
      </c>
    </row>
    <row r="2959" spans="1:5" x14ac:dyDescent="0.35">
      <c r="A2959" s="46">
        <v>2909</v>
      </c>
    </row>
    <row r="2960" spans="1:5" x14ac:dyDescent="0.35">
      <c r="A2960" s="46">
        <v>2910</v>
      </c>
    </row>
    <row r="2961" spans="1:1" x14ac:dyDescent="0.35">
      <c r="A2961" s="46">
        <v>2911</v>
      </c>
    </row>
    <row r="2962" spans="1:1" x14ac:dyDescent="0.35">
      <c r="A2962" s="46">
        <v>2912</v>
      </c>
    </row>
    <row r="2963" spans="1:1" x14ac:dyDescent="0.35">
      <c r="A2963" s="46">
        <v>2913</v>
      </c>
    </row>
    <row r="2964" spans="1:1" x14ac:dyDescent="0.35">
      <c r="A2964" s="46">
        <v>2914</v>
      </c>
    </row>
    <row r="2965" spans="1:1" x14ac:dyDescent="0.35">
      <c r="A2965" s="46">
        <v>2915</v>
      </c>
    </row>
    <row r="2966" spans="1:1" x14ac:dyDescent="0.35">
      <c r="A2966" s="46">
        <v>2916</v>
      </c>
    </row>
    <row r="2967" spans="1:1" x14ac:dyDescent="0.35">
      <c r="A2967" s="46">
        <v>2917</v>
      </c>
    </row>
    <row r="2968" spans="1:1" x14ac:dyDescent="0.35">
      <c r="A2968" s="46">
        <v>2918</v>
      </c>
    </row>
    <row r="2969" spans="1:1" x14ac:dyDescent="0.35">
      <c r="A2969" s="46">
        <v>2919</v>
      </c>
    </row>
    <row r="2970" spans="1:1" x14ac:dyDescent="0.35">
      <c r="A2970" s="46">
        <v>2920</v>
      </c>
    </row>
    <row r="2971" spans="1:1" x14ac:dyDescent="0.35">
      <c r="A2971" s="46">
        <v>2921</v>
      </c>
    </row>
    <row r="2972" spans="1:1" x14ac:dyDescent="0.35">
      <c r="A2972" s="46">
        <v>2922</v>
      </c>
    </row>
    <row r="2973" spans="1:1" x14ac:dyDescent="0.35">
      <c r="A2973" s="46">
        <v>2923</v>
      </c>
    </row>
    <row r="2974" spans="1:1" x14ac:dyDescent="0.35">
      <c r="A2974" s="46">
        <v>2924</v>
      </c>
    </row>
    <row r="2975" spans="1:1" x14ac:dyDescent="0.35">
      <c r="A2975" s="46">
        <v>2925</v>
      </c>
    </row>
    <row r="2976" spans="1:1" x14ac:dyDescent="0.35">
      <c r="A2976" s="46">
        <v>2926</v>
      </c>
    </row>
    <row r="2977" spans="1:1" x14ac:dyDescent="0.35">
      <c r="A2977" s="46">
        <v>2927</v>
      </c>
    </row>
    <row r="2978" spans="1:1" x14ac:dyDescent="0.35">
      <c r="A2978" s="46">
        <v>2928</v>
      </c>
    </row>
    <row r="2979" spans="1:1" x14ac:dyDescent="0.35">
      <c r="A2979" s="46">
        <v>2929</v>
      </c>
    </row>
    <row r="2980" spans="1:1" x14ac:dyDescent="0.35">
      <c r="A2980" s="46">
        <v>2930</v>
      </c>
    </row>
    <row r="2981" spans="1:1" x14ac:dyDescent="0.35">
      <c r="A2981" s="46">
        <v>2931</v>
      </c>
    </row>
    <row r="2982" spans="1:1" x14ac:dyDescent="0.35">
      <c r="A2982" s="46">
        <v>2932</v>
      </c>
    </row>
    <row r="2983" spans="1:1" x14ac:dyDescent="0.35">
      <c r="A2983" s="46">
        <v>2933</v>
      </c>
    </row>
    <row r="2984" spans="1:1" x14ac:dyDescent="0.35">
      <c r="A2984" s="46">
        <v>2934</v>
      </c>
    </row>
    <row r="2985" spans="1:1" x14ac:dyDescent="0.35">
      <c r="A2985" s="46">
        <v>2935</v>
      </c>
    </row>
    <row r="2986" spans="1:1" x14ac:dyDescent="0.35">
      <c r="A2986" s="46">
        <v>2936</v>
      </c>
    </row>
    <row r="2987" spans="1:1" x14ac:dyDescent="0.35">
      <c r="A2987" s="46">
        <v>2937</v>
      </c>
    </row>
    <row r="2988" spans="1:1" x14ac:dyDescent="0.35">
      <c r="A2988" s="46">
        <v>2938</v>
      </c>
    </row>
    <row r="2989" spans="1:1" x14ac:dyDescent="0.35">
      <c r="A2989" s="46">
        <v>2939</v>
      </c>
    </row>
    <row r="2990" spans="1:1" x14ac:dyDescent="0.35">
      <c r="A2990" s="46">
        <v>2940</v>
      </c>
    </row>
    <row r="2991" spans="1:1" x14ac:dyDescent="0.35">
      <c r="A2991" s="46">
        <v>2941</v>
      </c>
    </row>
    <row r="2992" spans="1:1" x14ac:dyDescent="0.35">
      <c r="A2992" s="46">
        <v>2942</v>
      </c>
    </row>
    <row r="2993" spans="1:5" x14ac:dyDescent="0.35">
      <c r="A2993" s="46">
        <v>2943</v>
      </c>
    </row>
    <row r="2994" spans="1:5" x14ac:dyDescent="0.35">
      <c r="A2994" s="46">
        <v>2944</v>
      </c>
    </row>
    <row r="2995" spans="1:5" x14ac:dyDescent="0.35">
      <c r="A2995" s="46">
        <v>2945</v>
      </c>
    </row>
    <row r="2996" spans="1:5" x14ac:dyDescent="0.35">
      <c r="A2996" s="46">
        <v>2946</v>
      </c>
    </row>
    <row r="2997" spans="1:5" x14ac:dyDescent="0.35">
      <c r="A2997" s="46">
        <v>2947</v>
      </c>
    </row>
    <row r="2998" spans="1:5" x14ac:dyDescent="0.35">
      <c r="A2998" s="46">
        <v>2948</v>
      </c>
    </row>
    <row r="2999" spans="1:5" x14ac:dyDescent="0.35">
      <c r="A2999" s="46">
        <v>2949</v>
      </c>
    </row>
    <row r="3000" spans="1:5" s="30" customFormat="1" x14ac:dyDescent="0.35">
      <c r="A3000" s="46">
        <v>2950</v>
      </c>
    </row>
    <row r="3001" spans="1:5" x14ac:dyDescent="0.35">
      <c r="A3001" s="46">
        <v>2951</v>
      </c>
      <c r="B3001" s="31" t="s">
        <v>86</v>
      </c>
      <c r="C3001" s="31" t="s">
        <v>315</v>
      </c>
      <c r="D3001" s="31" t="s">
        <v>338</v>
      </c>
      <c r="E3001" s="31" t="s">
        <v>316</v>
      </c>
    </row>
    <row r="3002" spans="1:5" ht="29" x14ac:dyDescent="0.35">
      <c r="A3002" s="46">
        <v>2952</v>
      </c>
      <c r="B3002" s="32" t="s">
        <v>317</v>
      </c>
      <c r="C3002" s="32" t="s">
        <v>339</v>
      </c>
      <c r="D3002" s="32" t="s">
        <v>318</v>
      </c>
      <c r="E3002" s="33">
        <v>175301</v>
      </c>
    </row>
    <row r="3003" spans="1:5" x14ac:dyDescent="0.35">
      <c r="A3003" s="46">
        <v>2953</v>
      </c>
      <c r="B3003" s="32" t="s">
        <v>317</v>
      </c>
      <c r="C3003" s="32" t="s">
        <v>339</v>
      </c>
      <c r="D3003" s="32" t="s">
        <v>319</v>
      </c>
      <c r="E3003" s="33">
        <v>1261</v>
      </c>
    </row>
    <row r="3004" spans="1:5" x14ac:dyDescent="0.35">
      <c r="A3004" s="46">
        <v>2954</v>
      </c>
      <c r="B3004" s="32" t="s">
        <v>317</v>
      </c>
      <c r="C3004" s="32" t="s">
        <v>340</v>
      </c>
      <c r="D3004" s="32" t="s">
        <v>321</v>
      </c>
      <c r="E3004" s="33">
        <v>50973</v>
      </c>
    </row>
    <row r="3005" spans="1:5" x14ac:dyDescent="0.35">
      <c r="A3005" s="46">
        <v>2955</v>
      </c>
      <c r="B3005" s="32" t="s">
        <v>317</v>
      </c>
      <c r="C3005" s="32" t="s">
        <v>340</v>
      </c>
      <c r="D3005" s="32" t="s">
        <v>322</v>
      </c>
      <c r="E3005" s="32">
        <v>432</v>
      </c>
    </row>
    <row r="3006" spans="1:5" x14ac:dyDescent="0.35">
      <c r="A3006" s="46">
        <v>2956</v>
      </c>
      <c r="B3006" s="32" t="s">
        <v>317</v>
      </c>
      <c r="C3006" s="32" t="s">
        <v>341</v>
      </c>
      <c r="D3006" s="32" t="s">
        <v>323</v>
      </c>
      <c r="E3006" s="33">
        <v>2630</v>
      </c>
    </row>
    <row r="3007" spans="1:5" x14ac:dyDescent="0.35">
      <c r="A3007" s="46">
        <v>2957</v>
      </c>
      <c r="B3007" s="32" t="s">
        <v>317</v>
      </c>
      <c r="C3007" s="32" t="s">
        <v>341</v>
      </c>
      <c r="D3007" s="32" t="s">
        <v>324</v>
      </c>
      <c r="E3007" s="33">
        <v>6146</v>
      </c>
    </row>
    <row r="3008" spans="1:5" x14ac:dyDescent="0.35">
      <c r="A3008" s="46">
        <v>2958</v>
      </c>
      <c r="B3008" s="32" t="s">
        <v>345</v>
      </c>
      <c r="C3008" s="32" t="s">
        <v>327</v>
      </c>
      <c r="D3008" s="32" t="s">
        <v>327</v>
      </c>
      <c r="E3008" s="33">
        <v>18567</v>
      </c>
    </row>
    <row r="3009" spans="1:5" ht="29" x14ac:dyDescent="0.35">
      <c r="A3009" s="46">
        <v>2959</v>
      </c>
      <c r="B3009" s="32" t="s">
        <v>345</v>
      </c>
      <c r="C3009" s="32" t="s">
        <v>327</v>
      </c>
      <c r="D3009" s="32" t="s">
        <v>328</v>
      </c>
      <c r="E3009" s="33">
        <v>31990</v>
      </c>
    </row>
    <row r="3010" spans="1:5" x14ac:dyDescent="0.35">
      <c r="A3010" s="46">
        <v>2960</v>
      </c>
      <c r="B3010" s="32" t="s">
        <v>345</v>
      </c>
      <c r="C3010" s="32" t="s">
        <v>327</v>
      </c>
      <c r="D3010" s="32" t="s">
        <v>329</v>
      </c>
      <c r="E3010" s="33">
        <v>2921</v>
      </c>
    </row>
    <row r="3011" spans="1:5" ht="29" x14ac:dyDescent="0.35">
      <c r="A3011" s="46">
        <v>2961</v>
      </c>
      <c r="B3011" s="32" t="s">
        <v>345</v>
      </c>
      <c r="C3011" s="32" t="s">
        <v>342</v>
      </c>
      <c r="D3011" s="32" t="s">
        <v>330</v>
      </c>
      <c r="E3011" s="32">
        <v>16</v>
      </c>
    </row>
    <row r="3012" spans="1:5" x14ac:dyDescent="0.35">
      <c r="A3012" s="46">
        <v>2962</v>
      </c>
      <c r="B3012" s="32" t="s">
        <v>345</v>
      </c>
      <c r="C3012" s="32" t="s">
        <v>342</v>
      </c>
      <c r="D3012" s="32" t="s">
        <v>331</v>
      </c>
      <c r="E3012" s="33">
        <v>16372</v>
      </c>
    </row>
    <row r="3013" spans="1:5" x14ac:dyDescent="0.35">
      <c r="A3013" s="46">
        <v>2963</v>
      </c>
      <c r="B3013" s="32" t="s">
        <v>345</v>
      </c>
      <c r="C3013" s="32" t="s">
        <v>343</v>
      </c>
      <c r="D3013" s="32" t="s">
        <v>332</v>
      </c>
      <c r="E3013" s="32">
        <v>859</v>
      </c>
    </row>
    <row r="3014" spans="1:5" x14ac:dyDescent="0.35">
      <c r="A3014" s="46">
        <v>2964</v>
      </c>
      <c r="B3014" s="32" t="s">
        <v>345</v>
      </c>
      <c r="C3014" s="32" t="s">
        <v>343</v>
      </c>
      <c r="D3014" s="32" t="s">
        <v>333</v>
      </c>
      <c r="E3014" s="33">
        <v>23955</v>
      </c>
    </row>
    <row r="3015" spans="1:5" x14ac:dyDescent="0.35">
      <c r="A3015" s="46">
        <v>2965</v>
      </c>
      <c r="B3015" s="32" t="s">
        <v>345</v>
      </c>
      <c r="C3015" s="32" t="s">
        <v>343</v>
      </c>
      <c r="D3015" s="32" t="s">
        <v>334</v>
      </c>
      <c r="E3015" s="33">
        <v>11269</v>
      </c>
    </row>
    <row r="3016" spans="1:5" x14ac:dyDescent="0.35">
      <c r="A3016" s="46">
        <v>2966</v>
      </c>
      <c r="B3016" s="32" t="s">
        <v>345</v>
      </c>
      <c r="C3016" s="32" t="s">
        <v>343</v>
      </c>
      <c r="D3016" s="32" t="s">
        <v>335</v>
      </c>
      <c r="E3016" s="32">
        <v>563</v>
      </c>
    </row>
    <row r="3017" spans="1:5" x14ac:dyDescent="0.35">
      <c r="A3017" s="46">
        <v>2967</v>
      </c>
      <c r="B3017" s="32" t="s">
        <v>345</v>
      </c>
      <c r="C3017" s="32" t="s">
        <v>336</v>
      </c>
      <c r="D3017" s="32" t="s">
        <v>336</v>
      </c>
      <c r="E3017" s="32">
        <v>206</v>
      </c>
    </row>
    <row r="3018" spans="1:5" x14ac:dyDescent="0.35">
      <c r="A3018" s="46">
        <v>2968</v>
      </c>
      <c r="B3018" s="34" t="s">
        <v>337</v>
      </c>
      <c r="C3018" s="34"/>
      <c r="D3018" s="34"/>
      <c r="E3018" s="35">
        <v>343460</v>
      </c>
    </row>
    <row r="3019" spans="1:5" x14ac:dyDescent="0.35">
      <c r="A3019" s="46">
        <v>2969</v>
      </c>
    </row>
    <row r="3020" spans="1:5" x14ac:dyDescent="0.35">
      <c r="A3020" s="46">
        <v>2970</v>
      </c>
    </row>
    <row r="3021" spans="1:5" x14ac:dyDescent="0.35">
      <c r="A3021" s="46">
        <v>2971</v>
      </c>
    </row>
    <row r="3022" spans="1:5" x14ac:dyDescent="0.35">
      <c r="A3022" s="46">
        <v>2972</v>
      </c>
    </row>
    <row r="3023" spans="1:5" x14ac:dyDescent="0.35">
      <c r="A3023" s="46">
        <v>2973</v>
      </c>
    </row>
    <row r="3024" spans="1:5" x14ac:dyDescent="0.35">
      <c r="A3024" s="46">
        <v>2974</v>
      </c>
    </row>
    <row r="3025" spans="1:1" x14ac:dyDescent="0.35">
      <c r="A3025" s="46">
        <v>2975</v>
      </c>
    </row>
    <row r="3026" spans="1:1" x14ac:dyDescent="0.35">
      <c r="A3026" s="46">
        <v>2976</v>
      </c>
    </row>
    <row r="3027" spans="1:1" x14ac:dyDescent="0.35">
      <c r="A3027" s="46">
        <v>2977</v>
      </c>
    </row>
    <row r="3028" spans="1:1" x14ac:dyDescent="0.35">
      <c r="A3028" s="46">
        <v>2978</v>
      </c>
    </row>
    <row r="3029" spans="1:1" x14ac:dyDescent="0.35">
      <c r="A3029" s="46">
        <v>2979</v>
      </c>
    </row>
    <row r="3030" spans="1:1" x14ac:dyDescent="0.35">
      <c r="A3030" s="46">
        <v>2980</v>
      </c>
    </row>
    <row r="3031" spans="1:1" x14ac:dyDescent="0.35">
      <c r="A3031" s="46">
        <v>2981</v>
      </c>
    </row>
    <row r="3032" spans="1:1" x14ac:dyDescent="0.35">
      <c r="A3032" s="46">
        <v>2982</v>
      </c>
    </row>
    <row r="3033" spans="1:1" x14ac:dyDescent="0.35">
      <c r="A3033" s="46">
        <v>2983</v>
      </c>
    </row>
    <row r="3034" spans="1:1" x14ac:dyDescent="0.35">
      <c r="A3034" s="46">
        <v>2984</v>
      </c>
    </row>
    <row r="3035" spans="1:1" x14ac:dyDescent="0.35">
      <c r="A3035" s="46">
        <v>2985</v>
      </c>
    </row>
    <row r="3036" spans="1:1" x14ac:dyDescent="0.35">
      <c r="A3036" s="46">
        <v>2986</v>
      </c>
    </row>
    <row r="3037" spans="1:1" x14ac:dyDescent="0.35">
      <c r="A3037" s="46">
        <v>2987</v>
      </c>
    </row>
    <row r="3038" spans="1:1" x14ac:dyDescent="0.35">
      <c r="A3038" s="46">
        <v>2988</v>
      </c>
    </row>
    <row r="3039" spans="1:1" x14ac:dyDescent="0.35">
      <c r="A3039" s="46">
        <v>2989</v>
      </c>
    </row>
    <row r="3040" spans="1:1" x14ac:dyDescent="0.35">
      <c r="A3040" s="46">
        <v>2990</v>
      </c>
    </row>
    <row r="3041" spans="1:5" x14ac:dyDescent="0.35">
      <c r="A3041" s="46">
        <v>2991</v>
      </c>
    </row>
    <row r="3042" spans="1:5" x14ac:dyDescent="0.35">
      <c r="A3042" s="46">
        <v>2992</v>
      </c>
    </row>
    <row r="3043" spans="1:5" x14ac:dyDescent="0.35">
      <c r="A3043" s="46">
        <v>2993</v>
      </c>
    </row>
    <row r="3044" spans="1:5" x14ac:dyDescent="0.35">
      <c r="A3044" s="46">
        <v>2994</v>
      </c>
    </row>
    <row r="3045" spans="1:5" x14ac:dyDescent="0.35">
      <c r="A3045" s="46">
        <v>2995</v>
      </c>
    </row>
    <row r="3046" spans="1:5" x14ac:dyDescent="0.35">
      <c r="A3046" s="46">
        <v>2996</v>
      </c>
    </row>
    <row r="3047" spans="1:5" x14ac:dyDescent="0.35">
      <c r="A3047" s="46">
        <v>2997</v>
      </c>
    </row>
    <row r="3048" spans="1:5" x14ac:dyDescent="0.35">
      <c r="A3048" s="46">
        <v>2998</v>
      </c>
    </row>
    <row r="3049" spans="1:5" x14ac:dyDescent="0.35">
      <c r="A3049" s="46">
        <v>2999</v>
      </c>
    </row>
    <row r="3050" spans="1:5" s="30" customFormat="1" x14ac:dyDescent="0.35">
      <c r="A3050" s="46">
        <v>3000</v>
      </c>
    </row>
    <row r="3051" spans="1:5" x14ac:dyDescent="0.35">
      <c r="A3051" s="46">
        <v>3001</v>
      </c>
      <c r="B3051" s="31" t="s">
        <v>188</v>
      </c>
      <c r="C3051" s="31" t="s">
        <v>315</v>
      </c>
      <c r="D3051" s="31" t="s">
        <v>338</v>
      </c>
      <c r="E3051" s="31" t="s">
        <v>316</v>
      </c>
    </row>
    <row r="3052" spans="1:5" ht="29" x14ac:dyDescent="0.35">
      <c r="A3052" s="46">
        <v>3002</v>
      </c>
      <c r="B3052" s="32" t="s">
        <v>317</v>
      </c>
      <c r="C3052" s="32" t="s">
        <v>339</v>
      </c>
      <c r="D3052" s="32" t="s">
        <v>318</v>
      </c>
      <c r="E3052" s="32">
        <v>275.3</v>
      </c>
    </row>
    <row r="3053" spans="1:5" x14ac:dyDescent="0.35">
      <c r="A3053" s="46">
        <v>3003</v>
      </c>
      <c r="B3053" s="32" t="s">
        <v>345</v>
      </c>
      <c r="C3053" s="32" t="s">
        <v>327</v>
      </c>
      <c r="D3053" s="32" t="s">
        <v>327</v>
      </c>
      <c r="E3053" s="32">
        <v>157</v>
      </c>
    </row>
    <row r="3054" spans="1:5" x14ac:dyDescent="0.35">
      <c r="A3054" s="46">
        <v>3004</v>
      </c>
      <c r="B3054" s="32" t="s">
        <v>345</v>
      </c>
      <c r="C3054" s="32" t="s">
        <v>343</v>
      </c>
      <c r="D3054" s="32" t="s">
        <v>332</v>
      </c>
      <c r="E3054" s="32">
        <v>281.8</v>
      </c>
    </row>
    <row r="3055" spans="1:5" x14ac:dyDescent="0.35">
      <c r="A3055" s="46">
        <v>3005</v>
      </c>
      <c r="B3055" s="32" t="s">
        <v>345</v>
      </c>
      <c r="C3055" s="32" t="s">
        <v>343</v>
      </c>
      <c r="D3055" s="32" t="s">
        <v>333</v>
      </c>
      <c r="E3055" s="32">
        <v>45.8</v>
      </c>
    </row>
    <row r="3056" spans="1:5" x14ac:dyDescent="0.35">
      <c r="A3056" s="46">
        <v>3006</v>
      </c>
      <c r="B3056" s="32" t="s">
        <v>345</v>
      </c>
      <c r="C3056" s="32" t="s">
        <v>343</v>
      </c>
      <c r="D3056" s="32" t="s">
        <v>334</v>
      </c>
      <c r="E3056" s="32">
        <v>105</v>
      </c>
    </row>
    <row r="3057" spans="1:5" x14ac:dyDescent="0.35">
      <c r="A3057" s="46">
        <v>3007</v>
      </c>
      <c r="B3057" s="34" t="s">
        <v>337</v>
      </c>
      <c r="C3057" s="34"/>
      <c r="D3057" s="34"/>
      <c r="E3057" s="32"/>
    </row>
    <row r="3058" spans="1:5" x14ac:dyDescent="0.35">
      <c r="A3058" s="46">
        <v>3008</v>
      </c>
    </row>
    <row r="3059" spans="1:5" x14ac:dyDescent="0.35">
      <c r="A3059" s="46">
        <v>3009</v>
      </c>
    </row>
    <row r="3060" spans="1:5" x14ac:dyDescent="0.35">
      <c r="A3060" s="46">
        <v>3010</v>
      </c>
    </row>
    <row r="3061" spans="1:5" x14ac:dyDescent="0.35">
      <c r="A3061" s="46">
        <v>3011</v>
      </c>
    </row>
    <row r="3062" spans="1:5" x14ac:dyDescent="0.35">
      <c r="A3062" s="46">
        <v>3012</v>
      </c>
    </row>
    <row r="3063" spans="1:5" x14ac:dyDescent="0.35">
      <c r="A3063" s="46">
        <v>3013</v>
      </c>
    </row>
    <row r="3064" spans="1:5" x14ac:dyDescent="0.35">
      <c r="A3064" s="46">
        <v>3014</v>
      </c>
    </row>
    <row r="3065" spans="1:5" x14ac:dyDescent="0.35">
      <c r="A3065" s="46">
        <v>3015</v>
      </c>
    </row>
    <row r="3066" spans="1:5" x14ac:dyDescent="0.35">
      <c r="A3066" s="46">
        <v>3016</v>
      </c>
    </row>
    <row r="3067" spans="1:5" x14ac:dyDescent="0.35">
      <c r="A3067" s="46">
        <v>3017</v>
      </c>
    </row>
    <row r="3068" spans="1:5" x14ac:dyDescent="0.35">
      <c r="A3068" s="46">
        <v>3018</v>
      </c>
    </row>
    <row r="3069" spans="1:5" x14ac:dyDescent="0.35">
      <c r="A3069" s="46">
        <v>3019</v>
      </c>
    </row>
    <row r="3070" spans="1:5" x14ac:dyDescent="0.35">
      <c r="A3070" s="46">
        <v>3020</v>
      </c>
    </row>
    <row r="3071" spans="1:5" x14ac:dyDescent="0.35">
      <c r="A3071" s="46">
        <v>3021</v>
      </c>
    </row>
    <row r="3072" spans="1:5" x14ac:dyDescent="0.35">
      <c r="A3072" s="46">
        <v>3022</v>
      </c>
    </row>
    <row r="3073" spans="1:1" x14ac:dyDescent="0.35">
      <c r="A3073" s="46">
        <v>3023</v>
      </c>
    </row>
    <row r="3074" spans="1:1" x14ac:dyDescent="0.35">
      <c r="A3074" s="46">
        <v>3024</v>
      </c>
    </row>
    <row r="3075" spans="1:1" x14ac:dyDescent="0.35">
      <c r="A3075" s="46">
        <v>3025</v>
      </c>
    </row>
    <row r="3076" spans="1:1" x14ac:dyDescent="0.35">
      <c r="A3076" s="46">
        <v>3026</v>
      </c>
    </row>
    <row r="3077" spans="1:1" x14ac:dyDescent="0.35">
      <c r="A3077" s="46">
        <v>3027</v>
      </c>
    </row>
    <row r="3078" spans="1:1" x14ac:dyDescent="0.35">
      <c r="A3078" s="46">
        <v>3028</v>
      </c>
    </row>
    <row r="3079" spans="1:1" x14ac:dyDescent="0.35">
      <c r="A3079" s="46">
        <v>3029</v>
      </c>
    </row>
    <row r="3080" spans="1:1" x14ac:dyDescent="0.35">
      <c r="A3080" s="46">
        <v>3030</v>
      </c>
    </row>
    <row r="3081" spans="1:1" x14ac:dyDescent="0.35">
      <c r="A3081" s="46">
        <v>3031</v>
      </c>
    </row>
    <row r="3082" spans="1:1" x14ac:dyDescent="0.35">
      <c r="A3082" s="46">
        <v>3032</v>
      </c>
    </row>
    <row r="3083" spans="1:1" x14ac:dyDescent="0.35">
      <c r="A3083" s="46">
        <v>3033</v>
      </c>
    </row>
    <row r="3084" spans="1:1" x14ac:dyDescent="0.35">
      <c r="A3084" s="46">
        <v>3034</v>
      </c>
    </row>
    <row r="3085" spans="1:1" x14ac:dyDescent="0.35">
      <c r="A3085" s="46">
        <v>3035</v>
      </c>
    </row>
    <row r="3086" spans="1:1" x14ac:dyDescent="0.35">
      <c r="A3086" s="46">
        <v>3036</v>
      </c>
    </row>
    <row r="3087" spans="1:1" x14ac:dyDescent="0.35">
      <c r="A3087" s="46">
        <v>3037</v>
      </c>
    </row>
    <row r="3088" spans="1:1" x14ac:dyDescent="0.35">
      <c r="A3088" s="46">
        <v>3038</v>
      </c>
    </row>
    <row r="3089" spans="1:5" x14ac:dyDescent="0.35">
      <c r="A3089" s="46">
        <v>3039</v>
      </c>
    </row>
    <row r="3090" spans="1:5" x14ac:dyDescent="0.35">
      <c r="A3090" s="46">
        <v>3040</v>
      </c>
    </row>
    <row r="3091" spans="1:5" x14ac:dyDescent="0.35">
      <c r="A3091" s="46">
        <v>3041</v>
      </c>
    </row>
    <row r="3092" spans="1:5" x14ac:dyDescent="0.35">
      <c r="A3092" s="46">
        <v>3042</v>
      </c>
    </row>
    <row r="3093" spans="1:5" x14ac:dyDescent="0.35">
      <c r="A3093" s="46">
        <v>3043</v>
      </c>
    </row>
    <row r="3094" spans="1:5" x14ac:dyDescent="0.35">
      <c r="A3094" s="46">
        <v>3044</v>
      </c>
    </row>
    <row r="3095" spans="1:5" x14ac:dyDescent="0.35">
      <c r="A3095" s="46">
        <v>3045</v>
      </c>
    </row>
    <row r="3096" spans="1:5" x14ac:dyDescent="0.35">
      <c r="A3096" s="46">
        <v>3046</v>
      </c>
    </row>
    <row r="3097" spans="1:5" x14ac:dyDescent="0.35">
      <c r="A3097" s="46">
        <v>3047</v>
      </c>
    </row>
    <row r="3098" spans="1:5" x14ac:dyDescent="0.35">
      <c r="A3098" s="46">
        <v>3048</v>
      </c>
    </row>
    <row r="3099" spans="1:5" x14ac:dyDescent="0.35">
      <c r="A3099" s="46">
        <v>3049</v>
      </c>
    </row>
    <row r="3100" spans="1:5" x14ac:dyDescent="0.35">
      <c r="A3100" s="46">
        <v>3050</v>
      </c>
    </row>
    <row r="3101" spans="1:5" s="30" customFormat="1" x14ac:dyDescent="0.35">
      <c r="A3101" s="46">
        <v>3051</v>
      </c>
    </row>
    <row r="3102" spans="1:5" x14ac:dyDescent="0.35">
      <c r="A3102" s="46">
        <v>3052</v>
      </c>
      <c r="B3102" s="31" t="s">
        <v>87</v>
      </c>
      <c r="C3102" s="31" t="s">
        <v>315</v>
      </c>
      <c r="D3102" s="31" t="s">
        <v>338</v>
      </c>
      <c r="E3102" s="31" t="s">
        <v>316</v>
      </c>
    </row>
    <row r="3103" spans="1:5" ht="29" x14ac:dyDescent="0.35">
      <c r="A3103" s="46">
        <v>3053</v>
      </c>
      <c r="B3103" s="32" t="s">
        <v>317</v>
      </c>
      <c r="C3103" s="32" t="s">
        <v>339</v>
      </c>
      <c r="D3103" s="32" t="s">
        <v>318</v>
      </c>
      <c r="E3103" s="33">
        <v>214366</v>
      </c>
    </row>
    <row r="3104" spans="1:5" x14ac:dyDescent="0.35">
      <c r="A3104" s="46">
        <v>3054</v>
      </c>
      <c r="B3104" s="32" t="s">
        <v>317</v>
      </c>
      <c r="C3104" s="32" t="s">
        <v>339</v>
      </c>
      <c r="D3104" s="32" t="s">
        <v>319</v>
      </c>
      <c r="E3104" s="32">
        <v>989</v>
      </c>
    </row>
    <row r="3105" spans="1:5" x14ac:dyDescent="0.35">
      <c r="A3105" s="46">
        <v>3055</v>
      </c>
      <c r="B3105" s="32" t="s">
        <v>317</v>
      </c>
      <c r="C3105" s="32" t="s">
        <v>339</v>
      </c>
      <c r="D3105" s="32" t="s">
        <v>344</v>
      </c>
      <c r="E3105" s="32">
        <v>1</v>
      </c>
    </row>
    <row r="3106" spans="1:5" ht="29" x14ac:dyDescent="0.35">
      <c r="A3106" s="46">
        <v>3056</v>
      </c>
      <c r="B3106" s="32" t="s">
        <v>317</v>
      </c>
      <c r="C3106" s="32" t="s">
        <v>339</v>
      </c>
      <c r="D3106" s="32" t="s">
        <v>320</v>
      </c>
      <c r="E3106" s="32">
        <v>209</v>
      </c>
    </row>
    <row r="3107" spans="1:5" x14ac:dyDescent="0.35">
      <c r="A3107" s="46">
        <v>3057</v>
      </c>
      <c r="B3107" s="32" t="s">
        <v>317</v>
      </c>
      <c r="C3107" s="32" t="s">
        <v>340</v>
      </c>
      <c r="D3107" s="32" t="s">
        <v>321</v>
      </c>
      <c r="E3107" s="32">
        <v>60</v>
      </c>
    </row>
    <row r="3108" spans="1:5" x14ac:dyDescent="0.35">
      <c r="A3108" s="46">
        <v>3058</v>
      </c>
      <c r="B3108" s="32" t="s">
        <v>317</v>
      </c>
      <c r="C3108" s="32" t="s">
        <v>341</v>
      </c>
      <c r="D3108" s="32" t="s">
        <v>323</v>
      </c>
      <c r="E3108" s="32">
        <v>351</v>
      </c>
    </row>
    <row r="3109" spans="1:5" x14ac:dyDescent="0.35">
      <c r="A3109" s="46">
        <v>3059</v>
      </c>
      <c r="B3109" s="32" t="s">
        <v>317</v>
      </c>
      <c r="C3109" s="32" t="s">
        <v>341</v>
      </c>
      <c r="D3109" s="32" t="s">
        <v>324</v>
      </c>
      <c r="E3109" s="33">
        <v>1969</v>
      </c>
    </row>
    <row r="3110" spans="1:5" ht="29" x14ac:dyDescent="0.35">
      <c r="A3110" s="46">
        <v>3060</v>
      </c>
      <c r="B3110" s="32" t="s">
        <v>317</v>
      </c>
      <c r="C3110" s="32" t="s">
        <v>341</v>
      </c>
      <c r="D3110" s="32" t="s">
        <v>325</v>
      </c>
      <c r="E3110" s="32">
        <v>2</v>
      </c>
    </row>
    <row r="3111" spans="1:5" x14ac:dyDescent="0.35">
      <c r="A3111" s="46">
        <v>3061</v>
      </c>
      <c r="B3111" s="32" t="s">
        <v>345</v>
      </c>
      <c r="C3111" s="32" t="s">
        <v>327</v>
      </c>
      <c r="D3111" s="32" t="s">
        <v>327</v>
      </c>
      <c r="E3111" s="33">
        <v>63376</v>
      </c>
    </row>
    <row r="3112" spans="1:5" ht="29" x14ac:dyDescent="0.35">
      <c r="A3112" s="46">
        <v>3062</v>
      </c>
      <c r="B3112" s="32" t="s">
        <v>345</v>
      </c>
      <c r="C3112" s="32" t="s">
        <v>327</v>
      </c>
      <c r="D3112" s="32" t="s">
        <v>328</v>
      </c>
      <c r="E3112" s="33">
        <v>1116</v>
      </c>
    </row>
    <row r="3113" spans="1:5" x14ac:dyDescent="0.35">
      <c r="A3113" s="46">
        <v>3063</v>
      </c>
      <c r="B3113" s="32" t="s">
        <v>345</v>
      </c>
      <c r="C3113" s="32" t="s">
        <v>327</v>
      </c>
      <c r="D3113" s="32" t="s">
        <v>329</v>
      </c>
      <c r="E3113" s="33">
        <v>4537</v>
      </c>
    </row>
    <row r="3114" spans="1:5" x14ac:dyDescent="0.35">
      <c r="A3114" s="46">
        <v>3064</v>
      </c>
      <c r="B3114" s="32" t="s">
        <v>345</v>
      </c>
      <c r="C3114" s="32" t="s">
        <v>342</v>
      </c>
      <c r="D3114" s="32" t="s">
        <v>331</v>
      </c>
      <c r="E3114" s="33">
        <v>11215</v>
      </c>
    </row>
    <row r="3115" spans="1:5" x14ac:dyDescent="0.35">
      <c r="A3115" s="46">
        <v>3065</v>
      </c>
      <c r="B3115" s="32" t="s">
        <v>345</v>
      </c>
      <c r="C3115" s="32" t="s">
        <v>343</v>
      </c>
      <c r="D3115" s="32" t="s">
        <v>332</v>
      </c>
      <c r="E3115" s="33">
        <v>1972</v>
      </c>
    </row>
    <row r="3116" spans="1:5" x14ac:dyDescent="0.35">
      <c r="A3116" s="46">
        <v>3066</v>
      </c>
      <c r="B3116" s="32" t="s">
        <v>345</v>
      </c>
      <c r="C3116" s="32" t="s">
        <v>343</v>
      </c>
      <c r="D3116" s="32" t="s">
        <v>333</v>
      </c>
      <c r="E3116" s="33">
        <v>18814</v>
      </c>
    </row>
    <row r="3117" spans="1:5" x14ac:dyDescent="0.35">
      <c r="A3117" s="46">
        <v>3067</v>
      </c>
      <c r="B3117" s="32" t="s">
        <v>345</v>
      </c>
      <c r="C3117" s="32" t="s">
        <v>343</v>
      </c>
      <c r="D3117" s="32" t="s">
        <v>334</v>
      </c>
      <c r="E3117" s="33">
        <v>9321</v>
      </c>
    </row>
    <row r="3118" spans="1:5" x14ac:dyDescent="0.35">
      <c r="A3118" s="46">
        <v>3068</v>
      </c>
      <c r="B3118" s="32" t="s">
        <v>345</v>
      </c>
      <c r="C3118" s="32" t="s">
        <v>343</v>
      </c>
      <c r="D3118" s="32" t="s">
        <v>335</v>
      </c>
      <c r="E3118" s="33">
        <v>1150</v>
      </c>
    </row>
    <row r="3119" spans="1:5" x14ac:dyDescent="0.35">
      <c r="A3119" s="46">
        <v>3069</v>
      </c>
      <c r="B3119" s="32" t="s">
        <v>345</v>
      </c>
      <c r="C3119" s="32" t="s">
        <v>336</v>
      </c>
      <c r="D3119" s="32" t="s">
        <v>336</v>
      </c>
      <c r="E3119" s="32">
        <v>190</v>
      </c>
    </row>
    <row r="3120" spans="1:5" x14ac:dyDescent="0.35">
      <c r="A3120" s="46">
        <v>3070</v>
      </c>
      <c r="B3120" s="34" t="s">
        <v>337</v>
      </c>
      <c r="C3120" s="34"/>
      <c r="D3120" s="34"/>
      <c r="E3120" s="35">
        <v>329637</v>
      </c>
    </row>
    <row r="3121" spans="1:1" x14ac:dyDescent="0.35">
      <c r="A3121" s="46">
        <v>3071</v>
      </c>
    </row>
    <row r="3122" spans="1:1" x14ac:dyDescent="0.35">
      <c r="A3122" s="46">
        <v>3072</v>
      </c>
    </row>
    <row r="3123" spans="1:1" x14ac:dyDescent="0.35">
      <c r="A3123" s="46">
        <v>3073</v>
      </c>
    </row>
    <row r="3124" spans="1:1" x14ac:dyDescent="0.35">
      <c r="A3124" s="46">
        <v>3074</v>
      </c>
    </row>
    <row r="3125" spans="1:1" x14ac:dyDescent="0.35">
      <c r="A3125" s="46">
        <v>3075</v>
      </c>
    </row>
    <row r="3126" spans="1:1" x14ac:dyDescent="0.35">
      <c r="A3126" s="46">
        <v>3076</v>
      </c>
    </row>
    <row r="3127" spans="1:1" x14ac:dyDescent="0.35">
      <c r="A3127" s="46">
        <v>3077</v>
      </c>
    </row>
    <row r="3128" spans="1:1" x14ac:dyDescent="0.35">
      <c r="A3128" s="46">
        <v>3078</v>
      </c>
    </row>
    <row r="3129" spans="1:1" x14ac:dyDescent="0.35">
      <c r="A3129" s="46">
        <v>3079</v>
      </c>
    </row>
    <row r="3130" spans="1:1" x14ac:dyDescent="0.35">
      <c r="A3130" s="46">
        <v>3080</v>
      </c>
    </row>
    <row r="3131" spans="1:1" x14ac:dyDescent="0.35">
      <c r="A3131" s="46">
        <v>3081</v>
      </c>
    </row>
    <row r="3132" spans="1:1" x14ac:dyDescent="0.35">
      <c r="A3132" s="46">
        <v>3082</v>
      </c>
    </row>
    <row r="3133" spans="1:1" x14ac:dyDescent="0.35">
      <c r="A3133" s="46">
        <v>3083</v>
      </c>
    </row>
    <row r="3134" spans="1:1" x14ac:dyDescent="0.35">
      <c r="A3134" s="46">
        <v>3084</v>
      </c>
    </row>
    <row r="3135" spans="1:1" x14ac:dyDescent="0.35">
      <c r="A3135" s="46">
        <v>3085</v>
      </c>
    </row>
    <row r="3136" spans="1:1" x14ac:dyDescent="0.35">
      <c r="A3136" s="46">
        <v>3086</v>
      </c>
    </row>
    <row r="3137" spans="1:5" x14ac:dyDescent="0.35">
      <c r="A3137" s="46">
        <v>3087</v>
      </c>
    </row>
    <row r="3138" spans="1:5" x14ac:dyDescent="0.35">
      <c r="A3138" s="46">
        <v>3088</v>
      </c>
    </row>
    <row r="3139" spans="1:5" x14ac:dyDescent="0.35">
      <c r="A3139" s="46">
        <v>3089</v>
      </c>
    </row>
    <row r="3140" spans="1:5" x14ac:dyDescent="0.35">
      <c r="A3140" s="46">
        <v>3090</v>
      </c>
    </row>
    <row r="3141" spans="1:5" x14ac:dyDescent="0.35">
      <c r="A3141" s="46">
        <v>3091</v>
      </c>
    </row>
    <row r="3142" spans="1:5" x14ac:dyDescent="0.35">
      <c r="A3142" s="46">
        <v>3092</v>
      </c>
    </row>
    <row r="3143" spans="1:5" x14ac:dyDescent="0.35">
      <c r="A3143" s="46">
        <v>3093</v>
      </c>
    </row>
    <row r="3144" spans="1:5" x14ac:dyDescent="0.35">
      <c r="A3144" s="46">
        <v>3094</v>
      </c>
    </row>
    <row r="3145" spans="1:5" x14ac:dyDescent="0.35">
      <c r="A3145" s="46">
        <v>3095</v>
      </c>
    </row>
    <row r="3146" spans="1:5" x14ac:dyDescent="0.35">
      <c r="A3146" s="46">
        <v>3096</v>
      </c>
    </row>
    <row r="3147" spans="1:5" x14ac:dyDescent="0.35">
      <c r="A3147" s="46">
        <v>3097</v>
      </c>
    </row>
    <row r="3148" spans="1:5" x14ac:dyDescent="0.35">
      <c r="A3148" s="46">
        <v>3098</v>
      </c>
    </row>
    <row r="3149" spans="1:5" x14ac:dyDescent="0.35">
      <c r="A3149" s="46">
        <v>3099</v>
      </c>
    </row>
    <row r="3150" spans="1:5" s="30" customFormat="1" x14ac:dyDescent="0.35">
      <c r="A3150" s="46">
        <v>3100</v>
      </c>
    </row>
    <row r="3151" spans="1:5" x14ac:dyDescent="0.35">
      <c r="A3151" s="46">
        <v>3101</v>
      </c>
      <c r="B3151" s="31" t="s">
        <v>88</v>
      </c>
      <c r="C3151" s="31" t="s">
        <v>315</v>
      </c>
      <c r="D3151" s="31" t="s">
        <v>338</v>
      </c>
      <c r="E3151" s="31" t="s">
        <v>316</v>
      </c>
    </row>
    <row r="3152" spans="1:5" ht="29" x14ac:dyDescent="0.35">
      <c r="A3152" s="46">
        <v>3102</v>
      </c>
      <c r="B3152" s="32" t="s">
        <v>317</v>
      </c>
      <c r="C3152" s="32" t="s">
        <v>339</v>
      </c>
      <c r="D3152" s="32" t="s">
        <v>318</v>
      </c>
      <c r="E3152" s="33">
        <v>389113</v>
      </c>
    </row>
    <row r="3153" spans="1:5" x14ac:dyDescent="0.35">
      <c r="A3153" s="46">
        <v>3103</v>
      </c>
      <c r="B3153" s="32" t="s">
        <v>317</v>
      </c>
      <c r="C3153" s="32" t="s">
        <v>339</v>
      </c>
      <c r="D3153" s="32" t="s">
        <v>319</v>
      </c>
      <c r="E3153" s="32">
        <v>179</v>
      </c>
    </row>
    <row r="3154" spans="1:5" ht="29" x14ac:dyDescent="0.35">
      <c r="A3154" s="46">
        <v>3104</v>
      </c>
      <c r="B3154" s="32" t="s">
        <v>317</v>
      </c>
      <c r="C3154" s="32" t="s">
        <v>339</v>
      </c>
      <c r="D3154" s="32" t="s">
        <v>320</v>
      </c>
      <c r="E3154" s="32">
        <v>12</v>
      </c>
    </row>
    <row r="3155" spans="1:5" x14ac:dyDescent="0.35">
      <c r="A3155" s="46">
        <v>3105</v>
      </c>
      <c r="B3155" s="32" t="s">
        <v>317</v>
      </c>
      <c r="C3155" s="32" t="s">
        <v>340</v>
      </c>
      <c r="D3155" s="32" t="s">
        <v>321</v>
      </c>
      <c r="E3155" s="33">
        <v>82793</v>
      </c>
    </row>
    <row r="3156" spans="1:5" x14ac:dyDescent="0.35">
      <c r="A3156" s="46">
        <v>3106</v>
      </c>
      <c r="B3156" s="32" t="s">
        <v>317</v>
      </c>
      <c r="C3156" s="32" t="s">
        <v>341</v>
      </c>
      <c r="D3156" s="32" t="s">
        <v>323</v>
      </c>
      <c r="E3156" s="32">
        <v>102</v>
      </c>
    </row>
    <row r="3157" spans="1:5" ht="29" x14ac:dyDescent="0.35">
      <c r="A3157" s="46">
        <v>3107</v>
      </c>
      <c r="B3157" s="32" t="s">
        <v>317</v>
      </c>
      <c r="C3157" s="32" t="s">
        <v>341</v>
      </c>
      <c r="D3157" s="32" t="s">
        <v>325</v>
      </c>
      <c r="E3157" s="32">
        <v>4</v>
      </c>
    </row>
    <row r="3158" spans="1:5" x14ac:dyDescent="0.35">
      <c r="A3158" s="46">
        <v>3108</v>
      </c>
      <c r="B3158" s="32" t="s">
        <v>345</v>
      </c>
      <c r="C3158" s="32" t="s">
        <v>327</v>
      </c>
      <c r="D3158" s="32" t="s">
        <v>327</v>
      </c>
      <c r="E3158" s="33">
        <v>75758</v>
      </c>
    </row>
    <row r="3159" spans="1:5" ht="29" x14ac:dyDescent="0.35">
      <c r="A3159" s="46">
        <v>3109</v>
      </c>
      <c r="B3159" s="32" t="s">
        <v>345</v>
      </c>
      <c r="C3159" s="32" t="s">
        <v>327</v>
      </c>
      <c r="D3159" s="32" t="s">
        <v>328</v>
      </c>
      <c r="E3159" s="33">
        <v>26102</v>
      </c>
    </row>
    <row r="3160" spans="1:5" x14ac:dyDescent="0.35">
      <c r="A3160" s="46">
        <v>3110</v>
      </c>
      <c r="B3160" s="32" t="s">
        <v>345</v>
      </c>
      <c r="C3160" s="32" t="s">
        <v>327</v>
      </c>
      <c r="D3160" s="32" t="s">
        <v>329</v>
      </c>
      <c r="E3160" s="33">
        <v>5191</v>
      </c>
    </row>
    <row r="3161" spans="1:5" ht="29" x14ac:dyDescent="0.35">
      <c r="A3161" s="46">
        <v>3111</v>
      </c>
      <c r="B3161" s="32" t="s">
        <v>345</v>
      </c>
      <c r="C3161" s="32" t="s">
        <v>342</v>
      </c>
      <c r="D3161" s="32" t="s">
        <v>330</v>
      </c>
      <c r="E3161" s="33">
        <v>3531</v>
      </c>
    </row>
    <row r="3162" spans="1:5" x14ac:dyDescent="0.35">
      <c r="A3162" s="46">
        <v>3112</v>
      </c>
      <c r="B3162" s="32" t="s">
        <v>345</v>
      </c>
      <c r="C3162" s="32" t="s">
        <v>342</v>
      </c>
      <c r="D3162" s="32" t="s">
        <v>331</v>
      </c>
      <c r="E3162" s="33">
        <v>49231</v>
      </c>
    </row>
    <row r="3163" spans="1:5" x14ac:dyDescent="0.35">
      <c r="A3163" s="46">
        <v>3113</v>
      </c>
      <c r="B3163" s="32" t="s">
        <v>345</v>
      </c>
      <c r="C3163" s="32" t="s">
        <v>343</v>
      </c>
      <c r="D3163" s="32" t="s">
        <v>332</v>
      </c>
      <c r="E3163" s="33">
        <v>1196</v>
      </c>
    </row>
    <row r="3164" spans="1:5" x14ac:dyDescent="0.35">
      <c r="A3164" s="46">
        <v>3114</v>
      </c>
      <c r="B3164" s="32" t="s">
        <v>345</v>
      </c>
      <c r="C3164" s="32" t="s">
        <v>343</v>
      </c>
      <c r="D3164" s="32" t="s">
        <v>333</v>
      </c>
      <c r="E3164" s="33">
        <v>5954</v>
      </c>
    </row>
    <row r="3165" spans="1:5" x14ac:dyDescent="0.35">
      <c r="A3165" s="46">
        <v>3115</v>
      </c>
      <c r="B3165" s="32" t="s">
        <v>345</v>
      </c>
      <c r="C3165" s="32" t="s">
        <v>343</v>
      </c>
      <c r="D3165" s="32" t="s">
        <v>334</v>
      </c>
      <c r="E3165" s="33">
        <v>16556</v>
      </c>
    </row>
    <row r="3166" spans="1:5" x14ac:dyDescent="0.35">
      <c r="A3166" s="46">
        <v>3116</v>
      </c>
      <c r="B3166" s="32" t="s">
        <v>345</v>
      </c>
      <c r="C3166" s="32" t="s">
        <v>343</v>
      </c>
      <c r="D3166" s="32" t="s">
        <v>335</v>
      </c>
      <c r="E3166" s="32">
        <v>111</v>
      </c>
    </row>
    <row r="3167" spans="1:5" x14ac:dyDescent="0.35">
      <c r="A3167" s="46">
        <v>3117</v>
      </c>
      <c r="B3167" s="32" t="s">
        <v>345</v>
      </c>
      <c r="C3167" s="32" t="s">
        <v>336</v>
      </c>
      <c r="D3167" s="32" t="s">
        <v>336</v>
      </c>
      <c r="E3167" s="33">
        <v>9570</v>
      </c>
    </row>
    <row r="3168" spans="1:5" x14ac:dyDescent="0.35">
      <c r="A3168" s="46">
        <v>3118</v>
      </c>
      <c r="B3168" s="34" t="s">
        <v>337</v>
      </c>
      <c r="C3168" s="34"/>
      <c r="D3168" s="34"/>
      <c r="E3168" s="35">
        <v>665402</v>
      </c>
    </row>
    <row r="3169" spans="1:1" x14ac:dyDescent="0.35">
      <c r="A3169" s="46">
        <v>3119</v>
      </c>
    </row>
    <row r="3170" spans="1:1" x14ac:dyDescent="0.35">
      <c r="A3170" s="46">
        <v>3120</v>
      </c>
    </row>
    <row r="3171" spans="1:1" x14ac:dyDescent="0.35">
      <c r="A3171" s="46">
        <v>3121</v>
      </c>
    </row>
    <row r="3172" spans="1:1" x14ac:dyDescent="0.35">
      <c r="A3172" s="46">
        <v>3122</v>
      </c>
    </row>
    <row r="3173" spans="1:1" x14ac:dyDescent="0.35">
      <c r="A3173" s="46">
        <v>3123</v>
      </c>
    </row>
    <row r="3174" spans="1:1" x14ac:dyDescent="0.35">
      <c r="A3174" s="46">
        <v>3124</v>
      </c>
    </row>
    <row r="3175" spans="1:1" x14ac:dyDescent="0.35">
      <c r="A3175" s="46">
        <v>3125</v>
      </c>
    </row>
    <row r="3176" spans="1:1" x14ac:dyDescent="0.35">
      <c r="A3176" s="46">
        <v>3126</v>
      </c>
    </row>
    <row r="3177" spans="1:1" x14ac:dyDescent="0.35">
      <c r="A3177" s="46">
        <v>3127</v>
      </c>
    </row>
    <row r="3178" spans="1:1" x14ac:dyDescent="0.35">
      <c r="A3178" s="46">
        <v>3128</v>
      </c>
    </row>
    <row r="3179" spans="1:1" x14ac:dyDescent="0.35">
      <c r="A3179" s="46">
        <v>3129</v>
      </c>
    </row>
    <row r="3180" spans="1:1" x14ac:dyDescent="0.35">
      <c r="A3180" s="46">
        <v>3130</v>
      </c>
    </row>
    <row r="3181" spans="1:1" x14ac:dyDescent="0.35">
      <c r="A3181" s="46">
        <v>3131</v>
      </c>
    </row>
    <row r="3182" spans="1:1" x14ac:dyDescent="0.35">
      <c r="A3182" s="46">
        <v>3132</v>
      </c>
    </row>
    <row r="3183" spans="1:1" x14ac:dyDescent="0.35">
      <c r="A3183" s="46">
        <v>3133</v>
      </c>
    </row>
    <row r="3184" spans="1:1" x14ac:dyDescent="0.35">
      <c r="A3184" s="46">
        <v>3134</v>
      </c>
    </row>
    <row r="3185" spans="1:1" x14ac:dyDescent="0.35">
      <c r="A3185" s="46">
        <v>3135</v>
      </c>
    </row>
    <row r="3186" spans="1:1" x14ac:dyDescent="0.35">
      <c r="A3186" s="46">
        <v>3136</v>
      </c>
    </row>
    <row r="3187" spans="1:1" x14ac:dyDescent="0.35">
      <c r="A3187" s="46">
        <v>3137</v>
      </c>
    </row>
    <row r="3188" spans="1:1" x14ac:dyDescent="0.35">
      <c r="A3188" s="46">
        <v>3138</v>
      </c>
    </row>
    <row r="3189" spans="1:1" x14ac:dyDescent="0.35">
      <c r="A3189" s="46">
        <v>3139</v>
      </c>
    </row>
    <row r="3190" spans="1:1" x14ac:dyDescent="0.35">
      <c r="A3190" s="46">
        <v>3140</v>
      </c>
    </row>
    <row r="3191" spans="1:1" x14ac:dyDescent="0.35">
      <c r="A3191" s="46">
        <v>3141</v>
      </c>
    </row>
    <row r="3192" spans="1:1" x14ac:dyDescent="0.35">
      <c r="A3192" s="46">
        <v>3142</v>
      </c>
    </row>
    <row r="3193" spans="1:1" x14ac:dyDescent="0.35">
      <c r="A3193" s="46">
        <v>3143</v>
      </c>
    </row>
    <row r="3194" spans="1:1" x14ac:dyDescent="0.35">
      <c r="A3194" s="46">
        <v>3144</v>
      </c>
    </row>
    <row r="3195" spans="1:1" x14ac:dyDescent="0.35">
      <c r="A3195" s="46">
        <v>3145</v>
      </c>
    </row>
    <row r="3196" spans="1:1" x14ac:dyDescent="0.35">
      <c r="A3196" s="46">
        <v>3146</v>
      </c>
    </row>
    <row r="3197" spans="1:1" x14ac:dyDescent="0.35">
      <c r="A3197" s="46">
        <v>3147</v>
      </c>
    </row>
    <row r="3198" spans="1:1" x14ac:dyDescent="0.35">
      <c r="A3198" s="46">
        <v>3148</v>
      </c>
    </row>
    <row r="3199" spans="1:1" x14ac:dyDescent="0.35">
      <c r="A3199" s="46">
        <v>3149</v>
      </c>
    </row>
    <row r="3200" spans="1:1" s="30" customFormat="1" x14ac:dyDescent="0.35">
      <c r="A3200" s="46">
        <v>3150</v>
      </c>
    </row>
    <row r="3201" spans="1:5" x14ac:dyDescent="0.35">
      <c r="A3201" s="46">
        <v>3151</v>
      </c>
      <c r="B3201" s="31" t="s">
        <v>44</v>
      </c>
      <c r="C3201" s="31" t="s">
        <v>315</v>
      </c>
      <c r="D3201" s="31" t="s">
        <v>338</v>
      </c>
      <c r="E3201" s="31" t="s">
        <v>316</v>
      </c>
    </row>
    <row r="3202" spans="1:5" x14ac:dyDescent="0.35">
      <c r="A3202" s="46">
        <v>3152</v>
      </c>
      <c r="B3202" s="32" t="s">
        <v>345</v>
      </c>
      <c r="C3202" s="32" t="s">
        <v>343</v>
      </c>
      <c r="D3202" s="32" t="s">
        <v>332</v>
      </c>
      <c r="E3202" s="33">
        <v>2018</v>
      </c>
    </row>
    <row r="3203" spans="1:5" x14ac:dyDescent="0.35">
      <c r="A3203" s="46">
        <v>3153</v>
      </c>
      <c r="B3203" s="32" t="s">
        <v>345</v>
      </c>
      <c r="C3203" s="32" t="s">
        <v>343</v>
      </c>
      <c r="D3203" s="32" t="s">
        <v>334</v>
      </c>
      <c r="E3203" s="32">
        <v>548</v>
      </c>
    </row>
    <row r="3204" spans="1:5" x14ac:dyDescent="0.35">
      <c r="A3204" s="46">
        <v>3154</v>
      </c>
      <c r="B3204" s="34" t="s">
        <v>337</v>
      </c>
      <c r="C3204" s="34"/>
      <c r="D3204" s="34"/>
      <c r="E3204" s="35">
        <v>2566</v>
      </c>
    </row>
    <row r="3205" spans="1:5" x14ac:dyDescent="0.35">
      <c r="A3205" s="46">
        <v>3155</v>
      </c>
    </row>
    <row r="3206" spans="1:5" x14ac:dyDescent="0.35">
      <c r="A3206" s="46">
        <v>3156</v>
      </c>
    </row>
    <row r="3207" spans="1:5" x14ac:dyDescent="0.35">
      <c r="A3207" s="46">
        <v>3157</v>
      </c>
    </row>
    <row r="3208" spans="1:5" x14ac:dyDescent="0.35">
      <c r="A3208" s="46">
        <v>3158</v>
      </c>
    </row>
    <row r="3209" spans="1:5" x14ac:dyDescent="0.35">
      <c r="A3209" s="46">
        <v>3159</v>
      </c>
    </row>
    <row r="3210" spans="1:5" x14ac:dyDescent="0.35">
      <c r="A3210" s="46">
        <v>3160</v>
      </c>
    </row>
    <row r="3211" spans="1:5" x14ac:dyDescent="0.35">
      <c r="A3211" s="46">
        <v>3161</v>
      </c>
    </row>
    <row r="3212" spans="1:5" x14ac:dyDescent="0.35">
      <c r="A3212" s="46">
        <v>3162</v>
      </c>
    </row>
    <row r="3213" spans="1:5" x14ac:dyDescent="0.35">
      <c r="A3213" s="46">
        <v>3163</v>
      </c>
    </row>
    <row r="3214" spans="1:5" x14ac:dyDescent="0.35">
      <c r="A3214" s="46">
        <v>3164</v>
      </c>
    </row>
    <row r="3215" spans="1:5" x14ac:dyDescent="0.35">
      <c r="A3215" s="46">
        <v>3165</v>
      </c>
    </row>
    <row r="3216" spans="1:5" x14ac:dyDescent="0.35">
      <c r="A3216" s="46">
        <v>3166</v>
      </c>
    </row>
    <row r="3217" spans="1:1" x14ac:dyDescent="0.35">
      <c r="A3217" s="46">
        <v>3167</v>
      </c>
    </row>
    <row r="3218" spans="1:1" x14ac:dyDescent="0.35">
      <c r="A3218" s="46">
        <v>3168</v>
      </c>
    </row>
    <row r="3219" spans="1:1" x14ac:dyDescent="0.35">
      <c r="A3219" s="46">
        <v>3169</v>
      </c>
    </row>
    <row r="3220" spans="1:1" x14ac:dyDescent="0.35">
      <c r="A3220" s="46">
        <v>3170</v>
      </c>
    </row>
    <row r="3221" spans="1:1" x14ac:dyDescent="0.35">
      <c r="A3221" s="46">
        <v>3171</v>
      </c>
    </row>
    <row r="3222" spans="1:1" x14ac:dyDescent="0.35">
      <c r="A3222" s="46">
        <v>3172</v>
      </c>
    </row>
    <row r="3223" spans="1:1" x14ac:dyDescent="0.35">
      <c r="A3223" s="46">
        <v>3173</v>
      </c>
    </row>
    <row r="3224" spans="1:1" x14ac:dyDescent="0.35">
      <c r="A3224" s="46">
        <v>3174</v>
      </c>
    </row>
    <row r="3225" spans="1:1" x14ac:dyDescent="0.35">
      <c r="A3225" s="46">
        <v>3175</v>
      </c>
    </row>
    <row r="3226" spans="1:1" x14ac:dyDescent="0.35">
      <c r="A3226" s="46">
        <v>3176</v>
      </c>
    </row>
    <row r="3227" spans="1:1" x14ac:dyDescent="0.35">
      <c r="A3227" s="46">
        <v>3177</v>
      </c>
    </row>
    <row r="3228" spans="1:1" x14ac:dyDescent="0.35">
      <c r="A3228" s="46">
        <v>3178</v>
      </c>
    </row>
    <row r="3229" spans="1:1" x14ac:dyDescent="0.35">
      <c r="A3229" s="46">
        <v>3179</v>
      </c>
    </row>
    <row r="3230" spans="1:1" x14ac:dyDescent="0.35">
      <c r="A3230" s="46">
        <v>3180</v>
      </c>
    </row>
    <row r="3231" spans="1:1" x14ac:dyDescent="0.35">
      <c r="A3231" s="46">
        <v>3181</v>
      </c>
    </row>
    <row r="3232" spans="1:1" x14ac:dyDescent="0.35">
      <c r="A3232" s="46">
        <v>3182</v>
      </c>
    </row>
    <row r="3233" spans="1:1" x14ac:dyDescent="0.35">
      <c r="A3233" s="46">
        <v>3183</v>
      </c>
    </row>
    <row r="3234" spans="1:1" x14ac:dyDescent="0.35">
      <c r="A3234" s="46">
        <v>3184</v>
      </c>
    </row>
    <row r="3235" spans="1:1" x14ac:dyDescent="0.35">
      <c r="A3235" s="46">
        <v>3185</v>
      </c>
    </row>
    <row r="3236" spans="1:1" x14ac:dyDescent="0.35">
      <c r="A3236" s="46">
        <v>3186</v>
      </c>
    </row>
    <row r="3237" spans="1:1" x14ac:dyDescent="0.35">
      <c r="A3237" s="46">
        <v>3187</v>
      </c>
    </row>
    <row r="3238" spans="1:1" x14ac:dyDescent="0.35">
      <c r="A3238" s="46">
        <v>3188</v>
      </c>
    </row>
    <row r="3239" spans="1:1" x14ac:dyDescent="0.35">
      <c r="A3239" s="46">
        <v>3189</v>
      </c>
    </row>
    <row r="3240" spans="1:1" x14ac:dyDescent="0.35">
      <c r="A3240" s="46">
        <v>3190</v>
      </c>
    </row>
    <row r="3241" spans="1:1" x14ac:dyDescent="0.35">
      <c r="A3241" s="46">
        <v>3191</v>
      </c>
    </row>
    <row r="3242" spans="1:1" x14ac:dyDescent="0.35">
      <c r="A3242" s="46">
        <v>3192</v>
      </c>
    </row>
    <row r="3243" spans="1:1" x14ac:dyDescent="0.35">
      <c r="A3243" s="46">
        <v>3193</v>
      </c>
    </row>
    <row r="3244" spans="1:1" x14ac:dyDescent="0.35">
      <c r="A3244" s="46">
        <v>3194</v>
      </c>
    </row>
    <row r="3245" spans="1:1" x14ac:dyDescent="0.35">
      <c r="A3245" s="46">
        <v>3195</v>
      </c>
    </row>
    <row r="3246" spans="1:1" x14ac:dyDescent="0.35">
      <c r="A3246" s="46">
        <v>3196</v>
      </c>
    </row>
    <row r="3247" spans="1:1" x14ac:dyDescent="0.35">
      <c r="A3247" s="46">
        <v>3197</v>
      </c>
    </row>
    <row r="3248" spans="1:1" x14ac:dyDescent="0.35">
      <c r="A3248" s="46">
        <v>3198</v>
      </c>
    </row>
    <row r="3249" spans="1:5" x14ac:dyDescent="0.35">
      <c r="A3249" s="46">
        <v>3199</v>
      </c>
    </row>
    <row r="3250" spans="1:5" s="30" customFormat="1" x14ac:dyDescent="0.35">
      <c r="A3250" s="46">
        <v>3200</v>
      </c>
    </row>
    <row r="3251" spans="1:5" x14ac:dyDescent="0.35">
      <c r="A3251" s="46">
        <v>3201</v>
      </c>
      <c r="B3251" s="31" t="s">
        <v>89</v>
      </c>
      <c r="C3251" s="31" t="s">
        <v>315</v>
      </c>
      <c r="D3251" s="31" t="s">
        <v>338</v>
      </c>
      <c r="E3251" s="31" t="s">
        <v>316</v>
      </c>
    </row>
    <row r="3252" spans="1:5" ht="29" x14ac:dyDescent="0.35">
      <c r="A3252" s="46">
        <v>3202</v>
      </c>
      <c r="B3252" s="32" t="s">
        <v>317</v>
      </c>
      <c r="C3252" s="32" t="s">
        <v>339</v>
      </c>
      <c r="D3252" s="32" t="s">
        <v>318</v>
      </c>
      <c r="E3252" s="33">
        <v>214145</v>
      </c>
    </row>
    <row r="3253" spans="1:5" x14ac:dyDescent="0.35">
      <c r="A3253" s="46">
        <v>3203</v>
      </c>
      <c r="B3253" s="32" t="s">
        <v>317</v>
      </c>
      <c r="C3253" s="32" t="s">
        <v>339</v>
      </c>
      <c r="D3253" s="32" t="s">
        <v>319</v>
      </c>
      <c r="E3253" s="33">
        <v>5241</v>
      </c>
    </row>
    <row r="3254" spans="1:5" ht="29" x14ac:dyDescent="0.35">
      <c r="A3254" s="46">
        <v>3204</v>
      </c>
      <c r="B3254" s="32" t="s">
        <v>317</v>
      </c>
      <c r="C3254" s="32" t="s">
        <v>339</v>
      </c>
      <c r="D3254" s="32" t="s">
        <v>320</v>
      </c>
      <c r="E3254" s="33">
        <v>5140</v>
      </c>
    </row>
    <row r="3255" spans="1:5" x14ac:dyDescent="0.35">
      <c r="A3255" s="46">
        <v>3205</v>
      </c>
      <c r="B3255" s="32" t="s">
        <v>317</v>
      </c>
      <c r="C3255" s="32" t="s">
        <v>340</v>
      </c>
      <c r="D3255" s="32" t="s">
        <v>321</v>
      </c>
      <c r="E3255" s="33">
        <v>29487</v>
      </c>
    </row>
    <row r="3256" spans="1:5" x14ac:dyDescent="0.35">
      <c r="A3256" s="46">
        <v>3206</v>
      </c>
      <c r="B3256" s="32" t="s">
        <v>317</v>
      </c>
      <c r="C3256" s="32" t="s">
        <v>340</v>
      </c>
      <c r="D3256" s="32" t="s">
        <v>322</v>
      </c>
      <c r="E3256" s="32">
        <v>676</v>
      </c>
    </row>
    <row r="3257" spans="1:5" x14ac:dyDescent="0.35">
      <c r="A3257" s="46">
        <v>3207</v>
      </c>
      <c r="B3257" s="32" t="s">
        <v>317</v>
      </c>
      <c r="C3257" s="32" t="s">
        <v>341</v>
      </c>
      <c r="D3257" s="32" t="s">
        <v>323</v>
      </c>
      <c r="E3257" s="33">
        <v>1932</v>
      </c>
    </row>
    <row r="3258" spans="1:5" x14ac:dyDescent="0.35">
      <c r="A3258" s="46">
        <v>3208</v>
      </c>
      <c r="B3258" s="32" t="s">
        <v>317</v>
      </c>
      <c r="C3258" s="32" t="s">
        <v>341</v>
      </c>
      <c r="D3258" s="32" t="s">
        <v>324</v>
      </c>
      <c r="E3258" s="33">
        <v>5066</v>
      </c>
    </row>
    <row r="3259" spans="1:5" ht="29" x14ac:dyDescent="0.35">
      <c r="A3259" s="46">
        <v>3209</v>
      </c>
      <c r="B3259" s="32" t="s">
        <v>317</v>
      </c>
      <c r="C3259" s="32" t="s">
        <v>341</v>
      </c>
      <c r="D3259" s="32" t="s">
        <v>325</v>
      </c>
      <c r="E3259" s="32">
        <v>3</v>
      </c>
    </row>
    <row r="3260" spans="1:5" x14ac:dyDescent="0.35">
      <c r="A3260" s="46">
        <v>3210</v>
      </c>
      <c r="B3260" s="32" t="s">
        <v>345</v>
      </c>
      <c r="C3260" s="32" t="s">
        <v>327</v>
      </c>
      <c r="D3260" s="32" t="s">
        <v>327</v>
      </c>
      <c r="E3260" s="33">
        <v>19366</v>
      </c>
    </row>
    <row r="3261" spans="1:5" ht="29" x14ac:dyDescent="0.35">
      <c r="A3261" s="46">
        <v>3211</v>
      </c>
      <c r="B3261" s="32" t="s">
        <v>345</v>
      </c>
      <c r="C3261" s="32" t="s">
        <v>327</v>
      </c>
      <c r="D3261" s="32" t="s">
        <v>328</v>
      </c>
      <c r="E3261" s="33">
        <v>12161</v>
      </c>
    </row>
    <row r="3262" spans="1:5" x14ac:dyDescent="0.35">
      <c r="A3262" s="46">
        <v>3212</v>
      </c>
      <c r="B3262" s="32" t="s">
        <v>345</v>
      </c>
      <c r="C3262" s="32" t="s">
        <v>327</v>
      </c>
      <c r="D3262" s="32" t="s">
        <v>329</v>
      </c>
      <c r="E3262" s="33">
        <v>5610</v>
      </c>
    </row>
    <row r="3263" spans="1:5" ht="29" x14ac:dyDescent="0.35">
      <c r="A3263" s="46">
        <v>3213</v>
      </c>
      <c r="B3263" s="32" t="s">
        <v>345</v>
      </c>
      <c r="C3263" s="32" t="s">
        <v>342</v>
      </c>
      <c r="D3263" s="32" t="s">
        <v>330</v>
      </c>
      <c r="E3263" s="32">
        <v>292</v>
      </c>
    </row>
    <row r="3264" spans="1:5" x14ac:dyDescent="0.35">
      <c r="A3264" s="46">
        <v>3214</v>
      </c>
      <c r="B3264" s="32" t="s">
        <v>345</v>
      </c>
      <c r="C3264" s="32" t="s">
        <v>342</v>
      </c>
      <c r="D3264" s="32" t="s">
        <v>331</v>
      </c>
      <c r="E3264" s="33">
        <v>1974</v>
      </c>
    </row>
    <row r="3265" spans="1:5" x14ac:dyDescent="0.35">
      <c r="A3265" s="46">
        <v>3215</v>
      </c>
      <c r="B3265" s="32" t="s">
        <v>345</v>
      </c>
      <c r="C3265" s="32" t="s">
        <v>343</v>
      </c>
      <c r="D3265" s="32" t="s">
        <v>332</v>
      </c>
      <c r="E3265" s="33">
        <v>1237</v>
      </c>
    </row>
    <row r="3266" spans="1:5" x14ac:dyDescent="0.35">
      <c r="A3266" s="46">
        <v>3216</v>
      </c>
      <c r="B3266" s="32" t="s">
        <v>345</v>
      </c>
      <c r="C3266" s="32" t="s">
        <v>343</v>
      </c>
      <c r="D3266" s="32" t="s">
        <v>333</v>
      </c>
      <c r="E3266" s="33">
        <v>14793</v>
      </c>
    </row>
    <row r="3267" spans="1:5" x14ac:dyDescent="0.35">
      <c r="A3267" s="46">
        <v>3217</v>
      </c>
      <c r="B3267" s="32" t="s">
        <v>345</v>
      </c>
      <c r="C3267" s="32" t="s">
        <v>343</v>
      </c>
      <c r="D3267" s="32" t="s">
        <v>334</v>
      </c>
      <c r="E3267" s="33">
        <v>11695</v>
      </c>
    </row>
    <row r="3268" spans="1:5" x14ac:dyDescent="0.35">
      <c r="A3268" s="46">
        <v>3218</v>
      </c>
      <c r="B3268" s="32" t="s">
        <v>345</v>
      </c>
      <c r="C3268" s="32" t="s">
        <v>343</v>
      </c>
      <c r="D3268" s="32" t="s">
        <v>335</v>
      </c>
      <c r="E3268" s="32">
        <v>331</v>
      </c>
    </row>
    <row r="3269" spans="1:5" x14ac:dyDescent="0.35">
      <c r="A3269" s="46">
        <v>3219</v>
      </c>
      <c r="B3269" s="32" t="s">
        <v>345</v>
      </c>
      <c r="C3269" s="32" t="s">
        <v>336</v>
      </c>
      <c r="D3269" s="32" t="s">
        <v>336</v>
      </c>
      <c r="E3269" s="33">
        <v>1191</v>
      </c>
    </row>
    <row r="3270" spans="1:5" x14ac:dyDescent="0.35">
      <c r="A3270" s="46">
        <v>3220</v>
      </c>
      <c r="B3270" s="34" t="s">
        <v>337</v>
      </c>
      <c r="C3270" s="34"/>
      <c r="D3270" s="34"/>
      <c r="E3270" s="35">
        <v>330336</v>
      </c>
    </row>
    <row r="3271" spans="1:5" x14ac:dyDescent="0.35">
      <c r="A3271" s="46">
        <v>3221</v>
      </c>
    </row>
    <row r="3272" spans="1:5" x14ac:dyDescent="0.35">
      <c r="A3272" s="46">
        <v>3222</v>
      </c>
    </row>
    <row r="3273" spans="1:5" x14ac:dyDescent="0.35">
      <c r="A3273" s="46">
        <v>3223</v>
      </c>
    </row>
    <row r="3274" spans="1:5" x14ac:dyDescent="0.35">
      <c r="A3274" s="46">
        <v>3224</v>
      </c>
    </row>
    <row r="3275" spans="1:5" x14ac:dyDescent="0.35">
      <c r="A3275" s="46">
        <v>3225</v>
      </c>
    </row>
    <row r="3276" spans="1:5" x14ac:dyDescent="0.35">
      <c r="A3276" s="46">
        <v>3226</v>
      </c>
    </row>
    <row r="3277" spans="1:5" x14ac:dyDescent="0.35">
      <c r="A3277" s="46">
        <v>3227</v>
      </c>
    </row>
    <row r="3278" spans="1:5" x14ac:dyDescent="0.35">
      <c r="A3278" s="46">
        <v>3228</v>
      </c>
    </row>
    <row r="3279" spans="1:5" x14ac:dyDescent="0.35">
      <c r="A3279" s="46">
        <v>3229</v>
      </c>
    </row>
    <row r="3280" spans="1:5" x14ac:dyDescent="0.35">
      <c r="A3280" s="46">
        <v>3230</v>
      </c>
    </row>
    <row r="3281" spans="1:1" x14ac:dyDescent="0.35">
      <c r="A3281" s="46">
        <v>3231</v>
      </c>
    </row>
    <row r="3282" spans="1:1" x14ac:dyDescent="0.35">
      <c r="A3282" s="46">
        <v>3232</v>
      </c>
    </row>
    <row r="3283" spans="1:1" x14ac:dyDescent="0.35">
      <c r="A3283" s="46">
        <v>3233</v>
      </c>
    </row>
    <row r="3284" spans="1:1" x14ac:dyDescent="0.35">
      <c r="A3284" s="46">
        <v>3234</v>
      </c>
    </row>
    <row r="3285" spans="1:1" x14ac:dyDescent="0.35">
      <c r="A3285" s="46">
        <v>3235</v>
      </c>
    </row>
    <row r="3286" spans="1:1" x14ac:dyDescent="0.35">
      <c r="A3286" s="46">
        <v>3236</v>
      </c>
    </row>
    <row r="3287" spans="1:1" x14ac:dyDescent="0.35">
      <c r="A3287" s="46">
        <v>3237</v>
      </c>
    </row>
    <row r="3288" spans="1:1" x14ac:dyDescent="0.35">
      <c r="A3288" s="46">
        <v>3238</v>
      </c>
    </row>
    <row r="3289" spans="1:1" x14ac:dyDescent="0.35">
      <c r="A3289" s="46">
        <v>3239</v>
      </c>
    </row>
    <row r="3290" spans="1:1" x14ac:dyDescent="0.35">
      <c r="A3290" s="46">
        <v>3240</v>
      </c>
    </row>
    <row r="3291" spans="1:1" x14ac:dyDescent="0.35">
      <c r="A3291" s="46">
        <v>3241</v>
      </c>
    </row>
    <row r="3292" spans="1:1" x14ac:dyDescent="0.35">
      <c r="A3292" s="46">
        <v>3242</v>
      </c>
    </row>
    <row r="3293" spans="1:1" x14ac:dyDescent="0.35">
      <c r="A3293" s="46">
        <v>3243</v>
      </c>
    </row>
    <row r="3294" spans="1:1" x14ac:dyDescent="0.35">
      <c r="A3294" s="46">
        <v>3244</v>
      </c>
    </row>
    <row r="3295" spans="1:1" x14ac:dyDescent="0.35">
      <c r="A3295" s="46">
        <v>3245</v>
      </c>
    </row>
    <row r="3296" spans="1:1" x14ac:dyDescent="0.35">
      <c r="A3296" s="46">
        <v>3246</v>
      </c>
    </row>
    <row r="3297" spans="1:5" x14ac:dyDescent="0.35">
      <c r="A3297" s="46">
        <v>3247</v>
      </c>
    </row>
    <row r="3298" spans="1:5" x14ac:dyDescent="0.35">
      <c r="A3298" s="46">
        <v>3248</v>
      </c>
    </row>
    <row r="3299" spans="1:5" x14ac:dyDescent="0.35">
      <c r="A3299" s="46">
        <v>3249</v>
      </c>
    </row>
    <row r="3300" spans="1:5" s="30" customFormat="1" x14ac:dyDescent="0.35">
      <c r="A3300" s="46">
        <v>3250</v>
      </c>
    </row>
    <row r="3301" spans="1:5" x14ac:dyDescent="0.35">
      <c r="A3301" s="46">
        <v>3251</v>
      </c>
      <c r="B3301" s="31" t="s">
        <v>90</v>
      </c>
      <c r="C3301" s="31" t="s">
        <v>315</v>
      </c>
      <c r="D3301" s="31" t="s">
        <v>338</v>
      </c>
      <c r="E3301" s="31" t="s">
        <v>316</v>
      </c>
    </row>
    <row r="3302" spans="1:5" ht="29" x14ac:dyDescent="0.35">
      <c r="A3302" s="46">
        <v>3252</v>
      </c>
      <c r="B3302" s="32" t="s">
        <v>317</v>
      </c>
      <c r="C3302" s="32" t="s">
        <v>339</v>
      </c>
      <c r="D3302" s="32" t="s">
        <v>318</v>
      </c>
      <c r="E3302" s="33">
        <v>70140</v>
      </c>
    </row>
    <row r="3303" spans="1:5" x14ac:dyDescent="0.35">
      <c r="A3303" s="46">
        <v>3253</v>
      </c>
      <c r="B3303" s="32" t="s">
        <v>317</v>
      </c>
      <c r="C3303" s="32" t="s">
        <v>339</v>
      </c>
      <c r="D3303" s="32" t="s">
        <v>319</v>
      </c>
      <c r="E3303" s="33">
        <v>1125</v>
      </c>
    </row>
    <row r="3304" spans="1:5" ht="29" x14ac:dyDescent="0.35">
      <c r="A3304" s="46">
        <v>3254</v>
      </c>
      <c r="B3304" s="32" t="s">
        <v>317</v>
      </c>
      <c r="C3304" s="32" t="s">
        <v>339</v>
      </c>
      <c r="D3304" s="32" t="s">
        <v>320</v>
      </c>
      <c r="E3304" s="33">
        <v>1342</v>
      </c>
    </row>
    <row r="3305" spans="1:5" x14ac:dyDescent="0.35">
      <c r="A3305" s="46">
        <v>3255</v>
      </c>
      <c r="B3305" s="32" t="s">
        <v>317</v>
      </c>
      <c r="C3305" s="32" t="s">
        <v>340</v>
      </c>
      <c r="D3305" s="32" t="s">
        <v>321</v>
      </c>
      <c r="E3305" s="33">
        <v>12998</v>
      </c>
    </row>
    <row r="3306" spans="1:5" x14ac:dyDescent="0.35">
      <c r="A3306" s="46">
        <v>3256</v>
      </c>
      <c r="B3306" s="32" t="s">
        <v>317</v>
      </c>
      <c r="C3306" s="32" t="s">
        <v>340</v>
      </c>
      <c r="D3306" s="32" t="s">
        <v>322</v>
      </c>
      <c r="E3306" s="32">
        <v>278</v>
      </c>
    </row>
    <row r="3307" spans="1:5" x14ac:dyDescent="0.35">
      <c r="A3307" s="46">
        <v>3257</v>
      </c>
      <c r="B3307" s="32" t="s">
        <v>317</v>
      </c>
      <c r="C3307" s="32" t="s">
        <v>341</v>
      </c>
      <c r="D3307" s="32" t="s">
        <v>323</v>
      </c>
      <c r="E3307" s="32">
        <v>728</v>
      </c>
    </row>
    <row r="3308" spans="1:5" x14ac:dyDescent="0.35">
      <c r="A3308" s="46">
        <v>3258</v>
      </c>
      <c r="B3308" s="32" t="s">
        <v>317</v>
      </c>
      <c r="C3308" s="32" t="s">
        <v>341</v>
      </c>
      <c r="D3308" s="32" t="s">
        <v>324</v>
      </c>
      <c r="E3308" s="32">
        <v>788</v>
      </c>
    </row>
    <row r="3309" spans="1:5" ht="29" x14ac:dyDescent="0.35">
      <c r="A3309" s="46">
        <v>3259</v>
      </c>
      <c r="B3309" s="32" t="s">
        <v>317</v>
      </c>
      <c r="C3309" s="32" t="s">
        <v>341</v>
      </c>
      <c r="D3309" s="32" t="s">
        <v>325</v>
      </c>
      <c r="E3309" s="32">
        <v>11</v>
      </c>
    </row>
    <row r="3310" spans="1:5" x14ac:dyDescent="0.35">
      <c r="A3310" s="46">
        <v>3260</v>
      </c>
      <c r="B3310" s="32" t="s">
        <v>345</v>
      </c>
      <c r="C3310" s="32" t="s">
        <v>327</v>
      </c>
      <c r="D3310" s="32" t="s">
        <v>327</v>
      </c>
      <c r="E3310" s="33">
        <v>37923</v>
      </c>
    </row>
    <row r="3311" spans="1:5" ht="29" x14ac:dyDescent="0.35">
      <c r="A3311" s="46">
        <v>3261</v>
      </c>
      <c r="B3311" s="32" t="s">
        <v>345</v>
      </c>
      <c r="C3311" s="32" t="s">
        <v>327</v>
      </c>
      <c r="D3311" s="32" t="s">
        <v>328</v>
      </c>
      <c r="E3311" s="33">
        <v>5984</v>
      </c>
    </row>
    <row r="3312" spans="1:5" x14ac:dyDescent="0.35">
      <c r="A3312" s="46">
        <v>3262</v>
      </c>
      <c r="B3312" s="32" t="s">
        <v>345</v>
      </c>
      <c r="C3312" s="32" t="s">
        <v>327</v>
      </c>
      <c r="D3312" s="32" t="s">
        <v>329</v>
      </c>
      <c r="E3312" s="33">
        <v>2639</v>
      </c>
    </row>
    <row r="3313" spans="1:5" x14ac:dyDescent="0.35">
      <c r="A3313" s="46">
        <v>3263</v>
      </c>
      <c r="B3313" s="32" t="s">
        <v>345</v>
      </c>
      <c r="C3313" s="32" t="s">
        <v>342</v>
      </c>
      <c r="D3313" s="32" t="s">
        <v>331</v>
      </c>
      <c r="E3313" s="33">
        <v>2466</v>
      </c>
    </row>
    <row r="3314" spans="1:5" x14ac:dyDescent="0.35">
      <c r="A3314" s="46">
        <v>3264</v>
      </c>
      <c r="B3314" s="32" t="s">
        <v>345</v>
      </c>
      <c r="C3314" s="32" t="s">
        <v>343</v>
      </c>
      <c r="D3314" s="32" t="s">
        <v>332</v>
      </c>
      <c r="E3314" s="33">
        <v>2176</v>
      </c>
    </row>
    <row r="3315" spans="1:5" x14ac:dyDescent="0.35">
      <c r="A3315" s="46">
        <v>3265</v>
      </c>
      <c r="B3315" s="32" t="s">
        <v>345</v>
      </c>
      <c r="C3315" s="32" t="s">
        <v>343</v>
      </c>
      <c r="D3315" s="32" t="s">
        <v>333</v>
      </c>
      <c r="E3315" s="33">
        <v>9529</v>
      </c>
    </row>
    <row r="3316" spans="1:5" x14ac:dyDescent="0.35">
      <c r="A3316" s="46">
        <v>3266</v>
      </c>
      <c r="B3316" s="32" t="s">
        <v>345</v>
      </c>
      <c r="C3316" s="32" t="s">
        <v>343</v>
      </c>
      <c r="D3316" s="32" t="s">
        <v>334</v>
      </c>
      <c r="E3316" s="33">
        <v>5513</v>
      </c>
    </row>
    <row r="3317" spans="1:5" x14ac:dyDescent="0.35">
      <c r="A3317" s="46">
        <v>3267</v>
      </c>
      <c r="B3317" s="32" t="s">
        <v>345</v>
      </c>
      <c r="C3317" s="32" t="s">
        <v>343</v>
      </c>
      <c r="D3317" s="32" t="s">
        <v>335</v>
      </c>
      <c r="E3317" s="32">
        <v>707</v>
      </c>
    </row>
    <row r="3318" spans="1:5" x14ac:dyDescent="0.35">
      <c r="A3318" s="46">
        <v>3268</v>
      </c>
      <c r="B3318" s="32" t="s">
        <v>345</v>
      </c>
      <c r="C3318" s="32" t="s">
        <v>336</v>
      </c>
      <c r="D3318" s="32" t="s">
        <v>336</v>
      </c>
      <c r="E3318" s="32">
        <v>947</v>
      </c>
    </row>
    <row r="3319" spans="1:5" x14ac:dyDescent="0.35">
      <c r="A3319" s="46">
        <v>3269</v>
      </c>
      <c r="B3319" s="34" t="s">
        <v>337</v>
      </c>
      <c r="C3319" s="34"/>
      <c r="D3319" s="34"/>
      <c r="E3319" s="35">
        <v>155293</v>
      </c>
    </row>
    <row r="3320" spans="1:5" x14ac:dyDescent="0.35">
      <c r="A3320" s="46">
        <v>3270</v>
      </c>
    </row>
    <row r="3321" spans="1:5" x14ac:dyDescent="0.35">
      <c r="A3321" s="46">
        <v>3271</v>
      </c>
    </row>
    <row r="3322" spans="1:5" x14ac:dyDescent="0.35">
      <c r="A3322" s="46">
        <v>3272</v>
      </c>
    </row>
    <row r="3323" spans="1:5" x14ac:dyDescent="0.35">
      <c r="A3323" s="46">
        <v>3273</v>
      </c>
    </row>
    <row r="3324" spans="1:5" x14ac:dyDescent="0.35">
      <c r="A3324" s="46">
        <v>3274</v>
      </c>
    </row>
    <row r="3325" spans="1:5" x14ac:dyDescent="0.35">
      <c r="A3325" s="46">
        <v>3275</v>
      </c>
    </row>
    <row r="3326" spans="1:5" x14ac:dyDescent="0.35">
      <c r="A3326" s="46">
        <v>3276</v>
      </c>
    </row>
    <row r="3327" spans="1:5" x14ac:dyDescent="0.35">
      <c r="A3327" s="46">
        <v>3277</v>
      </c>
    </row>
    <row r="3328" spans="1:5" x14ac:dyDescent="0.35">
      <c r="A3328" s="46">
        <v>3278</v>
      </c>
    </row>
    <row r="3329" spans="1:1" x14ac:dyDescent="0.35">
      <c r="A3329" s="46">
        <v>3279</v>
      </c>
    </row>
    <row r="3330" spans="1:1" x14ac:dyDescent="0.35">
      <c r="A3330" s="46">
        <v>3280</v>
      </c>
    </row>
    <row r="3331" spans="1:1" x14ac:dyDescent="0.35">
      <c r="A3331" s="46">
        <v>3281</v>
      </c>
    </row>
    <row r="3332" spans="1:1" x14ac:dyDescent="0.35">
      <c r="A3332" s="46">
        <v>3282</v>
      </c>
    </row>
    <row r="3333" spans="1:1" x14ac:dyDescent="0.35">
      <c r="A3333" s="46">
        <v>3283</v>
      </c>
    </row>
    <row r="3334" spans="1:1" x14ac:dyDescent="0.35">
      <c r="A3334" s="46">
        <v>3284</v>
      </c>
    </row>
    <row r="3335" spans="1:1" x14ac:dyDescent="0.35">
      <c r="A3335" s="46">
        <v>3285</v>
      </c>
    </row>
    <row r="3336" spans="1:1" x14ac:dyDescent="0.35">
      <c r="A3336" s="46">
        <v>3286</v>
      </c>
    </row>
    <row r="3337" spans="1:1" x14ac:dyDescent="0.35">
      <c r="A3337" s="46">
        <v>3287</v>
      </c>
    </row>
    <row r="3338" spans="1:1" x14ac:dyDescent="0.35">
      <c r="A3338" s="46">
        <v>3288</v>
      </c>
    </row>
    <row r="3339" spans="1:1" x14ac:dyDescent="0.35">
      <c r="A3339" s="46">
        <v>3289</v>
      </c>
    </row>
    <row r="3340" spans="1:1" x14ac:dyDescent="0.35">
      <c r="A3340" s="46">
        <v>3290</v>
      </c>
    </row>
    <row r="3341" spans="1:1" x14ac:dyDescent="0.35">
      <c r="A3341" s="46">
        <v>3291</v>
      </c>
    </row>
    <row r="3342" spans="1:1" x14ac:dyDescent="0.35">
      <c r="A3342" s="46">
        <v>3292</v>
      </c>
    </row>
    <row r="3343" spans="1:1" x14ac:dyDescent="0.35">
      <c r="A3343" s="46">
        <v>3293</v>
      </c>
    </row>
    <row r="3344" spans="1:1" x14ac:dyDescent="0.35">
      <c r="A3344" s="46">
        <v>3294</v>
      </c>
    </row>
    <row r="3345" spans="1:5" x14ac:dyDescent="0.35">
      <c r="A3345" s="46">
        <v>3295</v>
      </c>
    </row>
    <row r="3346" spans="1:5" x14ac:dyDescent="0.35">
      <c r="A3346" s="46">
        <v>3296</v>
      </c>
    </row>
    <row r="3347" spans="1:5" x14ac:dyDescent="0.35">
      <c r="A3347" s="46">
        <v>3297</v>
      </c>
    </row>
    <row r="3348" spans="1:5" x14ac:dyDescent="0.35">
      <c r="A3348" s="46">
        <v>3298</v>
      </c>
    </row>
    <row r="3349" spans="1:5" x14ac:dyDescent="0.35">
      <c r="A3349" s="46">
        <v>3299</v>
      </c>
    </row>
    <row r="3350" spans="1:5" s="30" customFormat="1" x14ac:dyDescent="0.35">
      <c r="A3350" s="46">
        <v>3300</v>
      </c>
    </row>
    <row r="3351" spans="1:5" x14ac:dyDescent="0.35">
      <c r="A3351" s="46">
        <v>3301</v>
      </c>
      <c r="B3351" s="31" t="s">
        <v>91</v>
      </c>
      <c r="C3351" s="31" t="s">
        <v>315</v>
      </c>
      <c r="D3351" s="31" t="s">
        <v>338</v>
      </c>
      <c r="E3351" s="31" t="s">
        <v>316</v>
      </c>
    </row>
    <row r="3352" spans="1:5" ht="29" x14ac:dyDescent="0.35">
      <c r="A3352" s="46">
        <v>3302</v>
      </c>
      <c r="B3352" s="32" t="s">
        <v>317</v>
      </c>
      <c r="C3352" s="32" t="s">
        <v>339</v>
      </c>
      <c r="D3352" s="32" t="s">
        <v>346</v>
      </c>
      <c r="E3352" s="32">
        <v>18</v>
      </c>
    </row>
    <row r="3353" spans="1:5" ht="29" x14ac:dyDescent="0.35">
      <c r="A3353" s="46">
        <v>3303</v>
      </c>
      <c r="B3353" s="32" t="s">
        <v>317</v>
      </c>
      <c r="C3353" s="32" t="s">
        <v>339</v>
      </c>
      <c r="D3353" s="32" t="s">
        <v>318</v>
      </c>
      <c r="E3353" s="33">
        <v>4260</v>
      </c>
    </row>
    <row r="3354" spans="1:5" x14ac:dyDescent="0.35">
      <c r="A3354" s="46">
        <v>3304</v>
      </c>
      <c r="B3354" s="32" t="s">
        <v>317</v>
      </c>
      <c r="C3354" s="32" t="s">
        <v>339</v>
      </c>
      <c r="D3354" s="32" t="s">
        <v>319</v>
      </c>
      <c r="E3354" s="33">
        <v>9739</v>
      </c>
    </row>
    <row r="3355" spans="1:5" x14ac:dyDescent="0.35">
      <c r="A3355" s="46">
        <v>3305</v>
      </c>
      <c r="B3355" s="32" t="s">
        <v>317</v>
      </c>
      <c r="C3355" s="32" t="s">
        <v>339</v>
      </c>
      <c r="D3355" s="32" t="s">
        <v>344</v>
      </c>
      <c r="E3355" s="32">
        <v>19</v>
      </c>
    </row>
    <row r="3356" spans="1:5" ht="29" x14ac:dyDescent="0.35">
      <c r="A3356" s="46">
        <v>3306</v>
      </c>
      <c r="B3356" s="32" t="s">
        <v>317</v>
      </c>
      <c r="C3356" s="32" t="s">
        <v>339</v>
      </c>
      <c r="D3356" s="32" t="s">
        <v>320</v>
      </c>
      <c r="E3356" s="32">
        <v>329</v>
      </c>
    </row>
    <row r="3357" spans="1:5" x14ac:dyDescent="0.35">
      <c r="A3357" s="46">
        <v>3307</v>
      </c>
      <c r="B3357" s="32" t="s">
        <v>317</v>
      </c>
      <c r="C3357" s="32" t="s">
        <v>340</v>
      </c>
      <c r="D3357" s="32" t="s">
        <v>321</v>
      </c>
      <c r="E3357" s="33">
        <v>418958</v>
      </c>
    </row>
    <row r="3358" spans="1:5" x14ac:dyDescent="0.35">
      <c r="A3358" s="46">
        <v>3308</v>
      </c>
      <c r="B3358" s="32" t="s">
        <v>317</v>
      </c>
      <c r="C3358" s="32" t="s">
        <v>340</v>
      </c>
      <c r="D3358" s="32" t="s">
        <v>322</v>
      </c>
      <c r="E3358" s="33">
        <v>19442</v>
      </c>
    </row>
    <row r="3359" spans="1:5" x14ac:dyDescent="0.35">
      <c r="A3359" s="46">
        <v>3309</v>
      </c>
      <c r="B3359" s="32" t="s">
        <v>317</v>
      </c>
      <c r="C3359" s="32" t="s">
        <v>341</v>
      </c>
      <c r="D3359" s="32" t="s">
        <v>323</v>
      </c>
      <c r="E3359" s="33">
        <v>3160</v>
      </c>
    </row>
    <row r="3360" spans="1:5" x14ac:dyDescent="0.35">
      <c r="A3360" s="46">
        <v>3310</v>
      </c>
      <c r="B3360" s="32" t="s">
        <v>317</v>
      </c>
      <c r="C3360" s="32" t="s">
        <v>341</v>
      </c>
      <c r="D3360" s="32" t="s">
        <v>324</v>
      </c>
      <c r="E3360" s="33">
        <v>70333</v>
      </c>
    </row>
    <row r="3361" spans="1:5" ht="29" x14ac:dyDescent="0.35">
      <c r="A3361" s="46">
        <v>3311</v>
      </c>
      <c r="B3361" s="32" t="s">
        <v>317</v>
      </c>
      <c r="C3361" s="32" t="s">
        <v>341</v>
      </c>
      <c r="D3361" s="32" t="s">
        <v>325</v>
      </c>
      <c r="E3361" s="32">
        <v>169</v>
      </c>
    </row>
    <row r="3362" spans="1:5" x14ac:dyDescent="0.35">
      <c r="A3362" s="46">
        <v>3312</v>
      </c>
      <c r="B3362" s="32" t="s">
        <v>345</v>
      </c>
      <c r="C3362" s="32" t="s">
        <v>327</v>
      </c>
      <c r="D3362" s="32" t="s">
        <v>327</v>
      </c>
      <c r="E3362" s="33">
        <v>48295</v>
      </c>
    </row>
    <row r="3363" spans="1:5" ht="29" x14ac:dyDescent="0.35">
      <c r="A3363" s="46">
        <v>3313</v>
      </c>
      <c r="B3363" s="32" t="s">
        <v>345</v>
      </c>
      <c r="C3363" s="32" t="s">
        <v>327</v>
      </c>
      <c r="D3363" s="32" t="s">
        <v>328</v>
      </c>
      <c r="E3363" s="33">
        <v>1299</v>
      </c>
    </row>
    <row r="3364" spans="1:5" x14ac:dyDescent="0.35">
      <c r="A3364" s="46">
        <v>3314</v>
      </c>
      <c r="B3364" s="32" t="s">
        <v>345</v>
      </c>
      <c r="C3364" s="32" t="s">
        <v>327</v>
      </c>
      <c r="D3364" s="32" t="s">
        <v>329</v>
      </c>
      <c r="E3364" s="32">
        <v>59</v>
      </c>
    </row>
    <row r="3365" spans="1:5" ht="29" x14ac:dyDescent="0.35">
      <c r="A3365" s="46">
        <v>3315</v>
      </c>
      <c r="B3365" s="32" t="s">
        <v>345</v>
      </c>
      <c r="C3365" s="32" t="s">
        <v>342</v>
      </c>
      <c r="D3365" s="32" t="s">
        <v>330</v>
      </c>
      <c r="E3365" s="32">
        <v>453</v>
      </c>
    </row>
    <row r="3366" spans="1:5" x14ac:dyDescent="0.35">
      <c r="A3366" s="46">
        <v>3316</v>
      </c>
      <c r="B3366" s="32" t="s">
        <v>345</v>
      </c>
      <c r="C3366" s="32" t="s">
        <v>342</v>
      </c>
      <c r="D3366" s="32" t="s">
        <v>331</v>
      </c>
      <c r="E3366" s="32">
        <v>40</v>
      </c>
    </row>
    <row r="3367" spans="1:5" x14ac:dyDescent="0.35">
      <c r="A3367" s="46">
        <v>3317</v>
      </c>
      <c r="B3367" s="32" t="s">
        <v>345</v>
      </c>
      <c r="C3367" s="32" t="s">
        <v>343</v>
      </c>
      <c r="D3367" s="32" t="s">
        <v>332</v>
      </c>
      <c r="E3367" s="33">
        <v>1269</v>
      </c>
    </row>
    <row r="3368" spans="1:5" x14ac:dyDescent="0.35">
      <c r="A3368" s="46">
        <v>3318</v>
      </c>
      <c r="B3368" s="32" t="s">
        <v>345</v>
      </c>
      <c r="C3368" s="32" t="s">
        <v>343</v>
      </c>
      <c r="D3368" s="32" t="s">
        <v>333</v>
      </c>
      <c r="E3368" s="33">
        <v>4481</v>
      </c>
    </row>
    <row r="3369" spans="1:5" x14ac:dyDescent="0.35">
      <c r="A3369" s="46">
        <v>3319</v>
      </c>
      <c r="B3369" s="32" t="s">
        <v>345</v>
      </c>
      <c r="C3369" s="32" t="s">
        <v>343</v>
      </c>
      <c r="D3369" s="32" t="s">
        <v>334</v>
      </c>
      <c r="E3369" s="33">
        <v>25989</v>
      </c>
    </row>
    <row r="3370" spans="1:5" x14ac:dyDescent="0.35">
      <c r="A3370" s="46">
        <v>3320</v>
      </c>
      <c r="B3370" s="32" t="s">
        <v>345</v>
      </c>
      <c r="C3370" s="32" t="s">
        <v>343</v>
      </c>
      <c r="D3370" s="32" t="s">
        <v>335</v>
      </c>
      <c r="E3370" s="33">
        <v>1922</v>
      </c>
    </row>
    <row r="3371" spans="1:5" x14ac:dyDescent="0.35">
      <c r="A3371" s="46">
        <v>3321</v>
      </c>
      <c r="B3371" s="32" t="s">
        <v>345</v>
      </c>
      <c r="C3371" s="32" t="s">
        <v>336</v>
      </c>
      <c r="D3371" s="32" t="s">
        <v>336</v>
      </c>
      <c r="E3371" s="33">
        <v>1321</v>
      </c>
    </row>
    <row r="3372" spans="1:5" x14ac:dyDescent="0.35">
      <c r="A3372" s="46">
        <v>3322</v>
      </c>
      <c r="B3372" s="34" t="s">
        <v>337</v>
      </c>
      <c r="C3372" s="34"/>
      <c r="D3372" s="34"/>
      <c r="E3372" s="35">
        <v>611553</v>
      </c>
    </row>
    <row r="3373" spans="1:5" x14ac:dyDescent="0.35">
      <c r="A3373" s="46">
        <v>3323</v>
      </c>
    </row>
    <row r="3374" spans="1:5" x14ac:dyDescent="0.35">
      <c r="A3374" s="46">
        <v>3324</v>
      </c>
    </row>
    <row r="3375" spans="1:5" x14ac:dyDescent="0.35">
      <c r="A3375" s="46">
        <v>3325</v>
      </c>
    </row>
    <row r="3376" spans="1:5" x14ac:dyDescent="0.35">
      <c r="A3376" s="46">
        <v>3326</v>
      </c>
    </row>
    <row r="3377" spans="1:1" x14ac:dyDescent="0.35">
      <c r="A3377" s="46">
        <v>3327</v>
      </c>
    </row>
    <row r="3378" spans="1:1" x14ac:dyDescent="0.35">
      <c r="A3378" s="46">
        <v>3328</v>
      </c>
    </row>
    <row r="3379" spans="1:1" x14ac:dyDescent="0.35">
      <c r="A3379" s="46">
        <v>3329</v>
      </c>
    </row>
    <row r="3380" spans="1:1" x14ac:dyDescent="0.35">
      <c r="A3380" s="46">
        <v>3330</v>
      </c>
    </row>
    <row r="3381" spans="1:1" x14ac:dyDescent="0.35">
      <c r="A3381" s="46">
        <v>3331</v>
      </c>
    </row>
    <row r="3382" spans="1:1" x14ac:dyDescent="0.35">
      <c r="A3382" s="46">
        <v>3332</v>
      </c>
    </row>
    <row r="3383" spans="1:1" x14ac:dyDescent="0.35">
      <c r="A3383" s="46">
        <v>3333</v>
      </c>
    </row>
    <row r="3384" spans="1:1" x14ac:dyDescent="0.35">
      <c r="A3384" s="46">
        <v>3334</v>
      </c>
    </row>
    <row r="3385" spans="1:1" x14ac:dyDescent="0.35">
      <c r="A3385" s="46">
        <v>3335</v>
      </c>
    </row>
    <row r="3386" spans="1:1" x14ac:dyDescent="0.35">
      <c r="A3386" s="46">
        <v>3336</v>
      </c>
    </row>
    <row r="3387" spans="1:1" x14ac:dyDescent="0.35">
      <c r="A3387" s="46">
        <v>3337</v>
      </c>
    </row>
    <row r="3388" spans="1:1" x14ac:dyDescent="0.35">
      <c r="A3388" s="46">
        <v>3338</v>
      </c>
    </row>
    <row r="3389" spans="1:1" x14ac:dyDescent="0.35">
      <c r="A3389" s="46">
        <v>3339</v>
      </c>
    </row>
    <row r="3390" spans="1:1" x14ac:dyDescent="0.35">
      <c r="A3390" s="46">
        <v>3340</v>
      </c>
    </row>
    <row r="3391" spans="1:1" x14ac:dyDescent="0.35">
      <c r="A3391" s="46">
        <v>3341</v>
      </c>
    </row>
    <row r="3392" spans="1:1" x14ac:dyDescent="0.35">
      <c r="A3392" s="46">
        <v>3342</v>
      </c>
    </row>
    <row r="3393" spans="1:5" x14ac:dyDescent="0.35">
      <c r="A3393" s="46">
        <v>3343</v>
      </c>
    </row>
    <row r="3394" spans="1:5" x14ac:dyDescent="0.35">
      <c r="A3394" s="46">
        <v>3344</v>
      </c>
    </row>
    <row r="3395" spans="1:5" x14ac:dyDescent="0.35">
      <c r="A3395" s="46">
        <v>3345</v>
      </c>
    </row>
    <row r="3396" spans="1:5" x14ac:dyDescent="0.35">
      <c r="A3396" s="46">
        <v>3346</v>
      </c>
    </row>
    <row r="3397" spans="1:5" x14ac:dyDescent="0.35">
      <c r="A3397" s="46">
        <v>3347</v>
      </c>
    </row>
    <row r="3398" spans="1:5" x14ac:dyDescent="0.35">
      <c r="A3398" s="46">
        <v>3348</v>
      </c>
    </row>
    <row r="3399" spans="1:5" x14ac:dyDescent="0.35">
      <c r="A3399" s="46">
        <v>3349</v>
      </c>
    </row>
    <row r="3400" spans="1:5" s="30" customFormat="1" x14ac:dyDescent="0.35">
      <c r="A3400" s="46">
        <v>3350</v>
      </c>
    </row>
    <row r="3401" spans="1:5" x14ac:dyDescent="0.35">
      <c r="A3401" s="46">
        <v>3351</v>
      </c>
      <c r="B3401" s="31" t="s">
        <v>92</v>
      </c>
      <c r="C3401" s="31" t="s">
        <v>315</v>
      </c>
      <c r="D3401" s="31" t="s">
        <v>338</v>
      </c>
      <c r="E3401" s="31" t="s">
        <v>316</v>
      </c>
    </row>
    <row r="3402" spans="1:5" ht="29" x14ac:dyDescent="0.35">
      <c r="A3402" s="46">
        <v>3352</v>
      </c>
      <c r="B3402" s="32" t="s">
        <v>317</v>
      </c>
      <c r="C3402" s="32" t="s">
        <v>339</v>
      </c>
      <c r="D3402" s="32" t="s">
        <v>346</v>
      </c>
      <c r="E3402" s="32">
        <v>13</v>
      </c>
    </row>
    <row r="3403" spans="1:5" ht="29" x14ac:dyDescent="0.35">
      <c r="A3403" s="46">
        <v>3353</v>
      </c>
      <c r="B3403" s="32" t="s">
        <v>317</v>
      </c>
      <c r="C3403" s="32" t="s">
        <v>339</v>
      </c>
      <c r="D3403" s="32" t="s">
        <v>318</v>
      </c>
      <c r="E3403" s="33">
        <v>170100</v>
      </c>
    </row>
    <row r="3404" spans="1:5" x14ac:dyDescent="0.35">
      <c r="A3404" s="46">
        <v>3354</v>
      </c>
      <c r="B3404" s="32" t="s">
        <v>317</v>
      </c>
      <c r="C3404" s="32" t="s">
        <v>339</v>
      </c>
      <c r="D3404" s="32" t="s">
        <v>319</v>
      </c>
      <c r="E3404" s="33">
        <v>7138</v>
      </c>
    </row>
    <row r="3405" spans="1:5" ht="29" x14ac:dyDescent="0.35">
      <c r="A3405" s="46">
        <v>3355</v>
      </c>
      <c r="B3405" s="32" t="s">
        <v>317</v>
      </c>
      <c r="C3405" s="32" t="s">
        <v>339</v>
      </c>
      <c r="D3405" s="32" t="s">
        <v>320</v>
      </c>
      <c r="E3405" s="32">
        <v>426</v>
      </c>
    </row>
    <row r="3406" spans="1:5" x14ac:dyDescent="0.35">
      <c r="A3406" s="46">
        <v>3356</v>
      </c>
      <c r="B3406" s="32" t="s">
        <v>317</v>
      </c>
      <c r="C3406" s="32" t="s">
        <v>340</v>
      </c>
      <c r="D3406" s="32" t="s">
        <v>321</v>
      </c>
      <c r="E3406" s="32">
        <v>369</v>
      </c>
    </row>
    <row r="3407" spans="1:5" x14ac:dyDescent="0.35">
      <c r="A3407" s="46">
        <v>3357</v>
      </c>
      <c r="B3407" s="32" t="s">
        <v>345</v>
      </c>
      <c r="C3407" s="32" t="s">
        <v>327</v>
      </c>
      <c r="D3407" s="32" t="s">
        <v>327</v>
      </c>
      <c r="E3407" s="33">
        <v>153691</v>
      </c>
    </row>
    <row r="3408" spans="1:5" ht="29" x14ac:dyDescent="0.35">
      <c r="A3408" s="46">
        <v>3358</v>
      </c>
      <c r="B3408" s="32" t="s">
        <v>345</v>
      </c>
      <c r="C3408" s="32" t="s">
        <v>327</v>
      </c>
      <c r="D3408" s="32" t="s">
        <v>328</v>
      </c>
      <c r="E3408" s="33">
        <v>280408</v>
      </c>
    </row>
    <row r="3409" spans="1:5" x14ac:dyDescent="0.35">
      <c r="A3409" s="46">
        <v>3359</v>
      </c>
      <c r="B3409" s="32" t="s">
        <v>345</v>
      </c>
      <c r="C3409" s="32" t="s">
        <v>327</v>
      </c>
      <c r="D3409" s="32" t="s">
        <v>329</v>
      </c>
      <c r="E3409" s="33">
        <v>7707</v>
      </c>
    </row>
    <row r="3410" spans="1:5" ht="29" x14ac:dyDescent="0.35">
      <c r="A3410" s="46">
        <v>3360</v>
      </c>
      <c r="B3410" s="32" t="s">
        <v>345</v>
      </c>
      <c r="C3410" s="32" t="s">
        <v>342</v>
      </c>
      <c r="D3410" s="32" t="s">
        <v>330</v>
      </c>
      <c r="E3410" s="32">
        <v>496</v>
      </c>
    </row>
    <row r="3411" spans="1:5" x14ac:dyDescent="0.35">
      <c r="A3411" s="46">
        <v>3361</v>
      </c>
      <c r="B3411" s="32" t="s">
        <v>345</v>
      </c>
      <c r="C3411" s="32" t="s">
        <v>342</v>
      </c>
      <c r="D3411" s="32" t="s">
        <v>331</v>
      </c>
      <c r="E3411" s="33">
        <v>21386</v>
      </c>
    </row>
    <row r="3412" spans="1:5" x14ac:dyDescent="0.35">
      <c r="A3412" s="46">
        <v>3362</v>
      </c>
      <c r="B3412" s="32" t="s">
        <v>345</v>
      </c>
      <c r="C3412" s="32" t="s">
        <v>343</v>
      </c>
      <c r="D3412" s="32" t="s">
        <v>332</v>
      </c>
      <c r="E3412" s="33">
        <v>1362</v>
      </c>
    </row>
    <row r="3413" spans="1:5" x14ac:dyDescent="0.35">
      <c r="A3413" s="46">
        <v>3363</v>
      </c>
      <c r="B3413" s="32" t="s">
        <v>345</v>
      </c>
      <c r="C3413" s="32" t="s">
        <v>343</v>
      </c>
      <c r="D3413" s="32" t="s">
        <v>333</v>
      </c>
      <c r="E3413" s="33">
        <v>6011</v>
      </c>
    </row>
    <row r="3414" spans="1:5" x14ac:dyDescent="0.35">
      <c r="A3414" s="46">
        <v>3364</v>
      </c>
      <c r="B3414" s="32" t="s">
        <v>345</v>
      </c>
      <c r="C3414" s="32" t="s">
        <v>343</v>
      </c>
      <c r="D3414" s="32" t="s">
        <v>334</v>
      </c>
      <c r="E3414" s="33">
        <v>8158</v>
      </c>
    </row>
    <row r="3415" spans="1:5" x14ac:dyDescent="0.35">
      <c r="A3415" s="46">
        <v>3365</v>
      </c>
      <c r="B3415" s="32" t="s">
        <v>345</v>
      </c>
      <c r="C3415" s="32" t="s">
        <v>343</v>
      </c>
      <c r="D3415" s="32" t="s">
        <v>335</v>
      </c>
      <c r="E3415" s="32">
        <v>473</v>
      </c>
    </row>
    <row r="3416" spans="1:5" x14ac:dyDescent="0.35">
      <c r="A3416" s="46">
        <v>3366</v>
      </c>
      <c r="B3416" s="32" t="s">
        <v>345</v>
      </c>
      <c r="C3416" s="32" t="s">
        <v>336</v>
      </c>
      <c r="D3416" s="32" t="s">
        <v>336</v>
      </c>
      <c r="E3416" s="33">
        <v>9791</v>
      </c>
    </row>
    <row r="3417" spans="1:5" x14ac:dyDescent="0.35">
      <c r="A3417" s="46">
        <v>3367</v>
      </c>
      <c r="B3417" s="34" t="s">
        <v>337</v>
      </c>
      <c r="C3417" s="34"/>
      <c r="D3417" s="34"/>
      <c r="E3417" s="35">
        <v>667526</v>
      </c>
    </row>
    <row r="3418" spans="1:5" x14ac:dyDescent="0.35">
      <c r="A3418" s="46">
        <v>3368</v>
      </c>
    </row>
    <row r="3419" spans="1:5" x14ac:dyDescent="0.35">
      <c r="A3419" s="46">
        <v>3369</v>
      </c>
    </row>
    <row r="3420" spans="1:5" x14ac:dyDescent="0.35">
      <c r="A3420" s="46">
        <v>3370</v>
      </c>
    </row>
    <row r="3421" spans="1:5" x14ac:dyDescent="0.35">
      <c r="A3421" s="46">
        <v>3371</v>
      </c>
    </row>
    <row r="3422" spans="1:5" x14ac:dyDescent="0.35">
      <c r="A3422" s="46">
        <v>3372</v>
      </c>
    </row>
    <row r="3423" spans="1:5" x14ac:dyDescent="0.35">
      <c r="A3423" s="46">
        <v>3373</v>
      </c>
    </row>
    <row r="3424" spans="1:5" x14ac:dyDescent="0.35">
      <c r="A3424" s="46">
        <v>3374</v>
      </c>
    </row>
    <row r="3425" spans="1:1" x14ac:dyDescent="0.35">
      <c r="A3425" s="46">
        <v>3375</v>
      </c>
    </row>
    <row r="3426" spans="1:1" x14ac:dyDescent="0.35">
      <c r="A3426" s="46">
        <v>3376</v>
      </c>
    </row>
    <row r="3427" spans="1:1" x14ac:dyDescent="0.35">
      <c r="A3427" s="46">
        <v>3377</v>
      </c>
    </row>
    <row r="3428" spans="1:1" x14ac:dyDescent="0.35">
      <c r="A3428" s="46">
        <v>3378</v>
      </c>
    </row>
    <row r="3429" spans="1:1" x14ac:dyDescent="0.35">
      <c r="A3429" s="46">
        <v>3379</v>
      </c>
    </row>
    <row r="3430" spans="1:1" x14ac:dyDescent="0.35">
      <c r="A3430" s="46">
        <v>3380</v>
      </c>
    </row>
    <row r="3431" spans="1:1" x14ac:dyDescent="0.35">
      <c r="A3431" s="46">
        <v>3381</v>
      </c>
    </row>
    <row r="3432" spans="1:1" x14ac:dyDescent="0.35">
      <c r="A3432" s="46">
        <v>3382</v>
      </c>
    </row>
    <row r="3433" spans="1:1" x14ac:dyDescent="0.35">
      <c r="A3433" s="46">
        <v>3383</v>
      </c>
    </row>
    <row r="3434" spans="1:1" x14ac:dyDescent="0.35">
      <c r="A3434" s="46">
        <v>3384</v>
      </c>
    </row>
    <row r="3435" spans="1:1" x14ac:dyDescent="0.35">
      <c r="A3435" s="46">
        <v>3385</v>
      </c>
    </row>
    <row r="3436" spans="1:1" x14ac:dyDescent="0.35">
      <c r="A3436" s="46">
        <v>3386</v>
      </c>
    </row>
    <row r="3437" spans="1:1" x14ac:dyDescent="0.35">
      <c r="A3437" s="46">
        <v>3387</v>
      </c>
    </row>
    <row r="3438" spans="1:1" x14ac:dyDescent="0.35">
      <c r="A3438" s="46">
        <v>3388</v>
      </c>
    </row>
    <row r="3439" spans="1:1" x14ac:dyDescent="0.35">
      <c r="A3439" s="46">
        <v>3389</v>
      </c>
    </row>
    <row r="3440" spans="1:1" x14ac:dyDescent="0.35">
      <c r="A3440" s="46">
        <v>3390</v>
      </c>
    </row>
    <row r="3441" spans="1:5" x14ac:dyDescent="0.35">
      <c r="A3441" s="46">
        <v>3391</v>
      </c>
    </row>
    <row r="3442" spans="1:5" x14ac:dyDescent="0.35">
      <c r="A3442" s="46">
        <v>3392</v>
      </c>
    </row>
    <row r="3443" spans="1:5" x14ac:dyDescent="0.35">
      <c r="A3443" s="46">
        <v>3393</v>
      </c>
    </row>
    <row r="3444" spans="1:5" x14ac:dyDescent="0.35">
      <c r="A3444" s="46">
        <v>3394</v>
      </c>
    </row>
    <row r="3445" spans="1:5" x14ac:dyDescent="0.35">
      <c r="A3445" s="46">
        <v>3395</v>
      </c>
    </row>
    <row r="3446" spans="1:5" x14ac:dyDescent="0.35">
      <c r="A3446" s="46">
        <v>3396</v>
      </c>
    </row>
    <row r="3447" spans="1:5" x14ac:dyDescent="0.35">
      <c r="A3447" s="46">
        <v>3397</v>
      </c>
    </row>
    <row r="3448" spans="1:5" x14ac:dyDescent="0.35">
      <c r="A3448" s="46">
        <v>3398</v>
      </c>
    </row>
    <row r="3449" spans="1:5" x14ac:dyDescent="0.35">
      <c r="A3449" s="46">
        <v>3399</v>
      </c>
    </row>
    <row r="3450" spans="1:5" s="30" customFormat="1" x14ac:dyDescent="0.35">
      <c r="A3450" s="46">
        <v>3400</v>
      </c>
    </row>
    <row r="3451" spans="1:5" x14ac:dyDescent="0.35">
      <c r="A3451" s="46">
        <v>3401</v>
      </c>
      <c r="B3451" s="31" t="s">
        <v>93</v>
      </c>
      <c r="C3451" s="31" t="s">
        <v>315</v>
      </c>
      <c r="D3451" s="31" t="s">
        <v>338</v>
      </c>
      <c r="E3451" s="31" t="s">
        <v>316</v>
      </c>
    </row>
    <row r="3452" spans="1:5" ht="29" x14ac:dyDescent="0.35">
      <c r="A3452" s="46">
        <v>3402</v>
      </c>
      <c r="B3452" s="32" t="s">
        <v>317</v>
      </c>
      <c r="C3452" s="32" t="s">
        <v>339</v>
      </c>
      <c r="D3452" s="32" t="s">
        <v>318</v>
      </c>
      <c r="E3452" s="33">
        <v>166292</v>
      </c>
    </row>
    <row r="3453" spans="1:5" x14ac:dyDescent="0.35">
      <c r="A3453" s="46">
        <v>3403</v>
      </c>
      <c r="B3453" s="32" t="s">
        <v>317</v>
      </c>
      <c r="C3453" s="32" t="s">
        <v>339</v>
      </c>
      <c r="D3453" s="32" t="s">
        <v>319</v>
      </c>
      <c r="E3453" s="33">
        <v>6104</v>
      </c>
    </row>
    <row r="3454" spans="1:5" ht="29" x14ac:dyDescent="0.35">
      <c r="A3454" s="46">
        <v>3404</v>
      </c>
      <c r="B3454" s="32" t="s">
        <v>317</v>
      </c>
      <c r="C3454" s="32" t="s">
        <v>339</v>
      </c>
      <c r="D3454" s="32" t="s">
        <v>320</v>
      </c>
      <c r="E3454" s="32">
        <v>95</v>
      </c>
    </row>
    <row r="3455" spans="1:5" x14ac:dyDescent="0.35">
      <c r="A3455" s="46">
        <v>3405</v>
      </c>
      <c r="B3455" s="32" t="s">
        <v>317</v>
      </c>
      <c r="C3455" s="32" t="s">
        <v>340</v>
      </c>
      <c r="D3455" s="32" t="s">
        <v>321</v>
      </c>
      <c r="E3455" s="33">
        <v>8230</v>
      </c>
    </row>
    <row r="3456" spans="1:5" x14ac:dyDescent="0.35">
      <c r="A3456" s="46">
        <v>3406</v>
      </c>
      <c r="B3456" s="32" t="s">
        <v>317</v>
      </c>
      <c r="C3456" s="32" t="s">
        <v>340</v>
      </c>
      <c r="D3456" s="32" t="s">
        <v>322</v>
      </c>
      <c r="E3456" s="33">
        <v>1159</v>
      </c>
    </row>
    <row r="3457" spans="1:5" x14ac:dyDescent="0.35">
      <c r="A3457" s="46">
        <v>3407</v>
      </c>
      <c r="B3457" s="32" t="s">
        <v>317</v>
      </c>
      <c r="C3457" s="32" t="s">
        <v>341</v>
      </c>
      <c r="D3457" s="32" t="s">
        <v>323</v>
      </c>
      <c r="E3457" s="33">
        <v>3047</v>
      </c>
    </row>
    <row r="3458" spans="1:5" x14ac:dyDescent="0.35">
      <c r="A3458" s="46">
        <v>3408</v>
      </c>
      <c r="B3458" s="32" t="s">
        <v>317</v>
      </c>
      <c r="C3458" s="32" t="s">
        <v>341</v>
      </c>
      <c r="D3458" s="32" t="s">
        <v>324</v>
      </c>
      <c r="E3458" s="33">
        <v>6223</v>
      </c>
    </row>
    <row r="3459" spans="1:5" x14ac:dyDescent="0.35">
      <c r="A3459" s="46">
        <v>3409</v>
      </c>
      <c r="B3459" s="32" t="s">
        <v>345</v>
      </c>
      <c r="C3459" s="32" t="s">
        <v>327</v>
      </c>
      <c r="D3459" s="32" t="s">
        <v>327</v>
      </c>
      <c r="E3459" s="33">
        <v>61008</v>
      </c>
    </row>
    <row r="3460" spans="1:5" ht="29" x14ac:dyDescent="0.35">
      <c r="A3460" s="46">
        <v>3410</v>
      </c>
      <c r="B3460" s="32" t="s">
        <v>345</v>
      </c>
      <c r="C3460" s="32" t="s">
        <v>327</v>
      </c>
      <c r="D3460" s="32" t="s">
        <v>328</v>
      </c>
      <c r="E3460" s="33">
        <v>71359</v>
      </c>
    </row>
    <row r="3461" spans="1:5" x14ac:dyDescent="0.35">
      <c r="A3461" s="46">
        <v>3411</v>
      </c>
      <c r="B3461" s="32" t="s">
        <v>345</v>
      </c>
      <c r="C3461" s="32" t="s">
        <v>327</v>
      </c>
      <c r="D3461" s="32" t="s">
        <v>329</v>
      </c>
      <c r="E3461" s="33">
        <v>9285</v>
      </c>
    </row>
    <row r="3462" spans="1:5" x14ac:dyDescent="0.35">
      <c r="A3462" s="46">
        <v>3412</v>
      </c>
      <c r="B3462" s="32" t="s">
        <v>345</v>
      </c>
      <c r="C3462" s="32" t="s">
        <v>342</v>
      </c>
      <c r="D3462" s="32" t="s">
        <v>331</v>
      </c>
      <c r="E3462" s="33">
        <v>7885</v>
      </c>
    </row>
    <row r="3463" spans="1:5" x14ac:dyDescent="0.35">
      <c r="A3463" s="46">
        <v>3413</v>
      </c>
      <c r="B3463" s="32" t="s">
        <v>345</v>
      </c>
      <c r="C3463" s="32" t="s">
        <v>343</v>
      </c>
      <c r="D3463" s="32" t="s">
        <v>332</v>
      </c>
      <c r="E3463" s="33">
        <v>2166</v>
      </c>
    </row>
    <row r="3464" spans="1:5" x14ac:dyDescent="0.35">
      <c r="A3464" s="46">
        <v>3414</v>
      </c>
      <c r="B3464" s="32" t="s">
        <v>345</v>
      </c>
      <c r="C3464" s="32" t="s">
        <v>343</v>
      </c>
      <c r="D3464" s="32" t="s">
        <v>333</v>
      </c>
      <c r="E3464" s="33">
        <v>9977</v>
      </c>
    </row>
    <row r="3465" spans="1:5" x14ac:dyDescent="0.35">
      <c r="A3465" s="46">
        <v>3415</v>
      </c>
      <c r="B3465" s="32" t="s">
        <v>345</v>
      </c>
      <c r="C3465" s="32" t="s">
        <v>343</v>
      </c>
      <c r="D3465" s="32" t="s">
        <v>334</v>
      </c>
      <c r="E3465" s="33">
        <v>11258</v>
      </c>
    </row>
    <row r="3466" spans="1:5" x14ac:dyDescent="0.35">
      <c r="A3466" s="46">
        <v>3416</v>
      </c>
      <c r="B3466" s="32" t="s">
        <v>345</v>
      </c>
      <c r="C3466" s="32" t="s">
        <v>343</v>
      </c>
      <c r="D3466" s="32" t="s">
        <v>335</v>
      </c>
      <c r="E3466" s="32">
        <v>424</v>
      </c>
    </row>
    <row r="3467" spans="1:5" x14ac:dyDescent="0.35">
      <c r="A3467" s="46">
        <v>3417</v>
      </c>
      <c r="B3467" s="32" t="s">
        <v>345</v>
      </c>
      <c r="C3467" s="32" t="s">
        <v>336</v>
      </c>
      <c r="D3467" s="32" t="s">
        <v>336</v>
      </c>
      <c r="E3467" s="32">
        <v>8</v>
      </c>
    </row>
    <row r="3468" spans="1:5" x14ac:dyDescent="0.35">
      <c r="A3468" s="46">
        <v>3418</v>
      </c>
      <c r="B3468" s="34" t="s">
        <v>337</v>
      </c>
      <c r="C3468" s="34"/>
      <c r="D3468" s="34"/>
      <c r="E3468" s="35">
        <v>364518</v>
      </c>
    </row>
    <row r="3469" spans="1:5" x14ac:dyDescent="0.35">
      <c r="A3469" s="46">
        <v>3419</v>
      </c>
    </row>
    <row r="3470" spans="1:5" x14ac:dyDescent="0.35">
      <c r="A3470" s="46">
        <v>3420</v>
      </c>
    </row>
    <row r="3471" spans="1:5" x14ac:dyDescent="0.35">
      <c r="A3471" s="46">
        <v>3421</v>
      </c>
    </row>
    <row r="3472" spans="1:5" x14ac:dyDescent="0.35">
      <c r="A3472" s="46">
        <v>3422</v>
      </c>
    </row>
    <row r="3473" spans="1:1" x14ac:dyDescent="0.35">
      <c r="A3473" s="46">
        <v>3423</v>
      </c>
    </row>
    <row r="3474" spans="1:1" x14ac:dyDescent="0.35">
      <c r="A3474" s="46">
        <v>3424</v>
      </c>
    </row>
    <row r="3475" spans="1:1" x14ac:dyDescent="0.35">
      <c r="A3475" s="46">
        <v>3425</v>
      </c>
    </row>
    <row r="3476" spans="1:1" x14ac:dyDescent="0.35">
      <c r="A3476" s="46">
        <v>3426</v>
      </c>
    </row>
    <row r="3477" spans="1:1" x14ac:dyDescent="0.35">
      <c r="A3477" s="46">
        <v>3427</v>
      </c>
    </row>
    <row r="3478" spans="1:1" x14ac:dyDescent="0.35">
      <c r="A3478" s="46">
        <v>3428</v>
      </c>
    </row>
    <row r="3479" spans="1:1" x14ac:dyDescent="0.35">
      <c r="A3479" s="46">
        <v>3429</v>
      </c>
    </row>
    <row r="3480" spans="1:1" x14ac:dyDescent="0.35">
      <c r="A3480" s="46">
        <v>3430</v>
      </c>
    </row>
    <row r="3481" spans="1:1" x14ac:dyDescent="0.35">
      <c r="A3481" s="46">
        <v>3431</v>
      </c>
    </row>
    <row r="3482" spans="1:1" x14ac:dyDescent="0.35">
      <c r="A3482" s="46">
        <v>3432</v>
      </c>
    </row>
    <row r="3483" spans="1:1" x14ac:dyDescent="0.35">
      <c r="A3483" s="46">
        <v>3433</v>
      </c>
    </row>
    <row r="3484" spans="1:1" x14ac:dyDescent="0.35">
      <c r="A3484" s="46">
        <v>3434</v>
      </c>
    </row>
    <row r="3485" spans="1:1" x14ac:dyDescent="0.35">
      <c r="A3485" s="46">
        <v>3435</v>
      </c>
    </row>
    <row r="3486" spans="1:1" x14ac:dyDescent="0.35">
      <c r="A3486" s="46">
        <v>3436</v>
      </c>
    </row>
    <row r="3487" spans="1:1" x14ac:dyDescent="0.35">
      <c r="A3487" s="46">
        <v>3437</v>
      </c>
    </row>
    <row r="3488" spans="1:1" x14ac:dyDescent="0.35">
      <c r="A3488" s="46">
        <v>3438</v>
      </c>
    </row>
    <row r="3489" spans="1:5" x14ac:dyDescent="0.35">
      <c r="A3489" s="46">
        <v>3439</v>
      </c>
    </row>
    <row r="3490" spans="1:5" x14ac:dyDescent="0.35">
      <c r="A3490" s="46">
        <v>3440</v>
      </c>
    </row>
    <row r="3491" spans="1:5" x14ac:dyDescent="0.35">
      <c r="A3491" s="46">
        <v>3441</v>
      </c>
    </row>
    <row r="3492" spans="1:5" x14ac:dyDescent="0.35">
      <c r="A3492" s="46">
        <v>3442</v>
      </c>
    </row>
    <row r="3493" spans="1:5" x14ac:dyDescent="0.35">
      <c r="A3493" s="46">
        <v>3443</v>
      </c>
    </row>
    <row r="3494" spans="1:5" x14ac:dyDescent="0.35">
      <c r="A3494" s="46">
        <v>3444</v>
      </c>
    </row>
    <row r="3495" spans="1:5" x14ac:dyDescent="0.35">
      <c r="A3495" s="46">
        <v>3445</v>
      </c>
    </row>
    <row r="3496" spans="1:5" x14ac:dyDescent="0.35">
      <c r="A3496" s="46">
        <v>3446</v>
      </c>
    </row>
    <row r="3497" spans="1:5" x14ac:dyDescent="0.35">
      <c r="A3497" s="46">
        <v>3447</v>
      </c>
    </row>
    <row r="3498" spans="1:5" x14ac:dyDescent="0.35">
      <c r="A3498" s="46">
        <v>3448</v>
      </c>
    </row>
    <row r="3499" spans="1:5" x14ac:dyDescent="0.35">
      <c r="A3499" s="46">
        <v>3449</v>
      </c>
    </row>
    <row r="3500" spans="1:5" s="30" customFormat="1" x14ac:dyDescent="0.35">
      <c r="A3500" s="46">
        <v>3450</v>
      </c>
    </row>
    <row r="3501" spans="1:5" x14ac:dyDescent="0.35">
      <c r="A3501" s="46">
        <v>3451</v>
      </c>
      <c r="B3501" s="31" t="s">
        <v>94</v>
      </c>
      <c r="C3501" s="31" t="s">
        <v>315</v>
      </c>
      <c r="D3501" s="31" t="s">
        <v>338</v>
      </c>
      <c r="E3501" s="31" t="s">
        <v>316</v>
      </c>
    </row>
    <row r="3502" spans="1:5" ht="29" x14ac:dyDescent="0.35">
      <c r="A3502" s="46">
        <v>3452</v>
      </c>
      <c r="B3502" s="32" t="s">
        <v>317</v>
      </c>
      <c r="C3502" s="32" t="s">
        <v>339</v>
      </c>
      <c r="D3502" s="32" t="s">
        <v>318</v>
      </c>
      <c r="E3502" s="33">
        <v>5162</v>
      </c>
    </row>
    <row r="3503" spans="1:5" x14ac:dyDescent="0.35">
      <c r="A3503" s="46">
        <v>3453</v>
      </c>
      <c r="B3503" s="32" t="s">
        <v>317</v>
      </c>
      <c r="C3503" s="32" t="s">
        <v>339</v>
      </c>
      <c r="D3503" s="32" t="s">
        <v>319</v>
      </c>
      <c r="E3503" s="32">
        <v>682</v>
      </c>
    </row>
    <row r="3504" spans="1:5" ht="29" x14ac:dyDescent="0.35">
      <c r="A3504" s="46">
        <v>3454</v>
      </c>
      <c r="B3504" s="32" t="s">
        <v>317</v>
      </c>
      <c r="C3504" s="32" t="s">
        <v>339</v>
      </c>
      <c r="D3504" s="32" t="s">
        <v>320</v>
      </c>
      <c r="E3504" s="32">
        <v>8</v>
      </c>
    </row>
    <row r="3505" spans="1:5" x14ac:dyDescent="0.35">
      <c r="A3505" s="46">
        <v>3455</v>
      </c>
      <c r="B3505" s="32" t="s">
        <v>317</v>
      </c>
      <c r="C3505" s="32" t="s">
        <v>341</v>
      </c>
      <c r="D3505" s="32" t="s">
        <v>324</v>
      </c>
      <c r="E3505" s="32">
        <v>18</v>
      </c>
    </row>
    <row r="3506" spans="1:5" x14ac:dyDescent="0.35">
      <c r="A3506" s="46">
        <v>3456</v>
      </c>
      <c r="B3506" s="32" t="s">
        <v>345</v>
      </c>
      <c r="C3506" s="32" t="s">
        <v>327</v>
      </c>
      <c r="D3506" s="32" t="s">
        <v>327</v>
      </c>
      <c r="E3506" s="32">
        <v>978</v>
      </c>
    </row>
    <row r="3507" spans="1:5" ht="29" x14ac:dyDescent="0.35">
      <c r="A3507" s="46">
        <v>3457</v>
      </c>
      <c r="B3507" s="32" t="s">
        <v>345</v>
      </c>
      <c r="C3507" s="32" t="s">
        <v>327</v>
      </c>
      <c r="D3507" s="32" t="s">
        <v>328</v>
      </c>
      <c r="E3507" s="32">
        <v>8</v>
      </c>
    </row>
    <row r="3508" spans="1:5" x14ac:dyDescent="0.35">
      <c r="A3508" s="46">
        <v>3458</v>
      </c>
      <c r="B3508" s="32" t="s">
        <v>345</v>
      </c>
      <c r="C3508" s="32" t="s">
        <v>327</v>
      </c>
      <c r="D3508" s="32" t="s">
        <v>329</v>
      </c>
      <c r="E3508" s="32">
        <v>24</v>
      </c>
    </row>
    <row r="3509" spans="1:5" x14ac:dyDescent="0.35">
      <c r="A3509" s="46">
        <v>3459</v>
      </c>
      <c r="B3509" s="32" t="s">
        <v>345</v>
      </c>
      <c r="C3509" s="32" t="s">
        <v>343</v>
      </c>
      <c r="D3509" s="32" t="s">
        <v>332</v>
      </c>
      <c r="E3509" s="33">
        <v>1996</v>
      </c>
    </row>
    <row r="3510" spans="1:5" x14ac:dyDescent="0.35">
      <c r="A3510" s="46">
        <v>3460</v>
      </c>
      <c r="B3510" s="32" t="s">
        <v>345</v>
      </c>
      <c r="C3510" s="32" t="s">
        <v>343</v>
      </c>
      <c r="D3510" s="32" t="s">
        <v>333</v>
      </c>
      <c r="E3510" s="33">
        <v>1391</v>
      </c>
    </row>
    <row r="3511" spans="1:5" x14ac:dyDescent="0.35">
      <c r="A3511" s="46">
        <v>3461</v>
      </c>
      <c r="B3511" s="32" t="s">
        <v>345</v>
      </c>
      <c r="C3511" s="32" t="s">
        <v>343</v>
      </c>
      <c r="D3511" s="32" t="s">
        <v>334</v>
      </c>
      <c r="E3511" s="33">
        <v>1742</v>
      </c>
    </row>
    <row r="3512" spans="1:5" x14ac:dyDescent="0.35">
      <c r="A3512" s="46">
        <v>3462</v>
      </c>
      <c r="B3512" s="32" t="s">
        <v>345</v>
      </c>
      <c r="C3512" s="32" t="s">
        <v>343</v>
      </c>
      <c r="D3512" s="32" t="s">
        <v>335</v>
      </c>
      <c r="E3512" s="32">
        <v>52</v>
      </c>
    </row>
    <row r="3513" spans="1:5" x14ac:dyDescent="0.35">
      <c r="A3513" s="46">
        <v>3463</v>
      </c>
      <c r="B3513" s="32" t="s">
        <v>345</v>
      </c>
      <c r="C3513" s="32" t="s">
        <v>336</v>
      </c>
      <c r="D3513" s="32" t="s">
        <v>336</v>
      </c>
      <c r="E3513" s="32">
        <v>34</v>
      </c>
    </row>
    <row r="3514" spans="1:5" x14ac:dyDescent="0.35">
      <c r="A3514" s="46">
        <v>3464</v>
      </c>
      <c r="B3514" s="34" t="s">
        <v>337</v>
      </c>
      <c r="C3514" s="34"/>
      <c r="D3514" s="34"/>
      <c r="E3514" s="35">
        <v>12093</v>
      </c>
    </row>
    <row r="3515" spans="1:5" x14ac:dyDescent="0.35">
      <c r="A3515" s="46">
        <v>3465</v>
      </c>
    </row>
    <row r="3516" spans="1:5" x14ac:dyDescent="0.35">
      <c r="A3516" s="46">
        <v>3466</v>
      </c>
    </row>
    <row r="3517" spans="1:5" x14ac:dyDescent="0.35">
      <c r="A3517" s="46">
        <v>3467</v>
      </c>
    </row>
    <row r="3518" spans="1:5" x14ac:dyDescent="0.35">
      <c r="A3518" s="46">
        <v>3468</v>
      </c>
    </row>
    <row r="3519" spans="1:5" x14ac:dyDescent="0.35">
      <c r="A3519" s="46">
        <v>3469</v>
      </c>
    </row>
    <row r="3520" spans="1:5" x14ac:dyDescent="0.35">
      <c r="A3520" s="46">
        <v>3470</v>
      </c>
    </row>
    <row r="3521" spans="1:1" x14ac:dyDescent="0.35">
      <c r="A3521" s="46">
        <v>3471</v>
      </c>
    </row>
    <row r="3522" spans="1:1" x14ac:dyDescent="0.35">
      <c r="A3522" s="46">
        <v>3472</v>
      </c>
    </row>
    <row r="3523" spans="1:1" x14ac:dyDescent="0.35">
      <c r="A3523" s="46">
        <v>3473</v>
      </c>
    </row>
    <row r="3524" spans="1:1" x14ac:dyDescent="0.35">
      <c r="A3524" s="46">
        <v>3474</v>
      </c>
    </row>
    <row r="3525" spans="1:1" x14ac:dyDescent="0.35">
      <c r="A3525" s="46">
        <v>3475</v>
      </c>
    </row>
    <row r="3526" spans="1:1" x14ac:dyDescent="0.35">
      <c r="A3526" s="46">
        <v>3476</v>
      </c>
    </row>
    <row r="3527" spans="1:1" x14ac:dyDescent="0.35">
      <c r="A3527" s="46">
        <v>3477</v>
      </c>
    </row>
    <row r="3528" spans="1:1" x14ac:dyDescent="0.35">
      <c r="A3528" s="46">
        <v>3478</v>
      </c>
    </row>
    <row r="3529" spans="1:1" x14ac:dyDescent="0.35">
      <c r="A3529" s="46">
        <v>3479</v>
      </c>
    </row>
    <row r="3530" spans="1:1" x14ac:dyDescent="0.35">
      <c r="A3530" s="46">
        <v>3480</v>
      </c>
    </row>
    <row r="3531" spans="1:1" x14ac:dyDescent="0.35">
      <c r="A3531" s="46">
        <v>3481</v>
      </c>
    </row>
    <row r="3532" spans="1:1" x14ac:dyDescent="0.35">
      <c r="A3532" s="46">
        <v>3482</v>
      </c>
    </row>
    <row r="3533" spans="1:1" x14ac:dyDescent="0.35">
      <c r="A3533" s="46">
        <v>3483</v>
      </c>
    </row>
    <row r="3534" spans="1:1" x14ac:dyDescent="0.35">
      <c r="A3534" s="46">
        <v>3484</v>
      </c>
    </row>
    <row r="3535" spans="1:1" x14ac:dyDescent="0.35">
      <c r="A3535" s="46">
        <v>3485</v>
      </c>
    </row>
    <row r="3536" spans="1:1" x14ac:dyDescent="0.35">
      <c r="A3536" s="46">
        <v>3486</v>
      </c>
    </row>
    <row r="3537" spans="1:5" x14ac:dyDescent="0.35">
      <c r="A3537" s="46">
        <v>3487</v>
      </c>
    </row>
    <row r="3538" spans="1:5" x14ac:dyDescent="0.35">
      <c r="A3538" s="46">
        <v>3488</v>
      </c>
    </row>
    <row r="3539" spans="1:5" x14ac:dyDescent="0.35">
      <c r="A3539" s="46">
        <v>3489</v>
      </c>
    </row>
    <row r="3540" spans="1:5" x14ac:dyDescent="0.35">
      <c r="A3540" s="46">
        <v>3490</v>
      </c>
    </row>
    <row r="3541" spans="1:5" x14ac:dyDescent="0.35">
      <c r="A3541" s="46">
        <v>3491</v>
      </c>
    </row>
    <row r="3542" spans="1:5" x14ac:dyDescent="0.35">
      <c r="A3542" s="46">
        <v>3492</v>
      </c>
    </row>
    <row r="3543" spans="1:5" x14ac:dyDescent="0.35">
      <c r="A3543" s="46">
        <v>3493</v>
      </c>
    </row>
    <row r="3544" spans="1:5" x14ac:dyDescent="0.35">
      <c r="A3544" s="46">
        <v>3494</v>
      </c>
    </row>
    <row r="3545" spans="1:5" x14ac:dyDescent="0.35">
      <c r="A3545" s="46">
        <v>3495</v>
      </c>
    </row>
    <row r="3546" spans="1:5" x14ac:dyDescent="0.35">
      <c r="A3546" s="46">
        <v>3496</v>
      </c>
    </row>
    <row r="3547" spans="1:5" x14ac:dyDescent="0.35">
      <c r="A3547" s="46">
        <v>3497</v>
      </c>
    </row>
    <row r="3548" spans="1:5" x14ac:dyDescent="0.35">
      <c r="A3548" s="46">
        <v>3498</v>
      </c>
    </row>
    <row r="3549" spans="1:5" x14ac:dyDescent="0.35">
      <c r="A3549" s="46">
        <v>3499</v>
      </c>
    </row>
    <row r="3550" spans="1:5" s="30" customFormat="1" x14ac:dyDescent="0.35">
      <c r="A3550" s="46">
        <v>3500</v>
      </c>
    </row>
    <row r="3551" spans="1:5" x14ac:dyDescent="0.35">
      <c r="A3551" s="46">
        <v>3501</v>
      </c>
      <c r="B3551" s="31" t="s">
        <v>95</v>
      </c>
      <c r="C3551" s="31" t="s">
        <v>315</v>
      </c>
      <c r="D3551" s="31" t="s">
        <v>338</v>
      </c>
      <c r="E3551" s="31" t="s">
        <v>316</v>
      </c>
    </row>
    <row r="3552" spans="1:5" ht="29" x14ac:dyDescent="0.35">
      <c r="A3552" s="46">
        <v>3502</v>
      </c>
      <c r="B3552" s="32" t="s">
        <v>317</v>
      </c>
      <c r="C3552" s="32" t="s">
        <v>339</v>
      </c>
      <c r="D3552" s="32" t="s">
        <v>318</v>
      </c>
      <c r="E3552" s="33">
        <v>240883</v>
      </c>
    </row>
    <row r="3553" spans="1:5" x14ac:dyDescent="0.35">
      <c r="A3553" s="46">
        <v>3503</v>
      </c>
      <c r="B3553" s="32" t="s">
        <v>317</v>
      </c>
      <c r="C3553" s="32" t="s">
        <v>339</v>
      </c>
      <c r="D3553" s="32" t="s">
        <v>319</v>
      </c>
      <c r="E3553" s="33">
        <v>62228</v>
      </c>
    </row>
    <row r="3554" spans="1:5" ht="29" x14ac:dyDescent="0.35">
      <c r="A3554" s="46">
        <v>3504</v>
      </c>
      <c r="B3554" s="32" t="s">
        <v>317</v>
      </c>
      <c r="C3554" s="32" t="s">
        <v>339</v>
      </c>
      <c r="D3554" s="32" t="s">
        <v>320</v>
      </c>
      <c r="E3554" s="32">
        <v>601</v>
      </c>
    </row>
    <row r="3555" spans="1:5" x14ac:dyDescent="0.35">
      <c r="A3555" s="46">
        <v>3505</v>
      </c>
      <c r="B3555" s="32" t="s">
        <v>317</v>
      </c>
      <c r="C3555" s="32" t="s">
        <v>340</v>
      </c>
      <c r="D3555" s="32" t="s">
        <v>321</v>
      </c>
      <c r="E3555" s="33">
        <v>5299</v>
      </c>
    </row>
    <row r="3556" spans="1:5" x14ac:dyDescent="0.35">
      <c r="A3556" s="46">
        <v>3506</v>
      </c>
      <c r="B3556" s="32" t="s">
        <v>317</v>
      </c>
      <c r="C3556" s="32" t="s">
        <v>340</v>
      </c>
      <c r="D3556" s="32" t="s">
        <v>322</v>
      </c>
      <c r="E3556" s="33">
        <v>2086</v>
      </c>
    </row>
    <row r="3557" spans="1:5" x14ac:dyDescent="0.35">
      <c r="A3557" s="46">
        <v>3507</v>
      </c>
      <c r="B3557" s="32" t="s">
        <v>317</v>
      </c>
      <c r="C3557" s="32" t="s">
        <v>341</v>
      </c>
      <c r="D3557" s="32" t="s">
        <v>323</v>
      </c>
      <c r="E3557" s="32">
        <v>662</v>
      </c>
    </row>
    <row r="3558" spans="1:5" x14ac:dyDescent="0.35">
      <c r="A3558" s="46">
        <v>3508</v>
      </c>
      <c r="B3558" s="32" t="s">
        <v>317</v>
      </c>
      <c r="C3558" s="32" t="s">
        <v>341</v>
      </c>
      <c r="D3558" s="32" t="s">
        <v>324</v>
      </c>
      <c r="E3558" s="33">
        <v>5040</v>
      </c>
    </row>
    <row r="3559" spans="1:5" ht="29" x14ac:dyDescent="0.35">
      <c r="A3559" s="46">
        <v>3509</v>
      </c>
      <c r="B3559" s="32" t="s">
        <v>317</v>
      </c>
      <c r="C3559" s="32" t="s">
        <v>341</v>
      </c>
      <c r="D3559" s="32" t="s">
        <v>325</v>
      </c>
      <c r="E3559" s="32">
        <v>41</v>
      </c>
    </row>
    <row r="3560" spans="1:5" x14ac:dyDescent="0.35">
      <c r="A3560" s="46">
        <v>3510</v>
      </c>
      <c r="B3560" s="32" t="s">
        <v>345</v>
      </c>
      <c r="C3560" s="32" t="s">
        <v>327</v>
      </c>
      <c r="D3560" s="32" t="s">
        <v>327</v>
      </c>
      <c r="E3560" s="33">
        <v>295236</v>
      </c>
    </row>
    <row r="3561" spans="1:5" ht="29" x14ac:dyDescent="0.35">
      <c r="A3561" s="46">
        <v>3511</v>
      </c>
      <c r="B3561" s="32" t="s">
        <v>345</v>
      </c>
      <c r="C3561" s="32" t="s">
        <v>327</v>
      </c>
      <c r="D3561" s="32" t="s">
        <v>328</v>
      </c>
      <c r="E3561" s="33">
        <v>305969</v>
      </c>
    </row>
    <row r="3562" spans="1:5" x14ac:dyDescent="0.35">
      <c r="A3562" s="46">
        <v>3512</v>
      </c>
      <c r="B3562" s="32" t="s">
        <v>345</v>
      </c>
      <c r="C3562" s="32" t="s">
        <v>327</v>
      </c>
      <c r="D3562" s="32" t="s">
        <v>329</v>
      </c>
      <c r="E3562" s="33">
        <v>21244</v>
      </c>
    </row>
    <row r="3563" spans="1:5" ht="29" x14ac:dyDescent="0.35">
      <c r="A3563" s="46">
        <v>3513</v>
      </c>
      <c r="B3563" s="32" t="s">
        <v>345</v>
      </c>
      <c r="C3563" s="32" t="s">
        <v>342</v>
      </c>
      <c r="D3563" s="32" t="s">
        <v>330</v>
      </c>
      <c r="E3563" s="33">
        <v>1889</v>
      </c>
    </row>
    <row r="3564" spans="1:5" x14ac:dyDescent="0.35">
      <c r="A3564" s="46">
        <v>3514</v>
      </c>
      <c r="B3564" s="32" t="s">
        <v>345</v>
      </c>
      <c r="C3564" s="32" t="s">
        <v>342</v>
      </c>
      <c r="D3564" s="32" t="s">
        <v>331</v>
      </c>
      <c r="E3564" s="33">
        <v>78471</v>
      </c>
    </row>
    <row r="3565" spans="1:5" x14ac:dyDescent="0.35">
      <c r="A3565" s="46">
        <v>3515</v>
      </c>
      <c r="B3565" s="32" t="s">
        <v>345</v>
      </c>
      <c r="C3565" s="32" t="s">
        <v>343</v>
      </c>
      <c r="D3565" s="32" t="s">
        <v>332</v>
      </c>
      <c r="E3565" s="33">
        <v>3414</v>
      </c>
    </row>
    <row r="3566" spans="1:5" x14ac:dyDescent="0.35">
      <c r="A3566" s="46">
        <v>3516</v>
      </c>
      <c r="B3566" s="32" t="s">
        <v>345</v>
      </c>
      <c r="C3566" s="32" t="s">
        <v>343</v>
      </c>
      <c r="D3566" s="32" t="s">
        <v>333</v>
      </c>
      <c r="E3566" s="33">
        <v>26187</v>
      </c>
    </row>
    <row r="3567" spans="1:5" x14ac:dyDescent="0.35">
      <c r="A3567" s="46">
        <v>3517</v>
      </c>
      <c r="B3567" s="32" t="s">
        <v>345</v>
      </c>
      <c r="C3567" s="32" t="s">
        <v>343</v>
      </c>
      <c r="D3567" s="32" t="s">
        <v>334</v>
      </c>
      <c r="E3567" s="33">
        <v>26372</v>
      </c>
    </row>
    <row r="3568" spans="1:5" x14ac:dyDescent="0.35">
      <c r="A3568" s="46">
        <v>3518</v>
      </c>
      <c r="B3568" s="32" t="s">
        <v>345</v>
      </c>
      <c r="C3568" s="32" t="s">
        <v>343</v>
      </c>
      <c r="D3568" s="32" t="s">
        <v>335</v>
      </c>
      <c r="E3568" s="33">
        <v>1283</v>
      </c>
    </row>
    <row r="3569" spans="1:5" x14ac:dyDescent="0.35">
      <c r="A3569" s="46">
        <v>3519</v>
      </c>
      <c r="B3569" s="32" t="s">
        <v>345</v>
      </c>
      <c r="C3569" s="32" t="s">
        <v>336</v>
      </c>
      <c r="D3569" s="32" t="s">
        <v>336</v>
      </c>
      <c r="E3569" s="33">
        <v>4833</v>
      </c>
    </row>
    <row r="3570" spans="1:5" x14ac:dyDescent="0.35">
      <c r="A3570" s="46">
        <v>3520</v>
      </c>
      <c r="B3570" s="34" t="s">
        <v>337</v>
      </c>
      <c r="C3570" s="34"/>
      <c r="D3570" s="34"/>
      <c r="E3570" s="35">
        <f>SUM(E3552:E3569)</f>
        <v>1081738</v>
      </c>
    </row>
    <row r="3571" spans="1:5" x14ac:dyDescent="0.35">
      <c r="A3571" s="46">
        <v>3521</v>
      </c>
    </row>
    <row r="3572" spans="1:5" x14ac:dyDescent="0.35">
      <c r="A3572" s="46">
        <v>3522</v>
      </c>
    </row>
    <row r="3573" spans="1:5" x14ac:dyDescent="0.35">
      <c r="A3573" s="46">
        <v>3523</v>
      </c>
    </row>
    <row r="3574" spans="1:5" x14ac:dyDescent="0.35">
      <c r="A3574" s="46">
        <v>3524</v>
      </c>
    </row>
    <row r="3575" spans="1:5" x14ac:dyDescent="0.35">
      <c r="A3575" s="46">
        <v>3525</v>
      </c>
    </row>
    <row r="3576" spans="1:5" x14ac:dyDescent="0.35">
      <c r="A3576" s="46">
        <v>3526</v>
      </c>
    </row>
    <row r="3577" spans="1:5" x14ac:dyDescent="0.35">
      <c r="A3577" s="46">
        <v>3527</v>
      </c>
    </row>
    <row r="3578" spans="1:5" x14ac:dyDescent="0.35">
      <c r="A3578" s="46">
        <v>3528</v>
      </c>
    </row>
    <row r="3579" spans="1:5" x14ac:dyDescent="0.35">
      <c r="A3579" s="46">
        <v>3529</v>
      </c>
    </row>
    <row r="3580" spans="1:5" x14ac:dyDescent="0.35">
      <c r="A3580" s="46">
        <v>3530</v>
      </c>
    </row>
    <row r="3581" spans="1:5" x14ac:dyDescent="0.35">
      <c r="A3581" s="46">
        <v>3531</v>
      </c>
    </row>
    <row r="3582" spans="1:5" x14ac:dyDescent="0.35">
      <c r="A3582" s="46">
        <v>3532</v>
      </c>
    </row>
    <row r="3583" spans="1:5" x14ac:dyDescent="0.35">
      <c r="A3583" s="46">
        <v>3533</v>
      </c>
    </row>
    <row r="3584" spans="1:5" x14ac:dyDescent="0.35">
      <c r="A3584" s="46">
        <v>3534</v>
      </c>
    </row>
    <row r="3585" spans="1:1" x14ac:dyDescent="0.35">
      <c r="A3585" s="46">
        <v>3535</v>
      </c>
    </row>
    <row r="3586" spans="1:1" x14ac:dyDescent="0.35">
      <c r="A3586" s="46">
        <v>3536</v>
      </c>
    </row>
    <row r="3587" spans="1:1" x14ac:dyDescent="0.35">
      <c r="A3587" s="46">
        <v>3537</v>
      </c>
    </row>
    <row r="3588" spans="1:1" x14ac:dyDescent="0.35">
      <c r="A3588" s="46">
        <v>3538</v>
      </c>
    </row>
    <row r="3589" spans="1:1" x14ac:dyDescent="0.35">
      <c r="A3589" s="46">
        <v>3539</v>
      </c>
    </row>
    <row r="3590" spans="1:1" x14ac:dyDescent="0.35">
      <c r="A3590" s="46">
        <v>3540</v>
      </c>
    </row>
    <row r="3591" spans="1:1" x14ac:dyDescent="0.35">
      <c r="A3591" s="46">
        <v>3541</v>
      </c>
    </row>
    <row r="3592" spans="1:1" x14ac:dyDescent="0.35">
      <c r="A3592" s="46">
        <v>3542</v>
      </c>
    </row>
    <row r="3593" spans="1:1" x14ac:dyDescent="0.35">
      <c r="A3593" s="46">
        <v>3543</v>
      </c>
    </row>
    <row r="3594" spans="1:1" x14ac:dyDescent="0.35">
      <c r="A3594" s="46">
        <v>3544</v>
      </c>
    </row>
    <row r="3595" spans="1:1" x14ac:dyDescent="0.35">
      <c r="A3595" s="46">
        <v>3545</v>
      </c>
    </row>
    <row r="3596" spans="1:1" x14ac:dyDescent="0.35">
      <c r="A3596" s="46">
        <v>3546</v>
      </c>
    </row>
    <row r="3597" spans="1:1" x14ac:dyDescent="0.35">
      <c r="A3597" s="46">
        <v>3547</v>
      </c>
    </row>
    <row r="3598" spans="1:1" x14ac:dyDescent="0.35">
      <c r="A3598" s="46">
        <v>3548</v>
      </c>
    </row>
    <row r="3599" spans="1:1" x14ac:dyDescent="0.35">
      <c r="A3599" s="46">
        <v>3549</v>
      </c>
    </row>
    <row r="3600" spans="1:1" s="30" customFormat="1" x14ac:dyDescent="0.35">
      <c r="A3600" s="46">
        <v>3550</v>
      </c>
    </row>
    <row r="3601" spans="1:5" x14ac:dyDescent="0.35">
      <c r="A3601" s="46">
        <v>3551</v>
      </c>
      <c r="B3601" s="31" t="s">
        <v>96</v>
      </c>
      <c r="C3601" s="31" t="s">
        <v>315</v>
      </c>
      <c r="D3601" s="31" t="s">
        <v>338</v>
      </c>
      <c r="E3601" s="31" t="s">
        <v>316</v>
      </c>
    </row>
    <row r="3602" spans="1:5" ht="29" x14ac:dyDescent="0.35">
      <c r="A3602" s="46">
        <v>3552</v>
      </c>
      <c r="B3602" s="32" t="s">
        <v>317</v>
      </c>
      <c r="C3602" s="32" t="s">
        <v>339</v>
      </c>
      <c r="D3602" s="32" t="s">
        <v>318</v>
      </c>
      <c r="E3602" s="33">
        <v>214809</v>
      </c>
    </row>
    <row r="3603" spans="1:5" x14ac:dyDescent="0.35">
      <c r="A3603" s="46">
        <v>3553</v>
      </c>
      <c r="B3603" s="32" t="s">
        <v>317</v>
      </c>
      <c r="C3603" s="32" t="s">
        <v>339</v>
      </c>
      <c r="D3603" s="32" t="s">
        <v>319</v>
      </c>
      <c r="E3603" s="33">
        <v>15836</v>
      </c>
    </row>
    <row r="3604" spans="1:5" ht="29" x14ac:dyDescent="0.35">
      <c r="A3604" s="46">
        <v>3554</v>
      </c>
      <c r="B3604" s="32" t="s">
        <v>317</v>
      </c>
      <c r="C3604" s="32" t="s">
        <v>339</v>
      </c>
      <c r="D3604" s="32" t="s">
        <v>320</v>
      </c>
      <c r="E3604" s="32">
        <v>82</v>
      </c>
    </row>
    <row r="3605" spans="1:5" x14ac:dyDescent="0.35">
      <c r="A3605" s="46">
        <v>3555</v>
      </c>
      <c r="B3605" s="32" t="s">
        <v>317</v>
      </c>
      <c r="C3605" s="32" t="s">
        <v>340</v>
      </c>
      <c r="D3605" s="32" t="s">
        <v>321</v>
      </c>
      <c r="E3605" s="33">
        <v>337022</v>
      </c>
    </row>
    <row r="3606" spans="1:5" x14ac:dyDescent="0.35">
      <c r="A3606" s="46">
        <v>3556</v>
      </c>
      <c r="B3606" s="32" t="s">
        <v>317</v>
      </c>
      <c r="C3606" s="32" t="s">
        <v>340</v>
      </c>
      <c r="D3606" s="32" t="s">
        <v>322</v>
      </c>
      <c r="E3606" s="33">
        <v>23929</v>
      </c>
    </row>
    <row r="3607" spans="1:5" x14ac:dyDescent="0.35">
      <c r="A3607" s="46">
        <v>3557</v>
      </c>
      <c r="B3607" s="32" t="s">
        <v>317</v>
      </c>
      <c r="C3607" s="32" t="s">
        <v>341</v>
      </c>
      <c r="D3607" s="32" t="s">
        <v>324</v>
      </c>
      <c r="E3607" s="32">
        <v>945</v>
      </c>
    </row>
    <row r="3608" spans="1:5" x14ac:dyDescent="0.35">
      <c r="A3608" s="46">
        <v>3558</v>
      </c>
      <c r="B3608" s="32" t="s">
        <v>326</v>
      </c>
      <c r="C3608" s="32" t="s">
        <v>327</v>
      </c>
      <c r="D3608" s="32" t="s">
        <v>327</v>
      </c>
      <c r="E3608" s="33">
        <v>165496</v>
      </c>
    </row>
    <row r="3609" spans="1:5" ht="29" x14ac:dyDescent="0.35">
      <c r="A3609" s="46">
        <v>3559</v>
      </c>
      <c r="B3609" s="32" t="s">
        <v>326</v>
      </c>
      <c r="C3609" s="32" t="s">
        <v>327</v>
      </c>
      <c r="D3609" s="32" t="s">
        <v>328</v>
      </c>
      <c r="E3609" s="33">
        <v>74193</v>
      </c>
    </row>
    <row r="3610" spans="1:5" x14ac:dyDescent="0.35">
      <c r="A3610" s="46">
        <v>3560</v>
      </c>
      <c r="B3610" s="32" t="s">
        <v>326</v>
      </c>
      <c r="C3610" s="32" t="s">
        <v>327</v>
      </c>
      <c r="D3610" s="32" t="s">
        <v>329</v>
      </c>
      <c r="E3610" s="33">
        <v>5346</v>
      </c>
    </row>
    <row r="3611" spans="1:5" ht="29" x14ac:dyDescent="0.35">
      <c r="A3611" s="46">
        <v>3561</v>
      </c>
      <c r="B3611" s="32" t="s">
        <v>326</v>
      </c>
      <c r="C3611" s="32" t="s">
        <v>342</v>
      </c>
      <c r="D3611" s="32" t="s">
        <v>330</v>
      </c>
      <c r="E3611" s="33">
        <v>4751</v>
      </c>
    </row>
    <row r="3612" spans="1:5" x14ac:dyDescent="0.35">
      <c r="A3612" s="46">
        <v>3562</v>
      </c>
      <c r="B3612" s="32" t="s">
        <v>326</v>
      </c>
      <c r="C3612" s="32" t="s">
        <v>342</v>
      </c>
      <c r="D3612" s="32" t="s">
        <v>331</v>
      </c>
      <c r="E3612" s="33">
        <v>42624</v>
      </c>
    </row>
    <row r="3613" spans="1:5" x14ac:dyDescent="0.35">
      <c r="A3613" s="46">
        <v>3563</v>
      </c>
      <c r="B3613" s="32" t="s">
        <v>326</v>
      </c>
      <c r="C3613" s="32" t="s">
        <v>343</v>
      </c>
      <c r="D3613" s="32" t="s">
        <v>332</v>
      </c>
      <c r="E3613" s="32">
        <v>420</v>
      </c>
    </row>
    <row r="3614" spans="1:5" x14ac:dyDescent="0.35">
      <c r="A3614" s="46">
        <v>3564</v>
      </c>
      <c r="B3614" s="32" t="s">
        <v>326</v>
      </c>
      <c r="C3614" s="32" t="s">
        <v>343</v>
      </c>
      <c r="D3614" s="32" t="s">
        <v>333</v>
      </c>
      <c r="E3614" s="33">
        <v>4522</v>
      </c>
    </row>
    <row r="3615" spans="1:5" x14ac:dyDescent="0.35">
      <c r="A3615" s="46">
        <v>3565</v>
      </c>
      <c r="B3615" s="32" t="s">
        <v>326</v>
      </c>
      <c r="C3615" s="32" t="s">
        <v>343</v>
      </c>
      <c r="D3615" s="32" t="s">
        <v>334</v>
      </c>
      <c r="E3615" s="33">
        <v>20327</v>
      </c>
    </row>
    <row r="3616" spans="1:5" x14ac:dyDescent="0.35">
      <c r="A3616" s="46">
        <v>3566</v>
      </c>
      <c r="B3616" s="32" t="s">
        <v>326</v>
      </c>
      <c r="C3616" s="32" t="s">
        <v>343</v>
      </c>
      <c r="D3616" s="32" t="s">
        <v>335</v>
      </c>
      <c r="E3616" s="32">
        <v>225</v>
      </c>
    </row>
    <row r="3617" spans="1:5" x14ac:dyDescent="0.35">
      <c r="A3617" s="46">
        <v>3567</v>
      </c>
      <c r="B3617" s="32" t="s">
        <v>326</v>
      </c>
      <c r="C3617" s="32" t="s">
        <v>343</v>
      </c>
      <c r="D3617" s="32" t="s">
        <v>336</v>
      </c>
      <c r="E3617" s="32">
        <v>361</v>
      </c>
    </row>
    <row r="3618" spans="1:5" x14ac:dyDescent="0.35">
      <c r="A3618" s="46">
        <v>3568</v>
      </c>
      <c r="B3618" s="34" t="s">
        <v>337</v>
      </c>
      <c r="C3618" s="34"/>
      <c r="D3618" s="34"/>
      <c r="E3618" s="35">
        <f>SUM(E3602:E3617)</f>
        <v>910888</v>
      </c>
    </row>
    <row r="3619" spans="1:5" x14ac:dyDescent="0.35">
      <c r="A3619" s="46">
        <v>3569</v>
      </c>
    </row>
    <row r="3620" spans="1:5" x14ac:dyDescent="0.35">
      <c r="A3620" s="46">
        <v>3570</v>
      </c>
    </row>
    <row r="3621" spans="1:5" x14ac:dyDescent="0.35">
      <c r="A3621" s="46">
        <v>3571</v>
      </c>
    </row>
    <row r="3622" spans="1:5" x14ac:dyDescent="0.35">
      <c r="A3622" s="46">
        <v>3572</v>
      </c>
    </row>
    <row r="3623" spans="1:5" x14ac:dyDescent="0.35">
      <c r="A3623" s="46">
        <v>3573</v>
      </c>
    </row>
    <row r="3624" spans="1:5" x14ac:dyDescent="0.35">
      <c r="A3624" s="46">
        <v>3574</v>
      </c>
    </row>
    <row r="3625" spans="1:5" x14ac:dyDescent="0.35">
      <c r="A3625" s="46">
        <v>3575</v>
      </c>
    </row>
    <row r="3626" spans="1:5" x14ac:dyDescent="0.35">
      <c r="A3626" s="46">
        <v>3576</v>
      </c>
    </row>
    <row r="3627" spans="1:5" x14ac:dyDescent="0.35">
      <c r="A3627" s="46">
        <v>3577</v>
      </c>
    </row>
    <row r="3628" spans="1:5" x14ac:dyDescent="0.35">
      <c r="A3628" s="46">
        <v>3578</v>
      </c>
    </row>
    <row r="3629" spans="1:5" x14ac:dyDescent="0.35">
      <c r="A3629" s="46">
        <v>3579</v>
      </c>
    </row>
    <row r="3630" spans="1:5" x14ac:dyDescent="0.35">
      <c r="A3630" s="46">
        <v>3580</v>
      </c>
    </row>
    <row r="3631" spans="1:5" x14ac:dyDescent="0.35">
      <c r="A3631" s="46">
        <v>3581</v>
      </c>
    </row>
    <row r="3632" spans="1:5" x14ac:dyDescent="0.35">
      <c r="A3632" s="46">
        <v>3582</v>
      </c>
    </row>
    <row r="3633" spans="1:1" x14ac:dyDescent="0.35">
      <c r="A3633" s="46">
        <v>3583</v>
      </c>
    </row>
    <row r="3634" spans="1:1" x14ac:dyDescent="0.35">
      <c r="A3634" s="46">
        <v>3584</v>
      </c>
    </row>
    <row r="3635" spans="1:1" x14ac:dyDescent="0.35">
      <c r="A3635" s="46">
        <v>3585</v>
      </c>
    </row>
    <row r="3636" spans="1:1" x14ac:dyDescent="0.35">
      <c r="A3636" s="46">
        <v>3586</v>
      </c>
    </row>
    <row r="3637" spans="1:1" x14ac:dyDescent="0.35">
      <c r="A3637" s="46">
        <v>3587</v>
      </c>
    </row>
    <row r="3638" spans="1:1" x14ac:dyDescent="0.35">
      <c r="A3638" s="46">
        <v>3588</v>
      </c>
    </row>
    <row r="3639" spans="1:1" x14ac:dyDescent="0.35">
      <c r="A3639" s="46">
        <v>3589</v>
      </c>
    </row>
    <row r="3640" spans="1:1" x14ac:dyDescent="0.35">
      <c r="A3640" s="46">
        <v>3590</v>
      </c>
    </row>
    <row r="3641" spans="1:1" x14ac:dyDescent="0.35">
      <c r="A3641" s="46">
        <v>3591</v>
      </c>
    </row>
    <row r="3642" spans="1:1" x14ac:dyDescent="0.35">
      <c r="A3642" s="46">
        <v>3592</v>
      </c>
    </row>
    <row r="3643" spans="1:1" x14ac:dyDescent="0.35">
      <c r="A3643" s="46">
        <v>3593</v>
      </c>
    </row>
    <row r="3644" spans="1:1" x14ac:dyDescent="0.35">
      <c r="A3644" s="46">
        <v>3594</v>
      </c>
    </row>
    <row r="3645" spans="1:1" x14ac:dyDescent="0.35">
      <c r="A3645" s="46">
        <v>3595</v>
      </c>
    </row>
    <row r="3646" spans="1:1" x14ac:dyDescent="0.35">
      <c r="A3646" s="46">
        <v>3596</v>
      </c>
    </row>
    <row r="3647" spans="1:1" x14ac:dyDescent="0.35">
      <c r="A3647" s="46">
        <v>3597</v>
      </c>
    </row>
    <row r="3648" spans="1:1" x14ac:dyDescent="0.35">
      <c r="A3648" s="46">
        <v>3598</v>
      </c>
    </row>
    <row r="3649" spans="1:5" x14ac:dyDescent="0.35">
      <c r="A3649" s="46">
        <v>3599</v>
      </c>
    </row>
    <row r="3650" spans="1:5" s="30" customFormat="1" x14ac:dyDescent="0.35">
      <c r="A3650" s="46">
        <v>3600</v>
      </c>
    </row>
    <row r="3651" spans="1:5" x14ac:dyDescent="0.35">
      <c r="A3651" s="46">
        <v>3601</v>
      </c>
      <c r="B3651" s="31" t="s">
        <v>45</v>
      </c>
      <c r="C3651" s="31" t="s">
        <v>315</v>
      </c>
      <c r="D3651" s="31" t="s">
        <v>338</v>
      </c>
      <c r="E3651" s="31" t="s">
        <v>316</v>
      </c>
    </row>
    <row r="3652" spans="1:5" x14ac:dyDescent="0.35">
      <c r="A3652" s="46">
        <v>3602</v>
      </c>
      <c r="B3652" s="32" t="s">
        <v>326</v>
      </c>
      <c r="C3652" s="32" t="s">
        <v>327</v>
      </c>
      <c r="D3652" s="32" t="s">
        <v>327</v>
      </c>
      <c r="E3652" s="32">
        <v>9</v>
      </c>
    </row>
    <row r="3653" spans="1:5" x14ac:dyDescent="0.35">
      <c r="A3653" s="46">
        <v>3603</v>
      </c>
      <c r="B3653" s="32" t="s">
        <v>326</v>
      </c>
      <c r="C3653" s="32" t="s">
        <v>343</v>
      </c>
      <c r="D3653" s="32" t="s">
        <v>332</v>
      </c>
      <c r="E3653" s="33">
        <v>5147</v>
      </c>
    </row>
    <row r="3654" spans="1:5" x14ac:dyDescent="0.35">
      <c r="A3654" s="46">
        <v>3604</v>
      </c>
      <c r="B3654" s="32" t="s">
        <v>326</v>
      </c>
      <c r="C3654" s="32" t="s">
        <v>343</v>
      </c>
      <c r="D3654" s="32" t="s">
        <v>333</v>
      </c>
      <c r="E3654" s="32">
        <v>13</v>
      </c>
    </row>
    <row r="3655" spans="1:5" x14ac:dyDescent="0.35">
      <c r="A3655" s="46">
        <v>3605</v>
      </c>
      <c r="B3655" s="32" t="s">
        <v>326</v>
      </c>
      <c r="C3655" s="32" t="s">
        <v>343</v>
      </c>
      <c r="D3655" s="32" t="s">
        <v>334</v>
      </c>
      <c r="E3655" s="33">
        <v>1260</v>
      </c>
    </row>
    <row r="3656" spans="1:5" x14ac:dyDescent="0.35">
      <c r="A3656" s="46">
        <v>3606</v>
      </c>
      <c r="B3656" s="32" t="s">
        <v>326</v>
      </c>
      <c r="C3656" s="32" t="s">
        <v>343</v>
      </c>
      <c r="D3656" s="32" t="s">
        <v>335</v>
      </c>
      <c r="E3656" s="32">
        <v>1</v>
      </c>
    </row>
    <row r="3657" spans="1:5" x14ac:dyDescent="0.35">
      <c r="A3657" s="46">
        <v>3607</v>
      </c>
      <c r="B3657" s="34" t="s">
        <v>337</v>
      </c>
      <c r="C3657" s="34"/>
      <c r="D3657" s="34"/>
      <c r="E3657" s="34">
        <f>SUM(E3652:E3656)</f>
        <v>6430</v>
      </c>
    </row>
    <row r="3658" spans="1:5" x14ac:dyDescent="0.35">
      <c r="A3658" s="46">
        <v>3608</v>
      </c>
    </row>
    <row r="3659" spans="1:5" x14ac:dyDescent="0.35">
      <c r="A3659" s="46">
        <v>3609</v>
      </c>
    </row>
    <row r="3660" spans="1:5" x14ac:dyDescent="0.35">
      <c r="A3660" s="46">
        <v>3610</v>
      </c>
    </row>
    <row r="3661" spans="1:5" x14ac:dyDescent="0.35">
      <c r="A3661" s="46">
        <v>3611</v>
      </c>
    </row>
    <row r="3662" spans="1:5" x14ac:dyDescent="0.35">
      <c r="A3662" s="46">
        <v>3612</v>
      </c>
    </row>
    <row r="3663" spans="1:5" x14ac:dyDescent="0.35">
      <c r="A3663" s="46">
        <v>3613</v>
      </c>
    </row>
    <row r="3664" spans="1:5" x14ac:dyDescent="0.35">
      <c r="A3664" s="46">
        <v>3614</v>
      </c>
    </row>
    <row r="3665" spans="1:1" x14ac:dyDescent="0.35">
      <c r="A3665" s="46">
        <v>3615</v>
      </c>
    </row>
    <row r="3666" spans="1:1" x14ac:dyDescent="0.35">
      <c r="A3666" s="46">
        <v>3616</v>
      </c>
    </row>
    <row r="3667" spans="1:1" x14ac:dyDescent="0.35">
      <c r="A3667" s="46">
        <v>3617</v>
      </c>
    </row>
    <row r="3668" spans="1:1" x14ac:dyDescent="0.35">
      <c r="A3668" s="46">
        <v>3618</v>
      </c>
    </row>
    <row r="3669" spans="1:1" x14ac:dyDescent="0.35">
      <c r="A3669" s="46">
        <v>3619</v>
      </c>
    </row>
    <row r="3670" spans="1:1" x14ac:dyDescent="0.35">
      <c r="A3670" s="46">
        <v>3620</v>
      </c>
    </row>
    <row r="3671" spans="1:1" x14ac:dyDescent="0.35">
      <c r="A3671" s="46">
        <v>3621</v>
      </c>
    </row>
    <row r="3672" spans="1:1" x14ac:dyDescent="0.35">
      <c r="A3672" s="46">
        <v>3622</v>
      </c>
    </row>
    <row r="3673" spans="1:1" x14ac:dyDescent="0.35">
      <c r="A3673" s="46">
        <v>3623</v>
      </c>
    </row>
    <row r="3674" spans="1:1" x14ac:dyDescent="0.35">
      <c r="A3674" s="46">
        <v>3624</v>
      </c>
    </row>
    <row r="3675" spans="1:1" x14ac:dyDescent="0.35">
      <c r="A3675" s="46">
        <v>3625</v>
      </c>
    </row>
    <row r="3676" spans="1:1" x14ac:dyDescent="0.35">
      <c r="A3676" s="46">
        <v>3626</v>
      </c>
    </row>
    <row r="3677" spans="1:1" x14ac:dyDescent="0.35">
      <c r="A3677" s="46">
        <v>3627</v>
      </c>
    </row>
    <row r="3678" spans="1:1" x14ac:dyDescent="0.35">
      <c r="A3678" s="46">
        <v>3628</v>
      </c>
    </row>
    <row r="3679" spans="1:1" x14ac:dyDescent="0.35">
      <c r="A3679" s="46">
        <v>3629</v>
      </c>
    </row>
    <row r="3680" spans="1:1" x14ac:dyDescent="0.35">
      <c r="A3680" s="46">
        <v>3630</v>
      </c>
    </row>
    <row r="3681" spans="1:1" x14ac:dyDescent="0.35">
      <c r="A3681" s="46">
        <v>3631</v>
      </c>
    </row>
    <row r="3682" spans="1:1" x14ac:dyDescent="0.35">
      <c r="A3682" s="46">
        <v>3632</v>
      </c>
    </row>
    <row r="3683" spans="1:1" x14ac:dyDescent="0.35">
      <c r="A3683" s="46">
        <v>3633</v>
      </c>
    </row>
    <row r="3684" spans="1:1" x14ac:dyDescent="0.35">
      <c r="A3684" s="46">
        <v>3634</v>
      </c>
    </row>
    <row r="3685" spans="1:1" x14ac:dyDescent="0.35">
      <c r="A3685" s="46">
        <v>3635</v>
      </c>
    </row>
    <row r="3686" spans="1:1" x14ac:dyDescent="0.35">
      <c r="A3686" s="46">
        <v>3636</v>
      </c>
    </row>
    <row r="3687" spans="1:1" x14ac:dyDescent="0.35">
      <c r="A3687" s="46">
        <v>3637</v>
      </c>
    </row>
    <row r="3688" spans="1:1" x14ac:dyDescent="0.35">
      <c r="A3688" s="46">
        <v>3638</v>
      </c>
    </row>
    <row r="3689" spans="1:1" x14ac:dyDescent="0.35">
      <c r="A3689" s="46">
        <v>3639</v>
      </c>
    </row>
    <row r="3690" spans="1:1" x14ac:dyDescent="0.35">
      <c r="A3690" s="46">
        <v>3640</v>
      </c>
    </row>
    <row r="3691" spans="1:1" x14ac:dyDescent="0.35">
      <c r="A3691" s="46">
        <v>3641</v>
      </c>
    </row>
    <row r="3692" spans="1:1" x14ac:dyDescent="0.35">
      <c r="A3692" s="46">
        <v>3642</v>
      </c>
    </row>
    <row r="3693" spans="1:1" x14ac:dyDescent="0.35">
      <c r="A3693" s="46">
        <v>3643</v>
      </c>
    </row>
    <row r="3694" spans="1:1" x14ac:dyDescent="0.35">
      <c r="A3694" s="46">
        <v>3644</v>
      </c>
    </row>
    <row r="3695" spans="1:1" x14ac:dyDescent="0.35">
      <c r="A3695" s="46">
        <v>3645</v>
      </c>
    </row>
    <row r="3696" spans="1:1" x14ac:dyDescent="0.35">
      <c r="A3696" s="46">
        <v>3646</v>
      </c>
    </row>
    <row r="3697" spans="1:5" x14ac:dyDescent="0.35">
      <c r="A3697" s="46">
        <v>3647</v>
      </c>
    </row>
    <row r="3698" spans="1:5" x14ac:dyDescent="0.35">
      <c r="A3698" s="46">
        <v>3648</v>
      </c>
    </row>
    <row r="3699" spans="1:5" x14ac:dyDescent="0.35">
      <c r="A3699" s="46">
        <v>3649</v>
      </c>
    </row>
    <row r="3700" spans="1:5" s="30" customFormat="1" x14ac:dyDescent="0.35">
      <c r="A3700" s="46">
        <v>3650</v>
      </c>
    </row>
    <row r="3701" spans="1:5" x14ac:dyDescent="0.35">
      <c r="A3701" s="46">
        <v>3651</v>
      </c>
      <c r="B3701" s="31" t="s">
        <v>97</v>
      </c>
      <c r="C3701" s="31" t="s">
        <v>315</v>
      </c>
      <c r="D3701" s="31" t="s">
        <v>338</v>
      </c>
      <c r="E3701" s="31" t="s">
        <v>316</v>
      </c>
    </row>
    <row r="3702" spans="1:5" ht="29" x14ac:dyDescent="0.35">
      <c r="A3702" s="46">
        <v>3652</v>
      </c>
      <c r="B3702" s="32" t="s">
        <v>317</v>
      </c>
      <c r="C3702" s="32" t="s">
        <v>339</v>
      </c>
      <c r="D3702" s="32" t="s">
        <v>318</v>
      </c>
      <c r="E3702" s="33">
        <v>10252</v>
      </c>
    </row>
    <row r="3703" spans="1:5" x14ac:dyDescent="0.35">
      <c r="A3703" s="46">
        <v>3653</v>
      </c>
      <c r="B3703" s="32" t="s">
        <v>317</v>
      </c>
      <c r="C3703" s="32" t="s">
        <v>339</v>
      </c>
      <c r="D3703" s="32" t="s">
        <v>319</v>
      </c>
      <c r="E3703" s="32">
        <v>42</v>
      </c>
    </row>
    <row r="3704" spans="1:5" x14ac:dyDescent="0.35">
      <c r="A3704" s="46">
        <v>3654</v>
      </c>
      <c r="B3704" s="32" t="s">
        <v>317</v>
      </c>
      <c r="C3704" s="32" t="s">
        <v>340</v>
      </c>
      <c r="D3704" s="32" t="s">
        <v>321</v>
      </c>
      <c r="E3704" s="32">
        <v>26</v>
      </c>
    </row>
    <row r="3705" spans="1:5" x14ac:dyDescent="0.35">
      <c r="A3705" s="46">
        <v>3655</v>
      </c>
      <c r="B3705" s="32" t="s">
        <v>317</v>
      </c>
      <c r="C3705" s="32" t="s">
        <v>341</v>
      </c>
      <c r="D3705" s="32" t="s">
        <v>323</v>
      </c>
      <c r="E3705" s="32">
        <v>1</v>
      </c>
    </row>
    <row r="3706" spans="1:5" x14ac:dyDescent="0.35">
      <c r="A3706" s="46">
        <v>3656</v>
      </c>
      <c r="B3706" s="32" t="s">
        <v>317</v>
      </c>
      <c r="C3706" s="32" t="s">
        <v>341</v>
      </c>
      <c r="D3706" s="32" t="s">
        <v>324</v>
      </c>
      <c r="E3706" s="32">
        <v>59</v>
      </c>
    </row>
    <row r="3707" spans="1:5" ht="29" x14ac:dyDescent="0.35">
      <c r="A3707" s="46">
        <v>3657</v>
      </c>
      <c r="B3707" s="32" t="s">
        <v>317</v>
      </c>
      <c r="C3707" s="32" t="s">
        <v>341</v>
      </c>
      <c r="D3707" s="32" t="s">
        <v>325</v>
      </c>
      <c r="E3707" s="32">
        <v>41</v>
      </c>
    </row>
    <row r="3708" spans="1:5" x14ac:dyDescent="0.35">
      <c r="A3708" s="46">
        <v>3658</v>
      </c>
      <c r="B3708" s="32" t="s">
        <v>326</v>
      </c>
      <c r="C3708" s="32" t="s">
        <v>327</v>
      </c>
      <c r="D3708" s="32" t="s">
        <v>327</v>
      </c>
      <c r="E3708" s="33">
        <v>7339</v>
      </c>
    </row>
    <row r="3709" spans="1:5" ht="29" x14ac:dyDescent="0.35">
      <c r="A3709" s="46">
        <v>3659</v>
      </c>
      <c r="B3709" s="32" t="s">
        <v>326</v>
      </c>
      <c r="C3709" s="32" t="s">
        <v>327</v>
      </c>
      <c r="D3709" s="32" t="s">
        <v>328</v>
      </c>
      <c r="E3709" s="33">
        <v>1806</v>
      </c>
    </row>
    <row r="3710" spans="1:5" x14ac:dyDescent="0.35">
      <c r="A3710" s="46">
        <v>3660</v>
      </c>
      <c r="B3710" s="32" t="s">
        <v>326</v>
      </c>
      <c r="C3710" s="32" t="s">
        <v>327</v>
      </c>
      <c r="D3710" s="32" t="s">
        <v>329</v>
      </c>
      <c r="E3710" s="32">
        <v>661</v>
      </c>
    </row>
    <row r="3711" spans="1:5" x14ac:dyDescent="0.35">
      <c r="A3711" s="46">
        <v>3661</v>
      </c>
      <c r="B3711" s="32" t="s">
        <v>326</v>
      </c>
      <c r="C3711" s="32" t="s">
        <v>342</v>
      </c>
      <c r="D3711" s="32" t="s">
        <v>331</v>
      </c>
      <c r="E3711" s="32">
        <v>31</v>
      </c>
    </row>
    <row r="3712" spans="1:5" x14ac:dyDescent="0.35">
      <c r="A3712" s="46">
        <v>3662</v>
      </c>
      <c r="B3712" s="32" t="s">
        <v>326</v>
      </c>
      <c r="C3712" s="32" t="s">
        <v>343</v>
      </c>
      <c r="D3712" s="32" t="s">
        <v>332</v>
      </c>
      <c r="E3712" s="33">
        <v>10549</v>
      </c>
    </row>
    <row r="3713" spans="1:5" x14ac:dyDescent="0.35">
      <c r="A3713" s="46">
        <v>3663</v>
      </c>
      <c r="B3713" s="32" t="s">
        <v>326</v>
      </c>
      <c r="C3713" s="32" t="s">
        <v>343</v>
      </c>
      <c r="D3713" s="32" t="s">
        <v>333</v>
      </c>
      <c r="E3713" s="33">
        <v>11898</v>
      </c>
    </row>
    <row r="3714" spans="1:5" x14ac:dyDescent="0.35">
      <c r="A3714" s="46">
        <v>3664</v>
      </c>
      <c r="B3714" s="32" t="s">
        <v>326</v>
      </c>
      <c r="C3714" s="32" t="s">
        <v>343</v>
      </c>
      <c r="D3714" s="32" t="s">
        <v>334</v>
      </c>
      <c r="E3714" s="33">
        <v>4711</v>
      </c>
    </row>
    <row r="3715" spans="1:5" x14ac:dyDescent="0.35">
      <c r="A3715" s="46">
        <v>3665</v>
      </c>
      <c r="B3715" s="32" t="s">
        <v>326</v>
      </c>
      <c r="C3715" s="32" t="s">
        <v>343</v>
      </c>
      <c r="D3715" s="32" t="s">
        <v>335</v>
      </c>
      <c r="E3715" s="33">
        <v>1312</v>
      </c>
    </row>
    <row r="3716" spans="1:5" x14ac:dyDescent="0.35">
      <c r="A3716" s="46">
        <v>3666</v>
      </c>
      <c r="B3716" s="32" t="s">
        <v>326</v>
      </c>
      <c r="C3716" s="32" t="s">
        <v>336</v>
      </c>
      <c r="D3716" s="32" t="s">
        <v>336</v>
      </c>
      <c r="E3716" s="32">
        <v>245</v>
      </c>
    </row>
    <row r="3717" spans="1:5" x14ac:dyDescent="0.35">
      <c r="A3717" s="46">
        <v>3667</v>
      </c>
      <c r="B3717" s="34" t="s">
        <v>337</v>
      </c>
      <c r="C3717" s="34"/>
      <c r="D3717" s="34"/>
      <c r="E3717" s="35">
        <v>48971</v>
      </c>
    </row>
    <row r="3718" spans="1:5" x14ac:dyDescent="0.35">
      <c r="A3718" s="46">
        <v>3668</v>
      </c>
    </row>
    <row r="3719" spans="1:5" x14ac:dyDescent="0.35">
      <c r="A3719" s="46">
        <v>3669</v>
      </c>
    </row>
    <row r="3720" spans="1:5" x14ac:dyDescent="0.35">
      <c r="A3720" s="46">
        <v>3670</v>
      </c>
    </row>
    <row r="3721" spans="1:5" x14ac:dyDescent="0.35">
      <c r="A3721" s="46">
        <v>3671</v>
      </c>
    </row>
    <row r="3722" spans="1:5" x14ac:dyDescent="0.35">
      <c r="A3722" s="46">
        <v>3672</v>
      </c>
    </row>
    <row r="3723" spans="1:5" x14ac:dyDescent="0.35">
      <c r="A3723" s="46">
        <v>3673</v>
      </c>
    </row>
    <row r="3724" spans="1:5" x14ac:dyDescent="0.35">
      <c r="A3724" s="46">
        <v>3674</v>
      </c>
    </row>
    <row r="3725" spans="1:5" x14ac:dyDescent="0.35">
      <c r="A3725" s="46">
        <v>3675</v>
      </c>
    </row>
    <row r="3726" spans="1:5" x14ac:dyDescent="0.35">
      <c r="A3726" s="46">
        <v>3676</v>
      </c>
    </row>
    <row r="3727" spans="1:5" x14ac:dyDescent="0.35">
      <c r="A3727" s="46">
        <v>3677</v>
      </c>
    </row>
    <row r="3728" spans="1:5" x14ac:dyDescent="0.35">
      <c r="A3728" s="46">
        <v>3678</v>
      </c>
    </row>
    <row r="3729" spans="1:1" x14ac:dyDescent="0.35">
      <c r="A3729" s="46">
        <v>3679</v>
      </c>
    </row>
    <row r="3730" spans="1:1" x14ac:dyDescent="0.35">
      <c r="A3730" s="46">
        <v>3680</v>
      </c>
    </row>
    <row r="3731" spans="1:1" x14ac:dyDescent="0.35">
      <c r="A3731" s="46">
        <v>3681</v>
      </c>
    </row>
    <row r="3732" spans="1:1" x14ac:dyDescent="0.35">
      <c r="A3732" s="46">
        <v>3682</v>
      </c>
    </row>
    <row r="3733" spans="1:1" x14ac:dyDescent="0.35">
      <c r="A3733" s="46">
        <v>3683</v>
      </c>
    </row>
    <row r="3734" spans="1:1" x14ac:dyDescent="0.35">
      <c r="A3734" s="46">
        <v>3684</v>
      </c>
    </row>
    <row r="3735" spans="1:1" x14ac:dyDescent="0.35">
      <c r="A3735" s="46">
        <v>3685</v>
      </c>
    </row>
    <row r="3736" spans="1:1" x14ac:dyDescent="0.35">
      <c r="A3736" s="46">
        <v>3686</v>
      </c>
    </row>
    <row r="3737" spans="1:1" x14ac:dyDescent="0.35">
      <c r="A3737" s="46">
        <v>3687</v>
      </c>
    </row>
    <row r="3738" spans="1:1" x14ac:dyDescent="0.35">
      <c r="A3738" s="46">
        <v>3688</v>
      </c>
    </row>
    <row r="3739" spans="1:1" x14ac:dyDescent="0.35">
      <c r="A3739" s="46">
        <v>3689</v>
      </c>
    </row>
    <row r="3740" spans="1:1" x14ac:dyDescent="0.35">
      <c r="A3740" s="46">
        <v>3690</v>
      </c>
    </row>
    <row r="3741" spans="1:1" x14ac:dyDescent="0.35">
      <c r="A3741" s="46">
        <v>3691</v>
      </c>
    </row>
    <row r="3742" spans="1:1" x14ac:dyDescent="0.35">
      <c r="A3742" s="46">
        <v>3692</v>
      </c>
    </row>
    <row r="3743" spans="1:1" x14ac:dyDescent="0.35">
      <c r="A3743" s="46">
        <v>3693</v>
      </c>
    </row>
    <row r="3744" spans="1:1" x14ac:dyDescent="0.35">
      <c r="A3744" s="46">
        <v>3694</v>
      </c>
    </row>
    <row r="3745" spans="1:5" x14ac:dyDescent="0.35">
      <c r="A3745" s="46">
        <v>3695</v>
      </c>
    </row>
    <row r="3746" spans="1:5" x14ac:dyDescent="0.35">
      <c r="A3746" s="46">
        <v>3696</v>
      </c>
    </row>
    <row r="3747" spans="1:5" x14ac:dyDescent="0.35">
      <c r="A3747" s="46">
        <v>3697</v>
      </c>
    </row>
    <row r="3748" spans="1:5" x14ac:dyDescent="0.35">
      <c r="A3748" s="46">
        <v>3698</v>
      </c>
    </row>
    <row r="3749" spans="1:5" x14ac:dyDescent="0.35">
      <c r="A3749" s="46">
        <v>3699</v>
      </c>
    </row>
    <row r="3750" spans="1:5" s="30" customFormat="1" x14ac:dyDescent="0.35">
      <c r="A3750" s="46">
        <v>3700</v>
      </c>
    </row>
    <row r="3751" spans="1:5" x14ac:dyDescent="0.35">
      <c r="A3751" s="46">
        <v>3701</v>
      </c>
      <c r="B3751" s="31" t="s">
        <v>98</v>
      </c>
      <c r="C3751" s="31" t="s">
        <v>315</v>
      </c>
      <c r="D3751" s="31" t="s">
        <v>338</v>
      </c>
      <c r="E3751" s="31" t="s">
        <v>316</v>
      </c>
    </row>
    <row r="3752" spans="1:5" ht="29" x14ac:dyDescent="0.35">
      <c r="A3752" s="46">
        <v>3702</v>
      </c>
      <c r="B3752" s="32" t="s">
        <v>317</v>
      </c>
      <c r="C3752" s="32" t="s">
        <v>339</v>
      </c>
      <c r="D3752" s="32" t="s">
        <v>346</v>
      </c>
      <c r="E3752" s="32">
        <v>2</v>
      </c>
    </row>
    <row r="3753" spans="1:5" ht="29" x14ac:dyDescent="0.35">
      <c r="A3753" s="46">
        <v>3703</v>
      </c>
      <c r="B3753" s="32" t="s">
        <v>317</v>
      </c>
      <c r="C3753" s="32" t="s">
        <v>339</v>
      </c>
      <c r="D3753" s="32" t="s">
        <v>318</v>
      </c>
      <c r="E3753" s="33">
        <v>23904</v>
      </c>
    </row>
    <row r="3754" spans="1:5" x14ac:dyDescent="0.35">
      <c r="A3754" s="46">
        <v>3704</v>
      </c>
      <c r="B3754" s="32" t="s">
        <v>317</v>
      </c>
      <c r="C3754" s="32" t="s">
        <v>339</v>
      </c>
      <c r="D3754" s="32" t="s">
        <v>319</v>
      </c>
      <c r="E3754" s="32">
        <v>249</v>
      </c>
    </row>
    <row r="3755" spans="1:5" ht="29" x14ac:dyDescent="0.35">
      <c r="A3755" s="46">
        <v>3705</v>
      </c>
      <c r="B3755" s="32" t="s">
        <v>317</v>
      </c>
      <c r="C3755" s="32" t="s">
        <v>339</v>
      </c>
      <c r="D3755" s="32" t="s">
        <v>320</v>
      </c>
      <c r="E3755" s="32">
        <v>105</v>
      </c>
    </row>
    <row r="3756" spans="1:5" x14ac:dyDescent="0.35">
      <c r="A3756" s="46">
        <v>3706</v>
      </c>
      <c r="B3756" s="32" t="s">
        <v>317</v>
      </c>
      <c r="C3756" s="32" t="s">
        <v>340</v>
      </c>
      <c r="D3756" s="32" t="s">
        <v>321</v>
      </c>
      <c r="E3756" s="32">
        <v>115</v>
      </c>
    </row>
    <row r="3757" spans="1:5" x14ac:dyDescent="0.35">
      <c r="A3757" s="46">
        <v>3707</v>
      </c>
      <c r="B3757" s="32" t="s">
        <v>317</v>
      </c>
      <c r="C3757" s="32" t="s">
        <v>341</v>
      </c>
      <c r="D3757" s="32" t="s">
        <v>324</v>
      </c>
      <c r="E3757" s="32">
        <v>1</v>
      </c>
    </row>
    <row r="3758" spans="1:5" ht="29" x14ac:dyDescent="0.35">
      <c r="A3758" s="46">
        <v>3708</v>
      </c>
      <c r="B3758" s="32" t="s">
        <v>317</v>
      </c>
      <c r="C3758" s="32" t="s">
        <v>341</v>
      </c>
      <c r="D3758" s="32" t="s">
        <v>325</v>
      </c>
      <c r="E3758" s="32">
        <v>4</v>
      </c>
    </row>
    <row r="3759" spans="1:5" x14ac:dyDescent="0.35">
      <c r="A3759" s="46">
        <v>3709</v>
      </c>
      <c r="B3759" s="32" t="s">
        <v>326</v>
      </c>
      <c r="C3759" s="32" t="s">
        <v>327</v>
      </c>
      <c r="D3759" s="32" t="s">
        <v>327</v>
      </c>
      <c r="E3759" s="33">
        <v>6249</v>
      </c>
    </row>
    <row r="3760" spans="1:5" x14ac:dyDescent="0.35">
      <c r="A3760" s="46">
        <v>3710</v>
      </c>
      <c r="B3760" s="32" t="s">
        <v>326</v>
      </c>
      <c r="C3760" s="32" t="s">
        <v>327</v>
      </c>
      <c r="D3760" s="32" t="s">
        <v>329</v>
      </c>
      <c r="E3760" s="32">
        <v>443</v>
      </c>
    </row>
    <row r="3761" spans="1:5" x14ac:dyDescent="0.35">
      <c r="A3761" s="46">
        <v>3711</v>
      </c>
      <c r="B3761" s="32" t="s">
        <v>326</v>
      </c>
      <c r="C3761" s="32" t="s">
        <v>343</v>
      </c>
      <c r="D3761" s="32" t="s">
        <v>332</v>
      </c>
      <c r="E3761" s="33">
        <v>3504</v>
      </c>
    </row>
    <row r="3762" spans="1:5" x14ac:dyDescent="0.35">
      <c r="A3762" s="46">
        <v>3712</v>
      </c>
      <c r="B3762" s="32" t="s">
        <v>326</v>
      </c>
      <c r="C3762" s="32" t="s">
        <v>343</v>
      </c>
      <c r="D3762" s="32" t="s">
        <v>333</v>
      </c>
      <c r="E3762" s="33">
        <v>2353</v>
      </c>
    </row>
    <row r="3763" spans="1:5" x14ac:dyDescent="0.35">
      <c r="A3763" s="46">
        <v>3713</v>
      </c>
      <c r="B3763" s="32" t="s">
        <v>326</v>
      </c>
      <c r="C3763" s="32" t="s">
        <v>343</v>
      </c>
      <c r="D3763" s="32" t="s">
        <v>334</v>
      </c>
      <c r="E3763" s="33">
        <v>4409</v>
      </c>
    </row>
    <row r="3764" spans="1:5" x14ac:dyDescent="0.35">
      <c r="A3764" s="46">
        <v>3714</v>
      </c>
      <c r="B3764" s="32" t="s">
        <v>326</v>
      </c>
      <c r="C3764" s="32" t="s">
        <v>343</v>
      </c>
      <c r="D3764" s="32" t="s">
        <v>335</v>
      </c>
      <c r="E3764" s="32">
        <v>325</v>
      </c>
    </row>
    <row r="3765" spans="1:5" x14ac:dyDescent="0.35">
      <c r="A3765" s="46">
        <v>3715</v>
      </c>
      <c r="B3765" s="32" t="s">
        <v>326</v>
      </c>
      <c r="C3765" s="32" t="s">
        <v>336</v>
      </c>
      <c r="D3765" s="32" t="s">
        <v>336</v>
      </c>
      <c r="E3765" s="33">
        <v>1640</v>
      </c>
    </row>
    <row r="3766" spans="1:5" x14ac:dyDescent="0.35">
      <c r="A3766" s="46">
        <v>3716</v>
      </c>
      <c r="B3766" s="34" t="s">
        <v>337</v>
      </c>
      <c r="C3766" s="34"/>
      <c r="D3766" s="34"/>
      <c r="E3766" s="34">
        <f>SUM(E3752:E3765)</f>
        <v>43303</v>
      </c>
    </row>
    <row r="3767" spans="1:5" x14ac:dyDescent="0.35">
      <c r="A3767" s="46">
        <v>3717</v>
      </c>
    </row>
    <row r="3768" spans="1:5" x14ac:dyDescent="0.35">
      <c r="A3768" s="46">
        <v>3718</v>
      </c>
    </row>
    <row r="3769" spans="1:5" x14ac:dyDescent="0.35">
      <c r="A3769" s="46">
        <v>3719</v>
      </c>
    </row>
    <row r="3770" spans="1:5" x14ac:dyDescent="0.35">
      <c r="A3770" s="46">
        <v>3720</v>
      </c>
    </row>
    <row r="3771" spans="1:5" x14ac:dyDescent="0.35">
      <c r="A3771" s="46">
        <v>3721</v>
      </c>
    </row>
    <row r="3772" spans="1:5" x14ac:dyDescent="0.35">
      <c r="A3772" s="46">
        <v>3722</v>
      </c>
    </row>
    <row r="3773" spans="1:5" x14ac:dyDescent="0.35">
      <c r="A3773" s="46">
        <v>3723</v>
      </c>
    </row>
    <row r="3774" spans="1:5" x14ac:dyDescent="0.35">
      <c r="A3774" s="46">
        <v>3724</v>
      </c>
    </row>
    <row r="3775" spans="1:5" x14ac:dyDescent="0.35">
      <c r="A3775" s="46">
        <v>3725</v>
      </c>
    </row>
    <row r="3776" spans="1:5" x14ac:dyDescent="0.35">
      <c r="A3776" s="46">
        <v>3726</v>
      </c>
    </row>
    <row r="3777" spans="1:1" x14ac:dyDescent="0.35">
      <c r="A3777" s="46">
        <v>3727</v>
      </c>
    </row>
    <row r="3778" spans="1:1" x14ac:dyDescent="0.35">
      <c r="A3778" s="46">
        <v>3728</v>
      </c>
    </row>
    <row r="3779" spans="1:1" x14ac:dyDescent="0.35">
      <c r="A3779" s="46">
        <v>3729</v>
      </c>
    </row>
    <row r="3780" spans="1:1" x14ac:dyDescent="0.35">
      <c r="A3780" s="46">
        <v>3730</v>
      </c>
    </row>
    <row r="3781" spans="1:1" x14ac:dyDescent="0.35">
      <c r="A3781" s="46">
        <v>3731</v>
      </c>
    </row>
    <row r="3782" spans="1:1" x14ac:dyDescent="0.35">
      <c r="A3782" s="46">
        <v>3732</v>
      </c>
    </row>
    <row r="3783" spans="1:1" x14ac:dyDescent="0.35">
      <c r="A3783" s="46">
        <v>3733</v>
      </c>
    </row>
    <row r="3784" spans="1:1" x14ac:dyDescent="0.35">
      <c r="A3784" s="46">
        <v>3734</v>
      </c>
    </row>
    <row r="3785" spans="1:1" x14ac:dyDescent="0.35">
      <c r="A3785" s="46">
        <v>3735</v>
      </c>
    </row>
    <row r="3786" spans="1:1" x14ac:dyDescent="0.35">
      <c r="A3786" s="46">
        <v>3736</v>
      </c>
    </row>
    <row r="3787" spans="1:1" x14ac:dyDescent="0.35">
      <c r="A3787" s="46">
        <v>3737</v>
      </c>
    </row>
    <row r="3788" spans="1:1" x14ac:dyDescent="0.35">
      <c r="A3788" s="46">
        <v>3738</v>
      </c>
    </row>
    <row r="3789" spans="1:1" x14ac:dyDescent="0.35">
      <c r="A3789" s="46">
        <v>3739</v>
      </c>
    </row>
    <row r="3790" spans="1:1" x14ac:dyDescent="0.35">
      <c r="A3790" s="46">
        <v>3740</v>
      </c>
    </row>
    <row r="3791" spans="1:1" x14ac:dyDescent="0.35">
      <c r="A3791" s="46">
        <v>3741</v>
      </c>
    </row>
    <row r="3792" spans="1:1" x14ac:dyDescent="0.35">
      <c r="A3792" s="46">
        <v>3742</v>
      </c>
    </row>
    <row r="3793" spans="1:5" x14ac:dyDescent="0.35">
      <c r="A3793" s="46">
        <v>3743</v>
      </c>
    </row>
    <row r="3794" spans="1:5" x14ac:dyDescent="0.35">
      <c r="A3794" s="46">
        <v>3744</v>
      </c>
    </row>
    <row r="3795" spans="1:5" x14ac:dyDescent="0.35">
      <c r="A3795" s="46">
        <v>3745</v>
      </c>
    </row>
    <row r="3796" spans="1:5" x14ac:dyDescent="0.35">
      <c r="A3796" s="46">
        <v>3746</v>
      </c>
    </row>
    <row r="3797" spans="1:5" x14ac:dyDescent="0.35">
      <c r="A3797" s="46">
        <v>3747</v>
      </c>
    </row>
    <row r="3798" spans="1:5" x14ac:dyDescent="0.35">
      <c r="A3798" s="46">
        <v>3748</v>
      </c>
    </row>
    <row r="3799" spans="1:5" x14ac:dyDescent="0.35">
      <c r="A3799" s="46">
        <v>3749</v>
      </c>
    </row>
    <row r="3800" spans="1:5" s="30" customFormat="1" x14ac:dyDescent="0.35">
      <c r="A3800" s="46">
        <v>3750</v>
      </c>
    </row>
    <row r="3801" spans="1:5" x14ac:dyDescent="0.35">
      <c r="A3801" s="46">
        <v>3751</v>
      </c>
      <c r="B3801" s="31" t="s">
        <v>47</v>
      </c>
      <c r="C3801" s="31" t="s">
        <v>315</v>
      </c>
      <c r="D3801" s="31" t="s">
        <v>338</v>
      </c>
      <c r="E3801" s="31" t="s">
        <v>316</v>
      </c>
    </row>
    <row r="3802" spans="1:5" ht="29" x14ac:dyDescent="0.35">
      <c r="A3802" s="46">
        <v>3752</v>
      </c>
      <c r="B3802" s="32" t="s">
        <v>317</v>
      </c>
      <c r="C3802" s="32" t="s">
        <v>339</v>
      </c>
      <c r="D3802" s="32" t="s">
        <v>318</v>
      </c>
      <c r="E3802" s="33">
        <v>15308</v>
      </c>
    </row>
    <row r="3803" spans="1:5" x14ac:dyDescent="0.35">
      <c r="A3803" s="46">
        <v>3753</v>
      </c>
      <c r="B3803" s="32" t="s">
        <v>317</v>
      </c>
      <c r="C3803" s="32" t="s">
        <v>339</v>
      </c>
      <c r="D3803" s="32" t="s">
        <v>319</v>
      </c>
      <c r="E3803" s="32">
        <v>102</v>
      </c>
    </row>
    <row r="3804" spans="1:5" ht="29" x14ac:dyDescent="0.35">
      <c r="A3804" s="46">
        <v>3754</v>
      </c>
      <c r="B3804" s="32" t="s">
        <v>317</v>
      </c>
      <c r="C3804" s="32" t="s">
        <v>339</v>
      </c>
      <c r="D3804" s="32" t="s">
        <v>320</v>
      </c>
      <c r="E3804" s="32">
        <v>189</v>
      </c>
    </row>
    <row r="3805" spans="1:5" x14ac:dyDescent="0.35">
      <c r="A3805" s="46">
        <v>3755</v>
      </c>
      <c r="B3805" s="32" t="s">
        <v>317</v>
      </c>
      <c r="C3805" s="32" t="s">
        <v>340</v>
      </c>
      <c r="D3805" s="32" t="s">
        <v>321</v>
      </c>
      <c r="E3805" s="33">
        <v>2422</v>
      </c>
    </row>
    <row r="3806" spans="1:5" x14ac:dyDescent="0.35">
      <c r="A3806" s="46">
        <v>3756</v>
      </c>
      <c r="B3806" s="32" t="s">
        <v>317</v>
      </c>
      <c r="C3806" s="32" t="s">
        <v>340</v>
      </c>
      <c r="D3806" s="32" t="s">
        <v>322</v>
      </c>
      <c r="E3806" s="32">
        <v>69</v>
      </c>
    </row>
    <row r="3807" spans="1:5" x14ac:dyDescent="0.35">
      <c r="A3807" s="46">
        <v>3757</v>
      </c>
      <c r="B3807" s="32" t="s">
        <v>317</v>
      </c>
      <c r="C3807" s="32" t="s">
        <v>341</v>
      </c>
      <c r="D3807" s="32" t="s">
        <v>323</v>
      </c>
      <c r="E3807" s="32">
        <v>181</v>
      </c>
    </row>
    <row r="3808" spans="1:5" x14ac:dyDescent="0.35">
      <c r="A3808" s="46">
        <v>3758</v>
      </c>
      <c r="B3808" s="32" t="s">
        <v>317</v>
      </c>
      <c r="C3808" s="32" t="s">
        <v>341</v>
      </c>
      <c r="D3808" s="32" t="s">
        <v>324</v>
      </c>
      <c r="E3808" s="33">
        <v>2284</v>
      </c>
    </row>
    <row r="3809" spans="1:5" ht="29" x14ac:dyDescent="0.35">
      <c r="A3809" s="46">
        <v>3759</v>
      </c>
      <c r="B3809" s="32" t="s">
        <v>317</v>
      </c>
      <c r="C3809" s="32" t="s">
        <v>341</v>
      </c>
      <c r="D3809" s="32" t="s">
        <v>325</v>
      </c>
      <c r="E3809" s="32">
        <v>18</v>
      </c>
    </row>
    <row r="3810" spans="1:5" x14ac:dyDescent="0.35">
      <c r="A3810" s="46">
        <v>3760</v>
      </c>
      <c r="B3810" s="32" t="s">
        <v>326</v>
      </c>
      <c r="C3810" s="32" t="s">
        <v>327</v>
      </c>
      <c r="D3810" s="32" t="s">
        <v>327</v>
      </c>
      <c r="E3810" s="33">
        <v>5921</v>
      </c>
    </row>
    <row r="3811" spans="1:5" x14ac:dyDescent="0.35">
      <c r="A3811" s="46">
        <v>3761</v>
      </c>
      <c r="B3811" s="32" t="s">
        <v>326</v>
      </c>
      <c r="C3811" s="32" t="s">
        <v>327</v>
      </c>
      <c r="D3811" s="32" t="s">
        <v>329</v>
      </c>
      <c r="E3811" s="32">
        <v>184</v>
      </c>
    </row>
    <row r="3812" spans="1:5" x14ac:dyDescent="0.35">
      <c r="A3812" s="46">
        <v>3762</v>
      </c>
      <c r="B3812" s="32" t="s">
        <v>326</v>
      </c>
      <c r="C3812" s="32" t="s">
        <v>343</v>
      </c>
      <c r="D3812" s="32" t="s">
        <v>332</v>
      </c>
      <c r="E3812" s="33">
        <v>14008</v>
      </c>
    </row>
    <row r="3813" spans="1:5" x14ac:dyDescent="0.35">
      <c r="A3813" s="46">
        <v>3763</v>
      </c>
      <c r="B3813" s="32" t="s">
        <v>326</v>
      </c>
      <c r="C3813" s="32" t="s">
        <v>343</v>
      </c>
      <c r="D3813" s="32" t="s">
        <v>333</v>
      </c>
      <c r="E3813" s="33">
        <v>3490</v>
      </c>
    </row>
    <row r="3814" spans="1:5" x14ac:dyDescent="0.35">
      <c r="A3814" s="46">
        <v>3764</v>
      </c>
      <c r="B3814" s="32" t="s">
        <v>326</v>
      </c>
      <c r="C3814" s="32" t="s">
        <v>343</v>
      </c>
      <c r="D3814" s="32" t="s">
        <v>334</v>
      </c>
      <c r="E3814" s="33">
        <v>9447</v>
      </c>
    </row>
    <row r="3815" spans="1:5" x14ac:dyDescent="0.35">
      <c r="A3815" s="46">
        <v>3765</v>
      </c>
      <c r="B3815" s="32" t="s">
        <v>326</v>
      </c>
      <c r="C3815" s="32" t="s">
        <v>343</v>
      </c>
      <c r="D3815" s="32" t="s">
        <v>335</v>
      </c>
      <c r="E3815" s="32">
        <v>591</v>
      </c>
    </row>
    <row r="3816" spans="1:5" x14ac:dyDescent="0.35">
      <c r="A3816" s="46">
        <v>3766</v>
      </c>
      <c r="B3816" s="34" t="s">
        <v>337</v>
      </c>
      <c r="C3816" s="34"/>
      <c r="D3816" s="34"/>
      <c r="E3816" s="35">
        <v>54212</v>
      </c>
    </row>
    <row r="3817" spans="1:5" x14ac:dyDescent="0.35">
      <c r="A3817" s="46">
        <v>3767</v>
      </c>
    </row>
    <row r="3818" spans="1:5" x14ac:dyDescent="0.35">
      <c r="A3818" s="46">
        <v>3768</v>
      </c>
    </row>
    <row r="3819" spans="1:5" x14ac:dyDescent="0.35">
      <c r="A3819" s="46">
        <v>3769</v>
      </c>
    </row>
    <row r="3820" spans="1:5" x14ac:dyDescent="0.35">
      <c r="A3820" s="46">
        <v>3770</v>
      </c>
    </row>
    <row r="3821" spans="1:5" x14ac:dyDescent="0.35">
      <c r="A3821" s="46">
        <v>3771</v>
      </c>
    </row>
    <row r="3822" spans="1:5" x14ac:dyDescent="0.35">
      <c r="A3822" s="46">
        <v>3772</v>
      </c>
    </row>
    <row r="3823" spans="1:5" x14ac:dyDescent="0.35">
      <c r="A3823" s="46">
        <v>3773</v>
      </c>
    </row>
    <row r="3824" spans="1:5" x14ac:dyDescent="0.35">
      <c r="A3824" s="46">
        <v>3774</v>
      </c>
    </row>
    <row r="3825" spans="1:1" x14ac:dyDescent="0.35">
      <c r="A3825" s="46">
        <v>3775</v>
      </c>
    </row>
    <row r="3826" spans="1:1" x14ac:dyDescent="0.35">
      <c r="A3826" s="46">
        <v>3776</v>
      </c>
    </row>
    <row r="3827" spans="1:1" x14ac:dyDescent="0.35">
      <c r="A3827" s="46">
        <v>3777</v>
      </c>
    </row>
    <row r="3828" spans="1:1" x14ac:dyDescent="0.35">
      <c r="A3828" s="46">
        <v>3778</v>
      </c>
    </row>
    <row r="3829" spans="1:1" x14ac:dyDescent="0.35">
      <c r="A3829" s="46">
        <v>3779</v>
      </c>
    </row>
    <row r="3830" spans="1:1" x14ac:dyDescent="0.35">
      <c r="A3830" s="46">
        <v>3780</v>
      </c>
    </row>
    <row r="3831" spans="1:1" x14ac:dyDescent="0.35">
      <c r="A3831" s="46">
        <v>3781</v>
      </c>
    </row>
    <row r="3832" spans="1:1" x14ac:dyDescent="0.35">
      <c r="A3832" s="46">
        <v>3782</v>
      </c>
    </row>
    <row r="3833" spans="1:1" x14ac:dyDescent="0.35">
      <c r="A3833" s="46">
        <v>3783</v>
      </c>
    </row>
    <row r="3834" spans="1:1" x14ac:dyDescent="0.35">
      <c r="A3834" s="46">
        <v>3784</v>
      </c>
    </row>
    <row r="3835" spans="1:1" x14ac:dyDescent="0.35">
      <c r="A3835" s="46">
        <v>3785</v>
      </c>
    </row>
    <row r="3836" spans="1:1" x14ac:dyDescent="0.35">
      <c r="A3836" s="46">
        <v>3786</v>
      </c>
    </row>
    <row r="3837" spans="1:1" x14ac:dyDescent="0.35">
      <c r="A3837" s="46">
        <v>3787</v>
      </c>
    </row>
    <row r="3838" spans="1:1" x14ac:dyDescent="0.35">
      <c r="A3838" s="46">
        <v>3788</v>
      </c>
    </row>
    <row r="3839" spans="1:1" x14ac:dyDescent="0.35">
      <c r="A3839" s="46">
        <v>3789</v>
      </c>
    </row>
    <row r="3840" spans="1:1" x14ac:dyDescent="0.35">
      <c r="A3840" s="46">
        <v>3790</v>
      </c>
    </row>
    <row r="3841" spans="1:5" x14ac:dyDescent="0.35">
      <c r="A3841" s="46">
        <v>3791</v>
      </c>
    </row>
    <row r="3842" spans="1:5" x14ac:dyDescent="0.35">
      <c r="A3842" s="46">
        <v>3792</v>
      </c>
    </row>
    <row r="3843" spans="1:5" x14ac:dyDescent="0.35">
      <c r="A3843" s="46">
        <v>3793</v>
      </c>
    </row>
    <row r="3844" spans="1:5" x14ac:dyDescent="0.35">
      <c r="A3844" s="46">
        <v>3794</v>
      </c>
    </row>
    <row r="3845" spans="1:5" x14ac:dyDescent="0.35">
      <c r="A3845" s="46">
        <v>3795</v>
      </c>
    </row>
    <row r="3846" spans="1:5" x14ac:dyDescent="0.35">
      <c r="A3846" s="46">
        <v>3796</v>
      </c>
    </row>
    <row r="3847" spans="1:5" x14ac:dyDescent="0.35">
      <c r="A3847" s="46">
        <v>3797</v>
      </c>
    </row>
    <row r="3848" spans="1:5" x14ac:dyDescent="0.35">
      <c r="A3848" s="46">
        <v>3798</v>
      </c>
    </row>
    <row r="3849" spans="1:5" x14ac:dyDescent="0.35">
      <c r="A3849" s="46">
        <v>3799</v>
      </c>
    </row>
    <row r="3850" spans="1:5" s="30" customFormat="1" x14ac:dyDescent="0.35">
      <c r="A3850" s="46">
        <v>3800</v>
      </c>
    </row>
    <row r="3851" spans="1:5" x14ac:dyDescent="0.35">
      <c r="A3851" s="46">
        <v>3801</v>
      </c>
      <c r="B3851" s="31" t="s">
        <v>48</v>
      </c>
      <c r="C3851" s="31" t="s">
        <v>315</v>
      </c>
      <c r="D3851" s="31" t="s">
        <v>338</v>
      </c>
      <c r="E3851" s="31" t="s">
        <v>316</v>
      </c>
    </row>
    <row r="3852" spans="1:5" x14ac:dyDescent="0.35">
      <c r="A3852" s="46">
        <v>3802</v>
      </c>
      <c r="B3852" s="32" t="s">
        <v>326</v>
      </c>
      <c r="C3852" s="32" t="s">
        <v>327</v>
      </c>
      <c r="D3852" s="32" t="s">
        <v>327</v>
      </c>
      <c r="E3852" s="32">
        <v>145</v>
      </c>
    </row>
    <row r="3853" spans="1:5" x14ac:dyDescent="0.35">
      <c r="A3853" s="46">
        <v>3803</v>
      </c>
      <c r="B3853" s="32" t="s">
        <v>326</v>
      </c>
      <c r="C3853" s="32" t="s">
        <v>343</v>
      </c>
      <c r="D3853" s="32" t="s">
        <v>332</v>
      </c>
      <c r="E3853" s="33">
        <v>1220</v>
      </c>
    </row>
    <row r="3854" spans="1:5" x14ac:dyDescent="0.35">
      <c r="A3854" s="46">
        <v>3804</v>
      </c>
      <c r="B3854" s="32" t="s">
        <v>326</v>
      </c>
      <c r="C3854" s="32" t="s">
        <v>343</v>
      </c>
      <c r="D3854" s="32" t="s">
        <v>333</v>
      </c>
      <c r="E3854" s="32">
        <v>14</v>
      </c>
    </row>
    <row r="3855" spans="1:5" x14ac:dyDescent="0.35">
      <c r="A3855" s="46">
        <v>3805</v>
      </c>
      <c r="B3855" s="32" t="s">
        <v>326</v>
      </c>
      <c r="C3855" s="32" t="s">
        <v>343</v>
      </c>
      <c r="D3855" s="32" t="s">
        <v>334</v>
      </c>
      <c r="E3855" s="32">
        <v>574</v>
      </c>
    </row>
    <row r="3856" spans="1:5" x14ac:dyDescent="0.35">
      <c r="A3856" s="46">
        <v>3806</v>
      </c>
      <c r="B3856" s="34" t="s">
        <v>337</v>
      </c>
      <c r="C3856" s="34"/>
      <c r="D3856" s="34"/>
      <c r="E3856" s="35">
        <v>1954</v>
      </c>
    </row>
    <row r="3857" spans="1:1" x14ac:dyDescent="0.35">
      <c r="A3857" s="46">
        <v>3807</v>
      </c>
    </row>
    <row r="3858" spans="1:1" x14ac:dyDescent="0.35">
      <c r="A3858" s="46">
        <v>3808</v>
      </c>
    </row>
    <row r="3859" spans="1:1" x14ac:dyDescent="0.35">
      <c r="A3859" s="46">
        <v>3809</v>
      </c>
    </row>
    <row r="3860" spans="1:1" x14ac:dyDescent="0.35">
      <c r="A3860" s="46">
        <v>3810</v>
      </c>
    </row>
    <row r="3861" spans="1:1" x14ac:dyDescent="0.35">
      <c r="A3861" s="46">
        <v>3811</v>
      </c>
    </row>
    <row r="3862" spans="1:1" x14ac:dyDescent="0.35">
      <c r="A3862" s="46">
        <v>3812</v>
      </c>
    </row>
    <row r="3863" spans="1:1" x14ac:dyDescent="0.35">
      <c r="A3863" s="46">
        <v>3813</v>
      </c>
    </row>
    <row r="3864" spans="1:1" x14ac:dyDescent="0.35">
      <c r="A3864" s="46">
        <v>3814</v>
      </c>
    </row>
    <row r="3865" spans="1:1" x14ac:dyDescent="0.35">
      <c r="A3865" s="46">
        <v>3815</v>
      </c>
    </row>
    <row r="3866" spans="1:1" x14ac:dyDescent="0.35">
      <c r="A3866" s="46">
        <v>3816</v>
      </c>
    </row>
    <row r="3867" spans="1:1" x14ac:dyDescent="0.35">
      <c r="A3867" s="46">
        <v>3817</v>
      </c>
    </row>
    <row r="3868" spans="1:1" x14ac:dyDescent="0.35">
      <c r="A3868" s="46">
        <v>3818</v>
      </c>
    </row>
    <row r="3869" spans="1:1" x14ac:dyDescent="0.35">
      <c r="A3869" s="46">
        <v>3819</v>
      </c>
    </row>
    <row r="3870" spans="1:1" x14ac:dyDescent="0.35">
      <c r="A3870" s="46">
        <v>3820</v>
      </c>
    </row>
    <row r="3871" spans="1:1" x14ac:dyDescent="0.35">
      <c r="A3871" s="46">
        <v>3821</v>
      </c>
    </row>
    <row r="3872" spans="1:1" x14ac:dyDescent="0.35">
      <c r="A3872" s="46">
        <v>3822</v>
      </c>
    </row>
    <row r="3873" spans="1:1" x14ac:dyDescent="0.35">
      <c r="A3873" s="46">
        <v>3823</v>
      </c>
    </row>
    <row r="3874" spans="1:1" x14ac:dyDescent="0.35">
      <c r="A3874" s="46">
        <v>3824</v>
      </c>
    </row>
    <row r="3875" spans="1:1" x14ac:dyDescent="0.35">
      <c r="A3875" s="46">
        <v>3825</v>
      </c>
    </row>
    <row r="3876" spans="1:1" x14ac:dyDescent="0.35">
      <c r="A3876" s="46">
        <v>3826</v>
      </c>
    </row>
    <row r="3877" spans="1:1" x14ac:dyDescent="0.35">
      <c r="A3877" s="46">
        <v>3827</v>
      </c>
    </row>
    <row r="3878" spans="1:1" x14ac:dyDescent="0.35">
      <c r="A3878" s="46">
        <v>3828</v>
      </c>
    </row>
    <row r="3879" spans="1:1" x14ac:dyDescent="0.35">
      <c r="A3879" s="46">
        <v>3829</v>
      </c>
    </row>
    <row r="3880" spans="1:1" x14ac:dyDescent="0.35">
      <c r="A3880" s="46">
        <v>3830</v>
      </c>
    </row>
    <row r="3881" spans="1:1" x14ac:dyDescent="0.35">
      <c r="A3881" s="46">
        <v>3831</v>
      </c>
    </row>
    <row r="3882" spans="1:1" x14ac:dyDescent="0.35">
      <c r="A3882" s="46">
        <v>3832</v>
      </c>
    </row>
    <row r="3883" spans="1:1" x14ac:dyDescent="0.35">
      <c r="A3883" s="46">
        <v>3833</v>
      </c>
    </row>
    <row r="3884" spans="1:1" x14ac:dyDescent="0.35">
      <c r="A3884" s="46">
        <v>3834</v>
      </c>
    </row>
    <row r="3885" spans="1:1" x14ac:dyDescent="0.35">
      <c r="A3885" s="46">
        <v>3835</v>
      </c>
    </row>
    <row r="3886" spans="1:1" x14ac:dyDescent="0.35">
      <c r="A3886" s="46">
        <v>3836</v>
      </c>
    </row>
    <row r="3887" spans="1:1" x14ac:dyDescent="0.35">
      <c r="A3887" s="46">
        <v>3837</v>
      </c>
    </row>
    <row r="3888" spans="1:1" x14ac:dyDescent="0.35">
      <c r="A3888" s="46">
        <v>3838</v>
      </c>
    </row>
    <row r="3889" spans="1:17" x14ac:dyDescent="0.35">
      <c r="A3889" s="46">
        <v>3839</v>
      </c>
    </row>
    <row r="3890" spans="1:17" x14ac:dyDescent="0.35">
      <c r="A3890" s="46">
        <v>3840</v>
      </c>
    </row>
    <row r="3891" spans="1:17" x14ac:dyDescent="0.35">
      <c r="A3891" s="46">
        <v>3841</v>
      </c>
    </row>
    <row r="3892" spans="1:17" x14ac:dyDescent="0.35">
      <c r="A3892" s="46">
        <v>3842</v>
      </c>
    </row>
    <row r="3893" spans="1:17" x14ac:dyDescent="0.35">
      <c r="A3893" s="46">
        <v>3843</v>
      </c>
    </row>
    <row r="3894" spans="1:17" x14ac:dyDescent="0.35">
      <c r="A3894" s="46">
        <v>3844</v>
      </c>
    </row>
    <row r="3895" spans="1:17" x14ac:dyDescent="0.35">
      <c r="A3895" s="46">
        <v>3845</v>
      </c>
    </row>
    <row r="3896" spans="1:17" x14ac:dyDescent="0.35">
      <c r="A3896" s="46">
        <v>3846</v>
      </c>
    </row>
    <row r="3897" spans="1:17" x14ac:dyDescent="0.35">
      <c r="A3897" s="46">
        <v>3847</v>
      </c>
    </row>
    <row r="3898" spans="1:17" x14ac:dyDescent="0.35">
      <c r="A3898" s="46">
        <v>3848</v>
      </c>
    </row>
    <row r="3899" spans="1:17" x14ac:dyDescent="0.35">
      <c r="A3899" s="46">
        <v>3849</v>
      </c>
    </row>
    <row r="3900" spans="1:17" s="30" customFormat="1" x14ac:dyDescent="0.35">
      <c r="A3900" s="46">
        <v>3850</v>
      </c>
    </row>
    <row r="3901" spans="1:17" x14ac:dyDescent="0.35">
      <c r="A3901" s="46">
        <v>3851</v>
      </c>
      <c r="B3901" s="31" t="s">
        <v>99</v>
      </c>
      <c r="C3901" s="31" t="s">
        <v>315</v>
      </c>
      <c r="D3901" s="31" t="s">
        <v>338</v>
      </c>
      <c r="E3901" s="31" t="s">
        <v>316</v>
      </c>
      <c r="N3901" s="31"/>
      <c r="O3901" s="31"/>
      <c r="P3901" s="31"/>
      <c r="Q3901" s="31"/>
    </row>
    <row r="3902" spans="1:17" ht="29" x14ac:dyDescent="0.35">
      <c r="A3902" s="46">
        <v>3852</v>
      </c>
      <c r="B3902" s="32" t="s">
        <v>317</v>
      </c>
      <c r="C3902" s="32" t="s">
        <v>339</v>
      </c>
      <c r="D3902" s="32" t="s">
        <v>318</v>
      </c>
      <c r="E3902" s="33">
        <v>26231</v>
      </c>
      <c r="N3902" s="32"/>
      <c r="O3902" s="32"/>
      <c r="P3902" s="32"/>
      <c r="Q3902" s="33"/>
    </row>
    <row r="3903" spans="1:17" x14ac:dyDescent="0.35">
      <c r="A3903" s="46">
        <v>3853</v>
      </c>
      <c r="B3903" s="32" t="s">
        <v>317</v>
      </c>
      <c r="C3903" s="32" t="s">
        <v>339</v>
      </c>
      <c r="D3903" s="32" t="s">
        <v>319</v>
      </c>
      <c r="E3903" s="33">
        <v>1078</v>
      </c>
      <c r="N3903" s="32"/>
      <c r="O3903" s="32"/>
      <c r="P3903" s="32"/>
      <c r="Q3903" s="33"/>
    </row>
    <row r="3904" spans="1:17" ht="29" x14ac:dyDescent="0.35">
      <c r="A3904" s="46">
        <v>3854</v>
      </c>
      <c r="B3904" s="32" t="s">
        <v>317</v>
      </c>
      <c r="C3904" s="32" t="s">
        <v>339</v>
      </c>
      <c r="D3904" s="32" t="s">
        <v>320</v>
      </c>
      <c r="E3904" s="32">
        <v>158</v>
      </c>
      <c r="N3904" s="32"/>
      <c r="O3904" s="32"/>
      <c r="P3904" s="32"/>
      <c r="Q3904" s="32"/>
    </row>
    <row r="3905" spans="1:17" x14ac:dyDescent="0.35">
      <c r="A3905" s="46">
        <v>3855</v>
      </c>
      <c r="B3905" s="32" t="s">
        <v>317</v>
      </c>
      <c r="C3905" s="32" t="s">
        <v>340</v>
      </c>
      <c r="D3905" s="32" t="s">
        <v>321</v>
      </c>
      <c r="E3905" s="32">
        <v>3</v>
      </c>
      <c r="N3905" s="32"/>
      <c r="O3905" s="32"/>
      <c r="P3905" s="32"/>
      <c r="Q3905" s="32"/>
    </row>
    <row r="3906" spans="1:17" x14ac:dyDescent="0.35">
      <c r="A3906" s="46">
        <v>3856</v>
      </c>
      <c r="B3906" s="32" t="s">
        <v>317</v>
      </c>
      <c r="C3906" s="32" t="s">
        <v>341</v>
      </c>
      <c r="D3906" s="32" t="s">
        <v>323</v>
      </c>
      <c r="E3906" s="33">
        <v>3814</v>
      </c>
      <c r="N3906" s="32"/>
      <c r="O3906" s="32"/>
      <c r="P3906" s="32"/>
      <c r="Q3906" s="33"/>
    </row>
    <row r="3907" spans="1:17" x14ac:dyDescent="0.35">
      <c r="A3907" s="46">
        <v>3857</v>
      </c>
      <c r="B3907" s="32" t="s">
        <v>317</v>
      </c>
      <c r="C3907" s="32" t="s">
        <v>341</v>
      </c>
      <c r="D3907" s="32" t="s">
        <v>324</v>
      </c>
      <c r="E3907" s="33">
        <v>8997</v>
      </c>
      <c r="N3907" s="32"/>
      <c r="O3907" s="32"/>
      <c r="P3907" s="32"/>
      <c r="Q3907" s="33"/>
    </row>
    <row r="3908" spans="1:17" ht="29" x14ac:dyDescent="0.35">
      <c r="A3908" s="46">
        <v>3858</v>
      </c>
      <c r="B3908" s="32" t="s">
        <v>317</v>
      </c>
      <c r="C3908" s="32" t="s">
        <v>341</v>
      </c>
      <c r="D3908" s="32" t="s">
        <v>325</v>
      </c>
      <c r="E3908" s="33">
        <v>1164</v>
      </c>
      <c r="N3908" s="32"/>
      <c r="O3908" s="32"/>
      <c r="P3908" s="32"/>
      <c r="Q3908" s="33"/>
    </row>
    <row r="3909" spans="1:17" x14ac:dyDescent="0.35">
      <c r="A3909" s="46">
        <v>3859</v>
      </c>
      <c r="B3909" s="32" t="s">
        <v>326</v>
      </c>
      <c r="C3909" s="32" t="s">
        <v>327</v>
      </c>
      <c r="D3909" s="32" t="s">
        <v>327</v>
      </c>
      <c r="E3909" s="33">
        <v>85028</v>
      </c>
      <c r="N3909" s="32"/>
      <c r="O3909" s="32"/>
      <c r="P3909" s="32"/>
      <c r="Q3909" s="33"/>
    </row>
    <row r="3910" spans="1:17" ht="29" x14ac:dyDescent="0.35">
      <c r="A3910" s="46">
        <v>3860</v>
      </c>
      <c r="B3910" s="32" t="s">
        <v>326</v>
      </c>
      <c r="C3910" s="32" t="s">
        <v>327</v>
      </c>
      <c r="D3910" s="32" t="s">
        <v>328</v>
      </c>
      <c r="E3910" s="33">
        <v>69092</v>
      </c>
      <c r="N3910" s="32"/>
      <c r="O3910" s="32"/>
      <c r="P3910" s="32"/>
      <c r="Q3910" s="33"/>
    </row>
    <row r="3911" spans="1:17" x14ac:dyDescent="0.35">
      <c r="A3911" s="46">
        <v>3861</v>
      </c>
      <c r="B3911" s="32" t="s">
        <v>326</v>
      </c>
      <c r="C3911" s="32" t="s">
        <v>327</v>
      </c>
      <c r="D3911" s="32" t="s">
        <v>329</v>
      </c>
      <c r="E3911" s="33">
        <v>9523</v>
      </c>
      <c r="N3911" s="32"/>
      <c r="O3911" s="32"/>
      <c r="P3911" s="32"/>
      <c r="Q3911" s="33"/>
    </row>
    <row r="3912" spans="1:17" x14ac:dyDescent="0.35">
      <c r="A3912" s="46">
        <v>3862</v>
      </c>
      <c r="B3912" s="32" t="s">
        <v>326</v>
      </c>
      <c r="C3912" s="32" t="s">
        <v>342</v>
      </c>
      <c r="D3912" s="32" t="s">
        <v>331</v>
      </c>
      <c r="E3912" s="32">
        <v>106</v>
      </c>
      <c r="N3912" s="32"/>
      <c r="O3912" s="32"/>
      <c r="P3912" s="32"/>
      <c r="Q3912" s="32"/>
    </row>
    <row r="3913" spans="1:17" x14ac:dyDescent="0.35">
      <c r="A3913" s="46">
        <v>3863</v>
      </c>
      <c r="B3913" s="32" t="s">
        <v>326</v>
      </c>
      <c r="C3913" s="32" t="s">
        <v>343</v>
      </c>
      <c r="D3913" s="32" t="s">
        <v>332</v>
      </c>
      <c r="E3913" s="33">
        <v>10424</v>
      </c>
      <c r="N3913" s="32"/>
      <c r="O3913" s="32"/>
      <c r="P3913" s="32"/>
      <c r="Q3913" s="33"/>
    </row>
    <row r="3914" spans="1:17" x14ac:dyDescent="0.35">
      <c r="A3914" s="46">
        <v>3864</v>
      </c>
      <c r="B3914" s="32" t="s">
        <v>326</v>
      </c>
      <c r="C3914" s="32" t="s">
        <v>343</v>
      </c>
      <c r="D3914" s="32" t="s">
        <v>333</v>
      </c>
      <c r="E3914" s="33">
        <v>21272</v>
      </c>
      <c r="N3914" s="32"/>
      <c r="O3914" s="32"/>
      <c r="P3914" s="32"/>
      <c r="Q3914" s="33"/>
    </row>
    <row r="3915" spans="1:17" x14ac:dyDescent="0.35">
      <c r="A3915" s="46">
        <v>3865</v>
      </c>
      <c r="B3915" s="32" t="s">
        <v>326</v>
      </c>
      <c r="C3915" s="32" t="s">
        <v>343</v>
      </c>
      <c r="D3915" s="32" t="s">
        <v>334</v>
      </c>
      <c r="E3915" s="33">
        <v>8935</v>
      </c>
      <c r="N3915" s="32"/>
      <c r="O3915" s="32"/>
      <c r="P3915" s="32"/>
      <c r="Q3915" s="33"/>
    </row>
    <row r="3916" spans="1:17" x14ac:dyDescent="0.35">
      <c r="A3916" s="46">
        <v>3866</v>
      </c>
      <c r="B3916" s="32" t="s">
        <v>326</v>
      </c>
      <c r="C3916" s="32" t="s">
        <v>343</v>
      </c>
      <c r="D3916" s="32" t="s">
        <v>335</v>
      </c>
      <c r="E3916" s="32">
        <v>695</v>
      </c>
      <c r="N3916" s="32"/>
      <c r="O3916" s="32"/>
      <c r="P3916" s="32"/>
      <c r="Q3916" s="32"/>
    </row>
    <row r="3917" spans="1:17" x14ac:dyDescent="0.35">
      <c r="A3917" s="46">
        <v>3867</v>
      </c>
      <c r="B3917" s="32" t="s">
        <v>326</v>
      </c>
      <c r="C3917" s="32" t="s">
        <v>336</v>
      </c>
      <c r="D3917" s="32" t="s">
        <v>336</v>
      </c>
      <c r="E3917" s="32">
        <v>299</v>
      </c>
      <c r="N3917" s="32"/>
      <c r="O3917" s="32"/>
      <c r="P3917" s="32"/>
      <c r="Q3917" s="32"/>
    </row>
    <row r="3918" spans="1:17" x14ac:dyDescent="0.35">
      <c r="A3918" s="46">
        <v>3868</v>
      </c>
      <c r="B3918" s="34" t="s">
        <v>337</v>
      </c>
      <c r="C3918" s="34"/>
      <c r="D3918" s="34"/>
      <c r="E3918" s="35">
        <v>246817</v>
      </c>
      <c r="N3918" s="34"/>
      <c r="O3918" s="34"/>
      <c r="P3918" s="34"/>
      <c r="Q3918" s="35"/>
    </row>
    <row r="3919" spans="1:17" x14ac:dyDescent="0.35">
      <c r="A3919" s="46">
        <v>3869</v>
      </c>
      <c r="B3919" s="32"/>
      <c r="C3919" s="32"/>
      <c r="D3919" s="32"/>
      <c r="E3919" s="33"/>
    </row>
    <row r="3920" spans="1:17" x14ac:dyDescent="0.35">
      <c r="A3920" s="46">
        <v>3870</v>
      </c>
      <c r="B3920" s="34"/>
      <c r="C3920" s="34"/>
      <c r="D3920" s="34"/>
      <c r="E3920" s="34"/>
    </row>
    <row r="3921" spans="1:1" x14ac:dyDescent="0.35">
      <c r="A3921" s="46">
        <v>3871</v>
      </c>
    </row>
    <row r="3922" spans="1:1" x14ac:dyDescent="0.35">
      <c r="A3922" s="46">
        <v>3872</v>
      </c>
    </row>
    <row r="3923" spans="1:1" x14ac:dyDescent="0.35">
      <c r="A3923" s="46">
        <v>3873</v>
      </c>
    </row>
    <row r="3924" spans="1:1" x14ac:dyDescent="0.35">
      <c r="A3924" s="46">
        <v>3874</v>
      </c>
    </row>
    <row r="3925" spans="1:1" x14ac:dyDescent="0.35">
      <c r="A3925" s="46">
        <v>3875</v>
      </c>
    </row>
    <row r="3926" spans="1:1" x14ac:dyDescent="0.35">
      <c r="A3926" s="46">
        <v>3876</v>
      </c>
    </row>
    <row r="3927" spans="1:1" x14ac:dyDescent="0.35">
      <c r="A3927" s="46">
        <v>3877</v>
      </c>
    </row>
    <row r="3928" spans="1:1" x14ac:dyDescent="0.35">
      <c r="A3928" s="46">
        <v>3878</v>
      </c>
    </row>
    <row r="3929" spans="1:1" x14ac:dyDescent="0.35">
      <c r="A3929" s="46">
        <v>3879</v>
      </c>
    </row>
    <row r="3930" spans="1:1" x14ac:dyDescent="0.35">
      <c r="A3930" s="46">
        <v>3880</v>
      </c>
    </row>
    <row r="3931" spans="1:1" x14ac:dyDescent="0.35">
      <c r="A3931" s="46">
        <v>3881</v>
      </c>
    </row>
    <row r="3932" spans="1:1" x14ac:dyDescent="0.35">
      <c r="A3932" s="46">
        <v>3882</v>
      </c>
    </row>
    <row r="3933" spans="1:1" x14ac:dyDescent="0.35">
      <c r="A3933" s="46">
        <v>3883</v>
      </c>
    </row>
    <row r="3934" spans="1:1" x14ac:dyDescent="0.35">
      <c r="A3934" s="46">
        <v>3884</v>
      </c>
    </row>
    <row r="3935" spans="1:1" x14ac:dyDescent="0.35">
      <c r="A3935" s="46">
        <v>3885</v>
      </c>
    </row>
    <row r="3936" spans="1:1" x14ac:dyDescent="0.35">
      <c r="A3936" s="46">
        <v>3886</v>
      </c>
    </row>
    <row r="3937" spans="1:5" x14ac:dyDescent="0.35">
      <c r="A3937" s="46">
        <v>3887</v>
      </c>
    </row>
    <row r="3938" spans="1:5" x14ac:dyDescent="0.35">
      <c r="A3938" s="46">
        <v>3888</v>
      </c>
    </row>
    <row r="3939" spans="1:5" x14ac:dyDescent="0.35">
      <c r="A3939" s="46">
        <v>3889</v>
      </c>
    </row>
    <row r="3940" spans="1:5" x14ac:dyDescent="0.35">
      <c r="A3940" s="46">
        <v>3890</v>
      </c>
    </row>
    <row r="3941" spans="1:5" x14ac:dyDescent="0.35">
      <c r="A3941" s="46">
        <v>3891</v>
      </c>
    </row>
    <row r="3942" spans="1:5" x14ac:dyDescent="0.35">
      <c r="A3942" s="46">
        <v>3892</v>
      </c>
    </row>
    <row r="3943" spans="1:5" x14ac:dyDescent="0.35">
      <c r="A3943" s="46">
        <v>3893</v>
      </c>
    </row>
    <row r="3944" spans="1:5" x14ac:dyDescent="0.35">
      <c r="A3944" s="46">
        <v>3894</v>
      </c>
    </row>
    <row r="3945" spans="1:5" x14ac:dyDescent="0.35">
      <c r="A3945" s="46">
        <v>3895</v>
      </c>
    </row>
    <row r="3946" spans="1:5" x14ac:dyDescent="0.35">
      <c r="A3946" s="46">
        <v>3896</v>
      </c>
    </row>
    <row r="3947" spans="1:5" x14ac:dyDescent="0.35">
      <c r="A3947" s="46">
        <v>3897</v>
      </c>
    </row>
    <row r="3948" spans="1:5" x14ac:dyDescent="0.35">
      <c r="A3948" s="46">
        <v>3898</v>
      </c>
    </row>
    <row r="3949" spans="1:5" x14ac:dyDescent="0.35">
      <c r="A3949" s="46">
        <v>3899</v>
      </c>
    </row>
    <row r="3950" spans="1:5" s="30" customFormat="1" x14ac:dyDescent="0.35">
      <c r="A3950" s="46">
        <v>3900</v>
      </c>
    </row>
    <row r="3951" spans="1:5" x14ac:dyDescent="0.35">
      <c r="A3951" s="46">
        <v>3901</v>
      </c>
      <c r="B3951" s="31" t="s">
        <v>100</v>
      </c>
      <c r="C3951" s="31" t="s">
        <v>315</v>
      </c>
      <c r="D3951" s="31" t="s">
        <v>338</v>
      </c>
      <c r="E3951" s="31" t="s">
        <v>316</v>
      </c>
    </row>
    <row r="3952" spans="1:5" ht="29" x14ac:dyDescent="0.35">
      <c r="A3952" s="46">
        <v>3902</v>
      </c>
      <c r="B3952" s="32" t="s">
        <v>317</v>
      </c>
      <c r="C3952" s="32" t="s">
        <v>339</v>
      </c>
      <c r="D3952" s="32" t="s">
        <v>318</v>
      </c>
      <c r="E3952" s="33">
        <v>10618</v>
      </c>
    </row>
    <row r="3953" spans="1:5" ht="29" x14ac:dyDescent="0.35">
      <c r="A3953" s="46">
        <v>3903</v>
      </c>
      <c r="B3953" s="32" t="s">
        <v>317</v>
      </c>
      <c r="C3953" s="32" t="s">
        <v>339</v>
      </c>
      <c r="D3953" s="32" t="s">
        <v>320</v>
      </c>
      <c r="E3953" s="32">
        <v>24</v>
      </c>
    </row>
    <row r="3954" spans="1:5" x14ac:dyDescent="0.35">
      <c r="A3954" s="46">
        <v>3904</v>
      </c>
      <c r="B3954" s="32" t="s">
        <v>317</v>
      </c>
      <c r="C3954" s="32" t="s">
        <v>340</v>
      </c>
      <c r="D3954" s="32" t="s">
        <v>321</v>
      </c>
      <c r="E3954" s="33">
        <v>623747</v>
      </c>
    </row>
    <row r="3955" spans="1:5" x14ac:dyDescent="0.35">
      <c r="A3955" s="46">
        <v>3905</v>
      </c>
      <c r="B3955" s="32" t="s">
        <v>326</v>
      </c>
      <c r="C3955" s="32" t="s">
        <v>327</v>
      </c>
      <c r="D3955" s="32" t="s">
        <v>327</v>
      </c>
      <c r="E3955" s="33">
        <v>66749</v>
      </c>
    </row>
    <row r="3956" spans="1:5" ht="29" x14ac:dyDescent="0.35">
      <c r="A3956" s="46">
        <v>3906</v>
      </c>
      <c r="B3956" s="32" t="s">
        <v>326</v>
      </c>
      <c r="C3956" s="32" t="s">
        <v>327</v>
      </c>
      <c r="D3956" s="32" t="s">
        <v>328</v>
      </c>
      <c r="E3956" s="33">
        <v>4559</v>
      </c>
    </row>
    <row r="3957" spans="1:5" x14ac:dyDescent="0.35">
      <c r="A3957" s="46">
        <v>3907</v>
      </c>
      <c r="B3957" s="32" t="s">
        <v>326</v>
      </c>
      <c r="C3957" s="32" t="s">
        <v>327</v>
      </c>
      <c r="D3957" s="32" t="s">
        <v>329</v>
      </c>
      <c r="E3957" s="32">
        <v>69</v>
      </c>
    </row>
    <row r="3958" spans="1:5" ht="29" x14ac:dyDescent="0.35">
      <c r="A3958" s="46">
        <v>3908</v>
      </c>
      <c r="B3958" s="32" t="s">
        <v>326</v>
      </c>
      <c r="C3958" s="32" t="s">
        <v>342</v>
      </c>
      <c r="D3958" s="32" t="s">
        <v>330</v>
      </c>
      <c r="E3958" s="32">
        <v>35</v>
      </c>
    </row>
    <row r="3959" spans="1:5" x14ac:dyDescent="0.35">
      <c r="A3959" s="46">
        <v>3909</v>
      </c>
      <c r="B3959" s="32" t="s">
        <v>326</v>
      </c>
      <c r="C3959" s="32" t="s">
        <v>343</v>
      </c>
      <c r="D3959" s="32" t="s">
        <v>332</v>
      </c>
      <c r="E3959" s="32">
        <v>879</v>
      </c>
    </row>
    <row r="3960" spans="1:5" x14ac:dyDescent="0.35">
      <c r="A3960" s="46">
        <v>3910</v>
      </c>
      <c r="B3960" s="32" t="s">
        <v>326</v>
      </c>
      <c r="C3960" s="32" t="s">
        <v>343</v>
      </c>
      <c r="D3960" s="32" t="s">
        <v>333</v>
      </c>
      <c r="E3960" s="33">
        <v>1828</v>
      </c>
    </row>
    <row r="3961" spans="1:5" x14ac:dyDescent="0.35">
      <c r="A3961" s="46">
        <v>3911</v>
      </c>
      <c r="B3961" s="32" t="s">
        <v>326</v>
      </c>
      <c r="C3961" s="32" t="s">
        <v>343</v>
      </c>
      <c r="D3961" s="32" t="s">
        <v>334</v>
      </c>
      <c r="E3961" s="33">
        <v>22376</v>
      </c>
    </row>
    <row r="3962" spans="1:5" x14ac:dyDescent="0.35">
      <c r="A3962" s="46">
        <v>3912</v>
      </c>
      <c r="B3962" s="32" t="s">
        <v>326</v>
      </c>
      <c r="C3962" s="32" t="s">
        <v>343</v>
      </c>
      <c r="D3962" s="32" t="s">
        <v>335</v>
      </c>
      <c r="E3962" s="33">
        <v>1555</v>
      </c>
    </row>
    <row r="3963" spans="1:5" x14ac:dyDescent="0.35">
      <c r="A3963" s="46">
        <v>3913</v>
      </c>
      <c r="B3963" s="32" t="s">
        <v>326</v>
      </c>
      <c r="C3963" s="32" t="s">
        <v>336</v>
      </c>
      <c r="D3963" s="32" t="s">
        <v>336</v>
      </c>
      <c r="E3963" s="32">
        <v>146</v>
      </c>
    </row>
    <row r="3964" spans="1:5" x14ac:dyDescent="0.35">
      <c r="A3964" s="46">
        <v>3914</v>
      </c>
      <c r="B3964" s="34" t="s">
        <v>337</v>
      </c>
      <c r="C3964" s="34"/>
      <c r="D3964" s="34"/>
      <c r="E3964" s="35">
        <v>732581</v>
      </c>
    </row>
    <row r="3965" spans="1:5" x14ac:dyDescent="0.35">
      <c r="A3965" s="46">
        <v>3915</v>
      </c>
    </row>
    <row r="3966" spans="1:5" x14ac:dyDescent="0.35">
      <c r="A3966" s="46">
        <v>3916</v>
      </c>
    </row>
    <row r="3967" spans="1:5" x14ac:dyDescent="0.35">
      <c r="A3967" s="46">
        <v>3917</v>
      </c>
    </row>
    <row r="3968" spans="1:5" x14ac:dyDescent="0.35">
      <c r="A3968" s="46">
        <v>3918</v>
      </c>
    </row>
    <row r="3969" spans="1:1" x14ac:dyDescent="0.35">
      <c r="A3969" s="46">
        <v>3919</v>
      </c>
    </row>
    <row r="3970" spans="1:1" x14ac:dyDescent="0.35">
      <c r="A3970" s="46">
        <v>3920</v>
      </c>
    </row>
    <row r="3971" spans="1:1" x14ac:dyDescent="0.35">
      <c r="A3971" s="46">
        <v>3921</v>
      </c>
    </row>
    <row r="3972" spans="1:1" x14ac:dyDescent="0.35">
      <c r="A3972" s="46">
        <v>3922</v>
      </c>
    </row>
    <row r="3973" spans="1:1" x14ac:dyDescent="0.35">
      <c r="A3973" s="46">
        <v>3923</v>
      </c>
    </row>
    <row r="3974" spans="1:1" x14ac:dyDescent="0.35">
      <c r="A3974" s="46">
        <v>3924</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AE7F2-0DA5-434A-9DB7-AE16AAFBF1C9}">
  <sheetPr>
    <tabColor theme="3" tint="0.249977111117893"/>
  </sheetPr>
  <dimension ref="C1:AD718"/>
  <sheetViews>
    <sheetView showGridLines="0" showRowColHeaders="0" tabSelected="1" zoomScale="70" zoomScaleNormal="70" workbookViewId="0">
      <pane xSplit="10" ySplit="8" topLeftCell="Y9" activePane="bottomRight" state="frozen"/>
      <selection pane="topRight" activeCell="K1" sqref="K1"/>
      <selection pane="bottomLeft" activeCell="A9" sqref="A9"/>
      <selection pane="bottomRight" activeCell="Y4" sqref="Y4"/>
    </sheetView>
  </sheetViews>
  <sheetFormatPr defaultRowHeight="14.5" x14ac:dyDescent="0.35"/>
  <cols>
    <col min="1" max="2" width="8.7265625" style="87"/>
    <col min="3" max="3" width="8.7265625" style="86"/>
    <col min="4" max="4" width="8.7265625" style="87"/>
    <col min="5" max="5" width="8.7265625" style="88"/>
    <col min="6" max="6" width="47.453125" style="87" customWidth="1"/>
    <col min="7" max="7" width="21.08984375" style="87" customWidth="1"/>
    <col min="8" max="8" width="6.54296875" style="87" customWidth="1"/>
    <col min="9" max="9" width="23.1796875" style="87" customWidth="1"/>
    <col min="10" max="10" width="20.26953125" style="87" customWidth="1"/>
    <col min="11" max="27" width="8.7265625" style="87"/>
    <col min="28" max="28" width="8.7265625" style="89"/>
    <col min="29" max="29" width="8.7265625" style="86"/>
    <col min="30" max="30" width="19" style="86" customWidth="1"/>
    <col min="31" max="16384" width="8.7265625" style="87"/>
  </cols>
  <sheetData>
    <row r="1" spans="5:30" ht="26" x14ac:dyDescent="0.6">
      <c r="F1" s="129" t="s">
        <v>403</v>
      </c>
      <c r="G1" s="129"/>
      <c r="H1" s="129"/>
      <c r="I1" s="129"/>
    </row>
    <row r="2" spans="5:30" ht="3" customHeight="1" x14ac:dyDescent="0.35"/>
    <row r="3" spans="5:30" ht="3" customHeight="1" x14ac:dyDescent="0.35"/>
    <row r="4" spans="5:30" ht="3" customHeight="1" x14ac:dyDescent="0.35"/>
    <row r="5" spans="5:30" ht="3" customHeight="1" x14ac:dyDescent="0.35"/>
    <row r="6" spans="5:30" ht="10" customHeight="1" x14ac:dyDescent="0.35">
      <c r="AB6" s="89">
        <v>3002</v>
      </c>
      <c r="AC6" s="89">
        <v>3000</v>
      </c>
      <c r="AD6" s="127" t="s">
        <v>110</v>
      </c>
    </row>
    <row r="7" spans="5:30" x14ac:dyDescent="0.35">
      <c r="G7" s="90">
        <v>33</v>
      </c>
      <c r="I7" s="90">
        <v>80</v>
      </c>
      <c r="AB7" s="89">
        <v>3003</v>
      </c>
      <c r="AC7" s="89">
        <v>3002</v>
      </c>
      <c r="AD7" s="127" t="s">
        <v>111</v>
      </c>
    </row>
    <row r="8" spans="5:30" x14ac:dyDescent="0.35">
      <c r="AB8" s="89">
        <v>3006</v>
      </c>
      <c r="AC8" s="89">
        <v>3003</v>
      </c>
      <c r="AD8" s="127" t="s">
        <v>112</v>
      </c>
    </row>
    <row r="9" spans="5:30" ht="16" x14ac:dyDescent="0.4">
      <c r="F9" s="91" t="s">
        <v>414</v>
      </c>
      <c r="G9" s="92"/>
      <c r="H9" s="92"/>
      <c r="I9" s="92"/>
      <c r="AB9" s="89">
        <v>3008</v>
      </c>
      <c r="AC9" s="89">
        <v>3004</v>
      </c>
      <c r="AD9" s="127" t="s">
        <v>113</v>
      </c>
    </row>
    <row r="10" spans="5:30" x14ac:dyDescent="0.35">
      <c r="E10" s="88">
        <v>1</v>
      </c>
      <c r="F10" s="93" t="s">
        <v>16</v>
      </c>
      <c r="G10" s="94">
        <f>VLOOKUP($G$7,'Tree canopy'!$B$8:$I$87,2+Front!$E10)</f>
        <v>3.5</v>
      </c>
      <c r="H10" s="95"/>
      <c r="I10" s="94">
        <f>VLOOKUP($I$7,'Tree canopy'!$B$8:$I$87,2+Front!$E10)</f>
        <v>8</v>
      </c>
      <c r="AB10" s="89">
        <v>3011</v>
      </c>
      <c r="AC10" s="89">
        <v>3006</v>
      </c>
      <c r="AD10" s="127" t="s">
        <v>114</v>
      </c>
    </row>
    <row r="11" spans="5:30" x14ac:dyDescent="0.35">
      <c r="E11" s="88">
        <v>2</v>
      </c>
      <c r="F11" s="93" t="s">
        <v>17</v>
      </c>
      <c r="G11" s="94">
        <f>VLOOKUP($G$7,'Tree canopy'!$B$8:$I$87,2+Front!$E11)</f>
        <v>1.3</v>
      </c>
      <c r="H11" s="95"/>
      <c r="I11" s="94">
        <f>VLOOKUP($I$7,'Tree canopy'!$B$8:$I$87,2+Front!$E11)</f>
        <v>3.7</v>
      </c>
      <c r="AB11" s="89">
        <v>3012</v>
      </c>
      <c r="AC11" s="89">
        <v>3008</v>
      </c>
      <c r="AD11" s="127" t="s">
        <v>115</v>
      </c>
    </row>
    <row r="12" spans="5:30" x14ac:dyDescent="0.35">
      <c r="E12" s="88">
        <v>3</v>
      </c>
      <c r="F12" s="93" t="s">
        <v>18</v>
      </c>
      <c r="G12" s="94">
        <f>VLOOKUP($G$7,'Tree canopy'!$B$8:$I$87,2+Front!$E12)</f>
        <v>0.6</v>
      </c>
      <c r="H12" s="95"/>
      <c r="I12" s="94">
        <f>VLOOKUP($I$7,'Tree canopy'!$B$8:$I$87,2+Front!$E12)</f>
        <v>4.5</v>
      </c>
      <c r="AB12" s="89">
        <v>3013</v>
      </c>
      <c r="AC12" s="89">
        <v>3011</v>
      </c>
      <c r="AD12" s="127" t="s">
        <v>116</v>
      </c>
    </row>
    <row r="13" spans="5:30" x14ac:dyDescent="0.35">
      <c r="E13" s="88">
        <v>4</v>
      </c>
      <c r="F13" s="93" t="s">
        <v>19</v>
      </c>
      <c r="G13" s="94">
        <f>VLOOKUP($G$7,'Tree canopy'!$B$8:$I$87,2+Front!$E13)</f>
        <v>5.3</v>
      </c>
      <c r="H13" s="95"/>
      <c r="I13" s="94">
        <f>VLOOKUP($I$7,'Tree canopy'!$B$8:$I$87,2+Front!$E13)</f>
        <v>16.2</v>
      </c>
      <c r="AB13" s="89">
        <v>3015</v>
      </c>
      <c r="AC13" s="89">
        <v>3012</v>
      </c>
      <c r="AD13" s="127" t="s">
        <v>117</v>
      </c>
    </row>
    <row r="14" spans="5:30" ht="15" x14ac:dyDescent="0.35">
      <c r="E14" s="122" t="s">
        <v>377</v>
      </c>
      <c r="F14" s="97" t="s">
        <v>370</v>
      </c>
      <c r="AB14" s="89">
        <v>3016</v>
      </c>
      <c r="AC14" s="89">
        <v>3013</v>
      </c>
      <c r="AD14" s="127" t="s">
        <v>118</v>
      </c>
    </row>
    <row r="15" spans="5:30" ht="7" customHeight="1" x14ac:dyDescent="0.35">
      <c r="AB15" s="89">
        <v>3018</v>
      </c>
      <c r="AC15" s="89">
        <v>3015</v>
      </c>
      <c r="AD15" s="127" t="s">
        <v>119</v>
      </c>
    </row>
    <row r="16" spans="5:30" ht="7" customHeight="1" x14ac:dyDescent="0.35">
      <c r="AB16" s="89">
        <v>3019</v>
      </c>
      <c r="AC16" s="89">
        <v>3016</v>
      </c>
      <c r="AD16" s="127" t="s">
        <v>120</v>
      </c>
    </row>
    <row r="17" spans="5:30" ht="16" x14ac:dyDescent="0.4">
      <c r="F17" s="91" t="s">
        <v>415</v>
      </c>
      <c r="G17" s="92"/>
      <c r="H17" s="92"/>
      <c r="I17" s="92"/>
      <c r="AB17" s="89">
        <v>3020</v>
      </c>
      <c r="AC17" s="89">
        <v>3018</v>
      </c>
      <c r="AD17" s="127" t="s">
        <v>121</v>
      </c>
    </row>
    <row r="18" spans="5:30" x14ac:dyDescent="0.35">
      <c r="G18" s="98">
        <f>VLOOKUP($G$7,'Tree canopy'!$B$8:$I$87,2+6)</f>
        <v>9.23</v>
      </c>
      <c r="H18" s="98"/>
      <c r="I18" s="98">
        <f>VLOOKUP($I$7,'Tree canopy'!$B$8:$I$87,2+6)</f>
        <v>0</v>
      </c>
      <c r="AB18" s="89">
        <v>3021</v>
      </c>
      <c r="AC18" s="89">
        <v>3019</v>
      </c>
      <c r="AD18" s="127" t="s">
        <v>122</v>
      </c>
    </row>
    <row r="19" spans="5:30" ht="15" x14ac:dyDescent="0.35">
      <c r="E19" s="96" t="s">
        <v>377</v>
      </c>
      <c r="F19" s="121" t="s">
        <v>412</v>
      </c>
      <c r="AB19" s="89">
        <v>3022</v>
      </c>
      <c r="AC19" s="89">
        <v>3020</v>
      </c>
      <c r="AD19" s="127" t="s">
        <v>123</v>
      </c>
    </row>
    <row r="20" spans="5:30" ht="15.5" customHeight="1" x14ac:dyDescent="0.35">
      <c r="E20" s="122" t="s">
        <v>377</v>
      </c>
      <c r="F20" s="97" t="s">
        <v>371</v>
      </c>
      <c r="AB20" s="89">
        <v>3023</v>
      </c>
      <c r="AC20" s="89">
        <v>3021</v>
      </c>
      <c r="AD20" s="127" t="s">
        <v>124</v>
      </c>
    </row>
    <row r="21" spans="5:30" ht="6" customHeight="1" x14ac:dyDescent="0.35">
      <c r="AB21" s="89">
        <v>3024</v>
      </c>
      <c r="AC21" s="89">
        <v>3022</v>
      </c>
      <c r="AD21" s="127" t="s">
        <v>125</v>
      </c>
    </row>
    <row r="22" spans="5:30" ht="16" x14ac:dyDescent="0.4">
      <c r="F22" s="91" t="s">
        <v>405</v>
      </c>
      <c r="G22" s="92"/>
      <c r="H22" s="92"/>
      <c r="I22" s="92"/>
      <c r="AB22" s="89">
        <v>3025</v>
      </c>
      <c r="AC22" s="89">
        <v>3023</v>
      </c>
      <c r="AD22" s="127" t="s">
        <v>126</v>
      </c>
    </row>
    <row r="23" spans="5:30" x14ac:dyDescent="0.35">
      <c r="E23" s="88">
        <v>1</v>
      </c>
      <c r="F23" s="93" t="s">
        <v>215</v>
      </c>
      <c r="G23" s="99">
        <f>VLOOKUP($G$7,'Waste Data adjusted'!$B$5:$Y$84,17+$E23)</f>
        <v>0.59483147053339325</v>
      </c>
      <c r="H23" s="100"/>
      <c r="I23" s="99">
        <f>VLOOKUP($I$7,'Waste Data adjusted'!$B$5:$Y$84,17+$E23)</f>
        <v>0.39169636933191754</v>
      </c>
      <c r="AB23" s="89">
        <v>3026</v>
      </c>
      <c r="AC23" s="89">
        <v>3024</v>
      </c>
      <c r="AD23" s="127" t="s">
        <v>127</v>
      </c>
    </row>
    <row r="24" spans="5:30" x14ac:dyDescent="0.35">
      <c r="E24" s="88">
        <v>2</v>
      </c>
      <c r="F24" s="93" t="s">
        <v>209</v>
      </c>
      <c r="G24" s="99">
        <f>VLOOKUP($G$7,'Waste Data adjusted'!$B$5:$Y$84,17+$E24)</f>
        <v>0.1976066951113841</v>
      </c>
      <c r="H24" s="100"/>
      <c r="I24" s="99">
        <f>VLOOKUP($I$7,'Waste Data adjusted'!$B$5:$Y$84,17+$E24)</f>
        <v>0.18092831773322501</v>
      </c>
      <c r="AB24" s="89">
        <v>3027</v>
      </c>
      <c r="AC24" s="89">
        <v>3025</v>
      </c>
      <c r="AD24" s="127" t="s">
        <v>128</v>
      </c>
    </row>
    <row r="25" spans="5:30" x14ac:dyDescent="0.35">
      <c r="E25" s="88">
        <v>3</v>
      </c>
      <c r="F25" s="93" t="s">
        <v>210</v>
      </c>
      <c r="G25" s="99">
        <f>VLOOKUP($G$7,'Waste Data adjusted'!$B$5:$Y$84,17+$E25)</f>
        <v>0.13852229327308027</v>
      </c>
      <c r="H25" s="100"/>
      <c r="I25" s="99">
        <f>VLOOKUP($I$7,'Waste Data adjusted'!$B$5:$Y$84,17+$E25)</f>
        <v>0.14811003692468794</v>
      </c>
      <c r="AB25" s="89">
        <v>3028</v>
      </c>
      <c r="AC25" s="89">
        <v>3026</v>
      </c>
      <c r="AD25" s="127" t="s">
        <v>129</v>
      </c>
    </row>
    <row r="26" spans="5:30" x14ac:dyDescent="0.35">
      <c r="E26" s="88">
        <v>4</v>
      </c>
      <c r="F26" s="93" t="s">
        <v>211</v>
      </c>
      <c r="G26" s="99">
        <f>VLOOKUP($G$7,'Waste Data adjusted'!$B$5:$Y$84,17+$E26)</f>
        <v>5.528073619901065E-3</v>
      </c>
      <c r="H26" s="100"/>
      <c r="I26" s="99">
        <f>VLOOKUP($I$7,'Waste Data adjusted'!$B$5:$Y$84,17+$E26)</f>
        <v>2.7214348476051253E-2</v>
      </c>
      <c r="AB26" s="89">
        <v>3029</v>
      </c>
      <c r="AC26" s="89">
        <v>3027</v>
      </c>
      <c r="AD26" s="127" t="s">
        <v>130</v>
      </c>
    </row>
    <row r="27" spans="5:30" x14ac:dyDescent="0.35">
      <c r="E27" s="88">
        <v>5</v>
      </c>
      <c r="F27" s="93" t="s">
        <v>212</v>
      </c>
      <c r="G27" s="99">
        <f>VLOOKUP($G$7,'Waste Data adjusted'!$B$5:$Y$84,17+$E27)</f>
        <v>5.9229360213225698E-3</v>
      </c>
      <c r="H27" s="100"/>
      <c r="I27" s="99">
        <f>VLOOKUP($I$7,'Waste Data adjusted'!$B$5:$Y$84,17+$E27)</f>
        <v>4.3883561266616234E-3</v>
      </c>
      <c r="AB27" s="89">
        <v>3030</v>
      </c>
      <c r="AC27" s="89">
        <v>3028</v>
      </c>
      <c r="AD27" s="127" t="s">
        <v>131</v>
      </c>
    </row>
    <row r="28" spans="5:30" x14ac:dyDescent="0.35">
      <c r="E28" s="88">
        <v>6</v>
      </c>
      <c r="F28" s="93" t="s">
        <v>213</v>
      </c>
      <c r="G28" s="99">
        <f>VLOOKUP($G$7,'Waste Data adjusted'!$B$5:$Y$84,17+$E28)</f>
        <v>7.903829068453784E-2</v>
      </c>
      <c r="H28" s="100"/>
      <c r="I28" s="99">
        <f>VLOOKUP($I$7,'Waste Data adjusted'!$B$5:$Y$84,17+$E28)</f>
        <v>5.1627387126140047E-2</v>
      </c>
      <c r="AB28" s="89">
        <v>3031</v>
      </c>
      <c r="AC28" s="89">
        <v>3029</v>
      </c>
      <c r="AD28" s="127" t="s">
        <v>132</v>
      </c>
    </row>
    <row r="29" spans="5:30" x14ac:dyDescent="0.35">
      <c r="E29" s="88">
        <v>7</v>
      </c>
      <c r="F29" s="93" t="s">
        <v>214</v>
      </c>
      <c r="G29" s="99">
        <f>VLOOKUP($G$7,'Waste Data adjusted'!$B$5:$Y$84,17+$E29)</f>
        <v>0.30419287305122494</v>
      </c>
      <c r="H29" s="100"/>
      <c r="I29" s="99">
        <f>VLOOKUP($I$7,'Waste Data adjusted'!$B$5:$Y$84,17+$E29)</f>
        <v>0.35657568904565584</v>
      </c>
      <c r="AB29" s="89">
        <v>3032</v>
      </c>
      <c r="AC29" s="89">
        <v>3030</v>
      </c>
      <c r="AD29" s="127" t="s">
        <v>133</v>
      </c>
    </row>
    <row r="30" spans="5:30" ht="15" x14ac:dyDescent="0.35">
      <c r="E30" s="96" t="s">
        <v>377</v>
      </c>
      <c r="F30" s="97" t="s">
        <v>372</v>
      </c>
      <c r="AB30" s="89">
        <v>3033</v>
      </c>
      <c r="AC30" s="89">
        <v>3031</v>
      </c>
      <c r="AD30" s="127" t="s">
        <v>134</v>
      </c>
    </row>
    <row r="31" spans="5:30" ht="6.5" customHeight="1" x14ac:dyDescent="0.35">
      <c r="AB31" s="89">
        <v>3034</v>
      </c>
      <c r="AC31" s="89">
        <v>3032</v>
      </c>
      <c r="AD31" s="127" t="s">
        <v>135</v>
      </c>
    </row>
    <row r="32" spans="5:30" ht="6.5" customHeight="1" x14ac:dyDescent="0.35">
      <c r="AB32" s="89">
        <v>3036</v>
      </c>
      <c r="AC32" s="89">
        <v>3033</v>
      </c>
      <c r="AD32" s="127" t="s">
        <v>136</v>
      </c>
    </row>
    <row r="33" spans="5:30" ht="16" x14ac:dyDescent="0.4">
      <c r="F33" s="91" t="s">
        <v>404</v>
      </c>
      <c r="G33" s="92"/>
      <c r="H33" s="92"/>
      <c r="I33" s="92"/>
      <c r="AB33" s="89">
        <v>3037</v>
      </c>
      <c r="AC33" s="89">
        <v>3034</v>
      </c>
      <c r="AD33" s="127" t="s">
        <v>137</v>
      </c>
    </row>
    <row r="34" spans="5:30" x14ac:dyDescent="0.35">
      <c r="F34" s="87" t="s">
        <v>101</v>
      </c>
      <c r="G34" s="95">
        <f>VLOOKUP($G$7,'Council performance'!$B$6:$U$85,3)</f>
        <v>202.77121379339067</v>
      </c>
      <c r="I34" s="95">
        <f>VLOOKUP($I$7,'Council performance'!$B$6:$U$85,3)</f>
        <v>144.85065576061103</v>
      </c>
      <c r="AB34" s="89">
        <v>3038</v>
      </c>
      <c r="AC34" s="89">
        <v>3036</v>
      </c>
      <c r="AD34" s="127" t="s">
        <v>138</v>
      </c>
    </row>
    <row r="35" spans="5:30" x14ac:dyDescent="0.35">
      <c r="F35" s="101" t="s">
        <v>105</v>
      </c>
      <c r="G35" s="98"/>
      <c r="I35" s="98"/>
      <c r="AB35" s="89">
        <v>3039</v>
      </c>
      <c r="AC35" s="89">
        <v>3037</v>
      </c>
      <c r="AD35" s="127" t="s">
        <v>139</v>
      </c>
    </row>
    <row r="36" spans="5:30" x14ac:dyDescent="0.35">
      <c r="F36" s="116" t="s">
        <v>103</v>
      </c>
      <c r="G36" s="117">
        <f>VLOOKUP($G$7,'Council performance'!$B$6:$U$85,11)</f>
        <v>61.481106612685558</v>
      </c>
      <c r="H36" s="116"/>
      <c r="I36" s="117">
        <f>VLOOKUP($I$7,'Council performance'!$B$6:$U$85,11)</f>
        <v>76.807374231694851</v>
      </c>
      <c r="AB36" s="89">
        <v>3040</v>
      </c>
      <c r="AC36" s="89">
        <v>3038</v>
      </c>
      <c r="AD36" s="127" t="s">
        <v>140</v>
      </c>
    </row>
    <row r="37" spans="5:30" x14ac:dyDescent="0.35">
      <c r="F37" s="101" t="s">
        <v>106</v>
      </c>
      <c r="G37" s="98"/>
      <c r="I37" s="98"/>
      <c r="AB37" s="89">
        <v>3041</v>
      </c>
      <c r="AC37" s="89">
        <v>3039</v>
      </c>
      <c r="AD37" s="127" t="s">
        <v>141</v>
      </c>
    </row>
    <row r="38" spans="5:30" x14ac:dyDescent="0.35">
      <c r="F38" s="116" t="s">
        <v>109</v>
      </c>
      <c r="G38" s="117">
        <f>VLOOKUP($G$7,'Council performance'!$B$6:$U$85,20)</f>
        <v>40.479459048569908</v>
      </c>
      <c r="H38" s="116"/>
      <c r="I38" s="117">
        <f>VLOOKUP($I$7,'Council performance'!$B$6:$U$85,20)</f>
        <v>49.70434654843546</v>
      </c>
      <c r="AB38" s="89">
        <v>3042</v>
      </c>
      <c r="AC38" s="89">
        <v>3040</v>
      </c>
      <c r="AD38" s="127" t="s">
        <v>142</v>
      </c>
    </row>
    <row r="39" spans="5:30" ht="25" customHeight="1" x14ac:dyDescent="0.35">
      <c r="F39" s="133" t="s">
        <v>104</v>
      </c>
      <c r="G39" s="133"/>
      <c r="H39" s="133"/>
      <c r="I39" s="133"/>
      <c r="AB39" s="89">
        <v>3043</v>
      </c>
      <c r="AC39" s="89">
        <v>3041</v>
      </c>
      <c r="AD39" s="127" t="s">
        <v>143</v>
      </c>
    </row>
    <row r="40" spans="5:30" ht="15" x14ac:dyDescent="0.35">
      <c r="E40" s="122" t="s">
        <v>377</v>
      </c>
      <c r="F40" s="97" t="s">
        <v>373</v>
      </c>
      <c r="AB40" s="89">
        <v>3044</v>
      </c>
      <c r="AC40" s="89">
        <v>3042</v>
      </c>
      <c r="AD40" s="127" t="s">
        <v>144</v>
      </c>
    </row>
    <row r="41" spans="5:30" ht="7.5" customHeight="1" x14ac:dyDescent="0.35">
      <c r="AB41" s="89">
        <v>3046</v>
      </c>
      <c r="AC41" s="89">
        <v>3043</v>
      </c>
      <c r="AD41" s="127" t="s">
        <v>145</v>
      </c>
    </row>
    <row r="42" spans="5:30" ht="7.5" customHeight="1" x14ac:dyDescent="0.35">
      <c r="AB42" s="89">
        <v>3047</v>
      </c>
      <c r="AC42" s="89">
        <v>3044</v>
      </c>
      <c r="AD42" s="127" t="s">
        <v>146</v>
      </c>
    </row>
    <row r="43" spans="5:30" ht="16" x14ac:dyDescent="0.4">
      <c r="F43" s="91" t="s">
        <v>406</v>
      </c>
      <c r="G43" s="102">
        <f>VLOOKUP($G$7,'Waste Diversion'!$K$9:$M$88,3)</f>
        <v>33.1</v>
      </c>
      <c r="H43" s="102"/>
      <c r="I43" s="128">
        <f>VLOOKUP($I$7,'Waste Diversion'!$K$9:$M$88,3)</f>
        <v>41.57848101265823</v>
      </c>
      <c r="AB43" s="89">
        <v>3048</v>
      </c>
      <c r="AC43" s="89">
        <v>3045</v>
      </c>
      <c r="AD43" s="127" t="s">
        <v>147</v>
      </c>
    </row>
    <row r="44" spans="5:30" ht="28" customHeight="1" x14ac:dyDescent="0.35">
      <c r="F44" s="131" t="s">
        <v>365</v>
      </c>
      <c r="G44" s="131"/>
      <c r="H44" s="131"/>
      <c r="I44" s="131"/>
      <c r="AB44" s="89">
        <v>3049</v>
      </c>
      <c r="AC44" s="89">
        <v>3046</v>
      </c>
      <c r="AD44" s="127" t="s">
        <v>148</v>
      </c>
    </row>
    <row r="45" spans="5:30" ht="15" x14ac:dyDescent="0.35">
      <c r="E45" s="122" t="s">
        <v>377</v>
      </c>
      <c r="F45" s="97" t="s">
        <v>374</v>
      </c>
      <c r="AB45" s="89">
        <v>3051</v>
      </c>
      <c r="AC45" s="89">
        <v>3047</v>
      </c>
      <c r="AD45" s="127" t="s">
        <v>149</v>
      </c>
    </row>
    <row r="46" spans="5:30" ht="9.5" customHeight="1" x14ac:dyDescent="0.35">
      <c r="AB46" s="89">
        <v>3052</v>
      </c>
      <c r="AC46" s="89">
        <v>3048</v>
      </c>
      <c r="AD46" s="127" t="s">
        <v>150</v>
      </c>
    </row>
    <row r="47" spans="5:30" ht="9.5" customHeight="1" x14ac:dyDescent="0.35">
      <c r="AB47" s="89">
        <v>3053</v>
      </c>
      <c r="AC47" s="89">
        <v>3049</v>
      </c>
      <c r="AD47" s="127" t="s">
        <v>151</v>
      </c>
    </row>
    <row r="48" spans="5:30" ht="16" x14ac:dyDescent="0.4">
      <c r="F48" s="91" t="s">
        <v>407</v>
      </c>
      <c r="G48" s="92"/>
      <c r="H48" s="92"/>
      <c r="I48" s="92"/>
      <c r="AB48" s="89">
        <v>3054</v>
      </c>
      <c r="AC48" s="89">
        <v>3051</v>
      </c>
      <c r="AD48" s="127" t="s">
        <v>152</v>
      </c>
    </row>
    <row r="49" spans="5:30" x14ac:dyDescent="0.35">
      <c r="F49" s="93" t="s">
        <v>353</v>
      </c>
      <c r="G49" s="103">
        <f>VLOOKUP($G$7,'Env Scan Rain Temp'!$B$7:$N$86,3)</f>
        <v>25.1</v>
      </c>
      <c r="H49" s="98"/>
      <c r="I49" s="103">
        <f>VLOOKUP($I$7,'Env Scan Rain Temp'!$B$7:$N$86,3)</f>
        <v>23.9</v>
      </c>
      <c r="AB49" s="89">
        <v>3055</v>
      </c>
      <c r="AC49" s="89">
        <v>3052</v>
      </c>
      <c r="AD49" s="127" t="s">
        <v>153</v>
      </c>
    </row>
    <row r="50" spans="5:30" x14ac:dyDescent="0.35">
      <c r="F50" s="93" t="s">
        <v>354</v>
      </c>
      <c r="G50" s="103">
        <f>VLOOKUP($G$7,'Env Scan Rain Temp'!$B$7:$N$86,4)</f>
        <v>12.7</v>
      </c>
      <c r="H50" s="98"/>
      <c r="I50" s="103">
        <f>VLOOKUP($I$7,'Env Scan Rain Temp'!$B$7:$N$86,4)</f>
        <v>12.2</v>
      </c>
      <c r="AB50" s="89">
        <v>3056</v>
      </c>
      <c r="AC50" s="89">
        <v>3053</v>
      </c>
      <c r="AD50" s="127" t="s">
        <v>154</v>
      </c>
    </row>
    <row r="51" spans="5:30" x14ac:dyDescent="0.35">
      <c r="F51" s="93" t="s">
        <v>355</v>
      </c>
      <c r="G51" s="103">
        <f>VLOOKUP($G$7,'Env Scan Rain Temp'!$B$7:$N$86,5)</f>
        <v>12.8</v>
      </c>
      <c r="H51" s="98"/>
      <c r="I51" s="103">
        <f>VLOOKUP($I$7,'Env Scan Rain Temp'!$B$7:$N$86,5)</f>
        <v>13.5</v>
      </c>
      <c r="AB51" s="89">
        <v>3057</v>
      </c>
      <c r="AC51" s="89">
        <v>3054</v>
      </c>
      <c r="AD51" s="127" t="s">
        <v>155</v>
      </c>
    </row>
    <row r="52" spans="5:30" x14ac:dyDescent="0.35">
      <c r="F52" s="93" t="s">
        <v>356</v>
      </c>
      <c r="G52" s="103">
        <f>VLOOKUP($G$7,'Env Scan Rain Temp'!$B$7:$N$86,6)</f>
        <v>5</v>
      </c>
      <c r="H52" s="98"/>
      <c r="I52" s="103">
        <f>VLOOKUP($I$7,'Env Scan Rain Temp'!$B$7:$N$86,6)</f>
        <v>5.6</v>
      </c>
      <c r="AB52" s="89">
        <v>3058</v>
      </c>
      <c r="AC52" s="89">
        <v>3055</v>
      </c>
      <c r="AD52" s="127" t="s">
        <v>156</v>
      </c>
    </row>
    <row r="53" spans="5:30" x14ac:dyDescent="0.35">
      <c r="G53" s="98"/>
      <c r="H53" s="98"/>
      <c r="I53" s="98"/>
      <c r="AB53" s="89">
        <v>3059</v>
      </c>
      <c r="AC53" s="89">
        <v>3056</v>
      </c>
      <c r="AD53" s="127" t="s">
        <v>157</v>
      </c>
    </row>
    <row r="54" spans="5:30" ht="16" x14ac:dyDescent="0.4">
      <c r="F54" s="91" t="s">
        <v>408</v>
      </c>
      <c r="G54" s="104"/>
      <c r="H54" s="104"/>
      <c r="I54" s="104"/>
      <c r="AB54" s="89">
        <v>3060</v>
      </c>
      <c r="AC54" s="89">
        <v>3057</v>
      </c>
      <c r="AD54" s="127" t="s">
        <v>158</v>
      </c>
    </row>
    <row r="55" spans="5:30" x14ac:dyDescent="0.35">
      <c r="F55" s="93" t="s">
        <v>349</v>
      </c>
      <c r="G55" s="103">
        <f>VLOOKUP($G$7,'Env Scan Rain Temp'!$B$7:$N$86,9)</f>
        <v>139.5</v>
      </c>
      <c r="H55" s="98"/>
      <c r="I55" s="103">
        <f>VLOOKUP($I$7,'Env Scan Rain Temp'!$B$7:$N$86,9)</f>
        <v>120.7</v>
      </c>
      <c r="AB55" s="89">
        <v>3061</v>
      </c>
      <c r="AC55" s="89">
        <v>3058</v>
      </c>
      <c r="AD55" s="127" t="s">
        <v>159</v>
      </c>
    </row>
    <row r="56" spans="5:30" x14ac:dyDescent="0.35">
      <c r="F56" s="93" t="s">
        <v>350</v>
      </c>
      <c r="G56" s="103">
        <f>VLOOKUP($G$7,'Env Scan Rain Temp'!$B$7:$N$86,10)</f>
        <v>150.4</v>
      </c>
      <c r="H56" s="98"/>
      <c r="I56" s="103">
        <f>VLOOKUP($I$7,'Env Scan Rain Temp'!$B$7:$N$86,10)</f>
        <v>169.4</v>
      </c>
      <c r="AB56" s="89">
        <v>3062</v>
      </c>
      <c r="AC56" s="89">
        <v>3059</v>
      </c>
      <c r="AD56" s="127" t="s">
        <v>160</v>
      </c>
    </row>
    <row r="57" spans="5:30" x14ac:dyDescent="0.35">
      <c r="F57" s="93" t="s">
        <v>351</v>
      </c>
      <c r="G57" s="103">
        <f>VLOOKUP($G$7,'Env Scan Rain Temp'!$B$7:$N$86,11)</f>
        <v>147</v>
      </c>
      <c r="H57" s="98"/>
      <c r="I57" s="103">
        <f>VLOOKUP($I$7,'Env Scan Rain Temp'!$B$7:$N$86,11)</f>
        <v>227.2</v>
      </c>
      <c r="AB57" s="89">
        <v>3063</v>
      </c>
      <c r="AC57" s="89">
        <v>3060</v>
      </c>
      <c r="AD57" s="127" t="s">
        <v>75</v>
      </c>
    </row>
    <row r="58" spans="5:30" x14ac:dyDescent="0.35">
      <c r="F58" s="93" t="s">
        <v>352</v>
      </c>
      <c r="G58" s="103">
        <f>VLOOKUP($G$7,'Env Scan Rain Temp'!$B$7:$N$86,12)</f>
        <v>174.6</v>
      </c>
      <c r="H58" s="98"/>
      <c r="I58" s="103">
        <f>VLOOKUP($I$7,'Env Scan Rain Temp'!$B$7:$N$86,12)</f>
        <v>195</v>
      </c>
      <c r="AB58" s="89">
        <v>3064</v>
      </c>
      <c r="AC58" s="89">
        <v>3061</v>
      </c>
      <c r="AD58" s="127" t="s">
        <v>162</v>
      </c>
    </row>
    <row r="59" spans="5:30" x14ac:dyDescent="0.35">
      <c r="F59" s="93" t="s">
        <v>206</v>
      </c>
      <c r="G59" s="103">
        <f>VLOOKUP($G$7,'Env Scan Rain Temp'!$B$7:$N$86,13)</f>
        <v>611.5</v>
      </c>
      <c r="H59" s="98"/>
      <c r="I59" s="103">
        <f>VLOOKUP($I$7,'Env Scan Rain Temp'!$B$7:$N$86,13)</f>
        <v>712.3</v>
      </c>
      <c r="AB59" s="89">
        <v>3065</v>
      </c>
      <c r="AC59" s="89">
        <v>3062</v>
      </c>
      <c r="AD59" s="127" t="s">
        <v>163</v>
      </c>
    </row>
    <row r="60" spans="5:30" ht="15" x14ac:dyDescent="0.35">
      <c r="E60" s="122" t="s">
        <v>377</v>
      </c>
      <c r="F60" s="97" t="s">
        <v>375</v>
      </c>
      <c r="AB60" s="89">
        <v>3066</v>
      </c>
      <c r="AC60" s="89">
        <v>3063</v>
      </c>
      <c r="AD60" s="127" t="s">
        <v>164</v>
      </c>
    </row>
    <row r="61" spans="5:30" ht="6.5" customHeight="1" x14ac:dyDescent="0.35">
      <c r="AB61" s="89">
        <v>3067</v>
      </c>
      <c r="AC61" s="89">
        <v>3064</v>
      </c>
      <c r="AD61" s="127" t="s">
        <v>165</v>
      </c>
    </row>
    <row r="62" spans="5:30" ht="6.5" customHeight="1" x14ac:dyDescent="0.35">
      <c r="AB62" s="89">
        <v>3068</v>
      </c>
      <c r="AC62" s="89">
        <v>3065</v>
      </c>
      <c r="AD62" s="127" t="s">
        <v>166</v>
      </c>
    </row>
    <row r="63" spans="5:30" ht="16" x14ac:dyDescent="0.4">
      <c r="F63" s="118" t="str" cm="1">
        <f t="array" ref="F63">CONCATENATE("Environmental Summary: ",INDEX(AD6:AD85,G7))</f>
        <v xml:space="preserve">Environmental Summary: Hume </v>
      </c>
      <c r="G63" s="92"/>
      <c r="H63" s="92"/>
      <c r="I63" s="92"/>
      <c r="AB63" s="89">
        <v>3070</v>
      </c>
      <c r="AC63" s="89">
        <v>3066</v>
      </c>
      <c r="AD63" s="127" t="s">
        <v>167</v>
      </c>
    </row>
    <row r="64" spans="5:30" x14ac:dyDescent="0.35">
      <c r="F64" s="105" t="str" cm="1">
        <f t="array" ref="F64">CONCATENATE(INDEX(AD6:AD85,G7)," only")</f>
        <v>Hume  only</v>
      </c>
      <c r="AB64" s="89">
        <v>3071</v>
      </c>
      <c r="AC64" s="89">
        <v>3067</v>
      </c>
      <c r="AD64" s="127" t="s">
        <v>43</v>
      </c>
    </row>
    <row r="65" spans="5:30" ht="14.5" customHeight="1" x14ac:dyDescent="0.35">
      <c r="F65" s="130" t="str">
        <f>VLOOKUP($G$7,'Environmental Scans'!$B$4:$D$82,3)</f>
        <v>Hume City is located on Melbourne's north-west fringe, 15 to 45 kilometres from the Melbourne CBD. It is bordered by Macedon Ranges and Mitchell Shire to the north, Whittlesea to the east, Merri-bek and Brimbank to the south, and Melton to the west. The area lies on the traditional lands of the Wurundjeri Woi Wurrung people. Hume features a mix of urban, rural, and industrial land uses, with notable natural features such as Jacksons Creek, Deep Creek, and Merri Creek. Key transport routes include the Calder Freeway and Western Ring Road.</v>
      </c>
      <c r="G65" s="130"/>
      <c r="H65" s="130"/>
      <c r="I65" s="130"/>
      <c r="AB65" s="89">
        <v>3072</v>
      </c>
      <c r="AC65" s="89">
        <v>3068</v>
      </c>
      <c r="AD65" s="127" t="s">
        <v>168</v>
      </c>
    </row>
    <row r="66" spans="5:30" ht="20" customHeight="1" x14ac:dyDescent="0.35">
      <c r="F66" s="130"/>
      <c r="G66" s="130"/>
      <c r="H66" s="130"/>
      <c r="I66" s="130"/>
      <c r="AB66" s="89">
        <v>3073</v>
      </c>
      <c r="AC66" s="89">
        <v>3070</v>
      </c>
      <c r="AD66" s="127" t="s">
        <v>169</v>
      </c>
    </row>
    <row r="67" spans="5:30" ht="20" customHeight="1" x14ac:dyDescent="0.35">
      <c r="F67" s="130"/>
      <c r="G67" s="130"/>
      <c r="H67" s="130"/>
      <c r="I67" s="130"/>
      <c r="AB67" s="89">
        <v>3074</v>
      </c>
      <c r="AC67" s="89">
        <v>3071</v>
      </c>
      <c r="AD67" s="127" t="s">
        <v>170</v>
      </c>
    </row>
    <row r="68" spans="5:30" ht="20" customHeight="1" x14ac:dyDescent="0.35">
      <c r="F68" s="130"/>
      <c r="G68" s="130"/>
      <c r="H68" s="130"/>
      <c r="I68" s="130"/>
      <c r="AB68" s="89">
        <v>3075</v>
      </c>
      <c r="AC68" s="89">
        <v>3072</v>
      </c>
      <c r="AD68" s="127" t="s">
        <v>171</v>
      </c>
    </row>
    <row r="69" spans="5:30" ht="14.5" customHeight="1" x14ac:dyDescent="0.35">
      <c r="F69" s="130"/>
      <c r="G69" s="130"/>
      <c r="H69" s="130"/>
      <c r="I69" s="130"/>
      <c r="AB69" s="89">
        <v>3076</v>
      </c>
      <c r="AC69" s="89">
        <v>3073</v>
      </c>
      <c r="AD69" s="127" t="s">
        <v>172</v>
      </c>
    </row>
    <row r="70" spans="5:30" ht="15" x14ac:dyDescent="0.35">
      <c r="E70" s="122" t="s">
        <v>377</v>
      </c>
      <c r="F70" s="97" t="s">
        <v>375</v>
      </c>
      <c r="G70" s="106"/>
      <c r="H70" s="106"/>
      <c r="I70" s="106"/>
      <c r="AB70" s="89">
        <v>3078</v>
      </c>
      <c r="AC70" s="89">
        <v>3074</v>
      </c>
      <c r="AD70" s="127" t="s">
        <v>173</v>
      </c>
    </row>
    <row r="71" spans="5:30" ht="5" customHeight="1" x14ac:dyDescent="0.35">
      <c r="AB71" s="89">
        <v>3079</v>
      </c>
      <c r="AC71" s="89">
        <v>3075</v>
      </c>
      <c r="AD71" s="127" t="s">
        <v>174</v>
      </c>
    </row>
    <row r="72" spans="5:30" ht="5" customHeight="1" x14ac:dyDescent="0.35">
      <c r="AB72" s="89">
        <v>3081</v>
      </c>
      <c r="AC72" s="89">
        <v>3076</v>
      </c>
      <c r="AD72" s="127" t="s">
        <v>175</v>
      </c>
    </row>
    <row r="73" spans="5:30" ht="18" customHeight="1" x14ac:dyDescent="0.35">
      <c r="F73" s="123" t="str" cm="1">
        <f t="array" ref="F73">CONCATENATE("Land Use Summary: ",INDEX(AD6:AD85,G7))</f>
        <v xml:space="preserve">Land Use Summary: Hume </v>
      </c>
      <c r="G73" s="107"/>
      <c r="H73" s="107"/>
      <c r="I73" s="107"/>
      <c r="J73" s="92"/>
      <c r="AB73" s="89">
        <v>3082</v>
      </c>
      <c r="AC73" s="89">
        <v>3078</v>
      </c>
      <c r="AD73" s="127" t="s">
        <v>176</v>
      </c>
    </row>
    <row r="74" spans="5:30" x14ac:dyDescent="0.35">
      <c r="E74" s="88">
        <v>1</v>
      </c>
      <c r="F74" s="105" t="str">
        <f>CONCATENATE(VLOOKUP($G$7*50-50+$E74,'Land Use adjusted'!$A$51:$E$3964,2)," only")</f>
        <v>Hume only</v>
      </c>
      <c r="G74" s="105" t="str">
        <f>VLOOKUP($G$7*50-50+$E74,'Land Use adjusted'!$A$51:$E$3914,3)</f>
        <v>Subcategory</v>
      </c>
      <c r="H74" s="105"/>
      <c r="I74" s="105" t="str">
        <f>VLOOKUP($G$7*50-50+$E74,'Land Use adjusted'!$A$51:$E$3914,4)</f>
        <v>Land use type</v>
      </c>
      <c r="J74" s="108" t="str">
        <f>VLOOKUP($G$7*50-50+$E74,'Land Use adjusted'!$A$51:$E$3914,5)</f>
        <v>Area (ha)</v>
      </c>
      <c r="AB74" s="89">
        <v>3083</v>
      </c>
      <c r="AC74" s="89">
        <v>3079</v>
      </c>
      <c r="AD74" s="127" t="s">
        <v>177</v>
      </c>
    </row>
    <row r="75" spans="5:30" x14ac:dyDescent="0.35">
      <c r="E75" s="88">
        <v>2</v>
      </c>
      <c r="F75" s="119" t="str">
        <f>IF(ISBLANK(VLOOKUP($G$7*50-50+$E75,'Land Use adjusted'!$A$51:$E$3974,2)),"",VLOOKUP($G$7*50-50+$E75,'Land Use adjusted'!$A$51:$E$3974,2))</f>
        <v>Agriculture</v>
      </c>
      <c r="G75" s="132" t="str">
        <f>IF(ISBLANK(VLOOKUP($G$7*50-50+$E75,'Land Use adjusted'!$A$51:$E$3974,3)),"",VLOOKUP($G$7*50-50+$E75,'Land Use adjusted'!$A$51:$E$3974,3))</f>
        <v>Cropping</v>
      </c>
      <c r="H75" s="132"/>
      <c r="I75" s="119" t="str">
        <f>IF(ISBLANK(VLOOKUP($G$7*50-50+$E75,'Land Use adjusted'!$A$51:$E$3974,4)),"",VLOOKUP($G$7*50-50+$E75,'Land Use adjusted'!$A$51:$E$3974,4))</f>
        <v>Dryland cropping</v>
      </c>
      <c r="J75" s="120">
        <f>IF(ISBLANK(VLOOKUP($G$7*50-50+$E75,'Land Use adjusted'!$A$51:$E$3974,5)),"",VLOOKUP($G$7*50-50+$E75,'Land Use adjusted'!$A$51:$E$3974,5))</f>
        <v>342</v>
      </c>
      <c r="AB75" s="89">
        <v>3084</v>
      </c>
      <c r="AC75" s="89">
        <v>3081</v>
      </c>
      <c r="AD75" s="127" t="s">
        <v>178</v>
      </c>
    </row>
    <row r="76" spans="5:30" x14ac:dyDescent="0.35">
      <c r="E76" s="88">
        <v>3</v>
      </c>
      <c r="F76" s="106" t="str">
        <f>IF(ISBLANK(VLOOKUP($G$7*50-50+$E76,'Land Use adjusted'!$A$51:$E$3974,2)),"",VLOOKUP($G$7*50-50+$E76,'Land Use adjusted'!$A$51:$E$3974,2))</f>
        <v>Agriculture</v>
      </c>
      <c r="G76" s="131" t="str">
        <f>IF(ISBLANK(VLOOKUP($G$7*50-50+$E76,'Land Use adjusted'!$A$51:$E$3974,3)),"",VLOOKUP($G$7*50-50+$E76,'Land Use adjusted'!$A$51:$E$3974,3))</f>
        <v>Horticulture</v>
      </c>
      <c r="H76" s="131"/>
      <c r="I76" s="106" t="str">
        <f>IF(ISBLANK(VLOOKUP($G$7*50-50+$E76,'Land Use adjusted'!$A$51:$E$3974,4)),"",VLOOKUP($G$7*50-50+$E76,'Land Use adjusted'!$A$51:$E$3974,4))</f>
        <v>Dryland horticulture</v>
      </c>
      <c r="J76" s="109">
        <f>IF(ISBLANK(VLOOKUP($G$7*50-50+$E76,'Land Use adjusted'!$A$51:$E$3974,5)),"",VLOOKUP($G$7*50-50+$E76,'Land Use adjusted'!$A$51:$E$3974,5))</f>
        <v>300</v>
      </c>
      <c r="AB76" s="89">
        <v>3085</v>
      </c>
      <c r="AC76" s="89">
        <v>3082</v>
      </c>
      <c r="AD76" s="127" t="s">
        <v>179</v>
      </c>
    </row>
    <row r="77" spans="5:30" x14ac:dyDescent="0.35">
      <c r="E77" s="88">
        <v>4</v>
      </c>
      <c r="F77" s="119" t="str">
        <f>IF(ISBLANK(VLOOKUP($G$7*50-50+$E77,'Land Use adjusted'!$A$51:$E$3974,2)),"",VLOOKUP($G$7*50-50+$E77,'Land Use adjusted'!$A$51:$E$3974,2))</f>
        <v>Agriculture</v>
      </c>
      <c r="G77" s="132" t="str">
        <f>IF(ISBLANK(VLOOKUP($G$7*50-50+$E77,'Land Use adjusted'!$A$51:$E$3974,3)),"",VLOOKUP($G$7*50-50+$E77,'Land Use adjusted'!$A$51:$E$3974,3))</f>
        <v>Horticulture</v>
      </c>
      <c r="H77" s="132"/>
      <c r="I77" s="119" t="str">
        <f>IF(ISBLANK(VLOOKUP($G$7*50-50+$E77,'Land Use adjusted'!$A$51:$E$3974,4)),"",VLOOKUP($G$7*50-50+$E77,'Land Use adjusted'!$A$51:$E$3974,4))</f>
        <v>Intensive plant production</v>
      </c>
      <c r="J77" s="120">
        <f>IF(ISBLANK(VLOOKUP($G$7*50-50+$E77,'Land Use adjusted'!$A$51:$E$3974,5)),"",VLOOKUP($G$7*50-50+$E77,'Land Use adjusted'!$A$51:$E$3974,5))</f>
        <v>21</v>
      </c>
      <c r="AB77" s="89">
        <v>3087</v>
      </c>
      <c r="AC77" s="89">
        <v>3083</v>
      </c>
      <c r="AD77" s="127" t="s">
        <v>180</v>
      </c>
    </row>
    <row r="78" spans="5:30" x14ac:dyDescent="0.35">
      <c r="E78" s="88">
        <v>5</v>
      </c>
      <c r="F78" s="106" t="str">
        <f>IF(ISBLANK(VLOOKUP($G$7*50-50+$E78,'Land Use adjusted'!$A$51:$E$3974,2)),"",VLOOKUP($G$7*50-50+$E78,'Land Use adjusted'!$A$51:$E$3974,2))</f>
        <v>Agriculture</v>
      </c>
      <c r="G78" s="131" t="str">
        <f>IF(ISBLANK(VLOOKUP($G$7*50-50+$E78,'Land Use adjusted'!$A$51:$E$3974,3)),"",VLOOKUP($G$7*50-50+$E78,'Land Use adjusted'!$A$51:$E$3974,3))</f>
        <v>Livestock production</v>
      </c>
      <c r="H78" s="131"/>
      <c r="I78" s="106" t="str">
        <f>IF(ISBLANK(VLOOKUP($G$7*50-50+$E78,'Land Use adjusted'!$A$51:$E$3974,4)),"",VLOOKUP($G$7*50-50+$E78,'Land Use adjusted'!$A$51:$E$3974,4))</f>
        <v>Grazing modified pastures</v>
      </c>
      <c r="J78" s="109">
        <f>IF(ISBLANK(VLOOKUP($G$7*50-50+$E78,'Land Use adjusted'!$A$51:$E$3974,5)),"",VLOOKUP($G$7*50-50+$E78,'Land Use adjusted'!$A$51:$E$3974,5))</f>
        <v>25375</v>
      </c>
      <c r="AB78" s="89">
        <v>3088</v>
      </c>
      <c r="AC78" s="89">
        <v>3084</v>
      </c>
      <c r="AD78" s="127" t="s">
        <v>181</v>
      </c>
    </row>
    <row r="79" spans="5:30" x14ac:dyDescent="0.35">
      <c r="E79" s="88">
        <v>6</v>
      </c>
      <c r="F79" s="119" t="str">
        <f>IF(ISBLANK(VLOOKUP($G$7*50-50+$E79,'Land Use adjusted'!$A$51:$E$3974,2)),"",VLOOKUP($G$7*50-50+$E79,'Land Use adjusted'!$A$51:$E$3974,2))</f>
        <v>Agriculture</v>
      </c>
      <c r="G79" s="132" t="str">
        <f>IF(ISBLANK(VLOOKUP($G$7*50-50+$E79,'Land Use adjusted'!$A$51:$E$3974,3)),"",VLOOKUP($G$7*50-50+$E79,'Land Use adjusted'!$A$51:$E$3974,3))</f>
        <v>Livestock production</v>
      </c>
      <c r="H79" s="132"/>
      <c r="I79" s="119" t="str">
        <f>IF(ISBLANK(VLOOKUP($G$7*50-50+$E79,'Land Use adjusted'!$A$51:$E$3974,4)),"",VLOOKUP($G$7*50-50+$E79,'Land Use adjusted'!$A$51:$E$3974,4))</f>
        <v>Intensive animal production</v>
      </c>
      <c r="J79" s="120">
        <f>IF(ISBLANK(VLOOKUP($G$7*50-50+$E79,'Land Use adjusted'!$A$51:$E$3974,5)),"",VLOOKUP($G$7*50-50+$E79,'Land Use adjusted'!$A$51:$E$3974,5))</f>
        <v>53</v>
      </c>
      <c r="AB79" s="89">
        <v>3089</v>
      </c>
      <c r="AC79" s="89">
        <v>3085</v>
      </c>
      <c r="AD79" s="127" t="s">
        <v>46</v>
      </c>
    </row>
    <row r="80" spans="5:30" x14ac:dyDescent="0.35">
      <c r="E80" s="88">
        <v>7</v>
      </c>
      <c r="F80" s="106" t="str">
        <f>IF(ISBLANK(VLOOKUP($G$7*50-50+$E80,'Land Use adjusted'!$A$51:$E$3974,2)),"",VLOOKUP($G$7*50-50+$E80,'Land Use adjusted'!$A$51:$E$3974,2))</f>
        <v>Agriculture</v>
      </c>
      <c r="G80" s="131" t="str">
        <f>IF(ISBLANK(VLOOKUP($G$7*50-50+$E80,'Land Use adjusted'!$A$51:$E$3974,3)),"",VLOOKUP($G$7*50-50+$E80,'Land Use adjusted'!$A$51:$E$3974,3))</f>
        <v>Livestock production</v>
      </c>
      <c r="H80" s="131"/>
      <c r="I80" s="106" t="str">
        <f>IF(ISBLANK(VLOOKUP($G$7*50-50+$E80,'Land Use adjusted'!$A$51:$E$3974,4)),"",VLOOKUP($G$7*50-50+$E80,'Land Use adjusted'!$A$51:$E$3974,4))</f>
        <v>Land in transition</v>
      </c>
      <c r="J80" s="109">
        <f>IF(ISBLANK(VLOOKUP($G$7*50-50+$E80,'Land Use adjusted'!$A$51:$E$3974,5)),"",VLOOKUP($G$7*50-50+$E80,'Land Use adjusted'!$A$51:$E$3974,5))</f>
        <v>21</v>
      </c>
      <c r="AB80" s="89">
        <v>3090</v>
      </c>
      <c r="AC80" s="89">
        <v>3087</v>
      </c>
      <c r="AD80" s="127" t="s">
        <v>182</v>
      </c>
    </row>
    <row r="81" spans="5:30" x14ac:dyDescent="0.35">
      <c r="E81" s="88">
        <v>8</v>
      </c>
      <c r="F81" s="119" t="str">
        <f>IF(ISBLANK(VLOOKUP($G$7*50-50+$E81,'Land Use adjusted'!$A$51:$E$3974,2)),"",VLOOKUP($G$7*50-50+$E81,'Land Use adjusted'!$A$51:$E$3974,2))</f>
        <v>Non‑agriculture</v>
      </c>
      <c r="G81" s="132" t="str">
        <f>IF(ISBLANK(VLOOKUP($G$7*50-50+$E81,'Land Use adjusted'!$A$51:$E$3974,3)),"",VLOOKUP($G$7*50-50+$E81,'Land Use adjusted'!$A$51:$E$3974,3))</f>
        <v>Intensive uses</v>
      </c>
      <c r="H81" s="132"/>
      <c r="I81" s="119" t="str">
        <f>IF(ISBLANK(VLOOKUP($G$7*50-50+$E81,'Land Use adjusted'!$A$51:$E$3974,4)),"",VLOOKUP($G$7*50-50+$E81,'Land Use adjusted'!$A$51:$E$3974,4))</f>
        <v>Mining and waste</v>
      </c>
      <c r="J81" s="120">
        <f>IF(ISBLANK(VLOOKUP($G$7*50-50+$E81,'Land Use adjusted'!$A$51:$E$3974,5)),"",VLOOKUP($G$7*50-50+$E81,'Land Use adjusted'!$A$51:$E$3974,5))</f>
        <v>563</v>
      </c>
      <c r="AB81" s="89">
        <v>3091</v>
      </c>
      <c r="AC81" s="89">
        <v>3088</v>
      </c>
      <c r="AD81" s="127" t="s">
        <v>183</v>
      </c>
    </row>
    <row r="82" spans="5:30" ht="14.5" customHeight="1" x14ac:dyDescent="0.35">
      <c r="E82" s="88">
        <v>9</v>
      </c>
      <c r="F82" s="106" t="str">
        <f>IF(ISBLANK(VLOOKUP($G$7*50-50+$E82,'Land Use adjusted'!$A$51:$E$3974,2)),"",VLOOKUP($G$7*50-50+$E82,'Land Use adjusted'!$A$51:$E$3974,2))</f>
        <v>Non‑agriculture</v>
      </c>
      <c r="G82" s="131" t="str">
        <f>IF(ISBLANK(VLOOKUP($G$7*50-50+$E82,'Land Use adjusted'!$A$51:$E$3974,3)),"",VLOOKUP($G$7*50-50+$E82,'Land Use adjusted'!$A$51:$E$3974,3))</f>
        <v>Intensive uses</v>
      </c>
      <c r="H82" s="131"/>
      <c r="I82" s="106" t="str">
        <f>IF(ISBLANK(VLOOKUP($G$7*50-50+$E82,'Land Use adjusted'!$A$51:$E$3974,4)),"",VLOOKUP($G$7*50-50+$E82,'Land Use adjusted'!$A$51:$E$3974,4))</f>
        <v>Rural residential and farm infrastructure</v>
      </c>
      <c r="J82" s="109">
        <f>IF(ISBLANK(VLOOKUP($G$7*50-50+$E82,'Land Use adjusted'!$A$51:$E$3974,5)),"",VLOOKUP($G$7*50-50+$E82,'Land Use adjusted'!$A$51:$E$3974,5))</f>
        <v>7460</v>
      </c>
      <c r="AB82" s="89">
        <v>3093</v>
      </c>
      <c r="AC82" s="89">
        <v>3089</v>
      </c>
      <c r="AD82" s="127" t="s">
        <v>184</v>
      </c>
    </row>
    <row r="83" spans="5:30" x14ac:dyDescent="0.35">
      <c r="E83" s="88">
        <v>10</v>
      </c>
      <c r="F83" s="119" t="str">
        <f>IF(ISBLANK(VLOOKUP($G$7*50-50+$E83,'Land Use adjusted'!$A$51:$E$3974,2)),"",VLOOKUP($G$7*50-50+$E83,'Land Use adjusted'!$A$51:$E$3974,2))</f>
        <v>Non‑agriculture</v>
      </c>
      <c r="G83" s="132" t="str">
        <f>IF(ISBLANK(VLOOKUP($G$7*50-50+$E83,'Land Use adjusted'!$A$51:$E$3974,3)),"",VLOOKUP($G$7*50-50+$E83,'Land Use adjusted'!$A$51:$E$3974,3))</f>
        <v>Intensive uses</v>
      </c>
      <c r="H83" s="132"/>
      <c r="I83" s="119" t="str">
        <f>IF(ISBLANK(VLOOKUP($G$7*50-50+$E83,'Land Use adjusted'!$A$51:$E$3974,4)),"",VLOOKUP($G$7*50-50+$E83,'Land Use adjusted'!$A$51:$E$3974,4))</f>
        <v>Urban intensive uses</v>
      </c>
      <c r="J83" s="120">
        <f>IF(ISBLANK(VLOOKUP($G$7*50-50+$E83,'Land Use adjusted'!$A$51:$E$3974,5)),"",VLOOKUP($G$7*50-50+$E83,'Land Use adjusted'!$A$51:$E$3974,5))</f>
        <v>12785</v>
      </c>
      <c r="AB83" s="89">
        <v>3094</v>
      </c>
      <c r="AC83" s="89">
        <v>3090</v>
      </c>
      <c r="AD83" s="127" t="s">
        <v>185</v>
      </c>
    </row>
    <row r="84" spans="5:30" x14ac:dyDescent="0.35">
      <c r="E84" s="88">
        <v>11</v>
      </c>
      <c r="F84" s="106" t="str">
        <f>IF(ISBLANK(VLOOKUP($G$7*50-50+$E84,'Land Use adjusted'!$A$51:$E$3974,2)),"",VLOOKUP($G$7*50-50+$E84,'Land Use adjusted'!$A$51:$E$3974,2))</f>
        <v>Non‑agriculture</v>
      </c>
      <c r="G84" s="131" t="str">
        <f>IF(ISBLANK(VLOOKUP($G$7*50-50+$E84,'Land Use adjusted'!$A$51:$E$3974,3)),"",VLOOKUP($G$7*50-50+$E84,'Land Use adjusted'!$A$51:$E$3974,3))</f>
        <v>Nature conservation</v>
      </c>
      <c r="H84" s="131"/>
      <c r="I84" s="106" t="str">
        <f>IF(ISBLANK(VLOOKUP($G$7*50-50+$E84,'Land Use adjusted'!$A$51:$E$3974,4)),"",VLOOKUP($G$7*50-50+$E84,'Land Use adjusted'!$A$51:$E$3974,4))</f>
        <v>Minimal use</v>
      </c>
      <c r="J84" s="109">
        <f>IF(ISBLANK(VLOOKUP($G$7*50-50+$E84,'Land Use adjusted'!$A$51:$E$3974,5)),"",VLOOKUP($G$7*50-50+$E84,'Land Use adjusted'!$A$51:$E$3974,5))</f>
        <v>38</v>
      </c>
      <c r="AB84" s="89">
        <v>3095</v>
      </c>
      <c r="AC84" s="89">
        <v>3091</v>
      </c>
      <c r="AD84" s="127" t="s">
        <v>186</v>
      </c>
    </row>
    <row r="85" spans="5:30" x14ac:dyDescent="0.35">
      <c r="E85" s="88">
        <v>12</v>
      </c>
      <c r="F85" s="119" t="str">
        <f>IF(ISBLANK(VLOOKUP($G$7*50-50+$E85,'Land Use adjusted'!$A$51:$E$3974,2)),"",VLOOKUP($G$7*50-50+$E85,'Land Use adjusted'!$A$51:$E$3974,2))</f>
        <v>Non‑agriculture</v>
      </c>
      <c r="G85" s="132" t="str">
        <f>IF(ISBLANK(VLOOKUP($G$7*50-50+$E85,'Land Use adjusted'!$A$51:$E$3974,3)),"",VLOOKUP($G$7*50-50+$E85,'Land Use adjusted'!$A$51:$E$3974,3))</f>
        <v>Nature conservation</v>
      </c>
      <c r="H85" s="132"/>
      <c r="I85" s="119" t="str">
        <f>IF(ISBLANK(VLOOKUP($G$7*50-50+$E85,'Land Use adjusted'!$A$51:$E$3974,4)),"",VLOOKUP($G$7*50-50+$E85,'Land Use adjusted'!$A$51:$E$3974,4))</f>
        <v>Nature conservation</v>
      </c>
      <c r="J85" s="120">
        <f>IF(ISBLANK(VLOOKUP($G$7*50-50+$E85,'Land Use adjusted'!$A$51:$E$3974,5)),"",VLOOKUP($G$7*50-50+$E85,'Land Use adjusted'!$A$51:$E$3974,5))</f>
        <v>3393</v>
      </c>
      <c r="AB85" s="89">
        <v>3096</v>
      </c>
      <c r="AC85" s="89">
        <v>3093</v>
      </c>
      <c r="AD85" s="127" t="s">
        <v>367</v>
      </c>
    </row>
    <row r="86" spans="5:30" x14ac:dyDescent="0.35">
      <c r="E86" s="88">
        <v>13</v>
      </c>
      <c r="F86" s="106" t="str">
        <f>IF(ISBLANK(VLOOKUP($G$7*50-50+$E86,'Land Use adjusted'!$A$51:$E$3974,2)),"",VLOOKUP($G$7*50-50+$E86,'Land Use adjusted'!$A$51:$E$3974,2))</f>
        <v>Non‑agriculture</v>
      </c>
      <c r="G86" s="131" t="str">
        <f>IF(ISBLANK(VLOOKUP($G$7*50-50+$E86,'Land Use adjusted'!$A$51:$E$3974,3)),"",VLOOKUP($G$7*50-50+$E86,'Land Use adjusted'!$A$51:$E$3974,3))</f>
        <v>Water</v>
      </c>
      <c r="H86" s="131"/>
      <c r="I86" s="106" t="str">
        <f>IF(ISBLANK(VLOOKUP($G$7*50-50+$E86,'Land Use adjusted'!$A$51:$E$3974,4)),"",VLOOKUP($G$7*50-50+$E86,'Land Use adjusted'!$A$51:$E$3974,4))</f>
        <v>Water</v>
      </c>
      <c r="J86" s="109">
        <f>IF(ISBLANK(VLOOKUP($G$7*50-50+$E86,'Land Use adjusted'!$A$51:$E$3974,5)),"",VLOOKUP($G$7*50-50+$E86,'Land Use adjusted'!$A$51:$E$3974,5))</f>
        <v>37</v>
      </c>
      <c r="AB86" s="89">
        <v>3097</v>
      </c>
      <c r="AC86" s="89">
        <v>3094</v>
      </c>
    </row>
    <row r="87" spans="5:30" x14ac:dyDescent="0.35">
      <c r="E87" s="88">
        <v>14</v>
      </c>
      <c r="F87" s="119" t="str">
        <f>IF(ISBLANK(VLOOKUP($G$7*50-50+$E87,'Land Use adjusted'!$A$51:$E$3974,2)),"",VLOOKUP($G$7*50-50+$E87,'Land Use adjusted'!$A$51:$E$3974,2))</f>
        <v>Grand Total</v>
      </c>
      <c r="G87" s="132" t="str">
        <f>IF(ISBLANK(VLOOKUP($G$7*50-50+$E87,'Land Use adjusted'!$A$51:$E$3974,3)),"",VLOOKUP($G$7*50-50+$E87,'Land Use adjusted'!$A$51:$E$3974,3))</f>
        <v>Grand Total</v>
      </c>
      <c r="H87" s="132"/>
      <c r="I87" s="119" t="str">
        <f>IF(ISBLANK(VLOOKUP($G$7*50-50+$E87,'Land Use adjusted'!$A$51:$E$3974,4)),"",VLOOKUP($G$7*50-50+$E87,'Land Use adjusted'!$A$51:$E$3974,4))</f>
        <v>Grand Total</v>
      </c>
      <c r="J87" s="120">
        <f>IF(ISBLANK(VLOOKUP($G$7*50-50+$E87,'Land Use adjusted'!$A$51:$E$3974,5)),"",VLOOKUP($G$7*50-50+$E87,'Land Use adjusted'!$A$51:$E$3974,5))</f>
        <v>50386</v>
      </c>
      <c r="AB87" s="89">
        <v>3099</v>
      </c>
      <c r="AC87" s="89">
        <v>3095</v>
      </c>
    </row>
    <row r="88" spans="5:30" x14ac:dyDescent="0.35">
      <c r="E88" s="88">
        <v>15</v>
      </c>
      <c r="F88" s="106" t="str">
        <f>IF(ISBLANK(VLOOKUP($G$7*50-50+$E88,'Land Use adjusted'!$A$51:$E$3974,2)),"",VLOOKUP($G$7*50-50+$E88,'Land Use adjusted'!$A$51:$E$3974,2))</f>
        <v/>
      </c>
      <c r="G88" s="131" t="str">
        <f>IF(ISBLANK(VLOOKUP($G$7*50-50+$E88,'Land Use adjusted'!$A$51:$E$3974,3)),"",VLOOKUP($G$7*50-50+$E88,'Land Use adjusted'!$A$51:$E$3974,3))</f>
        <v/>
      </c>
      <c r="H88" s="131"/>
      <c r="I88" s="106" t="str">
        <f>IF(ISBLANK(VLOOKUP($G$7*50-50+$E88,'Land Use adjusted'!$A$51:$E$3974,4)),"",VLOOKUP($G$7*50-50+$E88,'Land Use adjusted'!$A$51:$E$3974,4))</f>
        <v/>
      </c>
      <c r="J88" s="109" t="str">
        <f>IF(ISBLANK(VLOOKUP($G$7*50-50+$E88,'Land Use adjusted'!$A$51:$E$3974,5)),"",VLOOKUP($G$7*50-50+$E88,'Land Use adjusted'!$A$51:$E$3974,5))</f>
        <v/>
      </c>
      <c r="AB88" s="89">
        <v>3101</v>
      </c>
      <c r="AC88" s="89">
        <v>3096</v>
      </c>
    </row>
    <row r="89" spans="5:30" x14ac:dyDescent="0.35">
      <c r="E89" s="88">
        <v>16</v>
      </c>
      <c r="F89" s="119" t="str">
        <f>IF(ISBLANK(VLOOKUP($G$7*50-50+$E89,'Land Use adjusted'!$A$51:$E$3974,2)),"",VLOOKUP($G$7*50-50+$E89,'Land Use adjusted'!$A$51:$E$3974,2))</f>
        <v/>
      </c>
      <c r="G89" s="132" t="str">
        <f>IF(ISBLANK(VLOOKUP($G$7*50-50+$E89,'Land Use adjusted'!$A$51:$E$3974,3)),"",VLOOKUP($G$7*50-50+$E89,'Land Use adjusted'!$A$51:$E$3974,3))</f>
        <v/>
      </c>
      <c r="H89" s="132"/>
      <c r="I89" s="119" t="str">
        <f>IF(ISBLANK(VLOOKUP($G$7*50-50+$E89,'Land Use adjusted'!$A$51:$E$3974,4)),"",VLOOKUP($G$7*50-50+$E89,'Land Use adjusted'!$A$51:$E$3974,4))</f>
        <v/>
      </c>
      <c r="J89" s="120" t="str">
        <f>IF(ISBLANK(VLOOKUP($G$7*50-50+$E89,'Land Use adjusted'!$A$51:$E$3974,5)),"",VLOOKUP($G$7*50-50+$E89,'Land Use adjusted'!$A$51:$E$3974,5))</f>
        <v/>
      </c>
      <c r="AB89" s="89">
        <v>3102</v>
      </c>
      <c r="AC89" s="89">
        <v>3097</v>
      </c>
    </row>
    <row r="90" spans="5:30" x14ac:dyDescent="0.35">
      <c r="E90" s="88">
        <v>17</v>
      </c>
      <c r="F90" s="106" t="str">
        <f>IF(ISBLANK(VLOOKUP($G$7*50-50+$E90,'Land Use adjusted'!$A$51:$E$3974,2)),"",VLOOKUP($G$7*50-50+$E90,'Land Use adjusted'!$A$51:$E$3974,2))</f>
        <v/>
      </c>
      <c r="G90" s="131" t="str">
        <f>IF(ISBLANK(VLOOKUP($G$7*50-50+$E90,'Land Use adjusted'!$A$51:$E$3974,3)),"",VLOOKUP($G$7*50-50+$E90,'Land Use adjusted'!$A$51:$E$3974,3))</f>
        <v/>
      </c>
      <c r="H90" s="131"/>
      <c r="I90" s="106" t="str">
        <f>IF(ISBLANK(VLOOKUP($G$7*50-50+$E90,'Land Use adjusted'!$A$51:$E$3974,4)),"",VLOOKUP($G$7*50-50+$E90,'Land Use adjusted'!$A$51:$E$3974,4))</f>
        <v/>
      </c>
      <c r="J90" s="109" t="str">
        <f>IF(ISBLANK(VLOOKUP($G$7*50-50+$E90,'Land Use adjusted'!$A$51:$E$3974,5)),"",VLOOKUP($G$7*50-50+$E90,'Land Use adjusted'!$A$51:$E$3974,5))</f>
        <v/>
      </c>
      <c r="AB90" s="89">
        <v>3103</v>
      </c>
      <c r="AC90" s="89">
        <v>3099</v>
      </c>
    </row>
    <row r="91" spans="5:30" x14ac:dyDescent="0.35">
      <c r="E91" s="88">
        <v>18</v>
      </c>
      <c r="F91" s="119" t="str">
        <f>IF(ISBLANK(VLOOKUP($G$7*50-50+$E91,'Land Use adjusted'!$A$51:$E$3974,2)),"",VLOOKUP($G$7*50-50+$E91,'Land Use adjusted'!$A$51:$E$3974,2))</f>
        <v/>
      </c>
      <c r="G91" s="132" t="str">
        <f>IF(ISBLANK(VLOOKUP($G$7*50-50+$E91,'Land Use adjusted'!$A$51:$E$3974,3)),"",VLOOKUP($G$7*50-50+$E91,'Land Use adjusted'!$A$51:$E$3974,3))</f>
        <v/>
      </c>
      <c r="H91" s="132"/>
      <c r="I91" s="119" t="str">
        <f>IF(ISBLANK(VLOOKUP($G$7*50-50+$E91,'Land Use adjusted'!$A$51:$E$3974,4)),"",VLOOKUP($G$7*50-50+$E91,'Land Use adjusted'!$A$51:$E$3974,4))</f>
        <v/>
      </c>
      <c r="J91" s="120" t="str">
        <f>IF(ISBLANK(VLOOKUP($G$7*50-50+$E91,'Land Use adjusted'!$A$51:$E$3974,5)),"",VLOOKUP($G$7*50-50+$E91,'Land Use adjusted'!$A$51:$E$3974,5))</f>
        <v/>
      </c>
      <c r="AB91" s="89">
        <v>3104</v>
      </c>
      <c r="AC91" s="89">
        <v>3101</v>
      </c>
    </row>
    <row r="92" spans="5:30" x14ac:dyDescent="0.35">
      <c r="E92" s="88">
        <v>19</v>
      </c>
      <c r="F92" s="106" t="str">
        <f>IF(ISBLANK(VLOOKUP($G$7*50-50+$E92,'Land Use adjusted'!$A$51:$E$3974,2)),"",VLOOKUP($G$7*50-50+$E92,'Land Use adjusted'!$A$51:$E$3974,2))</f>
        <v/>
      </c>
      <c r="G92" s="131" t="str">
        <f>IF(ISBLANK(VLOOKUP($G$7*50-50+$E92,'Land Use adjusted'!$A$51:$E$3974,3)),"",VLOOKUP($G$7*50-50+$E92,'Land Use adjusted'!$A$51:$E$3974,3))</f>
        <v/>
      </c>
      <c r="H92" s="131"/>
      <c r="I92" s="106" t="str">
        <f>IF(ISBLANK(VLOOKUP($G$7*50-50+$E92,'Land Use adjusted'!$A$51:$E$3974,4)),"",VLOOKUP($G$7*50-50+$E92,'Land Use adjusted'!$A$51:$E$3974,4))</f>
        <v/>
      </c>
      <c r="J92" s="109" t="str">
        <f>IF(ISBLANK(VLOOKUP($G$7*50-50+$E92,'Land Use adjusted'!$A$51:$E$3974,5)),"",VLOOKUP($G$7*50-50+$E92,'Land Use adjusted'!$A$51:$E$3974,5))</f>
        <v/>
      </c>
      <c r="AB92" s="89">
        <v>3105</v>
      </c>
      <c r="AC92" s="89">
        <v>3102</v>
      </c>
    </row>
    <row r="93" spans="5:30" x14ac:dyDescent="0.35">
      <c r="E93" s="88">
        <v>20</v>
      </c>
      <c r="F93" s="119" t="str">
        <f>IF(ISBLANK(VLOOKUP($G$7*50-50+$E93,'Land Use adjusted'!$A$51:$E$3974,2)),"",VLOOKUP($G$7*50-50+$E93,'Land Use adjusted'!$A$51:$E$3974,2))</f>
        <v/>
      </c>
      <c r="G93" s="132" t="str">
        <f>IF(ISBLANK(VLOOKUP($G$7*50-50+$E93,'Land Use adjusted'!$A$51:$E$3974,3)),"",VLOOKUP($G$7*50-50+$E93,'Land Use adjusted'!$A$51:$E$3974,3))</f>
        <v/>
      </c>
      <c r="H93" s="132"/>
      <c r="I93" s="119" t="str">
        <f>IF(ISBLANK(VLOOKUP($G$7*50-50+$E93,'Land Use adjusted'!$A$51:$E$3974,4)),"",VLOOKUP($G$7*50-50+$E93,'Land Use adjusted'!$A$51:$E$3974,4))</f>
        <v/>
      </c>
      <c r="J93" s="120" t="str">
        <f>IF(ISBLANK(VLOOKUP($G$7*50-50+$E93,'Land Use adjusted'!$A$51:$E$3974,5)),"",VLOOKUP($G$7*50-50+$E93,'Land Use adjusted'!$A$51:$E$3974,5))</f>
        <v/>
      </c>
      <c r="AB93" s="89">
        <v>3106</v>
      </c>
      <c r="AC93" s="89">
        <v>3103</v>
      </c>
    </row>
    <row r="94" spans="5:30" x14ac:dyDescent="0.35">
      <c r="E94" s="88">
        <v>21</v>
      </c>
      <c r="F94" s="106" t="str">
        <f>IF(ISBLANK(VLOOKUP($G$7*50-50+$E94,'Land Use adjusted'!$A$51:$E$3974,2)),"",VLOOKUP($G$7*50-50+$E94,'Land Use adjusted'!$A$51:$E$3974,2))</f>
        <v/>
      </c>
      <c r="G94" s="131" t="str">
        <f>IF(ISBLANK(VLOOKUP($G$7*50-50+$E94,'Land Use adjusted'!$A$51:$E$3974,3)),"",VLOOKUP($G$7*50-50+$E94,'Land Use adjusted'!$A$51:$E$3974,3))</f>
        <v/>
      </c>
      <c r="H94" s="131"/>
      <c r="I94" s="106" t="str">
        <f>IF(ISBLANK(VLOOKUP($G$7*50-50+$E94,'Land Use adjusted'!$A$51:$E$3974,4)),"",VLOOKUP($G$7*50-50+$E94,'Land Use adjusted'!$A$51:$E$3974,4))</f>
        <v/>
      </c>
      <c r="J94" s="109" t="str">
        <f>IF(ISBLANK(VLOOKUP($G$7*50-50+$E94,'Land Use adjusted'!$A$51:$E$3974,5)),"",VLOOKUP($G$7*50-50+$E94,'Land Use adjusted'!$A$51:$E$3974,5))</f>
        <v/>
      </c>
      <c r="AB94" s="89">
        <v>3107</v>
      </c>
      <c r="AC94" s="89">
        <v>3104</v>
      </c>
    </row>
    <row r="95" spans="5:30" x14ac:dyDescent="0.35">
      <c r="E95" s="88">
        <v>22</v>
      </c>
      <c r="F95" s="106" t="str">
        <f>IF(ISBLANK(VLOOKUP($G$7*50-50+$E95,'Land Use adjusted'!$A$51:$E$3974,2)),"",VLOOKUP($G$7*50-50+$E95,'Land Use adjusted'!$A$51:$E$3974,2))</f>
        <v/>
      </c>
      <c r="G95" s="131" t="str">
        <f>IF(ISBLANK(VLOOKUP($G$7*50-50+$E95,'Land Use adjusted'!$A$51:$E$3974,3)),"",VLOOKUP($G$7*50-50+$E95,'Land Use adjusted'!$A$51:$E$3974,3))</f>
        <v/>
      </c>
      <c r="H95" s="131"/>
      <c r="I95" s="106" t="str">
        <f>IF(ISBLANK(VLOOKUP($G$7*50-50+$E95,'Land Use adjusted'!$A$51:$E$3974,4)),"",VLOOKUP($G$7*50-50+$E95,'Land Use adjusted'!$A$51:$E$3974,4))</f>
        <v/>
      </c>
      <c r="J95" s="109" t="str">
        <f>IF(ISBLANK(VLOOKUP($G$7*50-50+$E95,'Land Use adjusted'!$A$51:$E$3974,5)),"",VLOOKUP($G$7*50-50+$E95,'Land Use adjusted'!$A$51:$E$3974,5))</f>
        <v/>
      </c>
      <c r="AB95" s="89">
        <v>3108</v>
      </c>
      <c r="AC95" s="89">
        <v>3105</v>
      </c>
    </row>
    <row r="96" spans="5:30" ht="6" customHeight="1" x14ac:dyDescent="0.35">
      <c r="E96" s="88">
        <v>23</v>
      </c>
      <c r="F96" s="106" t="str">
        <f>IF(ISBLANK(VLOOKUP($G$7*50-50+$E96,'Land Use adjusted'!$A$51:$E$3974,2)),"",VLOOKUP($G$7*50-50+$E96,'Land Use adjusted'!$A$51:$E$3974,2))</f>
        <v/>
      </c>
      <c r="G96" s="131" t="str">
        <f>IF(ISBLANK(VLOOKUP($G$7*50-50+$E96,'Land Use adjusted'!$A$51:$E$3974,3)),"",VLOOKUP($G$7*50-50+$E96,'Land Use adjusted'!$A$51:$E$3974,3))</f>
        <v/>
      </c>
      <c r="H96" s="131"/>
      <c r="I96" s="106" t="str">
        <f>IF(ISBLANK(VLOOKUP($G$7*50-50+$E96,'Land Use adjusted'!$A$51:$E$3974,4)),"",VLOOKUP($G$7*50-50+$E96,'Land Use adjusted'!$A$51:$E$3974,4))</f>
        <v/>
      </c>
      <c r="J96" s="110" t="str">
        <f>IF(ISBLANK(VLOOKUP($G$7*50-50+$E96,'Land Use adjusted'!$A$51:$E$3974,5)),"",VLOOKUP($G$7*50-50+$E96,'Land Use adjusted'!$A$51:$E$3974,5))</f>
        <v/>
      </c>
      <c r="AB96" s="89">
        <v>3109</v>
      </c>
      <c r="AC96" s="89">
        <v>3106</v>
      </c>
    </row>
    <row r="97" spans="3:29" ht="6" customHeight="1" x14ac:dyDescent="0.35">
      <c r="E97" s="88">
        <v>24</v>
      </c>
      <c r="F97" s="106" t="str">
        <f>IF(ISBLANK(VLOOKUP($G$7*50-50+$E97,'Land Use adjusted'!$A$51:$E$3974,2)),"",VLOOKUP($G$7*50-50+$E97,'Land Use adjusted'!$A$51:$E$3974,2))</f>
        <v/>
      </c>
      <c r="G97" s="131" t="str">
        <f>IF(ISBLANK(VLOOKUP($G$7*50-50+$E97,'Land Use adjusted'!$A$51:$E$3974,3)),"",VLOOKUP($G$7*50-50+$E97,'Land Use adjusted'!$A$51:$E$3974,3))</f>
        <v/>
      </c>
      <c r="H97" s="131"/>
      <c r="I97" s="106" t="str">
        <f>IF(ISBLANK(VLOOKUP($G$7*50-50+$E97,'Land Use adjusted'!$A$51:$E$3974,4)),"",VLOOKUP($G$7*50-50+$E97,'Land Use adjusted'!$A$51:$E$3974,4))</f>
        <v/>
      </c>
      <c r="J97" s="110" t="str">
        <f>IF(ISBLANK(VLOOKUP($G$7*50-50+$E97,'Land Use adjusted'!$A$51:$E$3974,5)),"",VLOOKUP($G$7*50-50+$E97,'Land Use adjusted'!$A$51:$E$3974,5))</f>
        <v/>
      </c>
      <c r="AB97" s="89">
        <v>3111</v>
      </c>
      <c r="AC97" s="89">
        <v>3107</v>
      </c>
    </row>
    <row r="98" spans="3:29" ht="15" x14ac:dyDescent="0.35">
      <c r="E98" s="122" t="s">
        <v>377</v>
      </c>
      <c r="F98" s="97" t="s">
        <v>376</v>
      </c>
      <c r="AB98" s="89">
        <v>3113</v>
      </c>
      <c r="AC98" s="89">
        <v>3108</v>
      </c>
    </row>
    <row r="99" spans="3:29" x14ac:dyDescent="0.35">
      <c r="AB99" s="89">
        <v>3114</v>
      </c>
      <c r="AC99" s="89">
        <v>3109</v>
      </c>
    </row>
    <row r="100" spans="3:29" ht="7" customHeight="1" x14ac:dyDescent="0.35">
      <c r="AB100" s="89">
        <v>3115</v>
      </c>
      <c r="AC100" s="89">
        <v>3111</v>
      </c>
    </row>
    <row r="101" spans="3:29" ht="7" customHeight="1" x14ac:dyDescent="0.35">
      <c r="AB101" s="89">
        <v>3116</v>
      </c>
      <c r="AC101" s="89">
        <v>3113</v>
      </c>
    </row>
    <row r="102" spans="3:29" ht="16" x14ac:dyDescent="0.4">
      <c r="F102" s="91" t="s">
        <v>409</v>
      </c>
      <c r="G102" s="92"/>
      <c r="H102" s="92"/>
      <c r="I102" s="92"/>
      <c r="AB102" s="89">
        <v>3121</v>
      </c>
      <c r="AC102" s="89">
        <v>3114</v>
      </c>
    </row>
    <row r="103" spans="3:29" x14ac:dyDescent="0.35">
      <c r="F103" s="101" t="s">
        <v>384</v>
      </c>
      <c r="AB103" s="89">
        <v>3122</v>
      </c>
      <c r="AC103" s="89">
        <v>3115</v>
      </c>
    </row>
    <row r="104" spans="3:29" x14ac:dyDescent="0.35">
      <c r="F104" s="101" t="s">
        <v>400</v>
      </c>
      <c r="H104" s="90">
        <v>153</v>
      </c>
      <c r="AB104" s="89">
        <v>3123</v>
      </c>
      <c r="AC104" s="89">
        <v>3116</v>
      </c>
    </row>
    <row r="105" spans="3:29" x14ac:dyDescent="0.35">
      <c r="C105" s="88"/>
      <c r="F105" s="86"/>
      <c r="G105" s="86" cm="1">
        <f t="array" ref="G105">INDEX(AC6:AC718,H104)</f>
        <v>3175</v>
      </c>
      <c r="AB105" s="89">
        <v>3124</v>
      </c>
      <c r="AC105" s="89">
        <v>3121</v>
      </c>
    </row>
    <row r="106" spans="3:29" x14ac:dyDescent="0.35">
      <c r="C106" s="88">
        <v>1</v>
      </c>
      <c r="E106" s="111">
        <v>40695</v>
      </c>
      <c r="F106" s="86"/>
      <c r="G106" s="112">
        <f>VLOOKUP($G$105,'SGU-Solar adjusted'!$GF$6:$GV$718,Front!$C106+1)</f>
        <v>103.92</v>
      </c>
      <c r="AB106" s="89">
        <v>3125</v>
      </c>
      <c r="AC106" s="89">
        <v>3122</v>
      </c>
    </row>
    <row r="107" spans="3:29" x14ac:dyDescent="0.35">
      <c r="C107" s="88">
        <v>2</v>
      </c>
      <c r="E107" s="111">
        <v>41061</v>
      </c>
      <c r="F107" s="86"/>
      <c r="G107" s="112">
        <f>VLOOKUP($G$105,'SGU-Solar adjusted'!$GF$6:$GV$718,Front!$C107+1)</f>
        <v>180.70500000000001</v>
      </c>
      <c r="AB107" s="89">
        <v>3126</v>
      </c>
      <c r="AC107" s="89">
        <v>3123</v>
      </c>
    </row>
    <row r="108" spans="3:29" x14ac:dyDescent="0.35">
      <c r="C108" s="88">
        <v>3</v>
      </c>
      <c r="E108" s="111">
        <v>41426</v>
      </c>
      <c r="F108" s="86"/>
      <c r="G108" s="112">
        <f>VLOOKUP($G$105,'SGU-Solar adjusted'!$GF$6:$GV$718,Front!$C108+1)</f>
        <v>63.8</v>
      </c>
      <c r="AB108" s="89">
        <v>3127</v>
      </c>
      <c r="AC108" s="89">
        <v>3124</v>
      </c>
    </row>
    <row r="109" spans="3:29" x14ac:dyDescent="0.35">
      <c r="C109" s="88">
        <v>4</v>
      </c>
      <c r="E109" s="111">
        <v>41791</v>
      </c>
      <c r="F109" s="86"/>
      <c r="G109" s="112">
        <f>VLOOKUP($G$105,'SGU-Solar adjusted'!$GF$6:$GV$718,Front!$C109+1)</f>
        <v>112.88</v>
      </c>
      <c r="AB109" s="89">
        <v>3128</v>
      </c>
      <c r="AC109" s="89">
        <v>3125</v>
      </c>
    </row>
    <row r="110" spans="3:29" x14ac:dyDescent="0.35">
      <c r="C110" s="88">
        <v>5</v>
      </c>
      <c r="E110" s="111">
        <v>42156</v>
      </c>
      <c r="F110" s="86"/>
      <c r="G110" s="112">
        <f>VLOOKUP($G$105,'SGU-Solar adjusted'!$GF$6:$GV$718,Front!$C110+1)</f>
        <v>55</v>
      </c>
      <c r="AB110" s="89">
        <v>3129</v>
      </c>
      <c r="AC110" s="89">
        <v>3126</v>
      </c>
    </row>
    <row r="111" spans="3:29" x14ac:dyDescent="0.35">
      <c r="C111" s="88">
        <v>6</v>
      </c>
      <c r="E111" s="111">
        <v>42522</v>
      </c>
      <c r="F111" s="86"/>
      <c r="G111" s="112">
        <f>VLOOKUP($G$105,'SGU-Solar adjusted'!$GF$6:$GV$718,Front!$C111+1)</f>
        <v>36.700000000000003</v>
      </c>
      <c r="AB111" s="89">
        <v>3130</v>
      </c>
      <c r="AC111" s="89">
        <v>3127</v>
      </c>
    </row>
    <row r="112" spans="3:29" x14ac:dyDescent="0.35">
      <c r="C112" s="88">
        <v>7</v>
      </c>
      <c r="E112" s="111">
        <v>42887</v>
      </c>
      <c r="F112" s="86"/>
      <c r="G112" s="112">
        <f>VLOOKUP($G$105,'SGU-Solar adjusted'!$GF$6:$GV$718,Front!$C112+1)</f>
        <v>198.06</v>
      </c>
      <c r="AB112" s="89">
        <v>3131</v>
      </c>
      <c r="AC112" s="89">
        <v>3128</v>
      </c>
    </row>
    <row r="113" spans="3:29" x14ac:dyDescent="0.35">
      <c r="C113" s="88">
        <v>8</v>
      </c>
      <c r="E113" s="111">
        <v>43252</v>
      </c>
      <c r="F113" s="86"/>
      <c r="G113" s="112">
        <f>VLOOKUP($G$105,'SGU-Solar adjusted'!$GF$6:$GV$718,Front!$C113+1)</f>
        <v>1011.865</v>
      </c>
      <c r="AB113" s="89">
        <v>3132</v>
      </c>
      <c r="AC113" s="89">
        <v>3129</v>
      </c>
    </row>
    <row r="114" spans="3:29" x14ac:dyDescent="0.35">
      <c r="C114" s="88">
        <v>9</v>
      </c>
      <c r="E114" s="111">
        <v>43617</v>
      </c>
      <c r="F114" s="86"/>
      <c r="G114" s="112">
        <f>VLOOKUP($G$105,'SGU-Solar adjusted'!$GF$6:$GV$718,Front!$C114+1)</f>
        <v>410.63</v>
      </c>
      <c r="AB114" s="89">
        <v>3133</v>
      </c>
      <c r="AC114" s="89">
        <v>3130</v>
      </c>
    </row>
    <row r="115" spans="3:29" x14ac:dyDescent="0.35">
      <c r="C115" s="88">
        <v>10</v>
      </c>
      <c r="E115" s="111">
        <v>43983</v>
      </c>
      <c r="F115" s="86"/>
      <c r="G115" s="112">
        <f>VLOOKUP($G$105,'SGU-Solar adjusted'!$GF$6:$GV$718,Front!$C115+1)</f>
        <v>823.52499999999998</v>
      </c>
      <c r="AB115" s="89">
        <v>3134</v>
      </c>
      <c r="AC115" s="89">
        <v>3131</v>
      </c>
    </row>
    <row r="116" spans="3:29" x14ac:dyDescent="0.35">
      <c r="C116" s="88">
        <v>11</v>
      </c>
      <c r="E116" s="111">
        <v>44348</v>
      </c>
      <c r="F116" s="86"/>
      <c r="G116" s="112">
        <f>VLOOKUP($G$105,'SGU-Solar adjusted'!$GF$6:$GV$718,Front!$C116+1)</f>
        <v>639.65499999999997</v>
      </c>
      <c r="AB116" s="89">
        <v>3135</v>
      </c>
      <c r="AC116" s="89">
        <v>3132</v>
      </c>
    </row>
    <row r="117" spans="3:29" x14ac:dyDescent="0.35">
      <c r="C117" s="88">
        <v>12</v>
      </c>
      <c r="E117" s="111">
        <v>44713</v>
      </c>
      <c r="F117" s="86"/>
      <c r="G117" s="112">
        <f>VLOOKUP($G$105,'SGU-Solar adjusted'!$GF$6:$GV$718,Front!$C117+1)</f>
        <v>451.5</v>
      </c>
      <c r="AB117" s="89">
        <v>3136</v>
      </c>
      <c r="AC117" s="89">
        <v>3133</v>
      </c>
    </row>
    <row r="118" spans="3:29" x14ac:dyDescent="0.35">
      <c r="C118" s="88">
        <v>13</v>
      </c>
      <c r="E118" s="111">
        <v>45078</v>
      </c>
      <c r="F118" s="86"/>
      <c r="G118" s="112">
        <f>VLOOKUP($G$105,'SGU-Solar adjusted'!$GF$6:$GV$718,Front!$C118+1)</f>
        <v>1487.095</v>
      </c>
      <c r="AB118" s="89">
        <v>3137</v>
      </c>
      <c r="AC118" s="89">
        <v>3134</v>
      </c>
    </row>
    <row r="119" spans="3:29" x14ac:dyDescent="0.35">
      <c r="C119" s="88">
        <v>14</v>
      </c>
      <c r="E119" s="111">
        <v>45444</v>
      </c>
      <c r="F119" s="86"/>
      <c r="G119" s="112">
        <f>VLOOKUP($G$105,'SGU-Solar adjusted'!$GF$6:$GV$718,Front!$C119+1)</f>
        <v>403.16500000000002</v>
      </c>
      <c r="AB119" s="89">
        <v>3138</v>
      </c>
      <c r="AC119" s="89">
        <v>3135</v>
      </c>
    </row>
    <row r="120" spans="3:29" x14ac:dyDescent="0.35">
      <c r="C120" s="88">
        <v>15</v>
      </c>
      <c r="E120" s="111">
        <v>45809</v>
      </c>
      <c r="F120" s="86"/>
      <c r="G120" s="112">
        <f>VLOOKUP($G$105,'SGU-Solar adjusted'!$GF$6:$GV$718,Front!$C120+1)</f>
        <v>344.565</v>
      </c>
      <c r="AB120" s="89">
        <v>3139</v>
      </c>
      <c r="AC120" s="89">
        <v>3136</v>
      </c>
    </row>
    <row r="121" spans="3:29" x14ac:dyDescent="0.35">
      <c r="AB121" s="89">
        <v>3140</v>
      </c>
      <c r="AC121" s="89">
        <v>3137</v>
      </c>
    </row>
    <row r="122" spans="3:29" x14ac:dyDescent="0.35">
      <c r="AB122" s="89">
        <v>3141</v>
      </c>
      <c r="AC122" s="89">
        <v>3138</v>
      </c>
    </row>
    <row r="123" spans="3:29" x14ac:dyDescent="0.35">
      <c r="AB123" s="89">
        <v>3142</v>
      </c>
      <c r="AC123" s="89">
        <v>3139</v>
      </c>
    </row>
    <row r="124" spans="3:29" x14ac:dyDescent="0.35">
      <c r="AB124" s="89">
        <v>3143</v>
      </c>
      <c r="AC124" s="89">
        <v>3140</v>
      </c>
    </row>
    <row r="125" spans="3:29" x14ac:dyDescent="0.35">
      <c r="AB125" s="89">
        <v>3144</v>
      </c>
      <c r="AC125" s="89">
        <v>3141</v>
      </c>
    </row>
    <row r="126" spans="3:29" x14ac:dyDescent="0.35">
      <c r="F126" s="113" t="s">
        <v>413</v>
      </c>
      <c r="G126" s="114">
        <f>VLOOKUP(G105,'SGU-Solar adjusted'!$GF$6:$GV$718,17)</f>
        <v>60935.998999999996</v>
      </c>
      <c r="AB126" s="89">
        <v>3145</v>
      </c>
      <c r="AC126" s="89">
        <v>3142</v>
      </c>
    </row>
    <row r="127" spans="3:29" x14ac:dyDescent="0.35">
      <c r="AB127" s="89">
        <v>3146</v>
      </c>
      <c r="AC127" s="89">
        <v>3143</v>
      </c>
    </row>
    <row r="128" spans="3:29" ht="15" x14ac:dyDescent="0.35">
      <c r="E128" s="122" t="s">
        <v>377</v>
      </c>
      <c r="F128" s="97" t="s">
        <v>401</v>
      </c>
      <c r="AB128" s="89">
        <v>3147</v>
      </c>
      <c r="AC128" s="89">
        <v>3144</v>
      </c>
    </row>
    <row r="129" spans="6:29" x14ac:dyDescent="0.35">
      <c r="AB129" s="89">
        <v>3148</v>
      </c>
      <c r="AC129" s="89">
        <v>3145</v>
      </c>
    </row>
    <row r="130" spans="6:29" x14ac:dyDescent="0.35">
      <c r="AB130" s="89">
        <v>3149</v>
      </c>
      <c r="AC130" s="89">
        <v>3146</v>
      </c>
    </row>
    <row r="131" spans="6:29" ht="16" x14ac:dyDescent="0.4">
      <c r="F131" s="91" t="s">
        <v>410</v>
      </c>
      <c r="G131" s="92"/>
      <c r="H131" s="92"/>
      <c r="I131" s="92"/>
      <c r="AB131" s="89">
        <v>3150</v>
      </c>
      <c r="AC131" s="89">
        <v>3147</v>
      </c>
    </row>
    <row r="132" spans="6:29" x14ac:dyDescent="0.35">
      <c r="AB132" s="89">
        <v>3151</v>
      </c>
      <c r="AC132" s="89">
        <v>3148</v>
      </c>
    </row>
    <row r="133" spans="6:29" x14ac:dyDescent="0.35">
      <c r="H133" s="90">
        <v>149</v>
      </c>
      <c r="J133" s="115" cm="1">
        <f t="array" ref="J133">INDEX(AB6:AB650,H133)</f>
        <v>3175</v>
      </c>
      <c r="AB133" s="89">
        <v>3152</v>
      </c>
      <c r="AC133" s="89">
        <v>3149</v>
      </c>
    </row>
    <row r="134" spans="6:29" x14ac:dyDescent="0.35">
      <c r="AB134" s="89">
        <v>3153</v>
      </c>
      <c r="AC134" s="89">
        <v>3150</v>
      </c>
    </row>
    <row r="135" spans="6:29" x14ac:dyDescent="0.35">
      <c r="F135" s="113" t="s">
        <v>402</v>
      </c>
      <c r="G135" s="114">
        <f>VLOOKUP(J133,'SGU Battery'!$C$4:$L$648,10)</f>
        <v>6992.9949999999999</v>
      </c>
      <c r="AB135" s="89">
        <v>3154</v>
      </c>
      <c r="AC135" s="89">
        <v>3151</v>
      </c>
    </row>
    <row r="136" spans="6:29" x14ac:dyDescent="0.35">
      <c r="AB136" s="89">
        <v>3155</v>
      </c>
      <c r="AC136" s="89">
        <v>3152</v>
      </c>
    </row>
    <row r="137" spans="6:29" x14ac:dyDescent="0.35">
      <c r="AB137" s="89">
        <v>3156</v>
      </c>
      <c r="AC137" s="89">
        <v>3153</v>
      </c>
    </row>
    <row r="138" spans="6:29" x14ac:dyDescent="0.35">
      <c r="AB138" s="89">
        <v>3158</v>
      </c>
      <c r="AC138" s="89">
        <v>3154</v>
      </c>
    </row>
    <row r="139" spans="6:29" x14ac:dyDescent="0.35">
      <c r="AB139" s="89">
        <v>3159</v>
      </c>
      <c r="AC139" s="89">
        <v>3155</v>
      </c>
    </row>
    <row r="140" spans="6:29" x14ac:dyDescent="0.35">
      <c r="AB140" s="89">
        <v>3160</v>
      </c>
      <c r="AC140" s="89">
        <v>3156</v>
      </c>
    </row>
    <row r="141" spans="6:29" x14ac:dyDescent="0.35">
      <c r="AB141" s="89">
        <v>3161</v>
      </c>
      <c r="AC141" s="89">
        <v>3158</v>
      </c>
    </row>
    <row r="142" spans="6:29" x14ac:dyDescent="0.35">
      <c r="AB142" s="89">
        <v>3162</v>
      </c>
      <c r="AC142" s="89">
        <v>3159</v>
      </c>
    </row>
    <row r="143" spans="6:29" x14ac:dyDescent="0.35">
      <c r="AB143" s="89">
        <v>3163</v>
      </c>
      <c r="AC143" s="89">
        <v>3160</v>
      </c>
    </row>
    <row r="144" spans="6:29" x14ac:dyDescent="0.35">
      <c r="AB144" s="89">
        <v>3165</v>
      </c>
      <c r="AC144" s="89">
        <v>3161</v>
      </c>
    </row>
    <row r="145" spans="28:29" x14ac:dyDescent="0.35">
      <c r="AB145" s="89">
        <v>3166</v>
      </c>
      <c r="AC145" s="89">
        <v>3162</v>
      </c>
    </row>
    <row r="146" spans="28:29" x14ac:dyDescent="0.35">
      <c r="AB146" s="89">
        <v>3167</v>
      </c>
      <c r="AC146" s="89">
        <v>3163</v>
      </c>
    </row>
    <row r="147" spans="28:29" x14ac:dyDescent="0.35">
      <c r="AB147" s="89">
        <v>3168</v>
      </c>
      <c r="AC147" s="89">
        <v>3164</v>
      </c>
    </row>
    <row r="148" spans="28:29" x14ac:dyDescent="0.35">
      <c r="AB148" s="89">
        <v>3169</v>
      </c>
      <c r="AC148" s="89">
        <v>3165</v>
      </c>
    </row>
    <row r="149" spans="28:29" x14ac:dyDescent="0.35">
      <c r="AB149" s="89">
        <v>3170</v>
      </c>
      <c r="AC149" s="89">
        <v>3166</v>
      </c>
    </row>
    <row r="150" spans="28:29" x14ac:dyDescent="0.35">
      <c r="AB150" s="89">
        <v>3171</v>
      </c>
      <c r="AC150" s="89">
        <v>3167</v>
      </c>
    </row>
    <row r="151" spans="28:29" x14ac:dyDescent="0.35">
      <c r="AB151" s="89">
        <v>3172</v>
      </c>
      <c r="AC151" s="89">
        <v>3168</v>
      </c>
    </row>
    <row r="152" spans="28:29" x14ac:dyDescent="0.35">
      <c r="AB152" s="89">
        <v>3173</v>
      </c>
      <c r="AC152" s="89">
        <v>3169</v>
      </c>
    </row>
    <row r="153" spans="28:29" x14ac:dyDescent="0.35">
      <c r="AB153" s="89">
        <v>3174</v>
      </c>
      <c r="AC153" s="89">
        <v>3170</v>
      </c>
    </row>
    <row r="154" spans="28:29" x14ac:dyDescent="0.35">
      <c r="AB154" s="89">
        <v>3175</v>
      </c>
      <c r="AC154" s="89">
        <v>3171</v>
      </c>
    </row>
    <row r="155" spans="28:29" x14ac:dyDescent="0.35">
      <c r="AB155" s="89">
        <v>3177</v>
      </c>
      <c r="AC155" s="89">
        <v>3172</v>
      </c>
    </row>
    <row r="156" spans="28:29" x14ac:dyDescent="0.35">
      <c r="AB156" s="89">
        <v>3178</v>
      </c>
      <c r="AC156" s="89">
        <v>3173</v>
      </c>
    </row>
    <row r="157" spans="28:29" x14ac:dyDescent="0.35">
      <c r="AB157" s="89">
        <v>3179</v>
      </c>
      <c r="AC157" s="89">
        <v>3174</v>
      </c>
    </row>
    <row r="158" spans="28:29" x14ac:dyDescent="0.35">
      <c r="AB158" s="89">
        <v>3180</v>
      </c>
      <c r="AC158" s="89">
        <v>3175</v>
      </c>
    </row>
    <row r="159" spans="28:29" x14ac:dyDescent="0.35">
      <c r="AB159" s="89">
        <v>3181</v>
      </c>
      <c r="AC159" s="89">
        <v>3176</v>
      </c>
    </row>
    <row r="160" spans="28:29" x14ac:dyDescent="0.35">
      <c r="AB160" s="89">
        <v>3182</v>
      </c>
      <c r="AC160" s="89">
        <v>3177</v>
      </c>
    </row>
    <row r="161" spans="28:29" x14ac:dyDescent="0.35">
      <c r="AB161" s="89">
        <v>3183</v>
      </c>
      <c r="AC161" s="89">
        <v>3178</v>
      </c>
    </row>
    <row r="162" spans="28:29" x14ac:dyDescent="0.35">
      <c r="AB162" s="89">
        <v>3184</v>
      </c>
      <c r="AC162" s="89">
        <v>3179</v>
      </c>
    </row>
    <row r="163" spans="28:29" x14ac:dyDescent="0.35">
      <c r="AB163" s="89">
        <v>3185</v>
      </c>
      <c r="AC163" s="89">
        <v>3180</v>
      </c>
    </row>
    <row r="164" spans="28:29" x14ac:dyDescent="0.35">
      <c r="AB164" s="89">
        <v>3186</v>
      </c>
      <c r="AC164" s="89">
        <v>3181</v>
      </c>
    </row>
    <row r="165" spans="28:29" x14ac:dyDescent="0.35">
      <c r="AB165" s="89">
        <v>3187</v>
      </c>
      <c r="AC165" s="89">
        <v>3182</v>
      </c>
    </row>
    <row r="166" spans="28:29" x14ac:dyDescent="0.35">
      <c r="AB166" s="89">
        <v>3188</v>
      </c>
      <c r="AC166" s="89">
        <v>3183</v>
      </c>
    </row>
    <row r="167" spans="28:29" x14ac:dyDescent="0.35">
      <c r="AB167" s="89">
        <v>3189</v>
      </c>
      <c r="AC167" s="89">
        <v>3184</v>
      </c>
    </row>
    <row r="168" spans="28:29" x14ac:dyDescent="0.35">
      <c r="AB168" s="89">
        <v>3190</v>
      </c>
      <c r="AC168" s="89">
        <v>3185</v>
      </c>
    </row>
    <row r="169" spans="28:29" x14ac:dyDescent="0.35">
      <c r="AB169" s="89">
        <v>3191</v>
      </c>
      <c r="AC169" s="89">
        <v>3186</v>
      </c>
    </row>
    <row r="170" spans="28:29" x14ac:dyDescent="0.35">
      <c r="AB170" s="89">
        <v>3192</v>
      </c>
      <c r="AC170" s="89">
        <v>3187</v>
      </c>
    </row>
    <row r="171" spans="28:29" x14ac:dyDescent="0.35">
      <c r="AB171" s="89">
        <v>3193</v>
      </c>
      <c r="AC171" s="89">
        <v>3188</v>
      </c>
    </row>
    <row r="172" spans="28:29" x14ac:dyDescent="0.35">
      <c r="AB172" s="89">
        <v>3194</v>
      </c>
      <c r="AC172" s="89">
        <v>3189</v>
      </c>
    </row>
    <row r="173" spans="28:29" x14ac:dyDescent="0.35">
      <c r="AB173" s="89">
        <v>3195</v>
      </c>
      <c r="AC173" s="89">
        <v>3190</v>
      </c>
    </row>
    <row r="174" spans="28:29" x14ac:dyDescent="0.35">
      <c r="AB174" s="89">
        <v>3196</v>
      </c>
      <c r="AC174" s="89">
        <v>3191</v>
      </c>
    </row>
    <row r="175" spans="28:29" x14ac:dyDescent="0.35">
      <c r="AB175" s="89">
        <v>3197</v>
      </c>
      <c r="AC175" s="89">
        <v>3192</v>
      </c>
    </row>
    <row r="176" spans="28:29" x14ac:dyDescent="0.35">
      <c r="AB176" s="89">
        <v>3198</v>
      </c>
      <c r="AC176" s="89">
        <v>3193</v>
      </c>
    </row>
    <row r="177" spans="28:29" x14ac:dyDescent="0.35">
      <c r="AB177" s="89">
        <v>3199</v>
      </c>
      <c r="AC177" s="89">
        <v>3194</v>
      </c>
    </row>
    <row r="178" spans="28:29" x14ac:dyDescent="0.35">
      <c r="AB178" s="89">
        <v>3200</v>
      </c>
      <c r="AC178" s="89">
        <v>3195</v>
      </c>
    </row>
    <row r="179" spans="28:29" x14ac:dyDescent="0.35">
      <c r="AB179" s="89">
        <v>3201</v>
      </c>
      <c r="AC179" s="89">
        <v>3196</v>
      </c>
    </row>
    <row r="180" spans="28:29" x14ac:dyDescent="0.35">
      <c r="AB180" s="89">
        <v>3202</v>
      </c>
      <c r="AC180" s="89">
        <v>3197</v>
      </c>
    </row>
    <row r="181" spans="28:29" x14ac:dyDescent="0.35">
      <c r="AB181" s="89">
        <v>3204</v>
      </c>
      <c r="AC181" s="89">
        <v>3198</v>
      </c>
    </row>
    <row r="182" spans="28:29" x14ac:dyDescent="0.35">
      <c r="AB182" s="89">
        <v>3205</v>
      </c>
      <c r="AC182" s="89">
        <v>3199</v>
      </c>
    </row>
    <row r="183" spans="28:29" x14ac:dyDescent="0.35">
      <c r="AB183" s="89">
        <v>3206</v>
      </c>
      <c r="AC183" s="89">
        <v>3200</v>
      </c>
    </row>
    <row r="184" spans="28:29" x14ac:dyDescent="0.35">
      <c r="AB184" s="89">
        <v>3207</v>
      </c>
      <c r="AC184" s="89">
        <v>3201</v>
      </c>
    </row>
    <row r="185" spans="28:29" x14ac:dyDescent="0.35">
      <c r="AB185" s="89">
        <v>3211</v>
      </c>
      <c r="AC185" s="89">
        <v>3202</v>
      </c>
    </row>
    <row r="186" spans="28:29" x14ac:dyDescent="0.35">
      <c r="AB186" s="89">
        <v>3212</v>
      </c>
      <c r="AC186" s="89">
        <v>3204</v>
      </c>
    </row>
    <row r="187" spans="28:29" x14ac:dyDescent="0.35">
      <c r="AB187" s="89">
        <v>3213</v>
      </c>
      <c r="AC187" s="89">
        <v>3205</v>
      </c>
    </row>
    <row r="188" spans="28:29" x14ac:dyDescent="0.35">
      <c r="AB188" s="89">
        <v>3214</v>
      </c>
      <c r="AC188" s="89">
        <v>3206</v>
      </c>
    </row>
    <row r="189" spans="28:29" x14ac:dyDescent="0.35">
      <c r="AB189" s="89">
        <v>3215</v>
      </c>
      <c r="AC189" s="89">
        <v>3207</v>
      </c>
    </row>
    <row r="190" spans="28:29" x14ac:dyDescent="0.35">
      <c r="AB190" s="89">
        <v>3216</v>
      </c>
      <c r="AC190" s="89">
        <v>3211</v>
      </c>
    </row>
    <row r="191" spans="28:29" x14ac:dyDescent="0.35">
      <c r="AB191" s="89">
        <v>3217</v>
      </c>
      <c r="AC191" s="89">
        <v>3212</v>
      </c>
    </row>
    <row r="192" spans="28:29" x14ac:dyDescent="0.35">
      <c r="AB192" s="89">
        <v>3218</v>
      </c>
      <c r="AC192" s="89">
        <v>3213</v>
      </c>
    </row>
    <row r="193" spans="28:29" x14ac:dyDescent="0.35">
      <c r="AB193" s="89">
        <v>3219</v>
      </c>
      <c r="AC193" s="89">
        <v>3214</v>
      </c>
    </row>
    <row r="194" spans="28:29" x14ac:dyDescent="0.35">
      <c r="AB194" s="89">
        <v>3220</v>
      </c>
      <c r="AC194" s="89">
        <v>3215</v>
      </c>
    </row>
    <row r="195" spans="28:29" x14ac:dyDescent="0.35">
      <c r="AB195" s="89">
        <v>3221</v>
      </c>
      <c r="AC195" s="89">
        <v>3216</v>
      </c>
    </row>
    <row r="196" spans="28:29" x14ac:dyDescent="0.35">
      <c r="AB196" s="89">
        <v>3222</v>
      </c>
      <c r="AC196" s="89">
        <v>3217</v>
      </c>
    </row>
    <row r="197" spans="28:29" x14ac:dyDescent="0.35">
      <c r="AB197" s="89">
        <v>3223</v>
      </c>
      <c r="AC197" s="89">
        <v>3218</v>
      </c>
    </row>
    <row r="198" spans="28:29" x14ac:dyDescent="0.35">
      <c r="AB198" s="89">
        <v>3224</v>
      </c>
      <c r="AC198" s="89">
        <v>3219</v>
      </c>
    </row>
    <row r="199" spans="28:29" x14ac:dyDescent="0.35">
      <c r="AB199" s="89">
        <v>3225</v>
      </c>
      <c r="AC199" s="89">
        <v>3220</v>
      </c>
    </row>
    <row r="200" spans="28:29" x14ac:dyDescent="0.35">
      <c r="AB200" s="89">
        <v>3226</v>
      </c>
      <c r="AC200" s="89">
        <v>3221</v>
      </c>
    </row>
    <row r="201" spans="28:29" x14ac:dyDescent="0.35">
      <c r="AB201" s="89">
        <v>3227</v>
      </c>
      <c r="AC201" s="89">
        <v>3222</v>
      </c>
    </row>
    <row r="202" spans="28:29" x14ac:dyDescent="0.35">
      <c r="AB202" s="89">
        <v>3228</v>
      </c>
      <c r="AC202" s="89">
        <v>3223</v>
      </c>
    </row>
    <row r="203" spans="28:29" x14ac:dyDescent="0.35">
      <c r="AB203" s="89">
        <v>3230</v>
      </c>
      <c r="AC203" s="89">
        <v>3224</v>
      </c>
    </row>
    <row r="204" spans="28:29" x14ac:dyDescent="0.35">
      <c r="AB204" s="89">
        <v>3231</v>
      </c>
      <c r="AC204" s="89">
        <v>3225</v>
      </c>
    </row>
    <row r="205" spans="28:29" x14ac:dyDescent="0.35">
      <c r="AB205" s="89">
        <v>3232</v>
      </c>
      <c r="AC205" s="89">
        <v>3226</v>
      </c>
    </row>
    <row r="206" spans="28:29" x14ac:dyDescent="0.35">
      <c r="AB206" s="89">
        <v>3233</v>
      </c>
      <c r="AC206" s="89">
        <v>3227</v>
      </c>
    </row>
    <row r="207" spans="28:29" x14ac:dyDescent="0.35">
      <c r="AB207" s="89">
        <v>3234</v>
      </c>
      <c r="AC207" s="89">
        <v>3228</v>
      </c>
    </row>
    <row r="208" spans="28:29" x14ac:dyDescent="0.35">
      <c r="AB208" s="89">
        <v>3235</v>
      </c>
      <c r="AC208" s="89">
        <v>3230</v>
      </c>
    </row>
    <row r="209" spans="28:29" x14ac:dyDescent="0.35">
      <c r="AB209" s="89">
        <v>3236</v>
      </c>
      <c r="AC209" s="89">
        <v>3231</v>
      </c>
    </row>
    <row r="210" spans="28:29" x14ac:dyDescent="0.35">
      <c r="AB210" s="89">
        <v>3237</v>
      </c>
      <c r="AC210" s="89">
        <v>3232</v>
      </c>
    </row>
    <row r="211" spans="28:29" x14ac:dyDescent="0.35">
      <c r="AB211" s="89">
        <v>3238</v>
      </c>
      <c r="AC211" s="89">
        <v>3233</v>
      </c>
    </row>
    <row r="212" spans="28:29" x14ac:dyDescent="0.35">
      <c r="AB212" s="89">
        <v>3240</v>
      </c>
      <c r="AC212" s="89">
        <v>3234</v>
      </c>
    </row>
    <row r="213" spans="28:29" x14ac:dyDescent="0.35">
      <c r="AB213" s="89">
        <v>3241</v>
      </c>
      <c r="AC213" s="89">
        <v>3235</v>
      </c>
    </row>
    <row r="214" spans="28:29" x14ac:dyDescent="0.35">
      <c r="AB214" s="89">
        <v>3242</v>
      </c>
      <c r="AC214" s="89">
        <v>3236</v>
      </c>
    </row>
    <row r="215" spans="28:29" x14ac:dyDescent="0.35">
      <c r="AB215" s="89">
        <v>3249</v>
      </c>
      <c r="AC215" s="89">
        <v>3237</v>
      </c>
    </row>
    <row r="216" spans="28:29" x14ac:dyDescent="0.35">
      <c r="AB216" s="89">
        <v>3250</v>
      </c>
      <c r="AC216" s="89">
        <v>3238</v>
      </c>
    </row>
    <row r="217" spans="28:29" x14ac:dyDescent="0.35">
      <c r="AB217" s="89">
        <v>3251</v>
      </c>
      <c r="AC217" s="89">
        <v>3239</v>
      </c>
    </row>
    <row r="218" spans="28:29" x14ac:dyDescent="0.35">
      <c r="AB218" s="89">
        <v>3260</v>
      </c>
      <c r="AC218" s="89">
        <v>3240</v>
      </c>
    </row>
    <row r="219" spans="28:29" x14ac:dyDescent="0.35">
      <c r="AB219" s="89">
        <v>3264</v>
      </c>
      <c r="AC219" s="89">
        <v>3241</v>
      </c>
    </row>
    <row r="220" spans="28:29" x14ac:dyDescent="0.35">
      <c r="AB220" s="89">
        <v>3265</v>
      </c>
      <c r="AC220" s="89">
        <v>3242</v>
      </c>
    </row>
    <row r="221" spans="28:29" x14ac:dyDescent="0.35">
      <c r="AB221" s="89">
        <v>3266</v>
      </c>
      <c r="AC221" s="89">
        <v>3243</v>
      </c>
    </row>
    <row r="222" spans="28:29" x14ac:dyDescent="0.35">
      <c r="AB222" s="89">
        <v>3268</v>
      </c>
      <c r="AC222" s="89">
        <v>3249</v>
      </c>
    </row>
    <row r="223" spans="28:29" x14ac:dyDescent="0.35">
      <c r="AB223" s="89">
        <v>3269</v>
      </c>
      <c r="AC223" s="89">
        <v>3250</v>
      </c>
    </row>
    <row r="224" spans="28:29" x14ac:dyDescent="0.35">
      <c r="AB224" s="89">
        <v>3270</v>
      </c>
      <c r="AC224" s="89">
        <v>3251</v>
      </c>
    </row>
    <row r="225" spans="28:29" x14ac:dyDescent="0.35">
      <c r="AB225" s="89">
        <v>3271</v>
      </c>
      <c r="AC225" s="89">
        <v>3254</v>
      </c>
    </row>
    <row r="226" spans="28:29" x14ac:dyDescent="0.35">
      <c r="AB226" s="89">
        <v>3272</v>
      </c>
      <c r="AC226" s="89">
        <v>3260</v>
      </c>
    </row>
    <row r="227" spans="28:29" x14ac:dyDescent="0.35">
      <c r="AB227" s="89">
        <v>3273</v>
      </c>
      <c r="AC227" s="89">
        <v>3264</v>
      </c>
    </row>
    <row r="228" spans="28:29" x14ac:dyDescent="0.35">
      <c r="AB228" s="89">
        <v>3274</v>
      </c>
      <c r="AC228" s="89">
        <v>3265</v>
      </c>
    </row>
    <row r="229" spans="28:29" x14ac:dyDescent="0.35">
      <c r="AB229" s="89">
        <v>3275</v>
      </c>
      <c r="AC229" s="89">
        <v>3266</v>
      </c>
    </row>
    <row r="230" spans="28:29" x14ac:dyDescent="0.35">
      <c r="AB230" s="89">
        <v>3277</v>
      </c>
      <c r="AC230" s="89">
        <v>3267</v>
      </c>
    </row>
    <row r="231" spans="28:29" x14ac:dyDescent="0.35">
      <c r="AB231" s="89">
        <v>3278</v>
      </c>
      <c r="AC231" s="89">
        <v>3268</v>
      </c>
    </row>
    <row r="232" spans="28:29" x14ac:dyDescent="0.35">
      <c r="AB232" s="89">
        <v>3279</v>
      </c>
      <c r="AC232" s="89">
        <v>3269</v>
      </c>
    </row>
    <row r="233" spans="28:29" x14ac:dyDescent="0.35">
      <c r="AB233" s="89">
        <v>3280</v>
      </c>
      <c r="AC233" s="89">
        <v>3270</v>
      </c>
    </row>
    <row r="234" spans="28:29" x14ac:dyDescent="0.35">
      <c r="AB234" s="89">
        <v>3281</v>
      </c>
      <c r="AC234" s="89">
        <v>3271</v>
      </c>
    </row>
    <row r="235" spans="28:29" x14ac:dyDescent="0.35">
      <c r="AB235" s="89">
        <v>3282</v>
      </c>
      <c r="AC235" s="89">
        <v>3272</v>
      </c>
    </row>
    <row r="236" spans="28:29" x14ac:dyDescent="0.35">
      <c r="AB236" s="89">
        <v>3283</v>
      </c>
      <c r="AC236" s="89">
        <v>3273</v>
      </c>
    </row>
    <row r="237" spans="28:29" x14ac:dyDescent="0.35">
      <c r="AB237" s="89">
        <v>3284</v>
      </c>
      <c r="AC237" s="89">
        <v>3274</v>
      </c>
    </row>
    <row r="238" spans="28:29" x14ac:dyDescent="0.35">
      <c r="AB238" s="89">
        <v>3285</v>
      </c>
      <c r="AC238" s="89">
        <v>3275</v>
      </c>
    </row>
    <row r="239" spans="28:29" x14ac:dyDescent="0.35">
      <c r="AB239" s="89">
        <v>3286</v>
      </c>
      <c r="AC239" s="89">
        <v>3276</v>
      </c>
    </row>
    <row r="240" spans="28:29" x14ac:dyDescent="0.35">
      <c r="AB240" s="89">
        <v>3287</v>
      </c>
      <c r="AC240" s="89">
        <v>3277</v>
      </c>
    </row>
    <row r="241" spans="28:29" x14ac:dyDescent="0.35">
      <c r="AB241" s="89">
        <v>3289</v>
      </c>
      <c r="AC241" s="89">
        <v>3278</v>
      </c>
    </row>
    <row r="242" spans="28:29" x14ac:dyDescent="0.35">
      <c r="AB242" s="89">
        <v>3294</v>
      </c>
      <c r="AC242" s="89">
        <v>3279</v>
      </c>
    </row>
    <row r="243" spans="28:29" x14ac:dyDescent="0.35">
      <c r="AB243" s="89">
        <v>3300</v>
      </c>
      <c r="AC243" s="89">
        <v>3280</v>
      </c>
    </row>
    <row r="244" spans="28:29" x14ac:dyDescent="0.35">
      <c r="AB244" s="89">
        <v>3301</v>
      </c>
      <c r="AC244" s="89">
        <v>3281</v>
      </c>
    </row>
    <row r="245" spans="28:29" x14ac:dyDescent="0.35">
      <c r="AB245" s="89">
        <v>3304</v>
      </c>
      <c r="AC245" s="89">
        <v>3282</v>
      </c>
    </row>
    <row r="246" spans="28:29" x14ac:dyDescent="0.35">
      <c r="AB246" s="89">
        <v>3305</v>
      </c>
      <c r="AC246" s="89">
        <v>3283</v>
      </c>
    </row>
    <row r="247" spans="28:29" x14ac:dyDescent="0.35">
      <c r="AB247" s="89">
        <v>3310</v>
      </c>
      <c r="AC247" s="89">
        <v>3284</v>
      </c>
    </row>
    <row r="248" spans="28:29" x14ac:dyDescent="0.35">
      <c r="AB248" s="89">
        <v>3311</v>
      </c>
      <c r="AC248" s="89">
        <v>3285</v>
      </c>
    </row>
    <row r="249" spans="28:29" x14ac:dyDescent="0.35">
      <c r="AB249" s="89">
        <v>3312</v>
      </c>
      <c r="AC249" s="89">
        <v>3286</v>
      </c>
    </row>
    <row r="250" spans="28:29" x14ac:dyDescent="0.35">
      <c r="AB250" s="89">
        <v>3314</v>
      </c>
      <c r="AC250" s="89">
        <v>3287</v>
      </c>
    </row>
    <row r="251" spans="28:29" x14ac:dyDescent="0.35">
      <c r="AB251" s="89">
        <v>3315</v>
      </c>
      <c r="AC251" s="89">
        <v>3289</v>
      </c>
    </row>
    <row r="252" spans="28:29" x14ac:dyDescent="0.35">
      <c r="AB252" s="89">
        <v>3318</v>
      </c>
      <c r="AC252" s="89">
        <v>3292</v>
      </c>
    </row>
    <row r="253" spans="28:29" x14ac:dyDescent="0.35">
      <c r="AB253" s="89">
        <v>3321</v>
      </c>
      <c r="AC253" s="89">
        <v>3293</v>
      </c>
    </row>
    <row r="254" spans="28:29" x14ac:dyDescent="0.35">
      <c r="AB254" s="89">
        <v>3322</v>
      </c>
      <c r="AC254" s="89">
        <v>3294</v>
      </c>
    </row>
    <row r="255" spans="28:29" x14ac:dyDescent="0.35">
      <c r="AB255" s="89">
        <v>3323</v>
      </c>
      <c r="AC255" s="89">
        <v>3300</v>
      </c>
    </row>
    <row r="256" spans="28:29" x14ac:dyDescent="0.35">
      <c r="AB256" s="89">
        <v>3324</v>
      </c>
      <c r="AC256" s="89">
        <v>3301</v>
      </c>
    </row>
    <row r="257" spans="28:29" x14ac:dyDescent="0.35">
      <c r="AB257" s="89">
        <v>3325</v>
      </c>
      <c r="AC257" s="89">
        <v>3302</v>
      </c>
    </row>
    <row r="258" spans="28:29" x14ac:dyDescent="0.35">
      <c r="AB258" s="89">
        <v>3328</v>
      </c>
      <c r="AC258" s="89">
        <v>3303</v>
      </c>
    </row>
    <row r="259" spans="28:29" x14ac:dyDescent="0.35">
      <c r="AB259" s="89">
        <v>3329</v>
      </c>
      <c r="AC259" s="89">
        <v>3304</v>
      </c>
    </row>
    <row r="260" spans="28:29" x14ac:dyDescent="0.35">
      <c r="AB260" s="89">
        <v>3330</v>
      </c>
      <c r="AC260" s="89">
        <v>3305</v>
      </c>
    </row>
    <row r="261" spans="28:29" x14ac:dyDescent="0.35">
      <c r="AB261" s="89">
        <v>3331</v>
      </c>
      <c r="AC261" s="89">
        <v>3309</v>
      </c>
    </row>
    <row r="262" spans="28:29" x14ac:dyDescent="0.35">
      <c r="AB262" s="89">
        <v>3332</v>
      </c>
      <c r="AC262" s="89">
        <v>3310</v>
      </c>
    </row>
    <row r="263" spans="28:29" x14ac:dyDescent="0.35">
      <c r="AB263" s="89">
        <v>3333</v>
      </c>
      <c r="AC263" s="89">
        <v>3311</v>
      </c>
    </row>
    <row r="264" spans="28:29" x14ac:dyDescent="0.35">
      <c r="AB264" s="89">
        <v>3334</v>
      </c>
      <c r="AC264" s="89">
        <v>3312</v>
      </c>
    </row>
    <row r="265" spans="28:29" x14ac:dyDescent="0.35">
      <c r="AB265" s="89">
        <v>3335</v>
      </c>
      <c r="AC265" s="89">
        <v>3314</v>
      </c>
    </row>
    <row r="266" spans="28:29" x14ac:dyDescent="0.35">
      <c r="AB266" s="89">
        <v>3336</v>
      </c>
      <c r="AC266" s="89">
        <v>3315</v>
      </c>
    </row>
    <row r="267" spans="28:29" x14ac:dyDescent="0.35">
      <c r="AB267" s="89">
        <v>3337</v>
      </c>
      <c r="AC267" s="89">
        <v>3317</v>
      </c>
    </row>
    <row r="268" spans="28:29" x14ac:dyDescent="0.35">
      <c r="AB268" s="89">
        <v>3338</v>
      </c>
      <c r="AC268" s="89">
        <v>3318</v>
      </c>
    </row>
    <row r="269" spans="28:29" x14ac:dyDescent="0.35">
      <c r="AB269" s="89">
        <v>3340</v>
      </c>
      <c r="AC269" s="89">
        <v>3319</v>
      </c>
    </row>
    <row r="270" spans="28:29" x14ac:dyDescent="0.35">
      <c r="AB270" s="89">
        <v>3341</v>
      </c>
      <c r="AC270" s="89">
        <v>3321</v>
      </c>
    </row>
    <row r="271" spans="28:29" x14ac:dyDescent="0.35">
      <c r="AB271" s="89">
        <v>3342</v>
      </c>
      <c r="AC271" s="89">
        <v>3322</v>
      </c>
    </row>
    <row r="272" spans="28:29" x14ac:dyDescent="0.35">
      <c r="AB272" s="89">
        <v>3345</v>
      </c>
      <c r="AC272" s="89">
        <v>3323</v>
      </c>
    </row>
    <row r="273" spans="28:29" x14ac:dyDescent="0.35">
      <c r="AB273" s="89">
        <v>3350</v>
      </c>
      <c r="AC273" s="89">
        <v>3324</v>
      </c>
    </row>
    <row r="274" spans="28:29" x14ac:dyDescent="0.35">
      <c r="AB274" s="89">
        <v>3351</v>
      </c>
      <c r="AC274" s="89">
        <v>3325</v>
      </c>
    </row>
    <row r="275" spans="28:29" x14ac:dyDescent="0.35">
      <c r="AB275" s="89">
        <v>3352</v>
      </c>
      <c r="AC275" s="89">
        <v>3328</v>
      </c>
    </row>
    <row r="276" spans="28:29" x14ac:dyDescent="0.35">
      <c r="AB276" s="89">
        <v>3355</v>
      </c>
      <c r="AC276" s="89">
        <v>3329</v>
      </c>
    </row>
    <row r="277" spans="28:29" x14ac:dyDescent="0.35">
      <c r="AB277" s="89">
        <v>3356</v>
      </c>
      <c r="AC277" s="89">
        <v>3330</v>
      </c>
    </row>
    <row r="278" spans="28:29" x14ac:dyDescent="0.35">
      <c r="AB278" s="89">
        <v>3357</v>
      </c>
      <c r="AC278" s="89">
        <v>3331</v>
      </c>
    </row>
    <row r="279" spans="28:29" x14ac:dyDescent="0.35">
      <c r="AB279" s="89">
        <v>3358</v>
      </c>
      <c r="AC279" s="89">
        <v>3332</v>
      </c>
    </row>
    <row r="280" spans="28:29" x14ac:dyDescent="0.35">
      <c r="AB280" s="89">
        <v>3360</v>
      </c>
      <c r="AC280" s="89">
        <v>3333</v>
      </c>
    </row>
    <row r="281" spans="28:29" x14ac:dyDescent="0.35">
      <c r="AB281" s="89">
        <v>3363</v>
      </c>
      <c r="AC281" s="89">
        <v>3334</v>
      </c>
    </row>
    <row r="282" spans="28:29" x14ac:dyDescent="0.35">
      <c r="AB282" s="89">
        <v>3364</v>
      </c>
      <c r="AC282" s="89">
        <v>3335</v>
      </c>
    </row>
    <row r="283" spans="28:29" x14ac:dyDescent="0.35">
      <c r="AB283" s="89">
        <v>3370</v>
      </c>
      <c r="AC283" s="89">
        <v>3336</v>
      </c>
    </row>
    <row r="284" spans="28:29" x14ac:dyDescent="0.35">
      <c r="AB284" s="89">
        <v>3371</v>
      </c>
      <c r="AC284" s="89">
        <v>3337</v>
      </c>
    </row>
    <row r="285" spans="28:29" x14ac:dyDescent="0.35">
      <c r="AB285" s="89">
        <v>3373</v>
      </c>
      <c r="AC285" s="89">
        <v>3338</v>
      </c>
    </row>
    <row r="286" spans="28:29" x14ac:dyDescent="0.35">
      <c r="AB286" s="89">
        <v>3374</v>
      </c>
      <c r="AC286" s="89">
        <v>3340</v>
      </c>
    </row>
    <row r="287" spans="28:29" x14ac:dyDescent="0.35">
      <c r="AB287" s="89">
        <v>3375</v>
      </c>
      <c r="AC287" s="89">
        <v>3341</v>
      </c>
    </row>
    <row r="288" spans="28:29" x14ac:dyDescent="0.35">
      <c r="AB288" s="89">
        <v>3377</v>
      </c>
      <c r="AC288" s="89">
        <v>3342</v>
      </c>
    </row>
    <row r="289" spans="28:29" x14ac:dyDescent="0.35">
      <c r="AB289" s="89">
        <v>3379</v>
      </c>
      <c r="AC289" s="89">
        <v>3345</v>
      </c>
    </row>
    <row r="290" spans="28:29" x14ac:dyDescent="0.35">
      <c r="AB290" s="89">
        <v>3380</v>
      </c>
      <c r="AC290" s="89">
        <v>3350</v>
      </c>
    </row>
    <row r="291" spans="28:29" x14ac:dyDescent="0.35">
      <c r="AB291" s="89">
        <v>3381</v>
      </c>
      <c r="AC291" s="89">
        <v>3351</v>
      </c>
    </row>
    <row r="292" spans="28:29" x14ac:dyDescent="0.35">
      <c r="AB292" s="89">
        <v>3384</v>
      </c>
      <c r="AC292" s="89">
        <v>3352</v>
      </c>
    </row>
    <row r="293" spans="28:29" x14ac:dyDescent="0.35">
      <c r="AB293" s="89">
        <v>3385</v>
      </c>
      <c r="AC293" s="89">
        <v>3353</v>
      </c>
    </row>
    <row r="294" spans="28:29" x14ac:dyDescent="0.35">
      <c r="AB294" s="89">
        <v>3388</v>
      </c>
      <c r="AC294" s="89">
        <v>3354</v>
      </c>
    </row>
    <row r="295" spans="28:29" x14ac:dyDescent="0.35">
      <c r="AB295" s="89">
        <v>3390</v>
      </c>
      <c r="AC295" s="89">
        <v>3355</v>
      </c>
    </row>
    <row r="296" spans="28:29" x14ac:dyDescent="0.35">
      <c r="AB296" s="89">
        <v>3392</v>
      </c>
      <c r="AC296" s="89">
        <v>3356</v>
      </c>
    </row>
    <row r="297" spans="28:29" x14ac:dyDescent="0.35">
      <c r="AB297" s="89">
        <v>3393</v>
      </c>
      <c r="AC297" s="89">
        <v>3357</v>
      </c>
    </row>
    <row r="298" spans="28:29" x14ac:dyDescent="0.35">
      <c r="AB298" s="89">
        <v>3395</v>
      </c>
      <c r="AC298" s="89">
        <v>3358</v>
      </c>
    </row>
    <row r="299" spans="28:29" x14ac:dyDescent="0.35">
      <c r="AB299" s="89">
        <v>3396</v>
      </c>
      <c r="AC299" s="89">
        <v>3360</v>
      </c>
    </row>
    <row r="300" spans="28:29" x14ac:dyDescent="0.35">
      <c r="AB300" s="89">
        <v>3400</v>
      </c>
      <c r="AC300" s="89">
        <v>3361</v>
      </c>
    </row>
    <row r="301" spans="28:29" x14ac:dyDescent="0.35">
      <c r="AB301" s="89">
        <v>3401</v>
      </c>
      <c r="AC301" s="89">
        <v>3363</v>
      </c>
    </row>
    <row r="302" spans="28:29" x14ac:dyDescent="0.35">
      <c r="AB302" s="89">
        <v>3407</v>
      </c>
      <c r="AC302" s="89">
        <v>3364</v>
      </c>
    </row>
    <row r="303" spans="28:29" x14ac:dyDescent="0.35">
      <c r="AB303" s="89">
        <v>3409</v>
      </c>
      <c r="AC303" s="89">
        <v>3370</v>
      </c>
    </row>
    <row r="304" spans="28:29" x14ac:dyDescent="0.35">
      <c r="AB304" s="89">
        <v>3412</v>
      </c>
      <c r="AC304" s="89">
        <v>3371</v>
      </c>
    </row>
    <row r="305" spans="28:29" x14ac:dyDescent="0.35">
      <c r="AB305" s="89">
        <v>3414</v>
      </c>
      <c r="AC305" s="89">
        <v>3373</v>
      </c>
    </row>
    <row r="306" spans="28:29" x14ac:dyDescent="0.35">
      <c r="AB306" s="89">
        <v>3418</v>
      </c>
      <c r="AC306" s="89">
        <v>3374</v>
      </c>
    </row>
    <row r="307" spans="28:29" x14ac:dyDescent="0.35">
      <c r="AB307" s="89">
        <v>3420</v>
      </c>
      <c r="AC307" s="89">
        <v>3375</v>
      </c>
    </row>
    <row r="308" spans="28:29" x14ac:dyDescent="0.35">
      <c r="AB308" s="89">
        <v>3423</v>
      </c>
      <c r="AC308" s="89">
        <v>3377</v>
      </c>
    </row>
    <row r="309" spans="28:29" x14ac:dyDescent="0.35">
      <c r="AB309" s="89">
        <v>3424</v>
      </c>
      <c r="AC309" s="89">
        <v>3378</v>
      </c>
    </row>
    <row r="310" spans="28:29" x14ac:dyDescent="0.35">
      <c r="AB310" s="89">
        <v>3427</v>
      </c>
      <c r="AC310" s="89">
        <v>3379</v>
      </c>
    </row>
    <row r="311" spans="28:29" x14ac:dyDescent="0.35">
      <c r="AB311" s="89">
        <v>3428</v>
      </c>
      <c r="AC311" s="89">
        <v>3380</v>
      </c>
    </row>
    <row r="312" spans="28:29" x14ac:dyDescent="0.35">
      <c r="AB312" s="89">
        <v>3429</v>
      </c>
      <c r="AC312" s="89">
        <v>3381</v>
      </c>
    </row>
    <row r="313" spans="28:29" x14ac:dyDescent="0.35">
      <c r="AB313" s="89">
        <v>3430</v>
      </c>
      <c r="AC313" s="89">
        <v>3384</v>
      </c>
    </row>
    <row r="314" spans="28:29" x14ac:dyDescent="0.35">
      <c r="AB314" s="89">
        <v>3431</v>
      </c>
      <c r="AC314" s="89">
        <v>3385</v>
      </c>
    </row>
    <row r="315" spans="28:29" x14ac:dyDescent="0.35">
      <c r="AB315" s="89">
        <v>3433</v>
      </c>
      <c r="AC315" s="89">
        <v>3387</v>
      </c>
    </row>
    <row r="316" spans="28:29" x14ac:dyDescent="0.35">
      <c r="AB316" s="89">
        <v>3434</v>
      </c>
      <c r="AC316" s="89">
        <v>3388</v>
      </c>
    </row>
    <row r="317" spans="28:29" x14ac:dyDescent="0.35">
      <c r="AB317" s="89">
        <v>3435</v>
      </c>
      <c r="AC317" s="89">
        <v>3390</v>
      </c>
    </row>
    <row r="318" spans="28:29" x14ac:dyDescent="0.35">
      <c r="AB318" s="89">
        <v>3437</v>
      </c>
      <c r="AC318" s="89">
        <v>3391</v>
      </c>
    </row>
    <row r="319" spans="28:29" x14ac:dyDescent="0.35">
      <c r="AB319" s="89">
        <v>3438</v>
      </c>
      <c r="AC319" s="89">
        <v>3392</v>
      </c>
    </row>
    <row r="320" spans="28:29" x14ac:dyDescent="0.35">
      <c r="AB320" s="89">
        <v>3440</v>
      </c>
      <c r="AC320" s="89">
        <v>3393</v>
      </c>
    </row>
    <row r="321" spans="28:29" x14ac:dyDescent="0.35">
      <c r="AB321" s="89">
        <v>3441</v>
      </c>
      <c r="AC321" s="89">
        <v>3395</v>
      </c>
    </row>
    <row r="322" spans="28:29" x14ac:dyDescent="0.35">
      <c r="AB322" s="89">
        <v>3442</v>
      </c>
      <c r="AC322" s="89">
        <v>3396</v>
      </c>
    </row>
    <row r="323" spans="28:29" x14ac:dyDescent="0.35">
      <c r="AB323" s="89">
        <v>3444</v>
      </c>
      <c r="AC323" s="89">
        <v>3400</v>
      </c>
    </row>
    <row r="324" spans="28:29" x14ac:dyDescent="0.35">
      <c r="AB324" s="89">
        <v>3446</v>
      </c>
      <c r="AC324" s="89">
        <v>3401</v>
      </c>
    </row>
    <row r="325" spans="28:29" x14ac:dyDescent="0.35">
      <c r="AB325" s="89">
        <v>3447</v>
      </c>
      <c r="AC325" s="89">
        <v>3402</v>
      </c>
    </row>
    <row r="326" spans="28:29" x14ac:dyDescent="0.35">
      <c r="AB326" s="89">
        <v>3448</v>
      </c>
      <c r="AC326" s="89">
        <v>3407</v>
      </c>
    </row>
    <row r="327" spans="28:29" x14ac:dyDescent="0.35">
      <c r="AB327" s="89">
        <v>3450</v>
      </c>
      <c r="AC327" s="89">
        <v>3409</v>
      </c>
    </row>
    <row r="328" spans="28:29" x14ac:dyDescent="0.35">
      <c r="AB328" s="89">
        <v>3451</v>
      </c>
      <c r="AC328" s="89">
        <v>3412</v>
      </c>
    </row>
    <row r="329" spans="28:29" x14ac:dyDescent="0.35">
      <c r="AB329" s="89">
        <v>3453</v>
      </c>
      <c r="AC329" s="89">
        <v>3413</v>
      </c>
    </row>
    <row r="330" spans="28:29" x14ac:dyDescent="0.35">
      <c r="AB330" s="89">
        <v>3458</v>
      </c>
      <c r="AC330" s="89">
        <v>3414</v>
      </c>
    </row>
    <row r="331" spans="28:29" x14ac:dyDescent="0.35">
      <c r="AB331" s="89">
        <v>3460</v>
      </c>
      <c r="AC331" s="89">
        <v>3415</v>
      </c>
    </row>
    <row r="332" spans="28:29" x14ac:dyDescent="0.35">
      <c r="AB332" s="89">
        <v>3461</v>
      </c>
      <c r="AC332" s="89">
        <v>3418</v>
      </c>
    </row>
    <row r="333" spans="28:29" x14ac:dyDescent="0.35">
      <c r="AB333" s="89">
        <v>3462</v>
      </c>
      <c r="AC333" s="89">
        <v>3419</v>
      </c>
    </row>
    <row r="334" spans="28:29" x14ac:dyDescent="0.35">
      <c r="AB334" s="89">
        <v>3463</v>
      </c>
      <c r="AC334" s="89">
        <v>3420</v>
      </c>
    </row>
    <row r="335" spans="28:29" x14ac:dyDescent="0.35">
      <c r="AB335" s="89">
        <v>3464</v>
      </c>
      <c r="AC335" s="89">
        <v>3423</v>
      </c>
    </row>
    <row r="336" spans="28:29" x14ac:dyDescent="0.35">
      <c r="AB336" s="89">
        <v>3465</v>
      </c>
      <c r="AC336" s="89">
        <v>3424</v>
      </c>
    </row>
    <row r="337" spans="28:29" x14ac:dyDescent="0.35">
      <c r="AB337" s="89">
        <v>3467</v>
      </c>
      <c r="AC337" s="89">
        <v>3427</v>
      </c>
    </row>
    <row r="338" spans="28:29" x14ac:dyDescent="0.35">
      <c r="AB338" s="89">
        <v>3468</v>
      </c>
      <c r="AC338" s="89">
        <v>3428</v>
      </c>
    </row>
    <row r="339" spans="28:29" x14ac:dyDescent="0.35">
      <c r="AB339" s="89">
        <v>3469</v>
      </c>
      <c r="AC339" s="89">
        <v>3429</v>
      </c>
    </row>
    <row r="340" spans="28:29" x14ac:dyDescent="0.35">
      <c r="AB340" s="89">
        <v>3472</v>
      </c>
      <c r="AC340" s="89">
        <v>3430</v>
      </c>
    </row>
    <row r="341" spans="28:29" x14ac:dyDescent="0.35">
      <c r="AB341" s="89">
        <v>3475</v>
      </c>
      <c r="AC341" s="89">
        <v>3431</v>
      </c>
    </row>
    <row r="342" spans="28:29" x14ac:dyDescent="0.35">
      <c r="AB342" s="89">
        <v>3477</v>
      </c>
      <c r="AC342" s="89">
        <v>3432</v>
      </c>
    </row>
    <row r="343" spans="28:29" x14ac:dyDescent="0.35">
      <c r="AB343" s="89">
        <v>3478</v>
      </c>
      <c r="AC343" s="89">
        <v>3433</v>
      </c>
    </row>
    <row r="344" spans="28:29" x14ac:dyDescent="0.35">
      <c r="AB344" s="89">
        <v>3480</v>
      </c>
      <c r="AC344" s="89">
        <v>3434</v>
      </c>
    </row>
    <row r="345" spans="28:29" x14ac:dyDescent="0.35">
      <c r="AB345" s="89">
        <v>3482</v>
      </c>
      <c r="AC345" s="89">
        <v>3435</v>
      </c>
    </row>
    <row r="346" spans="28:29" x14ac:dyDescent="0.35">
      <c r="AB346" s="89">
        <v>3483</v>
      </c>
      <c r="AC346" s="89">
        <v>3437</v>
      </c>
    </row>
    <row r="347" spans="28:29" x14ac:dyDescent="0.35">
      <c r="AB347" s="89">
        <v>3485</v>
      </c>
      <c r="AC347" s="89">
        <v>3438</v>
      </c>
    </row>
    <row r="348" spans="28:29" x14ac:dyDescent="0.35">
      <c r="AB348" s="89">
        <v>3490</v>
      </c>
      <c r="AC348" s="89">
        <v>3440</v>
      </c>
    </row>
    <row r="349" spans="28:29" x14ac:dyDescent="0.35">
      <c r="AB349" s="89">
        <v>3494</v>
      </c>
      <c r="AC349" s="89">
        <v>3441</v>
      </c>
    </row>
    <row r="350" spans="28:29" x14ac:dyDescent="0.35">
      <c r="AB350" s="89">
        <v>3496</v>
      </c>
      <c r="AC350" s="89">
        <v>3442</v>
      </c>
    </row>
    <row r="351" spans="28:29" x14ac:dyDescent="0.35">
      <c r="AB351" s="89">
        <v>3498</v>
      </c>
      <c r="AC351" s="89">
        <v>3444</v>
      </c>
    </row>
    <row r="352" spans="28:29" x14ac:dyDescent="0.35">
      <c r="AB352" s="89">
        <v>3500</v>
      </c>
      <c r="AC352" s="89">
        <v>3446</v>
      </c>
    </row>
    <row r="353" spans="28:29" x14ac:dyDescent="0.35">
      <c r="AB353" s="89">
        <v>3501</v>
      </c>
      <c r="AC353" s="89">
        <v>3447</v>
      </c>
    </row>
    <row r="354" spans="28:29" x14ac:dyDescent="0.35">
      <c r="AB354" s="89">
        <v>3505</v>
      </c>
      <c r="AC354" s="89">
        <v>3448</v>
      </c>
    </row>
    <row r="355" spans="28:29" x14ac:dyDescent="0.35">
      <c r="AB355" s="89">
        <v>3512</v>
      </c>
      <c r="AC355" s="89">
        <v>3450</v>
      </c>
    </row>
    <row r="356" spans="28:29" x14ac:dyDescent="0.35">
      <c r="AB356" s="89">
        <v>3515</v>
      </c>
      <c r="AC356" s="89">
        <v>3451</v>
      </c>
    </row>
    <row r="357" spans="28:29" x14ac:dyDescent="0.35">
      <c r="AB357" s="89">
        <v>3516</v>
      </c>
      <c r="AC357" s="89">
        <v>3453</v>
      </c>
    </row>
    <row r="358" spans="28:29" x14ac:dyDescent="0.35">
      <c r="AB358" s="89">
        <v>3517</v>
      </c>
      <c r="AC358" s="89">
        <v>3458</v>
      </c>
    </row>
    <row r="359" spans="28:29" x14ac:dyDescent="0.35">
      <c r="AB359" s="89">
        <v>3518</v>
      </c>
      <c r="AC359" s="89">
        <v>3460</v>
      </c>
    </row>
    <row r="360" spans="28:29" x14ac:dyDescent="0.35">
      <c r="AB360" s="89">
        <v>3521</v>
      </c>
      <c r="AC360" s="89">
        <v>3461</v>
      </c>
    </row>
    <row r="361" spans="28:29" x14ac:dyDescent="0.35">
      <c r="AB361" s="89">
        <v>3522</v>
      </c>
      <c r="AC361" s="89">
        <v>3462</v>
      </c>
    </row>
    <row r="362" spans="28:29" x14ac:dyDescent="0.35">
      <c r="AB362" s="89">
        <v>3523</v>
      </c>
      <c r="AC362" s="89">
        <v>3463</v>
      </c>
    </row>
    <row r="363" spans="28:29" x14ac:dyDescent="0.35">
      <c r="AB363" s="89">
        <v>3525</v>
      </c>
      <c r="AC363" s="89">
        <v>3464</v>
      </c>
    </row>
    <row r="364" spans="28:29" x14ac:dyDescent="0.35">
      <c r="AB364" s="89">
        <v>3527</v>
      </c>
      <c r="AC364" s="89">
        <v>3465</v>
      </c>
    </row>
    <row r="365" spans="28:29" x14ac:dyDescent="0.35">
      <c r="AB365" s="89">
        <v>3529</v>
      </c>
      <c r="AC365" s="89">
        <v>3467</v>
      </c>
    </row>
    <row r="366" spans="28:29" x14ac:dyDescent="0.35">
      <c r="AB366" s="89">
        <v>3530</v>
      </c>
      <c r="AC366" s="89">
        <v>3468</v>
      </c>
    </row>
    <row r="367" spans="28:29" x14ac:dyDescent="0.35">
      <c r="AB367" s="89">
        <v>3531</v>
      </c>
      <c r="AC367" s="89">
        <v>3469</v>
      </c>
    </row>
    <row r="368" spans="28:29" x14ac:dyDescent="0.35">
      <c r="AB368" s="89">
        <v>3533</v>
      </c>
      <c r="AC368" s="89">
        <v>3472</v>
      </c>
    </row>
    <row r="369" spans="28:29" x14ac:dyDescent="0.35">
      <c r="AB369" s="89">
        <v>3537</v>
      </c>
      <c r="AC369" s="89">
        <v>3475</v>
      </c>
    </row>
    <row r="370" spans="28:29" x14ac:dyDescent="0.35">
      <c r="AB370" s="89">
        <v>3540</v>
      </c>
      <c r="AC370" s="89">
        <v>3477</v>
      </c>
    </row>
    <row r="371" spans="28:29" x14ac:dyDescent="0.35">
      <c r="AB371" s="89">
        <v>3542</v>
      </c>
      <c r="AC371" s="89">
        <v>3478</v>
      </c>
    </row>
    <row r="372" spans="28:29" x14ac:dyDescent="0.35">
      <c r="AB372" s="89">
        <v>3546</v>
      </c>
      <c r="AC372" s="89">
        <v>3480</v>
      </c>
    </row>
    <row r="373" spans="28:29" x14ac:dyDescent="0.35">
      <c r="AB373" s="89">
        <v>3549</v>
      </c>
      <c r="AC373" s="89">
        <v>3482</v>
      </c>
    </row>
    <row r="374" spans="28:29" x14ac:dyDescent="0.35">
      <c r="AB374" s="89">
        <v>3550</v>
      </c>
      <c r="AC374" s="89">
        <v>3483</v>
      </c>
    </row>
    <row r="375" spans="28:29" x14ac:dyDescent="0.35">
      <c r="AB375" s="89">
        <v>3551</v>
      </c>
      <c r="AC375" s="89">
        <v>3485</v>
      </c>
    </row>
    <row r="376" spans="28:29" x14ac:dyDescent="0.35">
      <c r="AB376" s="89">
        <v>3555</v>
      </c>
      <c r="AC376" s="89">
        <v>3487</v>
      </c>
    </row>
    <row r="377" spans="28:29" x14ac:dyDescent="0.35">
      <c r="AB377" s="89">
        <v>3556</v>
      </c>
      <c r="AC377" s="89">
        <v>3488</v>
      </c>
    </row>
    <row r="378" spans="28:29" x14ac:dyDescent="0.35">
      <c r="AB378" s="89">
        <v>3557</v>
      </c>
      <c r="AC378" s="89">
        <v>3489</v>
      </c>
    </row>
    <row r="379" spans="28:29" x14ac:dyDescent="0.35">
      <c r="AB379" s="89">
        <v>3558</v>
      </c>
      <c r="AC379" s="89">
        <v>3490</v>
      </c>
    </row>
    <row r="380" spans="28:29" x14ac:dyDescent="0.35">
      <c r="AB380" s="89">
        <v>3559</v>
      </c>
      <c r="AC380" s="89">
        <v>3491</v>
      </c>
    </row>
    <row r="381" spans="28:29" x14ac:dyDescent="0.35">
      <c r="AB381" s="89">
        <v>3561</v>
      </c>
      <c r="AC381" s="89">
        <v>3494</v>
      </c>
    </row>
    <row r="382" spans="28:29" x14ac:dyDescent="0.35">
      <c r="AB382" s="89">
        <v>3562</v>
      </c>
      <c r="AC382" s="89">
        <v>3496</v>
      </c>
    </row>
    <row r="383" spans="28:29" x14ac:dyDescent="0.35">
      <c r="AB383" s="89">
        <v>3563</v>
      </c>
      <c r="AC383" s="89">
        <v>3498</v>
      </c>
    </row>
    <row r="384" spans="28:29" x14ac:dyDescent="0.35">
      <c r="AB384" s="89">
        <v>3564</v>
      </c>
      <c r="AC384" s="89">
        <v>3500</v>
      </c>
    </row>
    <row r="385" spans="28:29" x14ac:dyDescent="0.35">
      <c r="AB385" s="89">
        <v>3565</v>
      </c>
      <c r="AC385" s="89">
        <v>3501</v>
      </c>
    </row>
    <row r="386" spans="28:29" x14ac:dyDescent="0.35">
      <c r="AB386" s="89">
        <v>3566</v>
      </c>
      <c r="AC386" s="89">
        <v>3502</v>
      </c>
    </row>
    <row r="387" spans="28:29" x14ac:dyDescent="0.35">
      <c r="AB387" s="89">
        <v>3567</v>
      </c>
      <c r="AC387" s="89">
        <v>3505</v>
      </c>
    </row>
    <row r="388" spans="28:29" x14ac:dyDescent="0.35">
      <c r="AB388" s="89">
        <v>3568</v>
      </c>
      <c r="AC388" s="89">
        <v>3506</v>
      </c>
    </row>
    <row r="389" spans="28:29" x14ac:dyDescent="0.35">
      <c r="AB389" s="89">
        <v>3570</v>
      </c>
      <c r="AC389" s="89">
        <v>3507</v>
      </c>
    </row>
    <row r="390" spans="28:29" x14ac:dyDescent="0.35">
      <c r="AB390" s="89">
        <v>3572</v>
      </c>
      <c r="AC390" s="89">
        <v>3509</v>
      </c>
    </row>
    <row r="391" spans="28:29" x14ac:dyDescent="0.35">
      <c r="AB391" s="89">
        <v>3573</v>
      </c>
      <c r="AC391" s="89">
        <v>3512</v>
      </c>
    </row>
    <row r="392" spans="28:29" x14ac:dyDescent="0.35">
      <c r="AB392" s="89">
        <v>3575</v>
      </c>
      <c r="AC392" s="89">
        <v>3515</v>
      </c>
    </row>
    <row r="393" spans="28:29" x14ac:dyDescent="0.35">
      <c r="AB393" s="89">
        <v>3579</v>
      </c>
      <c r="AC393" s="89">
        <v>3516</v>
      </c>
    </row>
    <row r="394" spans="28:29" x14ac:dyDescent="0.35">
      <c r="AB394" s="89">
        <v>3580</v>
      </c>
      <c r="AC394" s="89">
        <v>3517</v>
      </c>
    </row>
    <row r="395" spans="28:29" x14ac:dyDescent="0.35">
      <c r="AB395" s="89">
        <v>3581</v>
      </c>
      <c r="AC395" s="89">
        <v>3518</v>
      </c>
    </row>
    <row r="396" spans="28:29" x14ac:dyDescent="0.35">
      <c r="AB396" s="89">
        <v>3583</v>
      </c>
      <c r="AC396" s="89">
        <v>3520</v>
      </c>
    </row>
    <row r="397" spans="28:29" x14ac:dyDescent="0.35">
      <c r="AB397" s="89">
        <v>3584</v>
      </c>
      <c r="AC397" s="89">
        <v>3521</v>
      </c>
    </row>
    <row r="398" spans="28:29" x14ac:dyDescent="0.35">
      <c r="AB398" s="89">
        <v>3585</v>
      </c>
      <c r="AC398" s="89">
        <v>3522</v>
      </c>
    </row>
    <row r="399" spans="28:29" x14ac:dyDescent="0.35">
      <c r="AB399" s="89">
        <v>3586</v>
      </c>
      <c r="AC399" s="89">
        <v>3523</v>
      </c>
    </row>
    <row r="400" spans="28:29" x14ac:dyDescent="0.35">
      <c r="AB400" s="89">
        <v>3588</v>
      </c>
      <c r="AC400" s="89">
        <v>3525</v>
      </c>
    </row>
    <row r="401" spans="28:29" x14ac:dyDescent="0.35">
      <c r="AB401" s="89">
        <v>3589</v>
      </c>
      <c r="AC401" s="89">
        <v>3527</v>
      </c>
    </row>
    <row r="402" spans="28:29" x14ac:dyDescent="0.35">
      <c r="AB402" s="89">
        <v>3590</v>
      </c>
      <c r="AC402" s="89">
        <v>3529</v>
      </c>
    </row>
    <row r="403" spans="28:29" x14ac:dyDescent="0.35">
      <c r="AB403" s="89">
        <v>3594</v>
      </c>
      <c r="AC403" s="89">
        <v>3530</v>
      </c>
    </row>
    <row r="404" spans="28:29" x14ac:dyDescent="0.35">
      <c r="AB404" s="89">
        <v>3595</v>
      </c>
      <c r="AC404" s="89">
        <v>3531</v>
      </c>
    </row>
    <row r="405" spans="28:29" x14ac:dyDescent="0.35">
      <c r="AB405" s="89">
        <v>3608</v>
      </c>
      <c r="AC405" s="89">
        <v>3533</v>
      </c>
    </row>
    <row r="406" spans="28:29" x14ac:dyDescent="0.35">
      <c r="AB406" s="89">
        <v>3610</v>
      </c>
      <c r="AC406" s="89">
        <v>3537</v>
      </c>
    </row>
    <row r="407" spans="28:29" x14ac:dyDescent="0.35">
      <c r="AB407" s="89">
        <v>3612</v>
      </c>
      <c r="AC407" s="89">
        <v>3540</v>
      </c>
    </row>
    <row r="408" spans="28:29" x14ac:dyDescent="0.35">
      <c r="AB408" s="89">
        <v>3614</v>
      </c>
      <c r="AC408" s="89">
        <v>3542</v>
      </c>
    </row>
    <row r="409" spans="28:29" x14ac:dyDescent="0.35">
      <c r="AB409" s="89">
        <v>3616</v>
      </c>
      <c r="AC409" s="89">
        <v>3544</v>
      </c>
    </row>
    <row r="410" spans="28:29" x14ac:dyDescent="0.35">
      <c r="AB410" s="89">
        <v>3617</v>
      </c>
      <c r="AC410" s="89">
        <v>3546</v>
      </c>
    </row>
    <row r="411" spans="28:29" x14ac:dyDescent="0.35">
      <c r="AB411" s="89">
        <v>3618</v>
      </c>
      <c r="AC411" s="89">
        <v>3549</v>
      </c>
    </row>
    <row r="412" spans="28:29" x14ac:dyDescent="0.35">
      <c r="AB412" s="89">
        <v>3620</v>
      </c>
      <c r="AC412" s="89">
        <v>3550</v>
      </c>
    </row>
    <row r="413" spans="28:29" x14ac:dyDescent="0.35">
      <c r="AB413" s="89">
        <v>3621</v>
      </c>
      <c r="AC413" s="89">
        <v>3551</v>
      </c>
    </row>
    <row r="414" spans="28:29" x14ac:dyDescent="0.35">
      <c r="AB414" s="89">
        <v>3622</v>
      </c>
      <c r="AC414" s="89">
        <v>3552</v>
      </c>
    </row>
    <row r="415" spans="28:29" x14ac:dyDescent="0.35">
      <c r="AB415" s="89">
        <v>3623</v>
      </c>
      <c r="AC415" s="89">
        <v>3554</v>
      </c>
    </row>
    <row r="416" spans="28:29" x14ac:dyDescent="0.35">
      <c r="AB416" s="89">
        <v>3624</v>
      </c>
      <c r="AC416" s="89">
        <v>3555</v>
      </c>
    </row>
    <row r="417" spans="28:29" x14ac:dyDescent="0.35">
      <c r="AB417" s="89">
        <v>3629</v>
      </c>
      <c r="AC417" s="89">
        <v>3556</v>
      </c>
    </row>
    <row r="418" spans="28:29" x14ac:dyDescent="0.35">
      <c r="AB418" s="89">
        <v>3630</v>
      </c>
      <c r="AC418" s="89">
        <v>3557</v>
      </c>
    </row>
    <row r="419" spans="28:29" x14ac:dyDescent="0.35">
      <c r="AB419" s="89">
        <v>3631</v>
      </c>
      <c r="AC419" s="89">
        <v>3558</v>
      </c>
    </row>
    <row r="420" spans="28:29" x14ac:dyDescent="0.35">
      <c r="AB420" s="89">
        <v>3633</v>
      </c>
      <c r="AC420" s="89">
        <v>3559</v>
      </c>
    </row>
    <row r="421" spans="28:29" x14ac:dyDescent="0.35">
      <c r="AB421" s="89">
        <v>3634</v>
      </c>
      <c r="AC421" s="89">
        <v>3561</v>
      </c>
    </row>
    <row r="422" spans="28:29" x14ac:dyDescent="0.35">
      <c r="AB422" s="89">
        <v>3635</v>
      </c>
      <c r="AC422" s="89">
        <v>3562</v>
      </c>
    </row>
    <row r="423" spans="28:29" x14ac:dyDescent="0.35">
      <c r="AB423" s="89">
        <v>3636</v>
      </c>
      <c r="AC423" s="89">
        <v>3563</v>
      </c>
    </row>
    <row r="424" spans="28:29" x14ac:dyDescent="0.35">
      <c r="AB424" s="89">
        <v>3637</v>
      </c>
      <c r="AC424" s="89">
        <v>3564</v>
      </c>
    </row>
    <row r="425" spans="28:29" x14ac:dyDescent="0.35">
      <c r="AB425" s="89">
        <v>3638</v>
      </c>
      <c r="AC425" s="89">
        <v>3565</v>
      </c>
    </row>
    <row r="426" spans="28:29" x14ac:dyDescent="0.35">
      <c r="AB426" s="89">
        <v>3639</v>
      </c>
      <c r="AC426" s="89">
        <v>3566</v>
      </c>
    </row>
    <row r="427" spans="28:29" x14ac:dyDescent="0.35">
      <c r="AB427" s="89">
        <v>3640</v>
      </c>
      <c r="AC427" s="89">
        <v>3567</v>
      </c>
    </row>
    <row r="428" spans="28:29" x14ac:dyDescent="0.35">
      <c r="AB428" s="89">
        <v>3641</v>
      </c>
      <c r="AC428" s="89">
        <v>3568</v>
      </c>
    </row>
    <row r="429" spans="28:29" x14ac:dyDescent="0.35">
      <c r="AB429" s="89">
        <v>3644</v>
      </c>
      <c r="AC429" s="89">
        <v>3570</v>
      </c>
    </row>
    <row r="430" spans="28:29" x14ac:dyDescent="0.35">
      <c r="AB430" s="89">
        <v>3646</v>
      </c>
      <c r="AC430" s="89">
        <v>3571</v>
      </c>
    </row>
    <row r="431" spans="28:29" x14ac:dyDescent="0.35">
      <c r="AB431" s="89">
        <v>3658</v>
      </c>
      <c r="AC431" s="89">
        <v>3572</v>
      </c>
    </row>
    <row r="432" spans="28:29" x14ac:dyDescent="0.35">
      <c r="AB432" s="89">
        <v>3659</v>
      </c>
      <c r="AC432" s="89">
        <v>3573</v>
      </c>
    </row>
    <row r="433" spans="28:29" x14ac:dyDescent="0.35">
      <c r="AB433" s="89">
        <v>3660</v>
      </c>
      <c r="AC433" s="89">
        <v>3575</v>
      </c>
    </row>
    <row r="434" spans="28:29" x14ac:dyDescent="0.35">
      <c r="AB434" s="89">
        <v>3663</v>
      </c>
      <c r="AC434" s="89">
        <v>3576</v>
      </c>
    </row>
    <row r="435" spans="28:29" x14ac:dyDescent="0.35">
      <c r="AB435" s="89">
        <v>3664</v>
      </c>
      <c r="AC435" s="89">
        <v>3579</v>
      </c>
    </row>
    <row r="436" spans="28:29" x14ac:dyDescent="0.35">
      <c r="AB436" s="89">
        <v>3665</v>
      </c>
      <c r="AC436" s="89">
        <v>3580</v>
      </c>
    </row>
    <row r="437" spans="28:29" x14ac:dyDescent="0.35">
      <c r="AB437" s="89">
        <v>3666</v>
      </c>
      <c r="AC437" s="89">
        <v>3581</v>
      </c>
    </row>
    <row r="438" spans="28:29" x14ac:dyDescent="0.35">
      <c r="AB438" s="89">
        <v>3669</v>
      </c>
      <c r="AC438" s="89">
        <v>3583</v>
      </c>
    </row>
    <row r="439" spans="28:29" x14ac:dyDescent="0.35">
      <c r="AB439" s="89">
        <v>3670</v>
      </c>
      <c r="AC439" s="89">
        <v>3584</v>
      </c>
    </row>
    <row r="440" spans="28:29" x14ac:dyDescent="0.35">
      <c r="AB440" s="89">
        <v>3672</v>
      </c>
      <c r="AC440" s="89">
        <v>3585</v>
      </c>
    </row>
    <row r="441" spans="28:29" x14ac:dyDescent="0.35">
      <c r="AB441" s="89">
        <v>3673</v>
      </c>
      <c r="AC441" s="89">
        <v>3586</v>
      </c>
    </row>
    <row r="442" spans="28:29" x14ac:dyDescent="0.35">
      <c r="AB442" s="89">
        <v>3675</v>
      </c>
      <c r="AC442" s="89">
        <v>3588</v>
      </c>
    </row>
    <row r="443" spans="28:29" x14ac:dyDescent="0.35">
      <c r="AB443" s="89">
        <v>3677</v>
      </c>
      <c r="AC443" s="89">
        <v>3589</v>
      </c>
    </row>
    <row r="444" spans="28:29" x14ac:dyDescent="0.35">
      <c r="AB444" s="89">
        <v>3678</v>
      </c>
      <c r="AC444" s="89">
        <v>3590</v>
      </c>
    </row>
    <row r="445" spans="28:29" x14ac:dyDescent="0.35">
      <c r="AB445" s="89">
        <v>3682</v>
      </c>
      <c r="AC445" s="89">
        <v>3591</v>
      </c>
    </row>
    <row r="446" spans="28:29" x14ac:dyDescent="0.35">
      <c r="AB446" s="89">
        <v>3683</v>
      </c>
      <c r="AC446" s="89">
        <v>3594</v>
      </c>
    </row>
    <row r="447" spans="28:29" x14ac:dyDescent="0.35">
      <c r="AB447" s="89">
        <v>3685</v>
      </c>
      <c r="AC447" s="89">
        <v>3595</v>
      </c>
    </row>
    <row r="448" spans="28:29" x14ac:dyDescent="0.35">
      <c r="AB448" s="89">
        <v>3687</v>
      </c>
      <c r="AC448" s="89">
        <v>3596</v>
      </c>
    </row>
    <row r="449" spans="28:29" x14ac:dyDescent="0.35">
      <c r="AB449" s="89">
        <v>3688</v>
      </c>
      <c r="AC449" s="89">
        <v>3597</v>
      </c>
    </row>
    <row r="450" spans="28:29" x14ac:dyDescent="0.35">
      <c r="AB450" s="89">
        <v>3690</v>
      </c>
      <c r="AC450" s="89">
        <v>3599</v>
      </c>
    </row>
    <row r="451" spans="28:29" x14ac:dyDescent="0.35">
      <c r="AB451" s="89">
        <v>3691</v>
      </c>
      <c r="AC451" s="89">
        <v>3607</v>
      </c>
    </row>
    <row r="452" spans="28:29" x14ac:dyDescent="0.35">
      <c r="AB452" s="89">
        <v>3695</v>
      </c>
      <c r="AC452" s="89">
        <v>3608</v>
      </c>
    </row>
    <row r="453" spans="28:29" x14ac:dyDescent="0.35">
      <c r="AB453" s="89">
        <v>3697</v>
      </c>
      <c r="AC453" s="89">
        <v>3610</v>
      </c>
    </row>
    <row r="454" spans="28:29" x14ac:dyDescent="0.35">
      <c r="AB454" s="89">
        <v>3698</v>
      </c>
      <c r="AC454" s="89">
        <v>3612</v>
      </c>
    </row>
    <row r="455" spans="28:29" x14ac:dyDescent="0.35">
      <c r="AB455" s="89">
        <v>3699</v>
      </c>
      <c r="AC455" s="89">
        <v>3614</v>
      </c>
    </row>
    <row r="456" spans="28:29" x14ac:dyDescent="0.35">
      <c r="AB456" s="89">
        <v>3700</v>
      </c>
      <c r="AC456" s="89">
        <v>3616</v>
      </c>
    </row>
    <row r="457" spans="28:29" x14ac:dyDescent="0.35">
      <c r="AB457" s="89">
        <v>3701</v>
      </c>
      <c r="AC457" s="89">
        <v>3617</v>
      </c>
    </row>
    <row r="458" spans="28:29" x14ac:dyDescent="0.35">
      <c r="AB458" s="89">
        <v>3705</v>
      </c>
      <c r="AC458" s="89">
        <v>3618</v>
      </c>
    </row>
    <row r="459" spans="28:29" x14ac:dyDescent="0.35">
      <c r="AB459" s="89">
        <v>3707</v>
      </c>
      <c r="AC459" s="89">
        <v>3619</v>
      </c>
    </row>
    <row r="460" spans="28:29" x14ac:dyDescent="0.35">
      <c r="AB460" s="89">
        <v>3708</v>
      </c>
      <c r="AC460" s="89">
        <v>3620</v>
      </c>
    </row>
    <row r="461" spans="28:29" x14ac:dyDescent="0.35">
      <c r="AB461" s="89">
        <v>3709</v>
      </c>
      <c r="AC461" s="89">
        <v>3621</v>
      </c>
    </row>
    <row r="462" spans="28:29" x14ac:dyDescent="0.35">
      <c r="AB462" s="89">
        <v>3711</v>
      </c>
      <c r="AC462" s="89">
        <v>3622</v>
      </c>
    </row>
    <row r="463" spans="28:29" x14ac:dyDescent="0.35">
      <c r="AB463" s="89">
        <v>3712</v>
      </c>
      <c r="AC463" s="89">
        <v>3623</v>
      </c>
    </row>
    <row r="464" spans="28:29" x14ac:dyDescent="0.35">
      <c r="AB464" s="89">
        <v>3713</v>
      </c>
      <c r="AC464" s="89">
        <v>3624</v>
      </c>
    </row>
    <row r="465" spans="28:29" x14ac:dyDescent="0.35">
      <c r="AB465" s="89">
        <v>3714</v>
      </c>
      <c r="AC465" s="89">
        <v>3629</v>
      </c>
    </row>
    <row r="466" spans="28:29" x14ac:dyDescent="0.35">
      <c r="AB466" s="89">
        <v>3715</v>
      </c>
      <c r="AC466" s="89">
        <v>3630</v>
      </c>
    </row>
    <row r="467" spans="28:29" x14ac:dyDescent="0.35">
      <c r="AB467" s="89">
        <v>3717</v>
      </c>
      <c r="AC467" s="89">
        <v>3631</v>
      </c>
    </row>
    <row r="468" spans="28:29" x14ac:dyDescent="0.35">
      <c r="AB468" s="89">
        <v>3718</v>
      </c>
      <c r="AC468" s="89">
        <v>3632</v>
      </c>
    </row>
    <row r="469" spans="28:29" x14ac:dyDescent="0.35">
      <c r="AB469" s="89">
        <v>3719</v>
      </c>
      <c r="AC469" s="89">
        <v>3633</v>
      </c>
    </row>
    <row r="470" spans="28:29" x14ac:dyDescent="0.35">
      <c r="AB470" s="89">
        <v>3720</v>
      </c>
      <c r="AC470" s="89">
        <v>3634</v>
      </c>
    </row>
    <row r="471" spans="28:29" x14ac:dyDescent="0.35">
      <c r="AB471" s="89">
        <v>3722</v>
      </c>
      <c r="AC471" s="89">
        <v>3635</v>
      </c>
    </row>
    <row r="472" spans="28:29" x14ac:dyDescent="0.35">
      <c r="AB472" s="89">
        <v>3723</v>
      </c>
      <c r="AC472" s="89">
        <v>3636</v>
      </c>
    </row>
    <row r="473" spans="28:29" x14ac:dyDescent="0.35">
      <c r="AB473" s="89">
        <v>3725</v>
      </c>
      <c r="AC473" s="89">
        <v>3637</v>
      </c>
    </row>
    <row r="474" spans="28:29" x14ac:dyDescent="0.35">
      <c r="AB474" s="89">
        <v>3726</v>
      </c>
      <c r="AC474" s="89">
        <v>3638</v>
      </c>
    </row>
    <row r="475" spans="28:29" x14ac:dyDescent="0.35">
      <c r="AB475" s="89">
        <v>3727</v>
      </c>
      <c r="AC475" s="89">
        <v>3639</v>
      </c>
    </row>
    <row r="476" spans="28:29" x14ac:dyDescent="0.35">
      <c r="AB476" s="89">
        <v>3728</v>
      </c>
      <c r="AC476" s="89">
        <v>3640</v>
      </c>
    </row>
    <row r="477" spans="28:29" x14ac:dyDescent="0.35">
      <c r="AB477" s="89">
        <v>3730</v>
      </c>
      <c r="AC477" s="89">
        <v>3641</v>
      </c>
    </row>
    <row r="478" spans="28:29" x14ac:dyDescent="0.35">
      <c r="AB478" s="89">
        <v>3732</v>
      </c>
      <c r="AC478" s="89">
        <v>3643</v>
      </c>
    </row>
    <row r="479" spans="28:29" x14ac:dyDescent="0.35">
      <c r="AB479" s="89">
        <v>3733</v>
      </c>
      <c r="AC479" s="89">
        <v>3644</v>
      </c>
    </row>
    <row r="480" spans="28:29" x14ac:dyDescent="0.35">
      <c r="AB480" s="89">
        <v>3735</v>
      </c>
      <c r="AC480" s="89">
        <v>3646</v>
      </c>
    </row>
    <row r="481" spans="28:29" x14ac:dyDescent="0.35">
      <c r="AB481" s="89">
        <v>3737</v>
      </c>
      <c r="AC481" s="89">
        <v>3647</v>
      </c>
    </row>
    <row r="482" spans="28:29" x14ac:dyDescent="0.35">
      <c r="AB482" s="89">
        <v>3738</v>
      </c>
      <c r="AC482" s="89">
        <v>3649</v>
      </c>
    </row>
    <row r="483" spans="28:29" x14ac:dyDescent="0.35">
      <c r="AB483" s="89">
        <v>3740</v>
      </c>
      <c r="AC483" s="89">
        <v>3658</v>
      </c>
    </row>
    <row r="484" spans="28:29" x14ac:dyDescent="0.35">
      <c r="AB484" s="89">
        <v>3741</v>
      </c>
      <c r="AC484" s="89">
        <v>3659</v>
      </c>
    </row>
    <row r="485" spans="28:29" x14ac:dyDescent="0.35">
      <c r="AB485" s="89">
        <v>3744</v>
      </c>
      <c r="AC485" s="89">
        <v>3660</v>
      </c>
    </row>
    <row r="486" spans="28:29" x14ac:dyDescent="0.35">
      <c r="AB486" s="89">
        <v>3746</v>
      </c>
      <c r="AC486" s="89">
        <v>3661</v>
      </c>
    </row>
    <row r="487" spans="28:29" x14ac:dyDescent="0.35">
      <c r="AB487" s="89">
        <v>3747</v>
      </c>
      <c r="AC487" s="89">
        <v>3662</v>
      </c>
    </row>
    <row r="488" spans="28:29" x14ac:dyDescent="0.35">
      <c r="AB488" s="89">
        <v>3749</v>
      </c>
      <c r="AC488" s="89">
        <v>3663</v>
      </c>
    </row>
    <row r="489" spans="28:29" x14ac:dyDescent="0.35">
      <c r="AB489" s="89">
        <v>3750</v>
      </c>
      <c r="AC489" s="89">
        <v>3664</v>
      </c>
    </row>
    <row r="490" spans="28:29" x14ac:dyDescent="0.35">
      <c r="AB490" s="89">
        <v>3751</v>
      </c>
      <c r="AC490" s="89">
        <v>3665</v>
      </c>
    </row>
    <row r="491" spans="28:29" x14ac:dyDescent="0.35">
      <c r="AB491" s="89">
        <v>3752</v>
      </c>
      <c r="AC491" s="89">
        <v>3666</v>
      </c>
    </row>
    <row r="492" spans="28:29" x14ac:dyDescent="0.35">
      <c r="AB492" s="89">
        <v>3753</v>
      </c>
      <c r="AC492" s="89">
        <v>3669</v>
      </c>
    </row>
    <row r="493" spans="28:29" x14ac:dyDescent="0.35">
      <c r="AB493" s="89">
        <v>3754</v>
      </c>
      <c r="AC493" s="89">
        <v>3670</v>
      </c>
    </row>
    <row r="494" spans="28:29" x14ac:dyDescent="0.35">
      <c r="AB494" s="89">
        <v>3755</v>
      </c>
      <c r="AC494" s="89">
        <v>3671</v>
      </c>
    </row>
    <row r="495" spans="28:29" x14ac:dyDescent="0.35">
      <c r="AB495" s="89">
        <v>3756</v>
      </c>
      <c r="AC495" s="89">
        <v>3672</v>
      </c>
    </row>
    <row r="496" spans="28:29" x14ac:dyDescent="0.35">
      <c r="AB496" s="89">
        <v>3757</v>
      </c>
      <c r="AC496" s="89">
        <v>3673</v>
      </c>
    </row>
    <row r="497" spans="28:29" x14ac:dyDescent="0.35">
      <c r="AB497" s="89">
        <v>3758</v>
      </c>
      <c r="AC497" s="89">
        <v>3675</v>
      </c>
    </row>
    <row r="498" spans="28:29" x14ac:dyDescent="0.35">
      <c r="AB498" s="89">
        <v>3759</v>
      </c>
      <c r="AC498" s="89">
        <v>3676</v>
      </c>
    </row>
    <row r="499" spans="28:29" x14ac:dyDescent="0.35">
      <c r="AB499" s="89">
        <v>3761</v>
      </c>
      <c r="AC499" s="89">
        <v>3677</v>
      </c>
    </row>
    <row r="500" spans="28:29" x14ac:dyDescent="0.35">
      <c r="AB500" s="89">
        <v>3762</v>
      </c>
      <c r="AC500" s="89">
        <v>3678</v>
      </c>
    </row>
    <row r="501" spans="28:29" x14ac:dyDescent="0.35">
      <c r="AB501" s="89">
        <v>3763</v>
      </c>
      <c r="AC501" s="89">
        <v>3682</v>
      </c>
    </row>
    <row r="502" spans="28:29" x14ac:dyDescent="0.35">
      <c r="AB502" s="89">
        <v>3764</v>
      </c>
      <c r="AC502" s="89">
        <v>3683</v>
      </c>
    </row>
    <row r="503" spans="28:29" x14ac:dyDescent="0.35">
      <c r="AB503" s="89">
        <v>3765</v>
      </c>
      <c r="AC503" s="89">
        <v>3685</v>
      </c>
    </row>
    <row r="504" spans="28:29" x14ac:dyDescent="0.35">
      <c r="AB504" s="89">
        <v>3766</v>
      </c>
      <c r="AC504" s="89">
        <v>3687</v>
      </c>
    </row>
    <row r="505" spans="28:29" x14ac:dyDescent="0.35">
      <c r="AB505" s="89">
        <v>3767</v>
      </c>
      <c r="AC505" s="89">
        <v>3688</v>
      </c>
    </row>
    <row r="506" spans="28:29" x14ac:dyDescent="0.35">
      <c r="AB506" s="89">
        <v>3770</v>
      </c>
      <c r="AC506" s="89">
        <v>3689</v>
      </c>
    </row>
    <row r="507" spans="28:29" x14ac:dyDescent="0.35">
      <c r="AB507" s="89">
        <v>3775</v>
      </c>
      <c r="AC507" s="89">
        <v>3690</v>
      </c>
    </row>
    <row r="508" spans="28:29" x14ac:dyDescent="0.35">
      <c r="AB508" s="89">
        <v>3777</v>
      </c>
      <c r="AC508" s="89">
        <v>3691</v>
      </c>
    </row>
    <row r="509" spans="28:29" x14ac:dyDescent="0.35">
      <c r="AB509" s="89">
        <v>3778</v>
      </c>
      <c r="AC509" s="89">
        <v>3694</v>
      </c>
    </row>
    <row r="510" spans="28:29" x14ac:dyDescent="0.35">
      <c r="AB510" s="89">
        <v>3779</v>
      </c>
      <c r="AC510" s="89">
        <v>3695</v>
      </c>
    </row>
    <row r="511" spans="28:29" x14ac:dyDescent="0.35">
      <c r="AB511" s="89">
        <v>3781</v>
      </c>
      <c r="AC511" s="89">
        <v>3697</v>
      </c>
    </row>
    <row r="512" spans="28:29" x14ac:dyDescent="0.35">
      <c r="AB512" s="89">
        <v>3782</v>
      </c>
      <c r="AC512" s="89">
        <v>3698</v>
      </c>
    </row>
    <row r="513" spans="28:29" x14ac:dyDescent="0.35">
      <c r="AB513" s="89">
        <v>3783</v>
      </c>
      <c r="AC513" s="89">
        <v>3699</v>
      </c>
    </row>
    <row r="514" spans="28:29" x14ac:dyDescent="0.35">
      <c r="AB514" s="89">
        <v>3786</v>
      </c>
      <c r="AC514" s="89">
        <v>3700</v>
      </c>
    </row>
    <row r="515" spans="28:29" x14ac:dyDescent="0.35">
      <c r="AB515" s="89">
        <v>3787</v>
      </c>
      <c r="AC515" s="89">
        <v>3701</v>
      </c>
    </row>
    <row r="516" spans="28:29" x14ac:dyDescent="0.35">
      <c r="AB516" s="89">
        <v>3788</v>
      </c>
      <c r="AC516" s="89">
        <v>3704</v>
      </c>
    </row>
    <row r="517" spans="28:29" x14ac:dyDescent="0.35">
      <c r="AB517" s="89">
        <v>3789</v>
      </c>
      <c r="AC517" s="89">
        <v>3705</v>
      </c>
    </row>
    <row r="518" spans="28:29" x14ac:dyDescent="0.35">
      <c r="AB518" s="89">
        <v>3791</v>
      </c>
      <c r="AC518" s="89">
        <v>3707</v>
      </c>
    </row>
    <row r="519" spans="28:29" x14ac:dyDescent="0.35">
      <c r="AB519" s="89">
        <v>3792</v>
      </c>
      <c r="AC519" s="89">
        <v>3708</v>
      </c>
    </row>
    <row r="520" spans="28:29" x14ac:dyDescent="0.35">
      <c r="AB520" s="89">
        <v>3793</v>
      </c>
      <c r="AC520" s="89">
        <v>3709</v>
      </c>
    </row>
    <row r="521" spans="28:29" x14ac:dyDescent="0.35">
      <c r="AB521" s="89">
        <v>3795</v>
      </c>
      <c r="AC521" s="89">
        <v>3711</v>
      </c>
    </row>
    <row r="522" spans="28:29" x14ac:dyDescent="0.35">
      <c r="AB522" s="89">
        <v>3796</v>
      </c>
      <c r="AC522" s="89">
        <v>3712</v>
      </c>
    </row>
    <row r="523" spans="28:29" x14ac:dyDescent="0.35">
      <c r="AB523" s="89">
        <v>3797</v>
      </c>
      <c r="AC523" s="89">
        <v>3713</v>
      </c>
    </row>
    <row r="524" spans="28:29" x14ac:dyDescent="0.35">
      <c r="AB524" s="89">
        <v>3799</v>
      </c>
      <c r="AC524" s="89">
        <v>3714</v>
      </c>
    </row>
    <row r="525" spans="28:29" x14ac:dyDescent="0.35">
      <c r="AB525" s="89">
        <v>3802</v>
      </c>
      <c r="AC525" s="89">
        <v>3715</v>
      </c>
    </row>
    <row r="526" spans="28:29" x14ac:dyDescent="0.35">
      <c r="AB526" s="89">
        <v>3803</v>
      </c>
      <c r="AC526" s="89">
        <v>3717</v>
      </c>
    </row>
    <row r="527" spans="28:29" x14ac:dyDescent="0.35">
      <c r="AB527" s="89">
        <v>3804</v>
      </c>
      <c r="AC527" s="89">
        <v>3718</v>
      </c>
    </row>
    <row r="528" spans="28:29" x14ac:dyDescent="0.35">
      <c r="AB528" s="89">
        <v>3805</v>
      </c>
      <c r="AC528" s="89">
        <v>3719</v>
      </c>
    </row>
    <row r="529" spans="28:29" x14ac:dyDescent="0.35">
      <c r="AB529" s="89">
        <v>3806</v>
      </c>
      <c r="AC529" s="89">
        <v>3720</v>
      </c>
    </row>
    <row r="530" spans="28:29" x14ac:dyDescent="0.35">
      <c r="AB530" s="89">
        <v>3807</v>
      </c>
      <c r="AC530" s="89">
        <v>3722</v>
      </c>
    </row>
    <row r="531" spans="28:29" x14ac:dyDescent="0.35">
      <c r="AB531" s="89">
        <v>3808</v>
      </c>
      <c r="AC531" s="89">
        <v>3723</v>
      </c>
    </row>
    <row r="532" spans="28:29" x14ac:dyDescent="0.35">
      <c r="AB532" s="89">
        <v>3809</v>
      </c>
      <c r="AC532" s="89">
        <v>3724</v>
      </c>
    </row>
    <row r="533" spans="28:29" x14ac:dyDescent="0.35">
      <c r="AB533" s="89">
        <v>3810</v>
      </c>
      <c r="AC533" s="89">
        <v>3725</v>
      </c>
    </row>
    <row r="534" spans="28:29" x14ac:dyDescent="0.35">
      <c r="AB534" s="89">
        <v>3812</v>
      </c>
      <c r="AC534" s="89">
        <v>3726</v>
      </c>
    </row>
    <row r="535" spans="28:29" x14ac:dyDescent="0.35">
      <c r="AB535" s="89">
        <v>3813</v>
      </c>
      <c r="AC535" s="89">
        <v>3727</v>
      </c>
    </row>
    <row r="536" spans="28:29" x14ac:dyDescent="0.35">
      <c r="AB536" s="89">
        <v>3814</v>
      </c>
      <c r="AC536" s="89">
        <v>3728</v>
      </c>
    </row>
    <row r="537" spans="28:29" x14ac:dyDescent="0.35">
      <c r="AB537" s="89">
        <v>3815</v>
      </c>
      <c r="AC537" s="89">
        <v>3730</v>
      </c>
    </row>
    <row r="538" spans="28:29" x14ac:dyDescent="0.35">
      <c r="AB538" s="89">
        <v>3816</v>
      </c>
      <c r="AC538" s="89">
        <v>3732</v>
      </c>
    </row>
    <row r="539" spans="28:29" x14ac:dyDescent="0.35">
      <c r="AB539" s="89">
        <v>3818</v>
      </c>
      <c r="AC539" s="89">
        <v>3733</v>
      </c>
    </row>
    <row r="540" spans="28:29" x14ac:dyDescent="0.35">
      <c r="AB540" s="89">
        <v>3820</v>
      </c>
      <c r="AC540" s="89">
        <v>3735</v>
      </c>
    </row>
    <row r="541" spans="28:29" x14ac:dyDescent="0.35">
      <c r="AB541" s="89">
        <v>3821</v>
      </c>
      <c r="AC541" s="89">
        <v>3736</v>
      </c>
    </row>
    <row r="542" spans="28:29" x14ac:dyDescent="0.35">
      <c r="AB542" s="89">
        <v>3822</v>
      </c>
      <c r="AC542" s="89">
        <v>3737</v>
      </c>
    </row>
    <row r="543" spans="28:29" x14ac:dyDescent="0.35">
      <c r="AB543" s="89">
        <v>3823</v>
      </c>
      <c r="AC543" s="89">
        <v>3738</v>
      </c>
    </row>
    <row r="544" spans="28:29" x14ac:dyDescent="0.35">
      <c r="AB544" s="89">
        <v>3824</v>
      </c>
      <c r="AC544" s="89">
        <v>3739</v>
      </c>
    </row>
    <row r="545" spans="28:29" x14ac:dyDescent="0.35">
      <c r="AB545" s="89">
        <v>3825</v>
      </c>
      <c r="AC545" s="89">
        <v>3740</v>
      </c>
    </row>
    <row r="546" spans="28:29" x14ac:dyDescent="0.35">
      <c r="AB546" s="89">
        <v>3831</v>
      </c>
      <c r="AC546" s="89">
        <v>3741</v>
      </c>
    </row>
    <row r="547" spans="28:29" x14ac:dyDescent="0.35">
      <c r="AB547" s="89">
        <v>3832</v>
      </c>
      <c r="AC547" s="89">
        <v>3744</v>
      </c>
    </row>
    <row r="548" spans="28:29" x14ac:dyDescent="0.35">
      <c r="AB548" s="89">
        <v>3833</v>
      </c>
      <c r="AC548" s="89">
        <v>3746</v>
      </c>
    </row>
    <row r="549" spans="28:29" x14ac:dyDescent="0.35">
      <c r="AB549" s="89">
        <v>3835</v>
      </c>
      <c r="AC549" s="89">
        <v>3747</v>
      </c>
    </row>
    <row r="550" spans="28:29" x14ac:dyDescent="0.35">
      <c r="AB550" s="89">
        <v>3840</v>
      </c>
      <c r="AC550" s="89">
        <v>3749</v>
      </c>
    </row>
    <row r="551" spans="28:29" x14ac:dyDescent="0.35">
      <c r="AB551" s="89">
        <v>3842</v>
      </c>
      <c r="AC551" s="89">
        <v>3750</v>
      </c>
    </row>
    <row r="552" spans="28:29" x14ac:dyDescent="0.35">
      <c r="AB552" s="89">
        <v>3844</v>
      </c>
      <c r="AC552" s="89">
        <v>3751</v>
      </c>
    </row>
    <row r="553" spans="28:29" x14ac:dyDescent="0.35">
      <c r="AB553" s="89">
        <v>3847</v>
      </c>
      <c r="AC553" s="89">
        <v>3752</v>
      </c>
    </row>
    <row r="554" spans="28:29" x14ac:dyDescent="0.35">
      <c r="AB554" s="89">
        <v>3850</v>
      </c>
      <c r="AC554" s="89">
        <v>3753</v>
      </c>
    </row>
    <row r="555" spans="28:29" x14ac:dyDescent="0.35">
      <c r="AB555" s="89">
        <v>3851</v>
      </c>
      <c r="AC555" s="89">
        <v>3754</v>
      </c>
    </row>
    <row r="556" spans="28:29" x14ac:dyDescent="0.35">
      <c r="AB556" s="89">
        <v>3854</v>
      </c>
      <c r="AC556" s="89">
        <v>3755</v>
      </c>
    </row>
    <row r="557" spans="28:29" x14ac:dyDescent="0.35">
      <c r="AB557" s="89">
        <v>3856</v>
      </c>
      <c r="AC557" s="89">
        <v>3756</v>
      </c>
    </row>
    <row r="558" spans="28:29" x14ac:dyDescent="0.35">
      <c r="AB558" s="89">
        <v>3857</v>
      </c>
      <c r="AC558" s="89">
        <v>3757</v>
      </c>
    </row>
    <row r="559" spans="28:29" x14ac:dyDescent="0.35">
      <c r="AB559" s="89">
        <v>3858</v>
      </c>
      <c r="AC559" s="89">
        <v>3758</v>
      </c>
    </row>
    <row r="560" spans="28:29" x14ac:dyDescent="0.35">
      <c r="AB560" s="89">
        <v>3859</v>
      </c>
      <c r="AC560" s="89">
        <v>3759</v>
      </c>
    </row>
    <row r="561" spans="28:29" x14ac:dyDescent="0.35">
      <c r="AB561" s="89">
        <v>3860</v>
      </c>
      <c r="AC561" s="89">
        <v>3760</v>
      </c>
    </row>
    <row r="562" spans="28:29" x14ac:dyDescent="0.35">
      <c r="AB562" s="89">
        <v>3862</v>
      </c>
      <c r="AC562" s="89">
        <v>3761</v>
      </c>
    </row>
    <row r="563" spans="28:29" x14ac:dyDescent="0.35">
      <c r="AB563" s="89">
        <v>3864</v>
      </c>
      <c r="AC563" s="89">
        <v>3762</v>
      </c>
    </row>
    <row r="564" spans="28:29" x14ac:dyDescent="0.35">
      <c r="AB564" s="89">
        <v>3865</v>
      </c>
      <c r="AC564" s="89">
        <v>3763</v>
      </c>
    </row>
    <row r="565" spans="28:29" x14ac:dyDescent="0.35">
      <c r="AB565" s="89">
        <v>3869</v>
      </c>
      <c r="AC565" s="89">
        <v>3764</v>
      </c>
    </row>
    <row r="566" spans="28:29" x14ac:dyDescent="0.35">
      <c r="AB566" s="89">
        <v>3870</v>
      </c>
      <c r="AC566" s="89">
        <v>3765</v>
      </c>
    </row>
    <row r="567" spans="28:29" x14ac:dyDescent="0.35">
      <c r="AB567" s="89">
        <v>3871</v>
      </c>
      <c r="AC567" s="89">
        <v>3766</v>
      </c>
    </row>
    <row r="568" spans="28:29" x14ac:dyDescent="0.35">
      <c r="AB568" s="89">
        <v>3873</v>
      </c>
      <c r="AC568" s="89">
        <v>3767</v>
      </c>
    </row>
    <row r="569" spans="28:29" x14ac:dyDescent="0.35">
      <c r="AB569" s="89">
        <v>3874</v>
      </c>
      <c r="AC569" s="89">
        <v>3770</v>
      </c>
    </row>
    <row r="570" spans="28:29" x14ac:dyDescent="0.35">
      <c r="AB570" s="89">
        <v>3875</v>
      </c>
      <c r="AC570" s="89">
        <v>3775</v>
      </c>
    </row>
    <row r="571" spans="28:29" x14ac:dyDescent="0.35">
      <c r="AB571" s="89">
        <v>3878</v>
      </c>
      <c r="AC571" s="89">
        <v>3777</v>
      </c>
    </row>
    <row r="572" spans="28:29" x14ac:dyDescent="0.35">
      <c r="AB572" s="89">
        <v>3880</v>
      </c>
      <c r="AC572" s="89">
        <v>3778</v>
      </c>
    </row>
    <row r="573" spans="28:29" x14ac:dyDescent="0.35">
      <c r="AB573" s="89">
        <v>3882</v>
      </c>
      <c r="AC573" s="89">
        <v>3779</v>
      </c>
    </row>
    <row r="574" spans="28:29" x14ac:dyDescent="0.35">
      <c r="AB574" s="89">
        <v>3885</v>
      </c>
      <c r="AC574" s="89">
        <v>3781</v>
      </c>
    </row>
    <row r="575" spans="28:29" x14ac:dyDescent="0.35">
      <c r="AB575" s="89">
        <v>3886</v>
      </c>
      <c r="AC575" s="89">
        <v>3782</v>
      </c>
    </row>
    <row r="576" spans="28:29" x14ac:dyDescent="0.35">
      <c r="AB576" s="89">
        <v>3887</v>
      </c>
      <c r="AC576" s="89">
        <v>3783</v>
      </c>
    </row>
    <row r="577" spans="28:29" x14ac:dyDescent="0.35">
      <c r="AB577" s="89">
        <v>3888</v>
      </c>
      <c r="AC577" s="89">
        <v>3785</v>
      </c>
    </row>
    <row r="578" spans="28:29" x14ac:dyDescent="0.35">
      <c r="AB578" s="89">
        <v>3889</v>
      </c>
      <c r="AC578" s="89">
        <v>3786</v>
      </c>
    </row>
    <row r="579" spans="28:29" x14ac:dyDescent="0.35">
      <c r="AB579" s="89">
        <v>3890</v>
      </c>
      <c r="AC579" s="89">
        <v>3787</v>
      </c>
    </row>
    <row r="580" spans="28:29" x14ac:dyDescent="0.35">
      <c r="AB580" s="89">
        <v>3891</v>
      </c>
      <c r="AC580" s="89">
        <v>3788</v>
      </c>
    </row>
    <row r="581" spans="28:29" x14ac:dyDescent="0.35">
      <c r="AB581" s="89">
        <v>3892</v>
      </c>
      <c r="AC581" s="89">
        <v>3789</v>
      </c>
    </row>
    <row r="582" spans="28:29" x14ac:dyDescent="0.35">
      <c r="AB582" s="89">
        <v>3895</v>
      </c>
      <c r="AC582" s="89">
        <v>3791</v>
      </c>
    </row>
    <row r="583" spans="28:29" x14ac:dyDescent="0.35">
      <c r="AB583" s="89">
        <v>3896</v>
      </c>
      <c r="AC583" s="89">
        <v>3792</v>
      </c>
    </row>
    <row r="584" spans="28:29" x14ac:dyDescent="0.35">
      <c r="AB584" s="89">
        <v>3898</v>
      </c>
      <c r="AC584" s="89">
        <v>3793</v>
      </c>
    </row>
    <row r="585" spans="28:29" x14ac:dyDescent="0.35">
      <c r="AB585" s="89">
        <v>3900</v>
      </c>
      <c r="AC585" s="89">
        <v>3795</v>
      </c>
    </row>
    <row r="586" spans="28:29" x14ac:dyDescent="0.35">
      <c r="AB586" s="89">
        <v>3902</v>
      </c>
      <c r="AC586" s="89">
        <v>3796</v>
      </c>
    </row>
    <row r="587" spans="28:29" x14ac:dyDescent="0.35">
      <c r="AB587" s="89">
        <v>3903</v>
      </c>
      <c r="AC587" s="89">
        <v>3797</v>
      </c>
    </row>
    <row r="588" spans="28:29" x14ac:dyDescent="0.35">
      <c r="AB588" s="89">
        <v>3904</v>
      </c>
      <c r="AC588" s="89">
        <v>3799</v>
      </c>
    </row>
    <row r="589" spans="28:29" x14ac:dyDescent="0.35">
      <c r="AB589" s="89">
        <v>3909</v>
      </c>
      <c r="AC589" s="89">
        <v>3802</v>
      </c>
    </row>
    <row r="590" spans="28:29" x14ac:dyDescent="0.35">
      <c r="AB590" s="89">
        <v>3910</v>
      </c>
      <c r="AC590" s="89">
        <v>3803</v>
      </c>
    </row>
    <row r="591" spans="28:29" x14ac:dyDescent="0.35">
      <c r="AB591" s="89">
        <v>3911</v>
      </c>
      <c r="AC591" s="89">
        <v>3804</v>
      </c>
    </row>
    <row r="592" spans="28:29" x14ac:dyDescent="0.35">
      <c r="AB592" s="89">
        <v>3912</v>
      </c>
      <c r="AC592" s="89">
        <v>3805</v>
      </c>
    </row>
    <row r="593" spans="28:29" x14ac:dyDescent="0.35">
      <c r="AB593" s="89">
        <v>3913</v>
      </c>
      <c r="AC593" s="89">
        <v>3806</v>
      </c>
    </row>
    <row r="594" spans="28:29" x14ac:dyDescent="0.35">
      <c r="AB594" s="89">
        <v>3915</v>
      </c>
      <c r="AC594" s="89">
        <v>3807</v>
      </c>
    </row>
    <row r="595" spans="28:29" x14ac:dyDescent="0.35">
      <c r="AB595" s="89">
        <v>3916</v>
      </c>
      <c r="AC595" s="89">
        <v>3808</v>
      </c>
    </row>
    <row r="596" spans="28:29" x14ac:dyDescent="0.35">
      <c r="AB596" s="89">
        <v>3918</v>
      </c>
      <c r="AC596" s="89">
        <v>3809</v>
      </c>
    </row>
    <row r="597" spans="28:29" x14ac:dyDescent="0.35">
      <c r="AB597" s="89">
        <v>3919</v>
      </c>
      <c r="AC597" s="89">
        <v>3810</v>
      </c>
    </row>
    <row r="598" spans="28:29" x14ac:dyDescent="0.35">
      <c r="AB598" s="89">
        <v>3921</v>
      </c>
      <c r="AC598" s="89">
        <v>3812</v>
      </c>
    </row>
    <row r="599" spans="28:29" x14ac:dyDescent="0.35">
      <c r="AB599" s="89">
        <v>3922</v>
      </c>
      <c r="AC599" s="89">
        <v>3813</v>
      </c>
    </row>
    <row r="600" spans="28:29" x14ac:dyDescent="0.35">
      <c r="AB600" s="89">
        <v>3923</v>
      </c>
      <c r="AC600" s="89">
        <v>3814</v>
      </c>
    </row>
    <row r="601" spans="28:29" x14ac:dyDescent="0.35">
      <c r="AB601" s="89">
        <v>3925</v>
      </c>
      <c r="AC601" s="89">
        <v>3815</v>
      </c>
    </row>
    <row r="602" spans="28:29" x14ac:dyDescent="0.35">
      <c r="AB602" s="89">
        <v>3926</v>
      </c>
      <c r="AC602" s="89">
        <v>3816</v>
      </c>
    </row>
    <row r="603" spans="28:29" x14ac:dyDescent="0.35">
      <c r="AB603" s="89">
        <v>3927</v>
      </c>
      <c r="AC603" s="89">
        <v>3818</v>
      </c>
    </row>
    <row r="604" spans="28:29" x14ac:dyDescent="0.35">
      <c r="AB604" s="89">
        <v>3928</v>
      </c>
      <c r="AC604" s="89">
        <v>3820</v>
      </c>
    </row>
    <row r="605" spans="28:29" x14ac:dyDescent="0.35">
      <c r="AB605" s="89">
        <v>3929</v>
      </c>
      <c r="AC605" s="89">
        <v>3821</v>
      </c>
    </row>
    <row r="606" spans="28:29" x14ac:dyDescent="0.35">
      <c r="AB606" s="89">
        <v>3930</v>
      </c>
      <c r="AC606" s="89">
        <v>3822</v>
      </c>
    </row>
    <row r="607" spans="28:29" x14ac:dyDescent="0.35">
      <c r="AB607" s="89">
        <v>3931</v>
      </c>
      <c r="AC607" s="89">
        <v>3823</v>
      </c>
    </row>
    <row r="608" spans="28:29" x14ac:dyDescent="0.35">
      <c r="AB608" s="89">
        <v>3933</v>
      </c>
      <c r="AC608" s="89">
        <v>3824</v>
      </c>
    </row>
    <row r="609" spans="28:29" x14ac:dyDescent="0.35">
      <c r="AB609" s="89">
        <v>3934</v>
      </c>
      <c r="AC609" s="89">
        <v>3825</v>
      </c>
    </row>
    <row r="610" spans="28:29" x14ac:dyDescent="0.35">
      <c r="AB610" s="89">
        <v>3936</v>
      </c>
      <c r="AC610" s="89">
        <v>3831</v>
      </c>
    </row>
    <row r="611" spans="28:29" x14ac:dyDescent="0.35">
      <c r="AB611" s="89">
        <v>3937</v>
      </c>
      <c r="AC611" s="89">
        <v>3832</v>
      </c>
    </row>
    <row r="612" spans="28:29" x14ac:dyDescent="0.35">
      <c r="AB612" s="89">
        <v>3938</v>
      </c>
      <c r="AC612" s="89">
        <v>3833</v>
      </c>
    </row>
    <row r="613" spans="28:29" x14ac:dyDescent="0.35">
      <c r="AB613" s="89">
        <v>3939</v>
      </c>
      <c r="AC613" s="89">
        <v>3835</v>
      </c>
    </row>
    <row r="614" spans="28:29" x14ac:dyDescent="0.35">
      <c r="AB614" s="89">
        <v>3940</v>
      </c>
      <c r="AC614" s="89">
        <v>3840</v>
      </c>
    </row>
    <row r="615" spans="28:29" x14ac:dyDescent="0.35">
      <c r="AB615" s="89">
        <v>3941</v>
      </c>
      <c r="AC615" s="89">
        <v>3842</v>
      </c>
    </row>
    <row r="616" spans="28:29" x14ac:dyDescent="0.35">
      <c r="AB616" s="89">
        <v>3942</v>
      </c>
      <c r="AC616" s="89">
        <v>3844</v>
      </c>
    </row>
    <row r="617" spans="28:29" x14ac:dyDescent="0.35">
      <c r="AB617" s="89">
        <v>3943</v>
      </c>
      <c r="AC617" s="89">
        <v>3847</v>
      </c>
    </row>
    <row r="618" spans="28:29" x14ac:dyDescent="0.35">
      <c r="AB618" s="89">
        <v>3944</v>
      </c>
      <c r="AC618" s="89">
        <v>3850</v>
      </c>
    </row>
    <row r="619" spans="28:29" x14ac:dyDescent="0.35">
      <c r="AB619" s="89">
        <v>3945</v>
      </c>
      <c r="AC619" s="89">
        <v>3851</v>
      </c>
    </row>
    <row r="620" spans="28:29" x14ac:dyDescent="0.35">
      <c r="AB620" s="89">
        <v>3946</v>
      </c>
      <c r="AC620" s="89">
        <v>3852</v>
      </c>
    </row>
    <row r="621" spans="28:29" x14ac:dyDescent="0.35">
      <c r="AB621" s="89">
        <v>3950</v>
      </c>
      <c r="AC621" s="89">
        <v>3853</v>
      </c>
    </row>
    <row r="622" spans="28:29" x14ac:dyDescent="0.35">
      <c r="AB622" s="89">
        <v>3951</v>
      </c>
      <c r="AC622" s="89">
        <v>3854</v>
      </c>
    </row>
    <row r="623" spans="28:29" x14ac:dyDescent="0.35">
      <c r="AB623" s="89">
        <v>3953</v>
      </c>
      <c r="AC623" s="89">
        <v>3856</v>
      </c>
    </row>
    <row r="624" spans="28:29" x14ac:dyDescent="0.35">
      <c r="AB624" s="89">
        <v>3954</v>
      </c>
      <c r="AC624" s="89">
        <v>3857</v>
      </c>
    </row>
    <row r="625" spans="28:29" x14ac:dyDescent="0.35">
      <c r="AB625" s="89">
        <v>3956</v>
      </c>
      <c r="AC625" s="89">
        <v>3858</v>
      </c>
    </row>
    <row r="626" spans="28:29" x14ac:dyDescent="0.35">
      <c r="AB626" s="89">
        <v>3957</v>
      </c>
      <c r="AC626" s="89">
        <v>3859</v>
      </c>
    </row>
    <row r="627" spans="28:29" x14ac:dyDescent="0.35">
      <c r="AB627" s="89">
        <v>3958</v>
      </c>
      <c r="AC627" s="89">
        <v>3860</v>
      </c>
    </row>
    <row r="628" spans="28:29" x14ac:dyDescent="0.35">
      <c r="AB628" s="89">
        <v>3959</v>
      </c>
      <c r="AC628" s="89">
        <v>3862</v>
      </c>
    </row>
    <row r="629" spans="28:29" x14ac:dyDescent="0.35">
      <c r="AB629" s="89">
        <v>3960</v>
      </c>
      <c r="AC629" s="89">
        <v>3864</v>
      </c>
    </row>
    <row r="630" spans="28:29" x14ac:dyDescent="0.35">
      <c r="AB630" s="89">
        <v>3962</v>
      </c>
      <c r="AC630" s="89">
        <v>3865</v>
      </c>
    </row>
    <row r="631" spans="28:29" x14ac:dyDescent="0.35">
      <c r="AB631" s="89">
        <v>3964</v>
      </c>
      <c r="AC631" s="89">
        <v>3869</v>
      </c>
    </row>
    <row r="632" spans="28:29" x14ac:dyDescent="0.35">
      <c r="AB632" s="89">
        <v>3965</v>
      </c>
      <c r="AC632" s="89">
        <v>3870</v>
      </c>
    </row>
    <row r="633" spans="28:29" x14ac:dyDescent="0.35">
      <c r="AB633" s="89">
        <v>3966</v>
      </c>
      <c r="AC633" s="89">
        <v>3871</v>
      </c>
    </row>
    <row r="634" spans="28:29" x14ac:dyDescent="0.35">
      <c r="AB634" s="89">
        <v>3971</v>
      </c>
      <c r="AC634" s="89">
        <v>3873</v>
      </c>
    </row>
    <row r="635" spans="28:29" x14ac:dyDescent="0.35">
      <c r="AB635" s="89">
        <v>3975</v>
      </c>
      <c r="AC635" s="89">
        <v>3874</v>
      </c>
    </row>
    <row r="636" spans="28:29" x14ac:dyDescent="0.35">
      <c r="AB636" s="89">
        <v>3976</v>
      </c>
      <c r="AC636" s="89">
        <v>3875</v>
      </c>
    </row>
    <row r="637" spans="28:29" x14ac:dyDescent="0.35">
      <c r="AB637" s="89">
        <v>3977</v>
      </c>
      <c r="AC637" s="89">
        <v>3878</v>
      </c>
    </row>
    <row r="638" spans="28:29" x14ac:dyDescent="0.35">
      <c r="AB638" s="89">
        <v>3978</v>
      </c>
      <c r="AC638" s="89">
        <v>3880</v>
      </c>
    </row>
    <row r="639" spans="28:29" x14ac:dyDescent="0.35">
      <c r="AB639" s="89">
        <v>3979</v>
      </c>
      <c r="AC639" s="89">
        <v>3882</v>
      </c>
    </row>
    <row r="640" spans="28:29" x14ac:dyDescent="0.35">
      <c r="AB640" s="89">
        <v>3980</v>
      </c>
      <c r="AC640" s="89">
        <v>3885</v>
      </c>
    </row>
    <row r="641" spans="28:29" x14ac:dyDescent="0.35">
      <c r="AB641" s="89">
        <v>3981</v>
      </c>
      <c r="AC641" s="89">
        <v>3886</v>
      </c>
    </row>
    <row r="642" spans="28:29" x14ac:dyDescent="0.35">
      <c r="AB642" s="89">
        <v>3984</v>
      </c>
      <c r="AC642" s="89">
        <v>3887</v>
      </c>
    </row>
    <row r="643" spans="28:29" x14ac:dyDescent="0.35">
      <c r="AB643" s="89">
        <v>3987</v>
      </c>
      <c r="AC643" s="89">
        <v>3888</v>
      </c>
    </row>
    <row r="644" spans="28:29" x14ac:dyDescent="0.35">
      <c r="AB644" s="89">
        <v>3988</v>
      </c>
      <c r="AC644" s="89">
        <v>3889</v>
      </c>
    </row>
    <row r="645" spans="28:29" x14ac:dyDescent="0.35">
      <c r="AB645" s="89">
        <v>3990</v>
      </c>
      <c r="AC645" s="89">
        <v>3890</v>
      </c>
    </row>
    <row r="646" spans="28:29" x14ac:dyDescent="0.35">
      <c r="AB646" s="89">
        <v>3991</v>
      </c>
      <c r="AC646" s="89">
        <v>3891</v>
      </c>
    </row>
    <row r="647" spans="28:29" x14ac:dyDescent="0.35">
      <c r="AB647" s="89">
        <v>3992</v>
      </c>
      <c r="AC647" s="89">
        <v>3892</v>
      </c>
    </row>
    <row r="648" spans="28:29" x14ac:dyDescent="0.35">
      <c r="AB648" s="89">
        <v>3995</v>
      </c>
      <c r="AC648" s="89">
        <v>3893</v>
      </c>
    </row>
    <row r="649" spans="28:29" x14ac:dyDescent="0.35">
      <c r="AB649" s="89">
        <v>3996</v>
      </c>
      <c r="AC649" s="89">
        <v>3895</v>
      </c>
    </row>
    <row r="650" spans="28:29" x14ac:dyDescent="0.35">
      <c r="AB650" s="89" t="s">
        <v>189</v>
      </c>
      <c r="AC650" s="89">
        <v>3896</v>
      </c>
    </row>
    <row r="651" spans="28:29" x14ac:dyDescent="0.35">
      <c r="AC651" s="89">
        <v>3898</v>
      </c>
    </row>
    <row r="652" spans="28:29" x14ac:dyDescent="0.35">
      <c r="AC652" s="89">
        <v>3900</v>
      </c>
    </row>
    <row r="653" spans="28:29" x14ac:dyDescent="0.35">
      <c r="AC653" s="89">
        <v>3902</v>
      </c>
    </row>
    <row r="654" spans="28:29" x14ac:dyDescent="0.35">
      <c r="AC654" s="89">
        <v>3903</v>
      </c>
    </row>
    <row r="655" spans="28:29" x14ac:dyDescent="0.35">
      <c r="AC655" s="89">
        <v>3904</v>
      </c>
    </row>
    <row r="656" spans="28:29" x14ac:dyDescent="0.35">
      <c r="AC656" s="89">
        <v>3909</v>
      </c>
    </row>
    <row r="657" spans="29:29" x14ac:dyDescent="0.35">
      <c r="AC657" s="89">
        <v>3910</v>
      </c>
    </row>
    <row r="658" spans="29:29" x14ac:dyDescent="0.35">
      <c r="AC658" s="89">
        <v>3911</v>
      </c>
    </row>
    <row r="659" spans="29:29" x14ac:dyDescent="0.35">
      <c r="AC659" s="89">
        <v>3912</v>
      </c>
    </row>
    <row r="660" spans="29:29" x14ac:dyDescent="0.35">
      <c r="AC660" s="89">
        <v>3913</v>
      </c>
    </row>
    <row r="661" spans="29:29" x14ac:dyDescent="0.35">
      <c r="AC661" s="89">
        <v>3915</v>
      </c>
    </row>
    <row r="662" spans="29:29" x14ac:dyDescent="0.35">
      <c r="AC662" s="89">
        <v>3916</v>
      </c>
    </row>
    <row r="663" spans="29:29" x14ac:dyDescent="0.35">
      <c r="AC663" s="89">
        <v>3918</v>
      </c>
    </row>
    <row r="664" spans="29:29" x14ac:dyDescent="0.35">
      <c r="AC664" s="89">
        <v>3919</v>
      </c>
    </row>
    <row r="665" spans="29:29" x14ac:dyDescent="0.35">
      <c r="AC665" s="89">
        <v>3921</v>
      </c>
    </row>
    <row r="666" spans="29:29" x14ac:dyDescent="0.35">
      <c r="AC666" s="89">
        <v>3922</v>
      </c>
    </row>
    <row r="667" spans="29:29" x14ac:dyDescent="0.35">
      <c r="AC667" s="89">
        <v>3923</v>
      </c>
    </row>
    <row r="668" spans="29:29" x14ac:dyDescent="0.35">
      <c r="AC668" s="89">
        <v>3925</v>
      </c>
    </row>
    <row r="669" spans="29:29" x14ac:dyDescent="0.35">
      <c r="AC669" s="89">
        <v>3926</v>
      </c>
    </row>
    <row r="670" spans="29:29" x14ac:dyDescent="0.35">
      <c r="AC670" s="89">
        <v>3927</v>
      </c>
    </row>
    <row r="671" spans="29:29" x14ac:dyDescent="0.35">
      <c r="AC671" s="89">
        <v>3928</v>
      </c>
    </row>
    <row r="672" spans="29:29" x14ac:dyDescent="0.35">
      <c r="AC672" s="89">
        <v>3929</v>
      </c>
    </row>
    <row r="673" spans="29:29" x14ac:dyDescent="0.35">
      <c r="AC673" s="89">
        <v>3930</v>
      </c>
    </row>
    <row r="674" spans="29:29" x14ac:dyDescent="0.35">
      <c r="AC674" s="89">
        <v>3931</v>
      </c>
    </row>
    <row r="675" spans="29:29" x14ac:dyDescent="0.35">
      <c r="AC675" s="89">
        <v>3933</v>
      </c>
    </row>
    <row r="676" spans="29:29" x14ac:dyDescent="0.35">
      <c r="AC676" s="89">
        <v>3934</v>
      </c>
    </row>
    <row r="677" spans="29:29" x14ac:dyDescent="0.35">
      <c r="AC677" s="89">
        <v>3936</v>
      </c>
    </row>
    <row r="678" spans="29:29" x14ac:dyDescent="0.35">
      <c r="AC678" s="89">
        <v>3937</v>
      </c>
    </row>
    <row r="679" spans="29:29" x14ac:dyDescent="0.35">
      <c r="AC679" s="89">
        <v>3938</v>
      </c>
    </row>
    <row r="680" spans="29:29" x14ac:dyDescent="0.35">
      <c r="AC680" s="89">
        <v>3939</v>
      </c>
    </row>
    <row r="681" spans="29:29" x14ac:dyDescent="0.35">
      <c r="AC681" s="89">
        <v>3940</v>
      </c>
    </row>
    <row r="682" spans="29:29" x14ac:dyDescent="0.35">
      <c r="AC682" s="89">
        <v>3941</v>
      </c>
    </row>
    <row r="683" spans="29:29" x14ac:dyDescent="0.35">
      <c r="AC683" s="89">
        <v>3942</v>
      </c>
    </row>
    <row r="684" spans="29:29" x14ac:dyDescent="0.35">
      <c r="AC684" s="89">
        <v>3943</v>
      </c>
    </row>
    <row r="685" spans="29:29" x14ac:dyDescent="0.35">
      <c r="AC685" s="89">
        <v>3944</v>
      </c>
    </row>
    <row r="686" spans="29:29" x14ac:dyDescent="0.35">
      <c r="AC686" s="89">
        <v>3945</v>
      </c>
    </row>
    <row r="687" spans="29:29" x14ac:dyDescent="0.35">
      <c r="AC687" s="89">
        <v>3946</v>
      </c>
    </row>
    <row r="688" spans="29:29" x14ac:dyDescent="0.35">
      <c r="AC688" s="89">
        <v>3950</v>
      </c>
    </row>
    <row r="689" spans="29:29" x14ac:dyDescent="0.35">
      <c r="AC689" s="89">
        <v>3951</v>
      </c>
    </row>
    <row r="690" spans="29:29" x14ac:dyDescent="0.35">
      <c r="AC690" s="89">
        <v>3953</v>
      </c>
    </row>
    <row r="691" spans="29:29" x14ac:dyDescent="0.35">
      <c r="AC691" s="89">
        <v>3954</v>
      </c>
    </row>
    <row r="692" spans="29:29" x14ac:dyDescent="0.35">
      <c r="AC692" s="89">
        <v>3956</v>
      </c>
    </row>
    <row r="693" spans="29:29" x14ac:dyDescent="0.35">
      <c r="AC693" s="89">
        <v>3957</v>
      </c>
    </row>
    <row r="694" spans="29:29" x14ac:dyDescent="0.35">
      <c r="AC694" s="89">
        <v>3958</v>
      </c>
    </row>
    <row r="695" spans="29:29" x14ac:dyDescent="0.35">
      <c r="AC695" s="89">
        <v>3959</v>
      </c>
    </row>
    <row r="696" spans="29:29" x14ac:dyDescent="0.35">
      <c r="AC696" s="89">
        <v>3960</v>
      </c>
    </row>
    <row r="697" spans="29:29" x14ac:dyDescent="0.35">
      <c r="AC697" s="89">
        <v>3962</v>
      </c>
    </row>
    <row r="698" spans="29:29" x14ac:dyDescent="0.35">
      <c r="AC698" s="89">
        <v>3964</v>
      </c>
    </row>
    <row r="699" spans="29:29" x14ac:dyDescent="0.35">
      <c r="AC699" s="89">
        <v>3965</v>
      </c>
    </row>
    <row r="700" spans="29:29" x14ac:dyDescent="0.35">
      <c r="AC700" s="89">
        <v>3966</v>
      </c>
    </row>
    <row r="701" spans="29:29" x14ac:dyDescent="0.35">
      <c r="AC701" s="89">
        <v>3967</v>
      </c>
    </row>
    <row r="702" spans="29:29" x14ac:dyDescent="0.35">
      <c r="AC702" s="89">
        <v>3971</v>
      </c>
    </row>
    <row r="703" spans="29:29" x14ac:dyDescent="0.35">
      <c r="AC703" s="89">
        <v>3975</v>
      </c>
    </row>
    <row r="704" spans="29:29" x14ac:dyDescent="0.35">
      <c r="AC704" s="89">
        <v>3976</v>
      </c>
    </row>
    <row r="705" spans="29:29" x14ac:dyDescent="0.35">
      <c r="AC705" s="89">
        <v>3977</v>
      </c>
    </row>
    <row r="706" spans="29:29" x14ac:dyDescent="0.35">
      <c r="AC706" s="89">
        <v>3978</v>
      </c>
    </row>
    <row r="707" spans="29:29" x14ac:dyDescent="0.35">
      <c r="AC707" s="89">
        <v>3979</v>
      </c>
    </row>
    <row r="708" spans="29:29" x14ac:dyDescent="0.35">
      <c r="AC708" s="89">
        <v>3980</v>
      </c>
    </row>
    <row r="709" spans="29:29" x14ac:dyDescent="0.35">
      <c r="AC709" s="89">
        <v>3981</v>
      </c>
    </row>
    <row r="710" spans="29:29" x14ac:dyDescent="0.35">
      <c r="AC710" s="89">
        <v>3984</v>
      </c>
    </row>
    <row r="711" spans="29:29" x14ac:dyDescent="0.35">
      <c r="AC711" s="89">
        <v>3987</v>
      </c>
    </row>
    <row r="712" spans="29:29" x14ac:dyDescent="0.35">
      <c r="AC712" s="89">
        <v>3988</v>
      </c>
    </row>
    <row r="713" spans="29:29" x14ac:dyDescent="0.35">
      <c r="AC713" s="89">
        <v>3990</v>
      </c>
    </row>
    <row r="714" spans="29:29" x14ac:dyDescent="0.35">
      <c r="AC714" s="89">
        <v>3991</v>
      </c>
    </row>
    <row r="715" spans="29:29" x14ac:dyDescent="0.35">
      <c r="AC715" s="89">
        <v>3992</v>
      </c>
    </row>
    <row r="716" spans="29:29" x14ac:dyDescent="0.35">
      <c r="AC716" s="89">
        <v>3995</v>
      </c>
    </row>
    <row r="717" spans="29:29" x14ac:dyDescent="0.35">
      <c r="AC717" s="89">
        <v>3996</v>
      </c>
    </row>
    <row r="718" spans="29:29" x14ac:dyDescent="0.35">
      <c r="AC718" s="89" t="s">
        <v>189</v>
      </c>
    </row>
  </sheetData>
  <sheetProtection sheet="1" objects="1" scenarios="1"/>
  <mergeCells count="27">
    <mergeCell ref="G96:H96"/>
    <mergeCell ref="G97:H97"/>
    <mergeCell ref="G83:H83"/>
    <mergeCell ref="G75:H75"/>
    <mergeCell ref="G76:H76"/>
    <mergeCell ref="G77:H77"/>
    <mergeCell ref="G78:H78"/>
    <mergeCell ref="G79:H79"/>
    <mergeCell ref="G80:H80"/>
    <mergeCell ref="G81:H81"/>
    <mergeCell ref="G82:H82"/>
    <mergeCell ref="G95:H95"/>
    <mergeCell ref="G84:H84"/>
    <mergeCell ref="G85:H85"/>
    <mergeCell ref="G86:H86"/>
    <mergeCell ref="F1:I1"/>
    <mergeCell ref="F65:I69"/>
    <mergeCell ref="G92:H92"/>
    <mergeCell ref="G93:H93"/>
    <mergeCell ref="G94:H94"/>
    <mergeCell ref="F44:I44"/>
    <mergeCell ref="F39:I39"/>
    <mergeCell ref="G87:H87"/>
    <mergeCell ref="G88:H88"/>
    <mergeCell ref="G89:H89"/>
    <mergeCell ref="G90:H90"/>
    <mergeCell ref="G91:H91"/>
  </mergeCells>
  <hyperlinks>
    <hyperlink ref="F14" r:id="rId1" xr:uid="{85AA0DB4-8FBA-4E37-9398-A6F888126D92}"/>
    <hyperlink ref="F20" r:id="rId2" display="Melbourne’s vegetation, heat and land use data, Dept. Transport and Planning Source:  " xr:uid="{1E6089FF-083C-4CA1-8BBA-4D7238166A4E}"/>
    <hyperlink ref="F30" r:id="rId3" xr:uid="{BA873F43-3187-40B8-B7F3-108F3E13239E}"/>
    <hyperlink ref="F40" r:id="rId4" display="Source: Local Government Performance Reporting" xr:uid="{CE545909-C2D0-4CE4-A959-777F811B444D}"/>
    <hyperlink ref="F45" r:id="rId5" xr:uid="{9E1ED5A8-1690-4BBC-8894-519C3908C614}"/>
    <hyperlink ref="F60" r:id="rId6" xr:uid="{A9538DC7-B32B-43D2-A19F-16283C25EDC2}"/>
    <hyperlink ref="F70" r:id="rId7" xr:uid="{B3ACBBEE-1AA9-49C1-AAFC-436B63317337}"/>
    <hyperlink ref="F98" r:id="rId8" xr:uid="{1D6967D4-F99A-4CC4-A28D-C2BC1459E478}"/>
    <hyperlink ref="F128" r:id="rId9" xr:uid="{A0322947-2207-4FD6-BCC9-7751F08288AF}"/>
  </hyperlinks>
  <pageMargins left="0.39370078740157483" right="0.39370078740157483" top="0.39370078740157483" bottom="0.39370078740157483" header="0.31496062992125984" footer="0.31496062992125984"/>
  <pageSetup scale="72" fitToHeight="4" orientation="portrait" r:id="rId10"/>
  <rowBreaks count="1" manualBreakCount="1">
    <brk id="72" min="3" max="9" man="1"/>
  </rowBreaks>
  <drawing r:id="rId11"/>
  <legacyDrawing r:id="rId12"/>
  <mc:AlternateContent xmlns:mc="http://schemas.openxmlformats.org/markup-compatibility/2006">
    <mc:Choice Requires="x14">
      <controls>
        <mc:AlternateContent xmlns:mc="http://schemas.openxmlformats.org/markup-compatibility/2006">
          <mc:Choice Requires="x14">
            <control shapeId="15361" r:id="rId13" name="Drop Down 1">
              <controlPr defaultSize="0" autoLine="0" autoPict="0">
                <anchor moveWithCells="1">
                  <from>
                    <xdr:col>5</xdr:col>
                    <xdr:colOff>3581400</xdr:colOff>
                    <xdr:row>5</xdr:row>
                    <xdr:rowOff>127000</xdr:rowOff>
                  </from>
                  <to>
                    <xdr:col>7</xdr:col>
                    <xdr:colOff>19050</xdr:colOff>
                    <xdr:row>7</xdr:row>
                    <xdr:rowOff>82550</xdr:rowOff>
                  </to>
                </anchor>
              </controlPr>
            </control>
          </mc:Choice>
        </mc:AlternateContent>
        <mc:AlternateContent xmlns:mc="http://schemas.openxmlformats.org/markup-compatibility/2006">
          <mc:Choice Requires="x14">
            <control shapeId="15362" r:id="rId14" name="Drop Down 2">
              <controlPr defaultSize="0" autoLine="0" autoPict="0">
                <anchor moveWithCells="1">
                  <from>
                    <xdr:col>8</xdr:col>
                    <xdr:colOff>6350</xdr:colOff>
                    <xdr:row>5</xdr:row>
                    <xdr:rowOff>114300</xdr:rowOff>
                  </from>
                  <to>
                    <xdr:col>9</xdr:col>
                    <xdr:colOff>0</xdr:colOff>
                    <xdr:row>7</xdr:row>
                    <xdr:rowOff>69850</xdr:rowOff>
                  </to>
                </anchor>
              </controlPr>
            </control>
          </mc:Choice>
        </mc:AlternateContent>
        <mc:AlternateContent xmlns:mc="http://schemas.openxmlformats.org/markup-compatibility/2006">
          <mc:Choice Requires="x14">
            <control shapeId="15363" r:id="rId15" name="Drop Down 3">
              <controlPr defaultSize="0" autoLine="0" autoPict="0">
                <anchor moveWithCells="1">
                  <from>
                    <xdr:col>6</xdr:col>
                    <xdr:colOff>1466850</xdr:colOff>
                    <xdr:row>102</xdr:row>
                    <xdr:rowOff>139700</xdr:rowOff>
                  </from>
                  <to>
                    <xdr:col>8</xdr:col>
                    <xdr:colOff>374650</xdr:colOff>
                    <xdr:row>104</xdr:row>
                    <xdr:rowOff>0</xdr:rowOff>
                  </to>
                </anchor>
              </controlPr>
            </control>
          </mc:Choice>
        </mc:AlternateContent>
        <mc:AlternateContent xmlns:mc="http://schemas.openxmlformats.org/markup-compatibility/2006">
          <mc:Choice Requires="x14">
            <control shapeId="15364" r:id="rId16" name="Drop Down 4">
              <controlPr defaultSize="0" autoLine="0" autoPict="0">
                <anchor moveWithCells="1">
                  <from>
                    <xdr:col>6</xdr:col>
                    <xdr:colOff>1460500</xdr:colOff>
                    <xdr:row>131</xdr:row>
                    <xdr:rowOff>165100</xdr:rowOff>
                  </from>
                  <to>
                    <xdr:col>8</xdr:col>
                    <xdr:colOff>508000</xdr:colOff>
                    <xdr:row>133</xdr:row>
                    <xdr:rowOff>38100</xdr:rowOff>
                  </to>
                </anchor>
              </controlPr>
            </control>
          </mc:Choice>
        </mc:AlternateContent>
      </controls>
    </mc:Choice>
  </mc:AlternateContent>
</worksheet>
</file>

<file path=customXml/_rels/item.xml.rels>&#65279;<?xml version="1.0" encoding="utf-8"?><Relationships xmlns="http://schemas.openxmlformats.org/package/2006/relationships"><Relationship Type="http://schemas.openxmlformats.org/officeDocument/2006/relationships/customXmlProps" Target="/customXml/itemProps1.xml" Id="Rd3c4172d526e4b2384ade4b889302c76" /></Relationships>
</file>

<file path=customXml/item.xml><?xml version="1.0" encoding="utf-8"?>
<metadata xmlns="http://www.objective.com/ecm/document/metadata/9676E22B47CC48CBA49BA16071DCFF24" version="1.0.0">
  <systemFields>
    <field name="Objective-Id">
      <value order="0">A13810275</value>
    </field>
    <field name="Objective-Title">
      <value order="0">2026 Environment and Sustainability - Local Indicators</value>
    </field>
    <field name="Objective-Description">
      <value order="0"/>
    </field>
    <field name="Objective-CreationStamp">
      <value order="0">2026-06-10T06:21:07Z</value>
    </field>
    <field name="Objective-IsApproved">
      <value order="0">false</value>
    </field>
    <field name="Objective-IsPublished">
      <value order="0">true</value>
    </field>
    <field name="Objective-DatePublished">
      <value order="0">2026-06-10T06:21:09Z</value>
    </field>
    <field name="Objective-ModificationStamp">
      <value order="0">2026-08-10T02:10:40Z</value>
    </field>
    <field name="Objective-Owner">
      <value order="0">Hayden Brown</value>
    </field>
    <field name="Objective-Path">
      <value order="0">Classified Object:Classified Object:Classified Object:Census Analysis 2022 Website Files</value>
    </field>
    <field name="Objective-Parent">
      <value order="0">Census Analysis 2022 Website Files</value>
    </field>
    <field name="Objective-State">
      <value order="0">Published</value>
    </field>
    <field name="Objective-VersionId">
      <value order="0">vA17228409</value>
    </field>
    <field name="Objective-Version">
      <value order="0">1.0</value>
    </field>
    <field name="Objective-VersionNumber">
      <value order="0">1</value>
    </field>
    <field name="Objective-VersionComment">
      <value order="0"/>
    </field>
    <field name="Objective-FileNumber">
      <value order="0">qA481061</value>
    </field>
    <field name="Objective-Classification">
      <value order="0"/>
    </field>
    <field name="Objective-Caveats">
      <value order="0"/>
    </field>
  </systemFields>
  <catalogues>
    <catalogue name="Document Type Catalogue" type="type" ori="id:cA11">
      <field name="Objective-Business Unit">
        <value order="0"/>
      </field>
      <field name="Objective-Corporate Document Type">
        <value order="0"/>
      </field>
      <field name="Objective-Records Audit Vital Record">
        <value order="0"/>
      </field>
      <field name="Objective-Records Audit Date">
        <value order="0"/>
      </field>
      <field name="Objective-Connect Creator">
        <value order="0"/>
      </field>
      <field name="Objective-Bulk Update Status">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9676E22B47CC48CBA49BA16071DCFF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vt:i4>
      </vt:variant>
    </vt:vector>
  </HeadingPairs>
  <TitlesOfParts>
    <vt:vector size="12" baseType="lpstr">
      <vt:lpstr>Tree canopy</vt:lpstr>
      <vt:lpstr>SGU-Solar adjusted</vt:lpstr>
      <vt:lpstr>SGU Battery</vt:lpstr>
      <vt:lpstr>Waste Diversion</vt:lpstr>
      <vt:lpstr>Waste Data adjusted</vt:lpstr>
      <vt:lpstr>Environmental Scans</vt:lpstr>
      <vt:lpstr>Council performance</vt:lpstr>
      <vt:lpstr>Env Scan Rain Temp</vt:lpstr>
      <vt:lpstr>Land Use adjusted</vt:lpstr>
      <vt:lpstr>Front</vt:lpstr>
      <vt:lpstr>'Env Scan Rain Temp'!_Ref191384796</vt:lpstr>
      <vt:lpstr>Front!Print_Area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Hayden Brown</dc:creator>
  <cp:lastModifiedBy>Hayden Brown</cp:lastModifiedBy>
  <cp:lastPrinted>2026-05-04T21:29:33Z</cp:lastPrinted>
  <dcterms:created xsi:type="dcterms:W3CDTF">2026-04-11T05:23:33Z</dcterms:created>
  <dcterms:modified xsi:type="dcterms:W3CDTF">2026-06-10T06:20:34Z</dcterms:modified>
</cp:coreProperties>
</file>

<file path=docProps/custom.xml><?xml version="1.0" encoding="utf-8"?>
<op:Properties xmlns:op="http://schemas.openxmlformats.org/officeDocument/2006/custom-properties">
  <op:property fmtid="{D5CDD505-2E9C-101B-9397-08002B2CF9AE}" pid="2" name="Customer-Id">
    <vt:lpwstr xmlns:vt="http://schemas.openxmlformats.org/officeDocument/2006/docPropsVTypes">9676E22B47CC48CBA49BA16071DCFF24</vt:lpwstr>
  </op:property>
  <op:property fmtid="{D5CDD505-2E9C-101B-9397-08002B2CF9AE}" pid="3" name="Objective-Id">
    <vt:lpwstr xmlns:vt="http://schemas.openxmlformats.org/officeDocument/2006/docPropsVTypes">A13810275</vt:lpwstr>
  </op:property>
  <op:property fmtid="{D5CDD505-2E9C-101B-9397-08002B2CF9AE}" pid="4" name="Objective-Title">
    <vt:lpwstr xmlns:vt="http://schemas.openxmlformats.org/officeDocument/2006/docPropsVTypes">2026 Environment and Sustainability - Local Indicators</vt:lpwstr>
  </op:property>
  <op:property fmtid="{D5CDD505-2E9C-101B-9397-08002B2CF9AE}" pid="5" name="Objective-Description">
    <vt:lpwstr xmlns:vt="http://schemas.openxmlformats.org/officeDocument/2006/docPropsVTypes"/>
  </op:property>
  <op:property fmtid="{D5CDD505-2E9C-101B-9397-08002B2CF9AE}" pid="6" name="Objective-CreationStamp">
    <vt:filetime xmlns:vt="http://schemas.openxmlformats.org/officeDocument/2006/docPropsVTypes">2026-06-10T06:21:07Z</vt:filetime>
  </op:property>
  <op:property fmtid="{D5CDD505-2E9C-101B-9397-08002B2CF9AE}" pid="7" name="Objective-IsApproved">
    <vt:bool xmlns:vt="http://schemas.openxmlformats.org/officeDocument/2006/docPropsVTypes">false</vt:bool>
  </op:property>
  <op:property fmtid="{D5CDD505-2E9C-101B-9397-08002B2CF9AE}" pid="8" name="Objective-IsPublished">
    <vt:bool xmlns:vt="http://schemas.openxmlformats.org/officeDocument/2006/docPropsVTypes">true</vt:bool>
  </op:property>
  <op:property fmtid="{D5CDD505-2E9C-101B-9397-08002B2CF9AE}" pid="9" name="Objective-DatePublished">
    <vt:filetime xmlns:vt="http://schemas.openxmlformats.org/officeDocument/2006/docPropsVTypes">2026-06-10T06:21:09Z</vt:filetime>
  </op:property>
  <op:property fmtid="{D5CDD505-2E9C-101B-9397-08002B2CF9AE}" pid="10" name="Objective-ModificationStamp">
    <vt:filetime xmlns:vt="http://schemas.openxmlformats.org/officeDocument/2006/docPropsVTypes">2026-08-10T02:10:40Z</vt:filetime>
  </op:property>
  <op:property fmtid="{D5CDD505-2E9C-101B-9397-08002B2CF9AE}" pid="11" name="Objective-Owner">
    <vt:lpwstr xmlns:vt="http://schemas.openxmlformats.org/officeDocument/2006/docPropsVTypes">Hayden Brown</vt:lpwstr>
  </op:property>
  <op:property fmtid="{D5CDD505-2E9C-101B-9397-08002B2CF9AE}" pid="12" name="Objective-Path">
    <vt:lpwstr xmlns:vt="http://schemas.openxmlformats.org/officeDocument/2006/docPropsVTypes">Classified Object:Classified Object:Classified Object:Census Analysis 2022 Website Files</vt:lpwstr>
  </op:property>
  <op:property fmtid="{D5CDD505-2E9C-101B-9397-08002B2CF9AE}" pid="13" name="Objective-Parent">
    <vt:lpwstr xmlns:vt="http://schemas.openxmlformats.org/officeDocument/2006/docPropsVTypes">Census Analysis 2022 Website Files</vt:lpwstr>
  </op:property>
  <op:property fmtid="{D5CDD505-2E9C-101B-9397-08002B2CF9AE}" pid="14" name="Objective-State">
    <vt:lpwstr xmlns:vt="http://schemas.openxmlformats.org/officeDocument/2006/docPropsVTypes">Published</vt:lpwstr>
  </op:property>
  <op:property fmtid="{D5CDD505-2E9C-101B-9397-08002B2CF9AE}" pid="15" name="Objective-VersionId">
    <vt:lpwstr xmlns:vt="http://schemas.openxmlformats.org/officeDocument/2006/docPropsVTypes">vA17228409</vt:lpwstr>
  </op:property>
  <op:property fmtid="{D5CDD505-2E9C-101B-9397-08002B2CF9AE}" pid="16" name="Objective-Version">
    <vt:lpwstr xmlns:vt="http://schemas.openxmlformats.org/officeDocument/2006/docPropsVTypes">1.0</vt:lpwstr>
  </op:property>
  <op:property fmtid="{D5CDD505-2E9C-101B-9397-08002B2CF9AE}" pid="17" name="Objective-VersionNumber">
    <vt:r8 xmlns:vt="http://schemas.openxmlformats.org/officeDocument/2006/docPropsVTypes">1</vt:r8>
  </op:property>
  <op:property fmtid="{D5CDD505-2E9C-101B-9397-08002B2CF9AE}" pid="18" name="Objective-VersionComment">
    <vt:lpwstr xmlns:vt="http://schemas.openxmlformats.org/officeDocument/2006/docPropsVTypes"/>
  </op:property>
  <op:property fmtid="{D5CDD505-2E9C-101B-9397-08002B2CF9AE}" pid="19" name="Objective-FileNumber">
    <vt:lpwstr xmlns:vt="http://schemas.openxmlformats.org/officeDocument/2006/docPropsVTypes">qA481061</vt:lpwstr>
  </op:property>
  <op:property fmtid="{D5CDD505-2E9C-101B-9397-08002B2CF9AE}" pid="20" name="Objective-Classification">
    <vt:lpwstr xmlns:vt="http://schemas.openxmlformats.org/officeDocument/2006/docPropsVTypes"/>
  </op:property>
  <op:property fmtid="{D5CDD505-2E9C-101B-9397-08002B2CF9AE}" pid="21" name="Objective-Caveats">
    <vt:lpwstr xmlns:vt="http://schemas.openxmlformats.org/officeDocument/2006/docPropsVTypes"/>
  </op:property>
  <op:property fmtid="{D5CDD505-2E9C-101B-9397-08002B2CF9AE}" pid="22" name="Objective-Business Unit">
    <vt:lpwstr xmlns:vt="http://schemas.openxmlformats.org/officeDocument/2006/docPropsVTypes"/>
  </op:property>
  <op:property fmtid="{D5CDD505-2E9C-101B-9397-08002B2CF9AE}" pid="23" name="Objective-Corporate Document Type">
    <vt:lpwstr xmlns:vt="http://schemas.openxmlformats.org/officeDocument/2006/docPropsVTypes"/>
  </op:property>
  <op:property fmtid="{D5CDD505-2E9C-101B-9397-08002B2CF9AE}" pid="24" name="Objective-Records Audit Vital Record">
    <vt:lpwstr xmlns:vt="http://schemas.openxmlformats.org/officeDocument/2006/docPropsVTypes"/>
  </op:property>
  <op:property fmtid="{D5CDD505-2E9C-101B-9397-08002B2CF9AE}" pid="25" name="Objective-Records Audit Date">
    <vt:lpwstr xmlns:vt="http://schemas.openxmlformats.org/officeDocument/2006/docPropsVTypes"/>
  </op:property>
  <op:property fmtid="{D5CDD505-2E9C-101B-9397-08002B2CF9AE}" pid="26" name="Objective-Connect Creator">
    <vt:lpwstr xmlns:vt="http://schemas.openxmlformats.org/officeDocument/2006/docPropsVTypes"/>
  </op:property>
  <op:property fmtid="{D5CDD505-2E9C-101B-9397-08002B2CF9AE}" pid="27" name="Objective-Bulk Update Status">
    <vt:lpwstr xmlns:vt="http://schemas.openxmlformats.org/officeDocument/2006/docPropsVTypes"/>
  </op:property>
</op:Properties>
</file>