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6fc6145c7b6498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0C824008-3958-4F00-8BEF-6D3A40FDEA17}" xr6:coauthVersionLast="45" xr6:coauthVersionMax="45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Vic Raw Data" sheetId="3" state="hidden" r:id="rId1"/>
    <sheet name="Municipalities x Stream" sheetId="2" r:id="rId2"/>
    <sheet name="Birthplaces x Stream" sheetId="4" r:id="rId3"/>
    <sheet name="Languages x Stream" sheetId="5" r:id="rId4"/>
  </sheets>
  <definedNames>
    <definedName name="_xlnm.Print_Area" localSheetId="2">'Birthplaces x Stream'!$B$1:$N$87</definedName>
    <definedName name="_xlnm.Print_Area" localSheetId="3">'Languages x Stream'!$B$1:$N$87</definedName>
    <definedName name="_xlnm.Print_Area" localSheetId="1">'Municipalities x Stream'!$B$1:$N$87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P4" i="4"/>
  <c r="P4" i="5"/>
  <c r="Q9" i="5"/>
  <c r="Q8" i="5"/>
  <c r="Q7" i="5"/>
  <c r="T5" i="2"/>
  <c r="Q9" i="4"/>
  <c r="Q8" i="4"/>
  <c r="Q7" i="4"/>
  <c r="X10" i="2"/>
  <c r="X9" i="2"/>
  <c r="X8" i="2"/>
  <c r="R7" i="4" l="1"/>
  <c r="R8" i="5"/>
  <c r="R7" i="5"/>
  <c r="R9" i="5"/>
  <c r="R8" i="4"/>
  <c r="R9" i="4"/>
  <c r="Y8" i="2"/>
  <c r="Y9" i="2"/>
  <c r="Y10" i="2"/>
  <c r="I8" i="5"/>
  <c r="J8" i="5" s="1"/>
  <c r="I9" i="5"/>
  <c r="I10" i="5"/>
  <c r="I11" i="5"/>
  <c r="I12" i="5"/>
  <c r="J12" i="5" s="1"/>
  <c r="I13" i="5"/>
  <c r="I14" i="5"/>
  <c r="J14" i="5" s="1"/>
  <c r="I15" i="5"/>
  <c r="I16" i="5"/>
  <c r="I17" i="5"/>
  <c r="I18" i="5"/>
  <c r="J18" i="5" s="1"/>
  <c r="I19" i="5"/>
  <c r="I20" i="5"/>
  <c r="J20" i="5" s="1"/>
  <c r="I21" i="5"/>
  <c r="I22" i="5"/>
  <c r="J22" i="5" s="1"/>
  <c r="I23" i="5"/>
  <c r="J23" i="5" s="1"/>
  <c r="I24" i="5"/>
  <c r="J24" i="5" s="1"/>
  <c r="I25" i="5"/>
  <c r="I26" i="5"/>
  <c r="J26" i="5" s="1"/>
  <c r="I27" i="5"/>
  <c r="I28" i="5"/>
  <c r="J28" i="5" s="1"/>
  <c r="I29" i="5"/>
  <c r="I30" i="5"/>
  <c r="J30" i="5" s="1"/>
  <c r="I31" i="5"/>
  <c r="I32" i="5"/>
  <c r="J32" i="5" s="1"/>
  <c r="I33" i="5"/>
  <c r="I34" i="5"/>
  <c r="J34" i="5" s="1"/>
  <c r="I35" i="5"/>
  <c r="I36" i="5"/>
  <c r="J36" i="5" s="1"/>
  <c r="I37" i="5"/>
  <c r="I38" i="5"/>
  <c r="J38" i="5" s="1"/>
  <c r="I39" i="5"/>
  <c r="I40" i="5"/>
  <c r="J40" i="5" s="1"/>
  <c r="I41" i="5"/>
  <c r="I42" i="5"/>
  <c r="J42" i="5" s="1"/>
  <c r="I43" i="5"/>
  <c r="I44" i="5"/>
  <c r="J44" i="5" s="1"/>
  <c r="I45" i="5"/>
  <c r="I46" i="5"/>
  <c r="J46" i="5" s="1"/>
  <c r="I47" i="5"/>
  <c r="I48" i="5"/>
  <c r="J48" i="5" s="1"/>
  <c r="I49" i="5"/>
  <c r="I50" i="5"/>
  <c r="I51" i="5"/>
  <c r="I52" i="5"/>
  <c r="J52" i="5" s="1"/>
  <c r="I53" i="5"/>
  <c r="I54" i="5"/>
  <c r="J54" i="5" s="1"/>
  <c r="I55" i="5"/>
  <c r="I56" i="5"/>
  <c r="J56" i="5" s="1"/>
  <c r="I57" i="5"/>
  <c r="I58" i="5"/>
  <c r="J58" i="5" s="1"/>
  <c r="I59" i="5"/>
  <c r="I60" i="5"/>
  <c r="J60" i="5" s="1"/>
  <c r="I61" i="5"/>
  <c r="I62" i="5"/>
  <c r="J62" i="5" s="1"/>
  <c r="I63" i="5"/>
  <c r="I64" i="5"/>
  <c r="J64" i="5" s="1"/>
  <c r="I65" i="5"/>
  <c r="J65" i="5" s="1"/>
  <c r="I66" i="5"/>
  <c r="J66" i="5" s="1"/>
  <c r="I67" i="5"/>
  <c r="I68" i="5"/>
  <c r="J68" i="5" s="1"/>
  <c r="I69" i="5"/>
  <c r="I70" i="5"/>
  <c r="J70" i="5" s="1"/>
  <c r="I71" i="5"/>
  <c r="I72" i="5"/>
  <c r="J72" i="5" s="1"/>
  <c r="I73" i="5"/>
  <c r="I74" i="5"/>
  <c r="J74" i="5" s="1"/>
  <c r="I75" i="5"/>
  <c r="I76" i="5"/>
  <c r="J76" i="5" s="1"/>
  <c r="I77" i="5"/>
  <c r="I78" i="5"/>
  <c r="J78" i="5" s="1"/>
  <c r="I79" i="5"/>
  <c r="I80" i="5"/>
  <c r="I81" i="5"/>
  <c r="I82" i="5"/>
  <c r="J82" i="5" s="1"/>
  <c r="I83" i="5"/>
  <c r="I84" i="5"/>
  <c r="J84" i="5" s="1"/>
  <c r="I85" i="5"/>
  <c r="I86" i="5"/>
  <c r="J86" i="5" s="1"/>
  <c r="I87" i="5"/>
  <c r="I88" i="5"/>
  <c r="J88" i="5" s="1"/>
  <c r="I89" i="5"/>
  <c r="I90" i="5"/>
  <c r="J90" i="5" s="1"/>
  <c r="I91" i="5"/>
  <c r="I92" i="5"/>
  <c r="J92" i="5" s="1"/>
  <c r="I93" i="5"/>
  <c r="J93" i="5" s="1"/>
  <c r="I94" i="5"/>
  <c r="J94" i="5" s="1"/>
  <c r="I95" i="5"/>
  <c r="I96" i="5"/>
  <c r="J96" i="5" s="1"/>
  <c r="I97" i="5"/>
  <c r="I98" i="5"/>
  <c r="J98" i="5" s="1"/>
  <c r="I99" i="5"/>
  <c r="I100" i="5"/>
  <c r="J100" i="5" s="1"/>
  <c r="I101" i="5"/>
  <c r="I102" i="5"/>
  <c r="J102" i="5" s="1"/>
  <c r="I103" i="5"/>
  <c r="I104" i="5"/>
  <c r="J104" i="5" s="1"/>
  <c r="I105" i="5"/>
  <c r="I106" i="5"/>
  <c r="J106" i="5" s="1"/>
  <c r="I107" i="5"/>
  <c r="I108" i="5"/>
  <c r="J108" i="5" s="1"/>
  <c r="I109" i="5"/>
  <c r="J109" i="5" s="1"/>
  <c r="I110" i="5"/>
  <c r="J110" i="5" s="1"/>
  <c r="I111" i="5"/>
  <c r="I112" i="5"/>
  <c r="J112" i="5" s="1"/>
  <c r="I113" i="5"/>
  <c r="I114" i="5"/>
  <c r="J114" i="5" s="1"/>
  <c r="I115" i="5"/>
  <c r="I116" i="5"/>
  <c r="J116" i="5" s="1"/>
  <c r="I117" i="5"/>
  <c r="I118" i="5"/>
  <c r="J118" i="5" s="1"/>
  <c r="I119" i="5"/>
  <c r="I120" i="5"/>
  <c r="J120" i="5" s="1"/>
  <c r="I121" i="5"/>
  <c r="I122" i="5"/>
  <c r="J122" i="5" s="1"/>
  <c r="I123" i="5"/>
  <c r="I124" i="5"/>
  <c r="J124" i="5" s="1"/>
  <c r="I125" i="5"/>
  <c r="J125" i="5" s="1"/>
  <c r="I126" i="5"/>
  <c r="J126" i="5" s="1"/>
  <c r="I127" i="5"/>
  <c r="I128" i="5"/>
  <c r="J128" i="5" s="1"/>
  <c r="I129" i="5"/>
  <c r="I130" i="5"/>
  <c r="J130" i="5" s="1"/>
  <c r="I131" i="5"/>
  <c r="I132" i="5"/>
  <c r="J132" i="5" s="1"/>
  <c r="I133" i="5"/>
  <c r="I134" i="5"/>
  <c r="J134" i="5" s="1"/>
  <c r="I135" i="5"/>
  <c r="I136" i="5"/>
  <c r="J136" i="5" s="1"/>
  <c r="I137" i="5"/>
  <c r="I138" i="5"/>
  <c r="I139" i="5"/>
  <c r="I140" i="5"/>
  <c r="J140" i="5" s="1"/>
  <c r="I141" i="5"/>
  <c r="I142" i="5"/>
  <c r="J142" i="5" s="1"/>
  <c r="I143" i="5"/>
  <c r="I144" i="5"/>
  <c r="J144" i="5" s="1"/>
  <c r="I145" i="5"/>
  <c r="I146" i="5"/>
  <c r="J146" i="5" s="1"/>
  <c r="I147" i="5"/>
  <c r="I148" i="5"/>
  <c r="J148" i="5" s="1"/>
  <c r="I149" i="5"/>
  <c r="I150" i="5"/>
  <c r="J150" i="5" s="1"/>
  <c r="I151" i="5"/>
  <c r="I152" i="5"/>
  <c r="J152" i="5" s="1"/>
  <c r="I153" i="5"/>
  <c r="J153" i="5" s="1"/>
  <c r="I154" i="5"/>
  <c r="J154" i="5" s="1"/>
  <c r="I155" i="5"/>
  <c r="I156" i="5"/>
  <c r="J156" i="5" s="1"/>
  <c r="I157" i="5"/>
  <c r="I158" i="5"/>
  <c r="J158" i="5" s="1"/>
  <c r="I159" i="5"/>
  <c r="I160" i="5"/>
  <c r="J160" i="5" s="1"/>
  <c r="I161" i="5"/>
  <c r="I162" i="5"/>
  <c r="J162" i="5" s="1"/>
  <c r="I163" i="5"/>
  <c r="I164" i="5"/>
  <c r="J164" i="5" s="1"/>
  <c r="I165" i="5"/>
  <c r="J165" i="5" s="1"/>
  <c r="I166" i="5"/>
  <c r="J166" i="5" s="1"/>
  <c r="I167" i="5"/>
  <c r="I168" i="5"/>
  <c r="J168" i="5" s="1"/>
  <c r="I169" i="5"/>
  <c r="I170" i="5"/>
  <c r="J170" i="5" s="1"/>
  <c r="I171" i="5"/>
  <c r="I172" i="5"/>
  <c r="J172" i="5" s="1"/>
  <c r="I173" i="5"/>
  <c r="I174" i="5"/>
  <c r="J174" i="5" s="1"/>
  <c r="I175" i="5"/>
  <c r="I176" i="5"/>
  <c r="J176" i="5" s="1"/>
  <c r="I177" i="5"/>
  <c r="I178" i="5"/>
  <c r="J178" i="5" s="1"/>
  <c r="I179" i="5"/>
  <c r="I180" i="5"/>
  <c r="J180" i="5" s="1"/>
  <c r="I181" i="5"/>
  <c r="J181" i="5" s="1"/>
  <c r="I182" i="5"/>
  <c r="J182" i="5" s="1"/>
  <c r="I183" i="5"/>
  <c r="I184" i="5"/>
  <c r="I185" i="5"/>
  <c r="I186" i="5"/>
  <c r="J186" i="5" s="1"/>
  <c r="I187" i="5"/>
  <c r="I188" i="5"/>
  <c r="J188" i="5" s="1"/>
  <c r="I189" i="5"/>
  <c r="I190" i="5"/>
  <c r="J190" i="5" s="1"/>
  <c r="I191" i="5"/>
  <c r="I192" i="5"/>
  <c r="J192" i="5" s="1"/>
  <c r="I193" i="5"/>
  <c r="J193" i="5" s="1"/>
  <c r="I194" i="5"/>
  <c r="J194" i="5" s="1"/>
  <c r="I195" i="5"/>
  <c r="I196" i="5"/>
  <c r="J196" i="5" s="1"/>
  <c r="I197" i="5"/>
  <c r="J197" i="5" s="1"/>
  <c r="I198" i="5"/>
  <c r="J198" i="5" s="1"/>
  <c r="I199" i="5"/>
  <c r="I200" i="5"/>
  <c r="J200" i="5" s="1"/>
  <c r="I201" i="5"/>
  <c r="J201" i="5" s="1"/>
  <c r="I202" i="5"/>
  <c r="J202" i="5" s="1"/>
  <c r="I203" i="5"/>
  <c r="I204" i="5"/>
  <c r="J204" i="5" s="1"/>
  <c r="I205" i="5"/>
  <c r="J205" i="5" s="1"/>
  <c r="I206" i="5"/>
  <c r="J206" i="5" s="1"/>
  <c r="I207" i="5"/>
  <c r="I208" i="5"/>
  <c r="I209" i="5"/>
  <c r="I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H209" i="5"/>
  <c r="J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J189" i="5"/>
  <c r="H188" i="5"/>
  <c r="H187" i="5"/>
  <c r="H186" i="5"/>
  <c r="J185" i="5"/>
  <c r="H185" i="5"/>
  <c r="J184" i="5"/>
  <c r="H184" i="5"/>
  <c r="H183" i="5"/>
  <c r="H182" i="5"/>
  <c r="H181" i="5"/>
  <c r="H180" i="5"/>
  <c r="H179" i="5"/>
  <c r="H178" i="5"/>
  <c r="H177" i="5"/>
  <c r="J177" i="5"/>
  <c r="H176" i="5"/>
  <c r="H175" i="5"/>
  <c r="H174" i="5"/>
  <c r="H173" i="5"/>
  <c r="J173" i="5"/>
  <c r="H172" i="5"/>
  <c r="H171" i="5"/>
  <c r="H170" i="5"/>
  <c r="J169" i="5"/>
  <c r="H169" i="5"/>
  <c r="H168" i="5"/>
  <c r="H167" i="5"/>
  <c r="H166" i="5"/>
  <c r="H165" i="5"/>
  <c r="H164" i="5"/>
  <c r="H163" i="5"/>
  <c r="H162" i="5"/>
  <c r="H161" i="5"/>
  <c r="J161" i="5"/>
  <c r="H160" i="5"/>
  <c r="H159" i="5"/>
  <c r="H158" i="5"/>
  <c r="J157" i="5"/>
  <c r="H157" i="5"/>
  <c r="H156" i="5"/>
  <c r="H155" i="5"/>
  <c r="H154" i="5"/>
  <c r="H153" i="5"/>
  <c r="H152" i="5"/>
  <c r="H151" i="5"/>
  <c r="H150" i="5"/>
  <c r="H149" i="5"/>
  <c r="J149" i="5"/>
  <c r="H148" i="5"/>
  <c r="H147" i="5"/>
  <c r="H146" i="5"/>
  <c r="H145" i="5"/>
  <c r="J145" i="5"/>
  <c r="H144" i="5"/>
  <c r="H143" i="5"/>
  <c r="H142" i="5"/>
  <c r="H141" i="5"/>
  <c r="J141" i="5"/>
  <c r="H140" i="5"/>
  <c r="H139" i="5"/>
  <c r="H138" i="5"/>
  <c r="J138" i="5"/>
  <c r="H137" i="5"/>
  <c r="J137" i="5"/>
  <c r="H136" i="5"/>
  <c r="H135" i="5"/>
  <c r="H134" i="5"/>
  <c r="H133" i="5"/>
  <c r="J133" i="5"/>
  <c r="H132" i="5"/>
  <c r="H131" i="5"/>
  <c r="H130" i="5"/>
  <c r="H129" i="5"/>
  <c r="J129" i="5"/>
  <c r="H128" i="5"/>
  <c r="H127" i="5"/>
  <c r="H126" i="5"/>
  <c r="H125" i="5"/>
  <c r="H124" i="5"/>
  <c r="H123" i="5"/>
  <c r="H122" i="5"/>
  <c r="H121" i="5"/>
  <c r="J121" i="5"/>
  <c r="H120" i="5"/>
  <c r="H119" i="5"/>
  <c r="H118" i="5"/>
  <c r="H117" i="5"/>
  <c r="J117" i="5"/>
  <c r="H116" i="5"/>
  <c r="H115" i="5"/>
  <c r="H114" i="5"/>
  <c r="H113" i="5"/>
  <c r="J113" i="5"/>
  <c r="H112" i="5"/>
  <c r="H111" i="5"/>
  <c r="H110" i="5"/>
  <c r="H109" i="5"/>
  <c r="H108" i="5"/>
  <c r="H107" i="5"/>
  <c r="H106" i="5"/>
  <c r="H105" i="5"/>
  <c r="J105" i="5"/>
  <c r="H104" i="5"/>
  <c r="H103" i="5"/>
  <c r="H102" i="5"/>
  <c r="H101" i="5"/>
  <c r="J101" i="5"/>
  <c r="H100" i="5"/>
  <c r="H99" i="5"/>
  <c r="H98" i="5"/>
  <c r="H97" i="5"/>
  <c r="J97" i="5"/>
  <c r="H96" i="5"/>
  <c r="H95" i="5"/>
  <c r="H94" i="5"/>
  <c r="H93" i="5"/>
  <c r="H92" i="5"/>
  <c r="H91" i="5"/>
  <c r="H90" i="5"/>
  <c r="H89" i="5"/>
  <c r="J89" i="5"/>
  <c r="H88" i="5"/>
  <c r="H87" i="5"/>
  <c r="H86" i="5"/>
  <c r="H85" i="5"/>
  <c r="J85" i="5"/>
  <c r="H84" i="5"/>
  <c r="H83" i="5"/>
  <c r="H82" i="5"/>
  <c r="H81" i="5"/>
  <c r="J81" i="5"/>
  <c r="H80" i="5"/>
  <c r="J80" i="5"/>
  <c r="H79" i="5"/>
  <c r="H78" i="5"/>
  <c r="H77" i="5"/>
  <c r="J77" i="5"/>
  <c r="H76" i="5"/>
  <c r="H75" i="5"/>
  <c r="H74" i="5"/>
  <c r="H73" i="5"/>
  <c r="J73" i="5"/>
  <c r="H72" i="5"/>
  <c r="H71" i="5"/>
  <c r="H70" i="5"/>
  <c r="H69" i="5"/>
  <c r="J69" i="5"/>
  <c r="H68" i="5"/>
  <c r="H67" i="5"/>
  <c r="H66" i="5"/>
  <c r="H65" i="5"/>
  <c r="H64" i="5"/>
  <c r="H63" i="5"/>
  <c r="H62" i="5"/>
  <c r="H61" i="5"/>
  <c r="J61" i="5"/>
  <c r="H60" i="5"/>
  <c r="H59" i="5"/>
  <c r="H58" i="5"/>
  <c r="H57" i="5"/>
  <c r="J57" i="5"/>
  <c r="H56" i="5"/>
  <c r="H55" i="5"/>
  <c r="H54" i="5"/>
  <c r="H53" i="5"/>
  <c r="J53" i="5"/>
  <c r="H52" i="5"/>
  <c r="H51" i="5"/>
  <c r="J50" i="5"/>
  <c r="H50" i="5"/>
  <c r="H49" i="5"/>
  <c r="J49" i="5"/>
  <c r="H48" i="5"/>
  <c r="H47" i="5"/>
  <c r="H46" i="5"/>
  <c r="H45" i="5"/>
  <c r="J45" i="5"/>
  <c r="H44" i="5"/>
  <c r="H43" i="5"/>
  <c r="H42" i="5"/>
  <c r="H41" i="5"/>
  <c r="J41" i="5"/>
  <c r="H40" i="5"/>
  <c r="H39" i="5"/>
  <c r="H38" i="5"/>
  <c r="H37" i="5"/>
  <c r="J37" i="5"/>
  <c r="H36" i="5"/>
  <c r="H35" i="5"/>
  <c r="H34" i="5"/>
  <c r="H33" i="5"/>
  <c r="J33" i="5"/>
  <c r="H32" i="5"/>
  <c r="H31" i="5"/>
  <c r="H30" i="5"/>
  <c r="H29" i="5"/>
  <c r="J29" i="5"/>
  <c r="H28" i="5"/>
  <c r="H27" i="5"/>
  <c r="H26" i="5"/>
  <c r="H25" i="5"/>
  <c r="J25" i="5"/>
  <c r="H24" i="5"/>
  <c r="H23" i="5"/>
  <c r="H22" i="5"/>
  <c r="H21" i="5"/>
  <c r="J21" i="5"/>
  <c r="H20" i="5"/>
  <c r="H19" i="5"/>
  <c r="H18" i="5"/>
  <c r="H17" i="5"/>
  <c r="J17" i="5"/>
  <c r="H16" i="5"/>
  <c r="J16" i="5"/>
  <c r="H15" i="5"/>
  <c r="H14" i="5"/>
  <c r="H13" i="5"/>
  <c r="J13" i="5"/>
  <c r="H12" i="5"/>
  <c r="H11" i="5"/>
  <c r="H10" i="5"/>
  <c r="J10" i="5"/>
  <c r="H9" i="5"/>
  <c r="J9" i="5"/>
  <c r="H8" i="5"/>
  <c r="H7" i="5"/>
  <c r="F7" i="5"/>
  <c r="I8" i="4"/>
  <c r="J8" i="4" s="1"/>
  <c r="I9" i="4"/>
  <c r="J9" i="4" s="1"/>
  <c r="I10" i="4"/>
  <c r="J10" i="4" s="1"/>
  <c r="I11" i="4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34" i="4"/>
  <c r="J34" i="4" s="1"/>
  <c r="I35" i="4"/>
  <c r="J35" i="4" s="1"/>
  <c r="I36" i="4"/>
  <c r="J36" i="4" s="1"/>
  <c r="I37" i="4"/>
  <c r="J37" i="4" s="1"/>
  <c r="I38" i="4"/>
  <c r="J38" i="4" s="1"/>
  <c r="I39" i="4"/>
  <c r="J39" i="4" s="1"/>
  <c r="I40" i="4"/>
  <c r="J40" i="4" s="1"/>
  <c r="I41" i="4"/>
  <c r="J41" i="4" s="1"/>
  <c r="I42" i="4"/>
  <c r="J42" i="4" s="1"/>
  <c r="I43" i="4"/>
  <c r="J43" i="4" s="1"/>
  <c r="I44" i="4"/>
  <c r="J44" i="4" s="1"/>
  <c r="I45" i="4"/>
  <c r="J45" i="4" s="1"/>
  <c r="I46" i="4"/>
  <c r="J46" i="4" s="1"/>
  <c r="I47" i="4"/>
  <c r="J47" i="4" s="1"/>
  <c r="I48" i="4"/>
  <c r="J48" i="4" s="1"/>
  <c r="I49" i="4"/>
  <c r="J49" i="4" s="1"/>
  <c r="I50" i="4"/>
  <c r="J50" i="4" s="1"/>
  <c r="I51" i="4"/>
  <c r="J51" i="4" s="1"/>
  <c r="I52" i="4"/>
  <c r="J52" i="4" s="1"/>
  <c r="I53" i="4"/>
  <c r="J53" i="4" s="1"/>
  <c r="I54" i="4"/>
  <c r="J54" i="4" s="1"/>
  <c r="I55" i="4"/>
  <c r="J55" i="4" s="1"/>
  <c r="I56" i="4"/>
  <c r="J56" i="4" s="1"/>
  <c r="I57" i="4"/>
  <c r="J57" i="4" s="1"/>
  <c r="I58" i="4"/>
  <c r="J58" i="4" s="1"/>
  <c r="I59" i="4"/>
  <c r="J59" i="4" s="1"/>
  <c r="I60" i="4"/>
  <c r="J60" i="4" s="1"/>
  <c r="I61" i="4"/>
  <c r="J61" i="4" s="1"/>
  <c r="I62" i="4"/>
  <c r="J62" i="4" s="1"/>
  <c r="I63" i="4"/>
  <c r="J63" i="4" s="1"/>
  <c r="I64" i="4"/>
  <c r="J64" i="4" s="1"/>
  <c r="I65" i="4"/>
  <c r="J65" i="4" s="1"/>
  <c r="I66" i="4"/>
  <c r="J66" i="4" s="1"/>
  <c r="I67" i="4"/>
  <c r="J67" i="4" s="1"/>
  <c r="I68" i="4"/>
  <c r="J68" i="4" s="1"/>
  <c r="I69" i="4"/>
  <c r="J69" i="4" s="1"/>
  <c r="I70" i="4"/>
  <c r="J70" i="4" s="1"/>
  <c r="I71" i="4"/>
  <c r="J71" i="4" s="1"/>
  <c r="I72" i="4"/>
  <c r="J72" i="4" s="1"/>
  <c r="I73" i="4"/>
  <c r="J73" i="4" s="1"/>
  <c r="I74" i="4"/>
  <c r="J74" i="4" s="1"/>
  <c r="I75" i="4"/>
  <c r="J75" i="4" s="1"/>
  <c r="I76" i="4"/>
  <c r="J76" i="4" s="1"/>
  <c r="I77" i="4"/>
  <c r="J77" i="4" s="1"/>
  <c r="I78" i="4"/>
  <c r="J78" i="4" s="1"/>
  <c r="I79" i="4"/>
  <c r="J79" i="4" s="1"/>
  <c r="I80" i="4"/>
  <c r="J80" i="4" s="1"/>
  <c r="I81" i="4"/>
  <c r="J81" i="4" s="1"/>
  <c r="I82" i="4"/>
  <c r="J82" i="4" s="1"/>
  <c r="I83" i="4"/>
  <c r="J83" i="4" s="1"/>
  <c r="I84" i="4"/>
  <c r="J84" i="4" s="1"/>
  <c r="I85" i="4"/>
  <c r="J85" i="4" s="1"/>
  <c r="I86" i="4"/>
  <c r="J86" i="4" s="1"/>
  <c r="I87" i="4"/>
  <c r="J87" i="4" s="1"/>
  <c r="I88" i="4"/>
  <c r="J88" i="4" s="1"/>
  <c r="I89" i="4"/>
  <c r="J89" i="4" s="1"/>
  <c r="I90" i="4"/>
  <c r="J90" i="4" s="1"/>
  <c r="I91" i="4"/>
  <c r="J91" i="4" s="1"/>
  <c r="I92" i="4"/>
  <c r="J92" i="4" s="1"/>
  <c r="I93" i="4"/>
  <c r="J93" i="4" s="1"/>
  <c r="I94" i="4"/>
  <c r="J94" i="4" s="1"/>
  <c r="I95" i="4"/>
  <c r="J95" i="4" s="1"/>
  <c r="I96" i="4"/>
  <c r="J96" i="4" s="1"/>
  <c r="I97" i="4"/>
  <c r="J97" i="4" s="1"/>
  <c r="I98" i="4"/>
  <c r="J98" i="4" s="1"/>
  <c r="I99" i="4"/>
  <c r="J99" i="4" s="1"/>
  <c r="I100" i="4"/>
  <c r="J100" i="4" s="1"/>
  <c r="I101" i="4"/>
  <c r="J101" i="4" s="1"/>
  <c r="I102" i="4"/>
  <c r="J102" i="4" s="1"/>
  <c r="I103" i="4"/>
  <c r="J103" i="4" s="1"/>
  <c r="I104" i="4"/>
  <c r="J104" i="4" s="1"/>
  <c r="I105" i="4"/>
  <c r="J105" i="4" s="1"/>
  <c r="I106" i="4"/>
  <c r="J106" i="4" s="1"/>
  <c r="I107" i="4"/>
  <c r="J107" i="4" s="1"/>
  <c r="I108" i="4"/>
  <c r="J108" i="4" s="1"/>
  <c r="I109" i="4"/>
  <c r="J109" i="4" s="1"/>
  <c r="I110" i="4"/>
  <c r="J110" i="4" s="1"/>
  <c r="I111" i="4"/>
  <c r="J111" i="4" s="1"/>
  <c r="I112" i="4"/>
  <c r="J112" i="4" s="1"/>
  <c r="I113" i="4"/>
  <c r="J113" i="4" s="1"/>
  <c r="I114" i="4"/>
  <c r="J114" i="4" s="1"/>
  <c r="I115" i="4"/>
  <c r="J115" i="4" s="1"/>
  <c r="I116" i="4"/>
  <c r="J116" i="4" s="1"/>
  <c r="I117" i="4"/>
  <c r="J117" i="4" s="1"/>
  <c r="I118" i="4"/>
  <c r="J118" i="4" s="1"/>
  <c r="I119" i="4"/>
  <c r="J119" i="4" s="1"/>
  <c r="I120" i="4"/>
  <c r="J120" i="4" s="1"/>
  <c r="I121" i="4"/>
  <c r="J121" i="4" s="1"/>
  <c r="I122" i="4"/>
  <c r="J122" i="4" s="1"/>
  <c r="I123" i="4"/>
  <c r="J123" i="4" s="1"/>
  <c r="I124" i="4"/>
  <c r="J124" i="4" s="1"/>
  <c r="I125" i="4"/>
  <c r="J125" i="4" s="1"/>
  <c r="I126" i="4"/>
  <c r="J126" i="4" s="1"/>
  <c r="I127" i="4"/>
  <c r="J127" i="4" s="1"/>
  <c r="I128" i="4"/>
  <c r="J128" i="4" s="1"/>
  <c r="I129" i="4"/>
  <c r="J129" i="4" s="1"/>
  <c r="I130" i="4"/>
  <c r="J130" i="4" s="1"/>
  <c r="I131" i="4"/>
  <c r="J131" i="4" s="1"/>
  <c r="I132" i="4"/>
  <c r="J132" i="4" s="1"/>
  <c r="I133" i="4"/>
  <c r="J133" i="4" s="1"/>
  <c r="I134" i="4"/>
  <c r="J134" i="4" s="1"/>
  <c r="I135" i="4"/>
  <c r="J135" i="4" s="1"/>
  <c r="I136" i="4"/>
  <c r="J136" i="4" s="1"/>
  <c r="I137" i="4"/>
  <c r="J137" i="4" s="1"/>
  <c r="I138" i="4"/>
  <c r="J138" i="4" s="1"/>
  <c r="I139" i="4"/>
  <c r="J139" i="4" s="1"/>
  <c r="I140" i="4"/>
  <c r="J140" i="4" s="1"/>
  <c r="I141" i="4"/>
  <c r="J141" i="4" s="1"/>
  <c r="I142" i="4"/>
  <c r="J142" i="4" s="1"/>
  <c r="I143" i="4"/>
  <c r="J143" i="4" s="1"/>
  <c r="I144" i="4"/>
  <c r="J144" i="4" s="1"/>
  <c r="I145" i="4"/>
  <c r="J145" i="4" s="1"/>
  <c r="I146" i="4"/>
  <c r="J146" i="4" s="1"/>
  <c r="I147" i="4"/>
  <c r="J147" i="4" s="1"/>
  <c r="I148" i="4"/>
  <c r="J148" i="4" s="1"/>
  <c r="I149" i="4"/>
  <c r="J149" i="4" s="1"/>
  <c r="I150" i="4"/>
  <c r="J150" i="4" s="1"/>
  <c r="I151" i="4"/>
  <c r="J151" i="4" s="1"/>
  <c r="I152" i="4"/>
  <c r="J152" i="4" s="1"/>
  <c r="I153" i="4"/>
  <c r="J153" i="4" s="1"/>
  <c r="I154" i="4"/>
  <c r="J154" i="4" s="1"/>
  <c r="I155" i="4"/>
  <c r="J155" i="4" s="1"/>
  <c r="I156" i="4"/>
  <c r="J156" i="4" s="1"/>
  <c r="I157" i="4"/>
  <c r="J157" i="4" s="1"/>
  <c r="I158" i="4"/>
  <c r="J158" i="4" s="1"/>
  <c r="I159" i="4"/>
  <c r="J159" i="4" s="1"/>
  <c r="I160" i="4"/>
  <c r="J160" i="4" s="1"/>
  <c r="I161" i="4"/>
  <c r="J161" i="4" s="1"/>
  <c r="I162" i="4"/>
  <c r="J162" i="4" s="1"/>
  <c r="I163" i="4"/>
  <c r="J163" i="4" s="1"/>
  <c r="I164" i="4"/>
  <c r="J164" i="4" s="1"/>
  <c r="I165" i="4"/>
  <c r="J165" i="4" s="1"/>
  <c r="I166" i="4"/>
  <c r="J166" i="4" s="1"/>
  <c r="I167" i="4"/>
  <c r="J167" i="4" s="1"/>
  <c r="I168" i="4"/>
  <c r="J168" i="4" s="1"/>
  <c r="I169" i="4"/>
  <c r="J169" i="4" s="1"/>
  <c r="I170" i="4"/>
  <c r="J170" i="4" s="1"/>
  <c r="I171" i="4"/>
  <c r="J171" i="4" s="1"/>
  <c r="I172" i="4"/>
  <c r="J172" i="4" s="1"/>
  <c r="I173" i="4"/>
  <c r="J173" i="4" s="1"/>
  <c r="I174" i="4"/>
  <c r="J174" i="4" s="1"/>
  <c r="I175" i="4"/>
  <c r="J175" i="4" s="1"/>
  <c r="I176" i="4"/>
  <c r="J176" i="4" s="1"/>
  <c r="I177" i="4"/>
  <c r="J177" i="4" s="1"/>
  <c r="I178" i="4"/>
  <c r="J178" i="4" s="1"/>
  <c r="I179" i="4"/>
  <c r="J179" i="4" s="1"/>
  <c r="I180" i="4"/>
  <c r="J180" i="4" s="1"/>
  <c r="I181" i="4"/>
  <c r="J181" i="4" s="1"/>
  <c r="I182" i="4"/>
  <c r="J182" i="4" s="1"/>
  <c r="I183" i="4"/>
  <c r="J183" i="4" s="1"/>
  <c r="I184" i="4"/>
  <c r="J184" i="4" s="1"/>
  <c r="I185" i="4"/>
  <c r="J185" i="4" s="1"/>
  <c r="I186" i="4"/>
  <c r="J186" i="4" s="1"/>
  <c r="I187" i="4"/>
  <c r="J187" i="4" s="1"/>
  <c r="I188" i="4"/>
  <c r="J188" i="4" s="1"/>
  <c r="I189" i="4"/>
  <c r="J189" i="4" s="1"/>
  <c r="I190" i="4"/>
  <c r="J190" i="4" s="1"/>
  <c r="I191" i="4"/>
  <c r="J191" i="4" s="1"/>
  <c r="I192" i="4"/>
  <c r="J192" i="4" s="1"/>
  <c r="I193" i="4"/>
  <c r="J193" i="4" s="1"/>
  <c r="I194" i="4"/>
  <c r="J194" i="4" s="1"/>
  <c r="I195" i="4"/>
  <c r="J195" i="4" s="1"/>
  <c r="I196" i="4"/>
  <c r="J196" i="4" s="1"/>
  <c r="I197" i="4"/>
  <c r="J197" i="4" s="1"/>
  <c r="I198" i="4"/>
  <c r="J198" i="4" s="1"/>
  <c r="I199" i="4"/>
  <c r="J199" i="4" s="1"/>
  <c r="I200" i="4"/>
  <c r="J200" i="4" s="1"/>
  <c r="I201" i="4"/>
  <c r="J201" i="4" s="1"/>
  <c r="I202" i="4"/>
  <c r="J202" i="4" s="1"/>
  <c r="I203" i="4"/>
  <c r="J203" i="4" s="1"/>
  <c r="I204" i="4"/>
  <c r="J204" i="4" s="1"/>
  <c r="I205" i="4"/>
  <c r="J205" i="4" s="1"/>
  <c r="I206" i="4"/>
  <c r="J206" i="4" s="1"/>
  <c r="I207" i="4"/>
  <c r="J207" i="4" s="1"/>
  <c r="I208" i="4"/>
  <c r="J208" i="4" s="1"/>
  <c r="I209" i="4"/>
  <c r="J209" i="4" s="1"/>
  <c r="I210" i="4"/>
  <c r="J210" i="4" s="1"/>
  <c r="I211" i="4"/>
  <c r="J211" i="4" s="1"/>
  <c r="I212" i="4"/>
  <c r="J212" i="4" s="1"/>
  <c r="I213" i="4"/>
  <c r="J213" i="4" s="1"/>
  <c r="I214" i="4"/>
  <c r="J214" i="4" s="1"/>
  <c r="I215" i="4"/>
  <c r="J215" i="4" s="1"/>
  <c r="I216" i="4"/>
  <c r="J216" i="4" s="1"/>
  <c r="I217" i="4"/>
  <c r="J217" i="4" s="1"/>
  <c r="I218" i="4"/>
  <c r="J218" i="4" s="1"/>
  <c r="I219" i="4"/>
  <c r="J219" i="4" s="1"/>
  <c r="I220" i="4"/>
  <c r="J220" i="4" s="1"/>
  <c r="I221" i="4"/>
  <c r="J221" i="4" s="1"/>
  <c r="I7" i="4"/>
  <c r="J7" i="4" s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7" i="4"/>
  <c r="D222" i="4"/>
  <c r="E222" i="4"/>
  <c r="C222" i="4"/>
  <c r="F222" i="4"/>
  <c r="D87" i="2"/>
  <c r="E87" i="2"/>
  <c r="C87" i="2"/>
  <c r="R85" i="2" l="1"/>
  <c r="R81" i="2"/>
  <c r="R77" i="2"/>
  <c r="R73" i="2"/>
  <c r="R69" i="2"/>
  <c r="R65" i="2"/>
  <c r="R61" i="2"/>
  <c r="R57" i="2"/>
  <c r="R53" i="2"/>
  <c r="R49" i="2"/>
  <c r="R45" i="2"/>
  <c r="R41" i="2"/>
  <c r="R37" i="2"/>
  <c r="R33" i="2"/>
  <c r="R29" i="2"/>
  <c r="R25" i="2"/>
  <c r="R21" i="2"/>
  <c r="R17" i="2"/>
  <c r="R13" i="2"/>
  <c r="R9" i="2"/>
  <c r="R84" i="2"/>
  <c r="R80" i="2"/>
  <c r="R76" i="2"/>
  <c r="R72" i="2"/>
  <c r="R68" i="2"/>
  <c r="R64" i="2"/>
  <c r="R60" i="2"/>
  <c r="R56" i="2"/>
  <c r="R52" i="2"/>
  <c r="R48" i="2"/>
  <c r="R44" i="2"/>
  <c r="R40" i="2"/>
  <c r="R36" i="2"/>
  <c r="R32" i="2"/>
  <c r="R28" i="2"/>
  <c r="R24" i="2"/>
  <c r="R20" i="2"/>
  <c r="R16" i="2"/>
  <c r="R12" i="2"/>
  <c r="R8" i="2"/>
  <c r="R83" i="2"/>
  <c r="R75" i="2"/>
  <c r="R67" i="2"/>
  <c r="R59" i="2"/>
  <c r="R51" i="2"/>
  <c r="R43" i="2"/>
  <c r="R35" i="2"/>
  <c r="R27" i="2"/>
  <c r="R19" i="2"/>
  <c r="R11" i="2"/>
  <c r="R66" i="2"/>
  <c r="R50" i="2"/>
  <c r="R34" i="2"/>
  <c r="R18" i="2"/>
  <c r="R71" i="2"/>
  <c r="R63" i="2"/>
  <c r="R47" i="2"/>
  <c r="R31" i="2"/>
  <c r="R15" i="2"/>
  <c r="R78" i="2"/>
  <c r="R54" i="2"/>
  <c r="R38" i="2"/>
  <c r="R22" i="2"/>
  <c r="R82" i="2"/>
  <c r="R74" i="2"/>
  <c r="R58" i="2"/>
  <c r="R42" i="2"/>
  <c r="R26" i="2"/>
  <c r="R10" i="2"/>
  <c r="R79" i="2"/>
  <c r="R55" i="2"/>
  <c r="R39" i="2"/>
  <c r="R23" i="2"/>
  <c r="R7" i="2"/>
  <c r="R86" i="2"/>
  <c r="R70" i="2"/>
  <c r="R62" i="2"/>
  <c r="R46" i="2"/>
  <c r="R30" i="2"/>
  <c r="R14" i="2"/>
  <c r="Q85" i="2"/>
  <c r="Q81" i="2"/>
  <c r="Q77" i="2"/>
  <c r="Q73" i="2"/>
  <c r="Q69" i="2"/>
  <c r="Q65" i="2"/>
  <c r="Q61" i="2"/>
  <c r="Q57" i="2"/>
  <c r="Q53" i="2"/>
  <c r="Q49" i="2"/>
  <c r="Q45" i="2"/>
  <c r="Q41" i="2"/>
  <c r="Q37" i="2"/>
  <c r="Q33" i="2"/>
  <c r="Q29" i="2"/>
  <c r="Q25" i="2"/>
  <c r="Q21" i="2"/>
  <c r="Q17" i="2"/>
  <c r="Q13" i="2"/>
  <c r="Q9" i="2"/>
  <c r="Q84" i="2"/>
  <c r="Q80" i="2"/>
  <c r="Q76" i="2"/>
  <c r="Q72" i="2"/>
  <c r="Q68" i="2"/>
  <c r="Q64" i="2"/>
  <c r="Q60" i="2"/>
  <c r="Q56" i="2"/>
  <c r="Q52" i="2"/>
  <c r="Q48" i="2"/>
  <c r="Q44" i="2"/>
  <c r="Q40" i="2"/>
  <c r="Q36" i="2"/>
  <c r="Q32" i="2"/>
  <c r="Q28" i="2"/>
  <c r="Q24" i="2"/>
  <c r="Q20" i="2"/>
  <c r="Q16" i="2"/>
  <c r="Q12" i="2"/>
  <c r="Q8" i="2"/>
  <c r="Q83" i="2"/>
  <c r="Q75" i="2"/>
  <c r="Q67" i="2"/>
  <c r="Q59" i="2"/>
  <c r="Q51" i="2"/>
  <c r="Q43" i="2"/>
  <c r="Q35" i="2"/>
  <c r="Q27" i="2"/>
  <c r="Q19" i="2"/>
  <c r="Q11" i="2"/>
  <c r="Q82" i="2"/>
  <c r="Q74" i="2"/>
  <c r="Q58" i="2"/>
  <c r="Q50" i="2"/>
  <c r="Q34" i="2"/>
  <c r="Q26" i="2"/>
  <c r="Q10" i="2"/>
  <c r="Q79" i="2"/>
  <c r="Q71" i="2"/>
  <c r="Q63" i="2"/>
  <c r="Q55" i="2"/>
  <c r="Q47" i="2"/>
  <c r="Q39" i="2"/>
  <c r="Q31" i="2"/>
  <c r="Q15" i="2"/>
  <c r="Q7" i="2"/>
  <c r="Q66" i="2"/>
  <c r="Q42" i="2"/>
  <c r="Q18" i="2"/>
  <c r="Q23" i="2"/>
  <c r="Q62" i="2"/>
  <c r="Q30" i="2"/>
  <c r="Q86" i="2"/>
  <c r="Q54" i="2"/>
  <c r="Q22" i="2"/>
  <c r="Q78" i="2"/>
  <c r="Q46" i="2"/>
  <c r="Q14" i="2"/>
  <c r="Q70" i="2"/>
  <c r="Q38" i="2"/>
  <c r="P8" i="2"/>
  <c r="P12" i="2"/>
  <c r="P16" i="2"/>
  <c r="P20" i="2"/>
  <c r="P24" i="2"/>
  <c r="P28" i="2"/>
  <c r="P32" i="2"/>
  <c r="P36" i="2"/>
  <c r="P40" i="2"/>
  <c r="P44" i="2"/>
  <c r="P48" i="2"/>
  <c r="P52" i="2"/>
  <c r="P56" i="2"/>
  <c r="P60" i="2"/>
  <c r="P64" i="2"/>
  <c r="P68" i="2"/>
  <c r="P72" i="2"/>
  <c r="P76" i="2"/>
  <c r="P80" i="2"/>
  <c r="P84" i="2"/>
  <c r="P9" i="2"/>
  <c r="P13" i="2"/>
  <c r="P17" i="2"/>
  <c r="P21" i="2"/>
  <c r="P25" i="2"/>
  <c r="P29" i="2"/>
  <c r="P33" i="2"/>
  <c r="P37" i="2"/>
  <c r="P41" i="2"/>
  <c r="P45" i="2"/>
  <c r="P49" i="2"/>
  <c r="P53" i="2"/>
  <c r="P57" i="2"/>
  <c r="P61" i="2"/>
  <c r="P65" i="2"/>
  <c r="P69" i="2"/>
  <c r="P73" i="2"/>
  <c r="P77" i="2"/>
  <c r="P81" i="2"/>
  <c r="P85" i="2"/>
  <c r="P70" i="2"/>
  <c r="P10" i="2"/>
  <c r="P18" i="2"/>
  <c r="P26" i="2"/>
  <c r="P34" i="2"/>
  <c r="P42" i="2"/>
  <c r="P50" i="2"/>
  <c r="P58" i="2"/>
  <c r="P66" i="2"/>
  <c r="P74" i="2"/>
  <c r="P82" i="2"/>
  <c r="P11" i="2"/>
  <c r="P19" i="2"/>
  <c r="P35" i="2"/>
  <c r="P43" i="2"/>
  <c r="P51" i="2"/>
  <c r="P67" i="2"/>
  <c r="P75" i="2"/>
  <c r="P83" i="2"/>
  <c r="P22" i="2"/>
  <c r="P38" i="2"/>
  <c r="P46" i="2"/>
  <c r="P62" i="2"/>
  <c r="P27" i="2"/>
  <c r="P59" i="2"/>
  <c r="P14" i="2"/>
  <c r="P30" i="2"/>
  <c r="P54" i="2"/>
  <c r="P78" i="2"/>
  <c r="P86" i="2"/>
  <c r="P15" i="2"/>
  <c r="P47" i="2"/>
  <c r="P79" i="2"/>
  <c r="P23" i="2"/>
  <c r="P55" i="2"/>
  <c r="P7" i="2"/>
  <c r="P31" i="2"/>
  <c r="P63" i="2"/>
  <c r="P39" i="2"/>
  <c r="P71" i="2"/>
  <c r="J208" i="5"/>
  <c r="K216" i="4"/>
  <c r="K212" i="4"/>
  <c r="K204" i="4"/>
  <c r="K200" i="4"/>
  <c r="K196" i="4"/>
  <c r="K188" i="4"/>
  <c r="K184" i="4"/>
  <c r="K180" i="4"/>
  <c r="K172" i="4"/>
  <c r="K168" i="4"/>
  <c r="K164" i="4"/>
  <c r="K156" i="4"/>
  <c r="K152" i="4"/>
  <c r="K148" i="4"/>
  <c r="K140" i="4"/>
  <c r="K136" i="4"/>
  <c r="K132" i="4"/>
  <c r="K124" i="4"/>
  <c r="K120" i="4"/>
  <c r="K116" i="4"/>
  <c r="K108" i="4"/>
  <c r="K104" i="4"/>
  <c r="K100" i="4"/>
  <c r="K92" i="4"/>
  <c r="K88" i="4"/>
  <c r="K84" i="4"/>
  <c r="K76" i="4"/>
  <c r="K72" i="4"/>
  <c r="K215" i="4"/>
  <c r="K207" i="4"/>
  <c r="K220" i="4"/>
  <c r="J7" i="5"/>
  <c r="J203" i="5"/>
  <c r="J195" i="5"/>
  <c r="J187" i="5"/>
  <c r="J179" i="5"/>
  <c r="J171" i="5"/>
  <c r="J163" i="5"/>
  <c r="J155" i="5"/>
  <c r="J147" i="5"/>
  <c r="J143" i="5"/>
  <c r="J135" i="5"/>
  <c r="J127" i="5"/>
  <c r="J119" i="5"/>
  <c r="J111" i="5"/>
  <c r="J99" i="5"/>
  <c r="J91" i="5"/>
  <c r="J83" i="5"/>
  <c r="J79" i="5"/>
  <c r="J75" i="5"/>
  <c r="J71" i="5"/>
  <c r="J59" i="5"/>
  <c r="J51" i="5"/>
  <c r="J39" i="5"/>
  <c r="J31" i="5"/>
  <c r="J19" i="5"/>
  <c r="J15" i="5"/>
  <c r="J207" i="5"/>
  <c r="J199" i="5"/>
  <c r="J191" i="5"/>
  <c r="J183" i="5"/>
  <c r="J175" i="5"/>
  <c r="J167" i="5"/>
  <c r="J159" i="5"/>
  <c r="J151" i="5"/>
  <c r="J139" i="5"/>
  <c r="J131" i="5"/>
  <c r="J123" i="5"/>
  <c r="J115" i="5"/>
  <c r="J107" i="5"/>
  <c r="J103" i="5"/>
  <c r="J95" i="5"/>
  <c r="J87" i="5"/>
  <c r="J67" i="5"/>
  <c r="J63" i="5"/>
  <c r="J55" i="5"/>
  <c r="J47" i="5"/>
  <c r="J43" i="5"/>
  <c r="J35" i="5"/>
  <c r="J27" i="5"/>
  <c r="J11" i="5"/>
  <c r="K191" i="4"/>
  <c r="K175" i="4"/>
  <c r="K159" i="4"/>
  <c r="K143" i="4"/>
  <c r="K127" i="4"/>
  <c r="K111" i="4"/>
  <c r="K95" i="4"/>
  <c r="K79" i="4"/>
  <c r="K7" i="4"/>
  <c r="K160" i="4"/>
  <c r="K128" i="4"/>
  <c r="K208" i="4"/>
  <c r="K16" i="4"/>
  <c r="K32" i="4"/>
  <c r="K48" i="4"/>
  <c r="K64" i="4"/>
  <c r="K80" i="4"/>
  <c r="K96" i="4"/>
  <c r="K112" i="4"/>
  <c r="K144" i="4"/>
  <c r="K176" i="4"/>
  <c r="K192" i="4"/>
  <c r="K221" i="4"/>
  <c r="K217" i="4"/>
  <c r="K213" i="4"/>
  <c r="K209" i="4"/>
  <c r="K205" i="4"/>
  <c r="K201" i="4"/>
  <c r="K197" i="4"/>
  <c r="K193" i="4"/>
  <c r="K189" i="4"/>
  <c r="K185" i="4"/>
  <c r="K181" i="4"/>
  <c r="K177" i="4"/>
  <c r="K173" i="4"/>
  <c r="K169" i="4"/>
  <c r="K165" i="4"/>
  <c r="K161" i="4"/>
  <c r="K157" i="4"/>
  <c r="K153" i="4"/>
  <c r="K149" i="4"/>
  <c r="K145" i="4"/>
  <c r="K141" i="4"/>
  <c r="K137" i="4"/>
  <c r="K133" i="4"/>
  <c r="K129" i="4"/>
  <c r="K125" i="4"/>
  <c r="K121" i="4"/>
  <c r="K117" i="4"/>
  <c r="K113" i="4"/>
  <c r="K109" i="4"/>
  <c r="K105" i="4"/>
  <c r="K97" i="4"/>
  <c r="K89" i="4"/>
  <c r="K81" i="4"/>
  <c r="K73" i="4"/>
  <c r="K65" i="4"/>
  <c r="K57" i="4"/>
  <c r="K49" i="4"/>
  <c r="K37" i="4"/>
  <c r="K21" i="4"/>
  <c r="K68" i="4"/>
  <c r="K60" i="4"/>
  <c r="K56" i="4"/>
  <c r="K52" i="4"/>
  <c r="K44" i="4"/>
  <c r="K40" i="4"/>
  <c r="K36" i="4"/>
  <c r="K28" i="4"/>
  <c r="K24" i="4"/>
  <c r="K20" i="4"/>
  <c r="K12" i="4"/>
  <c r="K8" i="4"/>
  <c r="K199" i="4"/>
  <c r="K183" i="4"/>
  <c r="K167" i="4"/>
  <c r="K151" i="4"/>
  <c r="K135" i="4"/>
  <c r="K119" i="4"/>
  <c r="K103" i="4"/>
  <c r="K87" i="4"/>
  <c r="K71" i="4"/>
  <c r="K63" i="4"/>
  <c r="K55" i="4"/>
  <c r="K47" i="4"/>
  <c r="K210" i="4"/>
  <c r="K198" i="4"/>
  <c r="K186" i="4"/>
  <c r="K174" i="4"/>
  <c r="K158" i="4"/>
  <c r="K146" i="4"/>
  <c r="K134" i="4"/>
  <c r="K122" i="4"/>
  <c r="K110" i="4"/>
  <c r="K98" i="4"/>
  <c r="K86" i="4"/>
  <c r="K70" i="4"/>
  <c r="K58" i="4"/>
  <c r="K46" i="4"/>
  <c r="K30" i="4"/>
  <c r="K18" i="4"/>
  <c r="K219" i="4"/>
  <c r="K187" i="4"/>
  <c r="K171" i="4"/>
  <c r="K139" i="4"/>
  <c r="K115" i="4"/>
  <c r="K91" i="4"/>
  <c r="K59" i="4"/>
  <c r="K9" i="4"/>
  <c r="K214" i="4"/>
  <c r="K202" i="4"/>
  <c r="K190" i="4"/>
  <c r="K178" i="4"/>
  <c r="K166" i="4"/>
  <c r="K154" i="4"/>
  <c r="K142" i="4"/>
  <c r="K130" i="4"/>
  <c r="K114" i="4"/>
  <c r="K102" i="4"/>
  <c r="K90" i="4"/>
  <c r="K78" i="4"/>
  <c r="K66" i="4"/>
  <c r="K54" i="4"/>
  <c r="K42" i="4"/>
  <c r="K34" i="4"/>
  <c r="K22" i="4"/>
  <c r="K10" i="4"/>
  <c r="K203" i="4"/>
  <c r="K163" i="4"/>
  <c r="K131" i="4"/>
  <c r="K107" i="4"/>
  <c r="K83" i="4"/>
  <c r="K67" i="4"/>
  <c r="K41" i="4"/>
  <c r="K33" i="4"/>
  <c r="K17" i="4"/>
  <c r="K218" i="4"/>
  <c r="K206" i="4"/>
  <c r="K194" i="4"/>
  <c r="K182" i="4"/>
  <c r="K170" i="4"/>
  <c r="K162" i="4"/>
  <c r="K150" i="4"/>
  <c r="K138" i="4"/>
  <c r="K126" i="4"/>
  <c r="K118" i="4"/>
  <c r="K106" i="4"/>
  <c r="K94" i="4"/>
  <c r="K82" i="4"/>
  <c r="K74" i="4"/>
  <c r="K62" i="4"/>
  <c r="K50" i="4"/>
  <c r="K38" i="4"/>
  <c r="K26" i="4"/>
  <c r="K14" i="4"/>
  <c r="K211" i="4"/>
  <c r="K195" i="4"/>
  <c r="K179" i="4"/>
  <c r="K155" i="4"/>
  <c r="K147" i="4"/>
  <c r="K123" i="4"/>
  <c r="K99" i="4"/>
  <c r="K75" i="4"/>
  <c r="K51" i="4"/>
  <c r="K25" i="4"/>
  <c r="K43" i="4"/>
  <c r="K39" i="4"/>
  <c r="K35" i="4"/>
  <c r="K31" i="4"/>
  <c r="K27" i="4"/>
  <c r="K23" i="4"/>
  <c r="K19" i="4"/>
  <c r="K15" i="4"/>
  <c r="K11" i="4"/>
  <c r="K101" i="4"/>
  <c r="K93" i="4"/>
  <c r="K85" i="4"/>
  <c r="K77" i="4"/>
  <c r="K69" i="4"/>
  <c r="K61" i="4"/>
  <c r="K53" i="4"/>
  <c r="K45" i="4"/>
  <c r="K29" i="4"/>
  <c r="K13" i="4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7" i="2"/>
  <c r="J7" i="2" s="1"/>
  <c r="Q87" i="2" l="1"/>
  <c r="P87" i="2"/>
  <c r="R87" i="2"/>
  <c r="K35" i="5"/>
  <c r="K103" i="5"/>
  <c r="K170" i="5"/>
  <c r="K37" i="5"/>
  <c r="K63" i="5"/>
  <c r="K199" i="5"/>
  <c r="K91" i="5"/>
  <c r="K187" i="5"/>
  <c r="K81" i="5"/>
  <c r="K56" i="5"/>
  <c r="K64" i="5"/>
  <c r="K116" i="5"/>
  <c r="K85" i="5"/>
  <c r="K96" i="5"/>
  <c r="K192" i="5"/>
  <c r="K177" i="5"/>
  <c r="K74" i="5"/>
  <c r="K126" i="5"/>
  <c r="K162" i="5"/>
  <c r="K198" i="5"/>
  <c r="K43" i="5"/>
  <c r="K107" i="5"/>
  <c r="K139" i="5"/>
  <c r="K175" i="5"/>
  <c r="K207" i="5"/>
  <c r="K39" i="5"/>
  <c r="K75" i="5"/>
  <c r="K99" i="5"/>
  <c r="K135" i="5"/>
  <c r="K163" i="5"/>
  <c r="K195" i="5"/>
  <c r="K140" i="5"/>
  <c r="K104" i="5"/>
  <c r="K69" i="5"/>
  <c r="K28" i="5"/>
  <c r="K133" i="5"/>
  <c r="K176" i="5"/>
  <c r="K132" i="5"/>
  <c r="K93" i="5"/>
  <c r="K57" i="5"/>
  <c r="K7" i="5"/>
  <c r="K161" i="5"/>
  <c r="K169" i="5"/>
  <c r="K184" i="5"/>
  <c r="K189" i="5"/>
  <c r="K193" i="5"/>
  <c r="K197" i="5"/>
  <c r="K201" i="5"/>
  <c r="K205" i="5"/>
  <c r="K209" i="5"/>
  <c r="K92" i="5"/>
  <c r="K148" i="5"/>
  <c r="K105" i="5"/>
  <c r="K80" i="5"/>
  <c r="K49" i="5"/>
  <c r="K180" i="5"/>
  <c r="K84" i="5"/>
  <c r="K153" i="5"/>
  <c r="K29" i="5"/>
  <c r="K173" i="5"/>
  <c r="K53" i="5"/>
  <c r="K41" i="5"/>
  <c r="K138" i="5"/>
  <c r="K34" i="5"/>
  <c r="K62" i="5"/>
  <c r="K78" i="5"/>
  <c r="K98" i="5"/>
  <c r="K114" i="5"/>
  <c r="K130" i="5"/>
  <c r="K150" i="5"/>
  <c r="K166" i="5"/>
  <c r="K186" i="5"/>
  <c r="K206" i="5"/>
  <c r="K149" i="5"/>
  <c r="K10" i="5"/>
  <c r="K131" i="5"/>
  <c r="K71" i="5"/>
  <c r="K155" i="5"/>
  <c r="K108" i="5"/>
  <c r="K172" i="5"/>
  <c r="K117" i="5"/>
  <c r="K40" i="5"/>
  <c r="K156" i="5"/>
  <c r="K61" i="5"/>
  <c r="K181" i="5"/>
  <c r="K58" i="5"/>
  <c r="K30" i="5"/>
  <c r="K90" i="5"/>
  <c r="K146" i="5"/>
  <c r="K11" i="5"/>
  <c r="K47" i="5"/>
  <c r="K87" i="5"/>
  <c r="K115" i="5"/>
  <c r="K151" i="5"/>
  <c r="K183" i="5"/>
  <c r="K15" i="5"/>
  <c r="K51" i="5"/>
  <c r="K79" i="5"/>
  <c r="K111" i="5"/>
  <c r="K143" i="5"/>
  <c r="K171" i="5"/>
  <c r="K203" i="5"/>
  <c r="K125" i="5"/>
  <c r="K101" i="5"/>
  <c r="K60" i="5"/>
  <c r="K24" i="5"/>
  <c r="K109" i="5"/>
  <c r="K164" i="5"/>
  <c r="K129" i="5"/>
  <c r="K88" i="5"/>
  <c r="K52" i="5"/>
  <c r="K21" i="5"/>
  <c r="K160" i="5"/>
  <c r="K65" i="5"/>
  <c r="K141" i="5"/>
  <c r="K100" i="5"/>
  <c r="K73" i="5"/>
  <c r="K32" i="5"/>
  <c r="K128" i="5"/>
  <c r="K72" i="5"/>
  <c r="K145" i="5"/>
  <c r="K204" i="5"/>
  <c r="K165" i="5"/>
  <c r="K50" i="5"/>
  <c r="K36" i="5"/>
  <c r="K18" i="5"/>
  <c r="K38" i="5"/>
  <c r="K66" i="5"/>
  <c r="K82" i="5"/>
  <c r="K102" i="5"/>
  <c r="K118" i="5"/>
  <c r="K134" i="5"/>
  <c r="K154" i="5"/>
  <c r="K174" i="5"/>
  <c r="K190" i="5"/>
  <c r="K188" i="5"/>
  <c r="K94" i="5"/>
  <c r="K8" i="5"/>
  <c r="K167" i="5"/>
  <c r="K31" i="5"/>
  <c r="K127" i="5"/>
  <c r="K144" i="5"/>
  <c r="K33" i="5"/>
  <c r="K137" i="5"/>
  <c r="K9" i="5"/>
  <c r="K112" i="5"/>
  <c r="K13" i="5"/>
  <c r="K196" i="5"/>
  <c r="K44" i="5"/>
  <c r="K54" i="5"/>
  <c r="K110" i="5"/>
  <c r="K182" i="5"/>
  <c r="K20" i="5"/>
  <c r="K67" i="5"/>
  <c r="K27" i="5"/>
  <c r="K55" i="5"/>
  <c r="K95" i="5"/>
  <c r="K123" i="5"/>
  <c r="K159" i="5"/>
  <c r="K191" i="5"/>
  <c r="K19" i="5"/>
  <c r="K59" i="5"/>
  <c r="K83" i="5"/>
  <c r="K119" i="5"/>
  <c r="K147" i="5"/>
  <c r="K179" i="5"/>
  <c r="K23" i="5"/>
  <c r="K113" i="5"/>
  <c r="K89" i="5"/>
  <c r="K48" i="5"/>
  <c r="K12" i="5"/>
  <c r="K77" i="5"/>
  <c r="K152" i="5"/>
  <c r="K120" i="5"/>
  <c r="K76" i="5"/>
  <c r="K45" i="5"/>
  <c r="K16" i="5"/>
  <c r="K136" i="5"/>
  <c r="K168" i="5"/>
  <c r="K124" i="5"/>
  <c r="K97" i="5"/>
  <c r="K68" i="5"/>
  <c r="K25" i="5"/>
  <c r="K121" i="5"/>
  <c r="K200" i="5"/>
  <c r="K14" i="5"/>
  <c r="K202" i="5"/>
  <c r="K157" i="5"/>
  <c r="K46" i="5"/>
  <c r="K17" i="5"/>
  <c r="K26" i="5"/>
  <c r="K42" i="5"/>
  <c r="K70" i="5"/>
  <c r="K86" i="5"/>
  <c r="K106" i="5"/>
  <c r="K122" i="5"/>
  <c r="K142" i="5"/>
  <c r="K158" i="5"/>
  <c r="K178" i="5"/>
  <c r="K194" i="5"/>
  <c r="K185" i="5"/>
  <c r="K22" i="5"/>
  <c r="K208" i="5"/>
  <c r="M8" i="4"/>
  <c r="M12" i="4"/>
  <c r="M16" i="4"/>
  <c r="M20" i="4"/>
  <c r="M24" i="4"/>
  <c r="M28" i="4"/>
  <c r="M32" i="4"/>
  <c r="M36" i="4"/>
  <c r="M40" i="4"/>
  <c r="M44" i="4"/>
  <c r="M48" i="4"/>
  <c r="M52" i="4"/>
  <c r="M56" i="4"/>
  <c r="M60" i="4"/>
  <c r="M64" i="4"/>
  <c r="M68" i="4"/>
  <c r="M72" i="4"/>
  <c r="M76" i="4"/>
  <c r="M80" i="4"/>
  <c r="M84" i="4"/>
  <c r="M88" i="4"/>
  <c r="M92" i="4"/>
  <c r="M96" i="4"/>
  <c r="M100" i="4"/>
  <c r="M104" i="4"/>
  <c r="M108" i="4"/>
  <c r="M112" i="4"/>
  <c r="M116" i="4"/>
  <c r="M120" i="4"/>
  <c r="M124" i="4"/>
  <c r="M128" i="4"/>
  <c r="M132" i="4"/>
  <c r="M136" i="4"/>
  <c r="M140" i="4"/>
  <c r="M144" i="4"/>
  <c r="M148" i="4"/>
  <c r="M152" i="4"/>
  <c r="M156" i="4"/>
  <c r="M160" i="4"/>
  <c r="M164" i="4"/>
  <c r="M168" i="4"/>
  <c r="M172" i="4"/>
  <c r="M176" i="4"/>
  <c r="M180" i="4"/>
  <c r="M184" i="4"/>
  <c r="M188" i="4"/>
  <c r="M192" i="4"/>
  <c r="M196" i="4"/>
  <c r="M200" i="4"/>
  <c r="M204" i="4"/>
  <c r="M208" i="4"/>
  <c r="M212" i="4"/>
  <c r="M216" i="4"/>
  <c r="M220" i="4"/>
  <c r="L8" i="4"/>
  <c r="L12" i="4"/>
  <c r="L16" i="4"/>
  <c r="L20" i="4"/>
  <c r="L24" i="4"/>
  <c r="L28" i="4"/>
  <c r="L32" i="4"/>
  <c r="L36" i="4"/>
  <c r="L40" i="4"/>
  <c r="L44" i="4"/>
  <c r="L48" i="4"/>
  <c r="L52" i="4"/>
  <c r="L56" i="4"/>
  <c r="L60" i="4"/>
  <c r="L64" i="4"/>
  <c r="L68" i="4"/>
  <c r="L72" i="4"/>
  <c r="L76" i="4"/>
  <c r="L80" i="4"/>
  <c r="L84" i="4"/>
  <c r="L88" i="4"/>
  <c r="L92" i="4"/>
  <c r="L96" i="4"/>
  <c r="L100" i="4"/>
  <c r="L104" i="4"/>
  <c r="L108" i="4"/>
  <c r="L112" i="4"/>
  <c r="L116" i="4"/>
  <c r="L120" i="4"/>
  <c r="L124" i="4"/>
  <c r="L128" i="4"/>
  <c r="M9" i="4"/>
  <c r="M13" i="4"/>
  <c r="M10" i="4"/>
  <c r="M17" i="4"/>
  <c r="M22" i="4"/>
  <c r="M27" i="4"/>
  <c r="M33" i="4"/>
  <c r="M38" i="4"/>
  <c r="M43" i="4"/>
  <c r="M49" i="4"/>
  <c r="M54" i="4"/>
  <c r="M59" i="4"/>
  <c r="M65" i="4"/>
  <c r="M70" i="4"/>
  <c r="M75" i="4"/>
  <c r="M81" i="4"/>
  <c r="M86" i="4"/>
  <c r="M91" i="4"/>
  <c r="M97" i="4"/>
  <c r="M102" i="4"/>
  <c r="M107" i="4"/>
  <c r="M113" i="4"/>
  <c r="M118" i="4"/>
  <c r="M123" i="4"/>
  <c r="M129" i="4"/>
  <c r="M134" i="4"/>
  <c r="M139" i="4"/>
  <c r="M145" i="4"/>
  <c r="M150" i="4"/>
  <c r="M155" i="4"/>
  <c r="M161" i="4"/>
  <c r="M166" i="4"/>
  <c r="M171" i="4"/>
  <c r="M177" i="4"/>
  <c r="M182" i="4"/>
  <c r="M187" i="4"/>
  <c r="M193" i="4"/>
  <c r="M198" i="4"/>
  <c r="M203" i="4"/>
  <c r="M209" i="4"/>
  <c r="M214" i="4"/>
  <c r="M219" i="4"/>
  <c r="L9" i="4"/>
  <c r="L14" i="4"/>
  <c r="L19" i="4"/>
  <c r="L25" i="4"/>
  <c r="L30" i="4"/>
  <c r="L35" i="4"/>
  <c r="L41" i="4"/>
  <c r="L46" i="4"/>
  <c r="L51" i="4"/>
  <c r="L57" i="4"/>
  <c r="L62" i="4"/>
  <c r="L67" i="4"/>
  <c r="L73" i="4"/>
  <c r="L78" i="4"/>
  <c r="L83" i="4"/>
  <c r="L89" i="4"/>
  <c r="L94" i="4"/>
  <c r="L99" i="4"/>
  <c r="L105" i="4"/>
  <c r="L110" i="4"/>
  <c r="L115" i="4"/>
  <c r="L121" i="4"/>
  <c r="L126" i="4"/>
  <c r="L131" i="4"/>
  <c r="L135" i="4"/>
  <c r="L139" i="4"/>
  <c r="L143" i="4"/>
  <c r="L147" i="4"/>
  <c r="L151" i="4"/>
  <c r="L155" i="4"/>
  <c r="L159" i="4"/>
  <c r="L163" i="4"/>
  <c r="L167" i="4"/>
  <c r="L171" i="4"/>
  <c r="L175" i="4"/>
  <c r="L179" i="4"/>
  <c r="L183" i="4"/>
  <c r="L187" i="4"/>
  <c r="L191" i="4"/>
  <c r="L195" i="4"/>
  <c r="L199" i="4"/>
  <c r="L203" i="4"/>
  <c r="L207" i="4"/>
  <c r="L211" i="4"/>
  <c r="L215" i="4"/>
  <c r="L219" i="4"/>
  <c r="M11" i="4"/>
  <c r="M18" i="4"/>
  <c r="M23" i="4"/>
  <c r="M29" i="4"/>
  <c r="M34" i="4"/>
  <c r="M39" i="4"/>
  <c r="M45" i="4"/>
  <c r="M50" i="4"/>
  <c r="M55" i="4"/>
  <c r="M61" i="4"/>
  <c r="M66" i="4"/>
  <c r="M71" i="4"/>
  <c r="M77" i="4"/>
  <c r="M82" i="4"/>
  <c r="M87" i="4"/>
  <c r="M93" i="4"/>
  <c r="M98" i="4"/>
  <c r="M103" i="4"/>
  <c r="M109" i="4"/>
  <c r="M114" i="4"/>
  <c r="M119" i="4"/>
  <c r="M125" i="4"/>
  <c r="M130" i="4"/>
  <c r="M135" i="4"/>
  <c r="M141" i="4"/>
  <c r="M146" i="4"/>
  <c r="M151" i="4"/>
  <c r="M157" i="4"/>
  <c r="M162" i="4"/>
  <c r="M167" i="4"/>
  <c r="M173" i="4"/>
  <c r="M178" i="4"/>
  <c r="M183" i="4"/>
  <c r="M189" i="4"/>
  <c r="M194" i="4"/>
  <c r="M199" i="4"/>
  <c r="M205" i="4"/>
  <c r="M210" i="4"/>
  <c r="M215" i="4"/>
  <c r="M221" i="4"/>
  <c r="L10" i="4"/>
  <c r="L15" i="4"/>
  <c r="L21" i="4"/>
  <c r="L26" i="4"/>
  <c r="L31" i="4"/>
  <c r="L37" i="4"/>
  <c r="L42" i="4"/>
  <c r="L47" i="4"/>
  <c r="L53" i="4"/>
  <c r="L58" i="4"/>
  <c r="L63" i="4"/>
  <c r="L69" i="4"/>
  <c r="L74" i="4"/>
  <c r="L79" i="4"/>
  <c r="L85" i="4"/>
  <c r="L90" i="4"/>
  <c r="L95" i="4"/>
  <c r="L101" i="4"/>
  <c r="L106" i="4"/>
  <c r="L111" i="4"/>
  <c r="L117" i="4"/>
  <c r="L122" i="4"/>
  <c r="L127" i="4"/>
  <c r="L132" i="4"/>
  <c r="L136" i="4"/>
  <c r="L140" i="4"/>
  <c r="L144" i="4"/>
  <c r="L148" i="4"/>
  <c r="L152" i="4"/>
  <c r="L156" i="4"/>
  <c r="L160" i="4"/>
  <c r="L164" i="4"/>
  <c r="L168" i="4"/>
  <c r="L172" i="4"/>
  <c r="L176" i="4"/>
  <c r="L180" i="4"/>
  <c r="L184" i="4"/>
  <c r="L188" i="4"/>
  <c r="L192" i="4"/>
  <c r="L196" i="4"/>
  <c r="L200" i="4"/>
  <c r="L204" i="4"/>
  <c r="L208" i="4"/>
  <c r="L212" i="4"/>
  <c r="L216" i="4"/>
  <c r="M14" i="4"/>
  <c r="M19" i="4"/>
  <c r="M25" i="4"/>
  <c r="M30" i="4"/>
  <c r="M35" i="4"/>
  <c r="M41" i="4"/>
  <c r="M46" i="4"/>
  <c r="M51" i="4"/>
  <c r="M57" i="4"/>
  <c r="M62" i="4"/>
  <c r="M67" i="4"/>
  <c r="M73" i="4"/>
  <c r="M78" i="4"/>
  <c r="M83" i="4"/>
  <c r="M89" i="4"/>
  <c r="M94" i="4"/>
  <c r="M99" i="4"/>
  <c r="M105" i="4"/>
  <c r="M110" i="4"/>
  <c r="M115" i="4"/>
  <c r="M121" i="4"/>
  <c r="M126" i="4"/>
  <c r="M131" i="4"/>
  <c r="M137" i="4"/>
  <c r="M142" i="4"/>
  <c r="M147" i="4"/>
  <c r="M153" i="4"/>
  <c r="M158" i="4"/>
  <c r="M163" i="4"/>
  <c r="M169" i="4"/>
  <c r="M174" i="4"/>
  <c r="M179" i="4"/>
  <c r="M185" i="4"/>
  <c r="M190" i="4"/>
  <c r="M195" i="4"/>
  <c r="M201" i="4"/>
  <c r="M206" i="4"/>
  <c r="M211" i="4"/>
  <c r="M217" i="4"/>
  <c r="M7" i="4"/>
  <c r="L11" i="4"/>
  <c r="L17" i="4"/>
  <c r="L22" i="4"/>
  <c r="L27" i="4"/>
  <c r="L33" i="4"/>
  <c r="L38" i="4"/>
  <c r="L43" i="4"/>
  <c r="L49" i="4"/>
  <c r="L54" i="4"/>
  <c r="L59" i="4"/>
  <c r="L65" i="4"/>
  <c r="L70" i="4"/>
  <c r="L75" i="4"/>
  <c r="L81" i="4"/>
  <c r="L86" i="4"/>
  <c r="L91" i="4"/>
  <c r="L97" i="4"/>
  <c r="L102" i="4"/>
  <c r="L107" i="4"/>
  <c r="L113" i="4"/>
  <c r="L118" i="4"/>
  <c r="L123" i="4"/>
  <c r="L129" i="4"/>
  <c r="L133" i="4"/>
  <c r="L137" i="4"/>
  <c r="L141" i="4"/>
  <c r="L145" i="4"/>
  <c r="L149" i="4"/>
  <c r="L153" i="4"/>
  <c r="L157" i="4"/>
  <c r="L161" i="4"/>
  <c r="L165" i="4"/>
  <c r="L169" i="4"/>
  <c r="L173" i="4"/>
  <c r="L177" i="4"/>
  <c r="L181" i="4"/>
  <c r="L185" i="4"/>
  <c r="L189" i="4"/>
  <c r="L193" i="4"/>
  <c r="L197" i="4"/>
  <c r="L201" i="4"/>
  <c r="L205" i="4"/>
  <c r="L209" i="4"/>
  <c r="L213" i="4"/>
  <c r="L217" i="4"/>
  <c r="M15" i="4"/>
  <c r="M37" i="4"/>
  <c r="M58" i="4"/>
  <c r="M79" i="4"/>
  <c r="M101" i="4"/>
  <c r="M122" i="4"/>
  <c r="M143" i="4"/>
  <c r="M165" i="4"/>
  <c r="M186" i="4"/>
  <c r="M207" i="4"/>
  <c r="L13" i="4"/>
  <c r="L34" i="4"/>
  <c r="L55" i="4"/>
  <c r="L77" i="4"/>
  <c r="L98" i="4"/>
  <c r="L119" i="4"/>
  <c r="L138" i="4"/>
  <c r="L154" i="4"/>
  <c r="L170" i="4"/>
  <c r="L186" i="4"/>
  <c r="L202" i="4"/>
  <c r="L218" i="4"/>
  <c r="M21" i="4"/>
  <c r="M42" i="4"/>
  <c r="M63" i="4"/>
  <c r="M85" i="4"/>
  <c r="M106" i="4"/>
  <c r="M127" i="4"/>
  <c r="M149" i="4"/>
  <c r="M170" i="4"/>
  <c r="M191" i="4"/>
  <c r="M213" i="4"/>
  <c r="L18" i="4"/>
  <c r="L39" i="4"/>
  <c r="L61" i="4"/>
  <c r="L82" i="4"/>
  <c r="L103" i="4"/>
  <c r="L125" i="4"/>
  <c r="L142" i="4"/>
  <c r="L158" i="4"/>
  <c r="L174" i="4"/>
  <c r="L190" i="4"/>
  <c r="L206" i="4"/>
  <c r="L220" i="4"/>
  <c r="M26" i="4"/>
  <c r="M47" i="4"/>
  <c r="M69" i="4"/>
  <c r="M90" i="4"/>
  <c r="M111" i="4"/>
  <c r="M133" i="4"/>
  <c r="M154" i="4"/>
  <c r="M175" i="4"/>
  <c r="M197" i="4"/>
  <c r="M218" i="4"/>
  <c r="L23" i="4"/>
  <c r="L45" i="4"/>
  <c r="L66" i="4"/>
  <c r="L87" i="4"/>
  <c r="L109" i="4"/>
  <c r="L130" i="4"/>
  <c r="L146" i="4"/>
  <c r="L162" i="4"/>
  <c r="L178" i="4"/>
  <c r="L194" i="4"/>
  <c r="L210" i="4"/>
  <c r="L221" i="4"/>
  <c r="M31" i="4"/>
  <c r="M117" i="4"/>
  <c r="M202" i="4"/>
  <c r="L71" i="4"/>
  <c r="L150" i="4"/>
  <c r="L214" i="4"/>
  <c r="M181" i="4"/>
  <c r="M53" i="4"/>
  <c r="M138" i="4"/>
  <c r="L7" i="4"/>
  <c r="L93" i="4"/>
  <c r="L166" i="4"/>
  <c r="L50" i="4"/>
  <c r="M74" i="4"/>
  <c r="M159" i="4"/>
  <c r="L29" i="4"/>
  <c r="L114" i="4"/>
  <c r="L182" i="4"/>
  <c r="M95" i="4"/>
  <c r="L134" i="4"/>
  <c r="L198" i="4"/>
  <c r="F87" i="2"/>
  <c r="K9" i="2"/>
  <c r="K86" i="2"/>
  <c r="K82" i="2"/>
  <c r="K74" i="2"/>
  <c r="K66" i="2"/>
  <c r="K62" i="2"/>
  <c r="K54" i="2"/>
  <c r="K46" i="2"/>
  <c r="K42" i="2"/>
  <c r="K38" i="2"/>
  <c r="K34" i="2"/>
  <c r="K30" i="2"/>
  <c r="K26" i="2"/>
  <c r="K22" i="2"/>
  <c r="K18" i="2"/>
  <c r="K14" i="2"/>
  <c r="K10" i="2"/>
  <c r="K78" i="2"/>
  <c r="K70" i="2"/>
  <c r="K58" i="2"/>
  <c r="K50" i="2"/>
  <c r="K85" i="2"/>
  <c r="K77" i="2"/>
  <c r="K69" i="2"/>
  <c r="K61" i="2"/>
  <c r="K53" i="2"/>
  <c r="K45" i="2"/>
  <c r="K37" i="2"/>
  <c r="K29" i="2"/>
  <c r="K21" i="2"/>
  <c r="K13" i="2"/>
  <c r="K80" i="2"/>
  <c r="K72" i="2"/>
  <c r="K64" i="2"/>
  <c r="K56" i="2"/>
  <c r="K52" i="2"/>
  <c r="K44" i="2"/>
  <c r="K36" i="2"/>
  <c r="K28" i="2"/>
  <c r="K20" i="2"/>
  <c r="K16" i="2"/>
  <c r="K8" i="2"/>
  <c r="K73" i="2"/>
  <c r="K57" i="2"/>
  <c r="K41" i="2"/>
  <c r="K25" i="2"/>
  <c r="K84" i="2"/>
  <c r="K76" i="2"/>
  <c r="K68" i="2"/>
  <c r="K60" i="2"/>
  <c r="K48" i="2"/>
  <c r="K40" i="2"/>
  <c r="K32" i="2"/>
  <c r="K24" i="2"/>
  <c r="K12" i="2"/>
  <c r="K7" i="2"/>
  <c r="K83" i="2"/>
  <c r="K79" i="2"/>
  <c r="K75" i="2"/>
  <c r="K71" i="2"/>
  <c r="K67" i="2"/>
  <c r="K63" i="2"/>
  <c r="K59" i="2"/>
  <c r="K55" i="2"/>
  <c r="K51" i="2"/>
  <c r="K47" i="2"/>
  <c r="K43" i="2"/>
  <c r="K39" i="2"/>
  <c r="K35" i="2"/>
  <c r="K31" i="2"/>
  <c r="K27" i="2"/>
  <c r="K23" i="2"/>
  <c r="K19" i="2"/>
  <c r="K15" i="2"/>
  <c r="K11" i="2"/>
  <c r="K65" i="2"/>
  <c r="K81" i="2"/>
  <c r="K49" i="2"/>
  <c r="K33" i="2"/>
  <c r="K17" i="2"/>
  <c r="S44" i="2" l="1"/>
  <c r="S75" i="2"/>
  <c r="S59" i="2"/>
  <c r="S43" i="2"/>
  <c r="S27" i="2"/>
  <c r="S11" i="2"/>
  <c r="S62" i="2"/>
  <c r="S30" i="2"/>
  <c r="S14" i="2"/>
  <c r="S74" i="2"/>
  <c r="S46" i="2"/>
  <c r="S77" i="2"/>
  <c r="S61" i="2"/>
  <c r="S45" i="2"/>
  <c r="S29" i="2"/>
  <c r="S13" i="2"/>
  <c r="S64" i="2"/>
  <c r="S36" i="2"/>
  <c r="S16" i="2"/>
  <c r="S68" i="2"/>
  <c r="S32" i="2"/>
  <c r="S71" i="2"/>
  <c r="S55" i="2"/>
  <c r="S39" i="2"/>
  <c r="S23" i="2"/>
  <c r="S86" i="2"/>
  <c r="S50" i="2"/>
  <c r="S26" i="2"/>
  <c r="S10" i="2"/>
  <c r="S66" i="2"/>
  <c r="S38" i="2"/>
  <c r="S73" i="2"/>
  <c r="S57" i="2"/>
  <c r="S41" i="2"/>
  <c r="S25" i="2"/>
  <c r="S9" i="2"/>
  <c r="S56" i="2"/>
  <c r="S28" i="2"/>
  <c r="S12" i="2"/>
  <c r="S60" i="2"/>
  <c r="S83" i="2"/>
  <c r="S67" i="2"/>
  <c r="S51" i="2"/>
  <c r="S35" i="2"/>
  <c r="S19" i="2"/>
  <c r="S78" i="2"/>
  <c r="S42" i="2"/>
  <c r="S22" i="2"/>
  <c r="S84" i="2"/>
  <c r="S58" i="2"/>
  <c r="S85" i="2"/>
  <c r="S69" i="2"/>
  <c r="S53" i="2"/>
  <c r="S37" i="2"/>
  <c r="S21" i="2"/>
  <c r="S80" i="2"/>
  <c r="S48" i="2"/>
  <c r="S24" i="2"/>
  <c r="S8" i="2"/>
  <c r="S52" i="2"/>
  <c r="S79" i="2"/>
  <c r="S63" i="2"/>
  <c r="S47" i="2"/>
  <c r="S31" i="2"/>
  <c r="S15" i="2"/>
  <c r="S70" i="2"/>
  <c r="S34" i="2"/>
  <c r="S18" i="2"/>
  <c r="S82" i="2"/>
  <c r="S54" i="2"/>
  <c r="S81" i="2"/>
  <c r="S65" i="2"/>
  <c r="S49" i="2"/>
  <c r="S33" i="2"/>
  <c r="S17" i="2"/>
  <c r="S72" i="2"/>
  <c r="S40" i="2"/>
  <c r="S20" i="2"/>
  <c r="S76" i="2"/>
  <c r="S7" i="2"/>
  <c r="M8" i="5"/>
  <c r="M12" i="5"/>
  <c r="M16" i="5"/>
  <c r="M20" i="5"/>
  <c r="M24" i="5"/>
  <c r="M28" i="5"/>
  <c r="M32" i="5"/>
  <c r="M36" i="5"/>
  <c r="M40" i="5"/>
  <c r="M44" i="5"/>
  <c r="M48" i="5"/>
  <c r="M52" i="5"/>
  <c r="M56" i="5"/>
  <c r="M60" i="5"/>
  <c r="M64" i="5"/>
  <c r="M68" i="5"/>
  <c r="M72" i="5"/>
  <c r="M76" i="5"/>
  <c r="M80" i="5"/>
  <c r="M84" i="5"/>
  <c r="M88" i="5"/>
  <c r="M92" i="5"/>
  <c r="M96" i="5"/>
  <c r="M100" i="5"/>
  <c r="M104" i="5"/>
  <c r="M108" i="5"/>
  <c r="M112" i="5"/>
  <c r="M116" i="5"/>
  <c r="M120" i="5"/>
  <c r="M124" i="5"/>
  <c r="M128" i="5"/>
  <c r="M132" i="5"/>
  <c r="M136" i="5"/>
  <c r="M140" i="5"/>
  <c r="M144" i="5"/>
  <c r="M148" i="5"/>
  <c r="M152" i="5"/>
  <c r="M156" i="5"/>
  <c r="M160" i="5"/>
  <c r="M164" i="5"/>
  <c r="M168" i="5"/>
  <c r="M172" i="5"/>
  <c r="M176" i="5"/>
  <c r="M180" i="5"/>
  <c r="M184" i="5"/>
  <c r="M188" i="5"/>
  <c r="M192" i="5"/>
  <c r="M196" i="5"/>
  <c r="M200" i="5"/>
  <c r="M204" i="5"/>
  <c r="M208" i="5"/>
  <c r="L8" i="5"/>
  <c r="L13" i="5"/>
  <c r="L17" i="5"/>
  <c r="L21" i="5"/>
  <c r="L25" i="5"/>
  <c r="L29" i="5"/>
  <c r="L33" i="5"/>
  <c r="L37" i="5"/>
  <c r="L41" i="5"/>
  <c r="L45" i="5"/>
  <c r="L49" i="5"/>
  <c r="L53" i="5"/>
  <c r="L57" i="5"/>
  <c r="L61" i="5"/>
  <c r="L65" i="5"/>
  <c r="L69" i="5"/>
  <c r="L73" i="5"/>
  <c r="L77" i="5"/>
  <c r="L81" i="5"/>
  <c r="L85" i="5"/>
  <c r="L89" i="5"/>
  <c r="L93" i="5"/>
  <c r="L97" i="5"/>
  <c r="L101" i="5"/>
  <c r="L105" i="5"/>
  <c r="L109" i="5"/>
  <c r="L113" i="5"/>
  <c r="L117" i="5"/>
  <c r="L121" i="5"/>
  <c r="L125" i="5"/>
  <c r="L129" i="5"/>
  <c r="L133" i="5"/>
  <c r="L137" i="5"/>
  <c r="L141" i="5"/>
  <c r="M9" i="5"/>
  <c r="M13" i="5"/>
  <c r="M17" i="5"/>
  <c r="M21" i="5"/>
  <c r="M25" i="5"/>
  <c r="M29" i="5"/>
  <c r="M33" i="5"/>
  <c r="M37" i="5"/>
  <c r="M41" i="5"/>
  <c r="M45" i="5"/>
  <c r="M49" i="5"/>
  <c r="M53" i="5"/>
  <c r="M57" i="5"/>
  <c r="M61" i="5"/>
  <c r="M65" i="5"/>
  <c r="M69" i="5"/>
  <c r="M73" i="5"/>
  <c r="M77" i="5"/>
  <c r="M81" i="5"/>
  <c r="M85" i="5"/>
  <c r="M89" i="5"/>
  <c r="M93" i="5"/>
  <c r="M97" i="5"/>
  <c r="M101" i="5"/>
  <c r="M105" i="5"/>
  <c r="M109" i="5"/>
  <c r="M113" i="5"/>
  <c r="M117" i="5"/>
  <c r="M121" i="5"/>
  <c r="M125" i="5"/>
  <c r="M129" i="5"/>
  <c r="M133" i="5"/>
  <c r="M137" i="5"/>
  <c r="M141" i="5"/>
  <c r="M145" i="5"/>
  <c r="M149" i="5"/>
  <c r="M153" i="5"/>
  <c r="M157" i="5"/>
  <c r="M161" i="5"/>
  <c r="M165" i="5"/>
  <c r="M169" i="5"/>
  <c r="M173" i="5"/>
  <c r="M177" i="5"/>
  <c r="M181" i="5"/>
  <c r="M185" i="5"/>
  <c r="M189" i="5"/>
  <c r="M193" i="5"/>
  <c r="M197" i="5"/>
  <c r="M201" i="5"/>
  <c r="M205" i="5"/>
  <c r="M209" i="5"/>
  <c r="L10" i="5"/>
  <c r="L14" i="5"/>
  <c r="L18" i="5"/>
  <c r="L22" i="5"/>
  <c r="L26" i="5"/>
  <c r="L30" i="5"/>
  <c r="L34" i="5"/>
  <c r="L38" i="5"/>
  <c r="L42" i="5"/>
  <c r="L46" i="5"/>
  <c r="L50" i="5"/>
  <c r="L54" i="5"/>
  <c r="L58" i="5"/>
  <c r="L62" i="5"/>
  <c r="L66" i="5"/>
  <c r="L70" i="5"/>
  <c r="L74" i="5"/>
  <c r="L78" i="5"/>
  <c r="L82" i="5"/>
  <c r="L86" i="5"/>
  <c r="L90" i="5"/>
  <c r="L94" i="5"/>
  <c r="L98" i="5"/>
  <c r="L102" i="5"/>
  <c r="L106" i="5"/>
  <c r="L110" i="5"/>
  <c r="L114" i="5"/>
  <c r="M10" i="5"/>
  <c r="M14" i="5"/>
  <c r="M18" i="5"/>
  <c r="M22" i="5"/>
  <c r="M26" i="5"/>
  <c r="M30" i="5"/>
  <c r="M34" i="5"/>
  <c r="M38" i="5"/>
  <c r="M42" i="5"/>
  <c r="M46" i="5"/>
  <c r="M50" i="5"/>
  <c r="M54" i="5"/>
  <c r="M58" i="5"/>
  <c r="M62" i="5"/>
  <c r="M66" i="5"/>
  <c r="M70" i="5"/>
  <c r="M74" i="5"/>
  <c r="M78" i="5"/>
  <c r="M82" i="5"/>
  <c r="M86" i="5"/>
  <c r="M90" i="5"/>
  <c r="M94" i="5"/>
  <c r="M98" i="5"/>
  <c r="M102" i="5"/>
  <c r="M106" i="5"/>
  <c r="M110" i="5"/>
  <c r="M114" i="5"/>
  <c r="M118" i="5"/>
  <c r="M122" i="5"/>
  <c r="M126" i="5"/>
  <c r="M130" i="5"/>
  <c r="M134" i="5"/>
  <c r="M138" i="5"/>
  <c r="M142" i="5"/>
  <c r="M146" i="5"/>
  <c r="M150" i="5"/>
  <c r="M154" i="5"/>
  <c r="M158" i="5"/>
  <c r="M162" i="5"/>
  <c r="M166" i="5"/>
  <c r="M170" i="5"/>
  <c r="M174" i="5"/>
  <c r="M178" i="5"/>
  <c r="M182" i="5"/>
  <c r="M186" i="5"/>
  <c r="M190" i="5"/>
  <c r="M194" i="5"/>
  <c r="M198" i="5"/>
  <c r="M202" i="5"/>
  <c r="M206" i="5"/>
  <c r="M7" i="5"/>
  <c r="L11" i="5"/>
  <c r="L15" i="5"/>
  <c r="L19" i="5"/>
  <c r="L23" i="5"/>
  <c r="L27" i="5"/>
  <c r="L31" i="5"/>
  <c r="L35" i="5"/>
  <c r="L39" i="5"/>
  <c r="L43" i="5"/>
  <c r="L47" i="5"/>
  <c r="L51" i="5"/>
  <c r="L55" i="5"/>
  <c r="L59" i="5"/>
  <c r="L63" i="5"/>
  <c r="L67" i="5"/>
  <c r="L71" i="5"/>
  <c r="L75" i="5"/>
  <c r="L79" i="5"/>
  <c r="L83" i="5"/>
  <c r="L87" i="5"/>
  <c r="L91" i="5"/>
  <c r="L95" i="5"/>
  <c r="L99" i="5"/>
  <c r="L103" i="5"/>
  <c r="L107" i="5"/>
  <c r="L111" i="5"/>
  <c r="L115" i="5"/>
  <c r="M11" i="5"/>
  <c r="M27" i="5"/>
  <c r="M43" i="5"/>
  <c r="M59" i="5"/>
  <c r="M75" i="5"/>
  <c r="M91" i="5"/>
  <c r="M107" i="5"/>
  <c r="M123" i="5"/>
  <c r="M139" i="5"/>
  <c r="M155" i="5"/>
  <c r="M171" i="5"/>
  <c r="M187" i="5"/>
  <c r="M203" i="5"/>
  <c r="L16" i="5"/>
  <c r="L32" i="5"/>
  <c r="L48" i="5"/>
  <c r="L64" i="5"/>
  <c r="L80" i="5"/>
  <c r="L96" i="5"/>
  <c r="L112" i="5"/>
  <c r="L120" i="5"/>
  <c r="L126" i="5"/>
  <c r="L131" i="5"/>
  <c r="L136" i="5"/>
  <c r="L142" i="5"/>
  <c r="L146" i="5"/>
  <c r="L150" i="5"/>
  <c r="L154" i="5"/>
  <c r="L158" i="5"/>
  <c r="L162" i="5"/>
  <c r="L166" i="5"/>
  <c r="L170" i="5"/>
  <c r="L174" i="5"/>
  <c r="L178" i="5"/>
  <c r="L182" i="5"/>
  <c r="L186" i="5"/>
  <c r="L190" i="5"/>
  <c r="L194" i="5"/>
  <c r="L198" i="5"/>
  <c r="L202" i="5"/>
  <c r="L206" i="5"/>
  <c r="L7" i="5"/>
  <c r="M15" i="5"/>
  <c r="M31" i="5"/>
  <c r="M47" i="5"/>
  <c r="M63" i="5"/>
  <c r="M79" i="5"/>
  <c r="M95" i="5"/>
  <c r="M111" i="5"/>
  <c r="M127" i="5"/>
  <c r="M143" i="5"/>
  <c r="M159" i="5"/>
  <c r="M175" i="5"/>
  <c r="M191" i="5"/>
  <c r="M207" i="5"/>
  <c r="L20" i="5"/>
  <c r="L36" i="5"/>
  <c r="L52" i="5"/>
  <c r="L68" i="5"/>
  <c r="L84" i="5"/>
  <c r="L100" i="5"/>
  <c r="L116" i="5"/>
  <c r="L122" i="5"/>
  <c r="L127" i="5"/>
  <c r="L132" i="5"/>
  <c r="L138" i="5"/>
  <c r="L143" i="5"/>
  <c r="L147" i="5"/>
  <c r="L151" i="5"/>
  <c r="L155" i="5"/>
  <c r="L159" i="5"/>
  <c r="L163" i="5"/>
  <c r="L167" i="5"/>
  <c r="L171" i="5"/>
  <c r="L175" i="5"/>
  <c r="L179" i="5"/>
  <c r="L183" i="5"/>
  <c r="L187" i="5"/>
  <c r="L191" i="5"/>
  <c r="L195" i="5"/>
  <c r="L199" i="5"/>
  <c r="L203" i="5"/>
  <c r="L207" i="5"/>
  <c r="M19" i="5"/>
  <c r="M35" i="5"/>
  <c r="M51" i="5"/>
  <c r="M67" i="5"/>
  <c r="M83" i="5"/>
  <c r="M99" i="5"/>
  <c r="M115" i="5"/>
  <c r="M131" i="5"/>
  <c r="M147" i="5"/>
  <c r="M163" i="5"/>
  <c r="M179" i="5"/>
  <c r="M195" i="5"/>
  <c r="L9" i="5"/>
  <c r="L24" i="5"/>
  <c r="L40" i="5"/>
  <c r="L56" i="5"/>
  <c r="L72" i="5"/>
  <c r="L88" i="5"/>
  <c r="L104" i="5"/>
  <c r="L118" i="5"/>
  <c r="L123" i="5"/>
  <c r="L128" i="5"/>
  <c r="L134" i="5"/>
  <c r="L139" i="5"/>
  <c r="L144" i="5"/>
  <c r="L148" i="5"/>
  <c r="L152" i="5"/>
  <c r="L156" i="5"/>
  <c r="L160" i="5"/>
  <c r="L164" i="5"/>
  <c r="L168" i="5"/>
  <c r="L172" i="5"/>
  <c r="L176" i="5"/>
  <c r="L180" i="5"/>
  <c r="L184" i="5"/>
  <c r="L188" i="5"/>
  <c r="L192" i="5"/>
  <c r="L196" i="5"/>
  <c r="L200" i="5"/>
  <c r="L204" i="5"/>
  <c r="L208" i="5"/>
  <c r="M23" i="5"/>
  <c r="M87" i="5"/>
  <c r="M151" i="5"/>
  <c r="L12" i="5"/>
  <c r="L76" i="5"/>
  <c r="L124" i="5"/>
  <c r="L145" i="5"/>
  <c r="L161" i="5"/>
  <c r="L177" i="5"/>
  <c r="L193" i="5"/>
  <c r="L209" i="5"/>
  <c r="M199" i="5"/>
  <c r="M39" i="5"/>
  <c r="M103" i="5"/>
  <c r="M167" i="5"/>
  <c r="L28" i="5"/>
  <c r="L92" i="5"/>
  <c r="L130" i="5"/>
  <c r="L149" i="5"/>
  <c r="L165" i="5"/>
  <c r="L181" i="5"/>
  <c r="L197" i="5"/>
  <c r="L60" i="5"/>
  <c r="M55" i="5"/>
  <c r="M119" i="5"/>
  <c r="M183" i="5"/>
  <c r="L44" i="5"/>
  <c r="L108" i="5"/>
  <c r="L135" i="5"/>
  <c r="L153" i="5"/>
  <c r="L169" i="5"/>
  <c r="L185" i="5"/>
  <c r="L201" i="5"/>
  <c r="M71" i="5"/>
  <c r="M135" i="5"/>
  <c r="L119" i="5"/>
  <c r="L140" i="5"/>
  <c r="L157" i="5"/>
  <c r="L173" i="5"/>
  <c r="L189" i="5"/>
  <c r="L205" i="5"/>
  <c r="L8" i="2"/>
  <c r="L10" i="2"/>
  <c r="L12" i="2"/>
  <c r="L14" i="2"/>
  <c r="L16" i="2"/>
  <c r="L18" i="2"/>
  <c r="L20" i="2"/>
  <c r="L22" i="2"/>
  <c r="L24" i="2"/>
  <c r="L26" i="2"/>
  <c r="L28" i="2"/>
  <c r="L30" i="2"/>
  <c r="L32" i="2"/>
  <c r="L34" i="2"/>
  <c r="L36" i="2"/>
  <c r="L38" i="2"/>
  <c r="L40" i="2"/>
  <c r="L42" i="2"/>
  <c r="L44" i="2"/>
  <c r="L46" i="2"/>
  <c r="L48" i="2"/>
  <c r="L50" i="2"/>
  <c r="L52" i="2"/>
  <c r="L54" i="2"/>
  <c r="L56" i="2"/>
  <c r="L58" i="2"/>
  <c r="L60" i="2"/>
  <c r="L62" i="2"/>
  <c r="L64" i="2"/>
  <c r="L66" i="2"/>
  <c r="L68" i="2"/>
  <c r="L70" i="2"/>
  <c r="L72" i="2"/>
  <c r="L74" i="2"/>
  <c r="L76" i="2"/>
  <c r="L78" i="2"/>
  <c r="L80" i="2"/>
  <c r="L82" i="2"/>
  <c r="L84" i="2"/>
  <c r="L86" i="2"/>
  <c r="L13" i="2"/>
  <c r="L23" i="2"/>
  <c r="L29" i="2"/>
  <c r="M8" i="2"/>
  <c r="M10" i="2"/>
  <c r="M12" i="2"/>
  <c r="M14" i="2"/>
  <c r="M16" i="2"/>
  <c r="M18" i="2"/>
  <c r="M20" i="2"/>
  <c r="M22" i="2"/>
  <c r="M24" i="2"/>
  <c r="M26" i="2"/>
  <c r="M28" i="2"/>
  <c r="M30" i="2"/>
  <c r="M32" i="2"/>
  <c r="M34" i="2"/>
  <c r="M36" i="2"/>
  <c r="M38" i="2"/>
  <c r="M40" i="2"/>
  <c r="M42" i="2"/>
  <c r="M44" i="2"/>
  <c r="M46" i="2"/>
  <c r="M48" i="2"/>
  <c r="M50" i="2"/>
  <c r="M52" i="2"/>
  <c r="M54" i="2"/>
  <c r="M56" i="2"/>
  <c r="M58" i="2"/>
  <c r="M60" i="2"/>
  <c r="M62" i="2"/>
  <c r="M64" i="2"/>
  <c r="M66" i="2"/>
  <c r="M68" i="2"/>
  <c r="M70" i="2"/>
  <c r="M72" i="2"/>
  <c r="M74" i="2"/>
  <c r="M76" i="2"/>
  <c r="M78" i="2"/>
  <c r="M80" i="2"/>
  <c r="M82" i="2"/>
  <c r="M84" i="2"/>
  <c r="M86" i="2"/>
  <c r="L9" i="2"/>
  <c r="L15" i="2"/>
  <c r="L19" i="2"/>
  <c r="L25" i="2"/>
  <c r="L31" i="2"/>
  <c r="M9" i="2"/>
  <c r="M11" i="2"/>
  <c r="M13" i="2"/>
  <c r="M15" i="2"/>
  <c r="M17" i="2"/>
  <c r="M19" i="2"/>
  <c r="M21" i="2"/>
  <c r="M23" i="2"/>
  <c r="M25" i="2"/>
  <c r="M27" i="2"/>
  <c r="M29" i="2"/>
  <c r="M31" i="2"/>
  <c r="M33" i="2"/>
  <c r="M35" i="2"/>
  <c r="M37" i="2"/>
  <c r="M39" i="2"/>
  <c r="M41" i="2"/>
  <c r="M43" i="2"/>
  <c r="M45" i="2"/>
  <c r="M47" i="2"/>
  <c r="M49" i="2"/>
  <c r="M51" i="2"/>
  <c r="M53" i="2"/>
  <c r="M55" i="2"/>
  <c r="M57" i="2"/>
  <c r="M59" i="2"/>
  <c r="M61" i="2"/>
  <c r="M63" i="2"/>
  <c r="M65" i="2"/>
  <c r="M67" i="2"/>
  <c r="M69" i="2"/>
  <c r="M71" i="2"/>
  <c r="M73" i="2"/>
  <c r="M75" i="2"/>
  <c r="M77" i="2"/>
  <c r="M79" i="2"/>
  <c r="M81" i="2"/>
  <c r="M83" i="2"/>
  <c r="M85" i="2"/>
  <c r="M7" i="2"/>
  <c r="L11" i="2"/>
  <c r="L17" i="2"/>
  <c r="L21" i="2"/>
  <c r="L27" i="2"/>
  <c r="L33" i="2"/>
  <c r="L35" i="2"/>
  <c r="L43" i="2"/>
  <c r="L51" i="2"/>
  <c r="L59" i="2"/>
  <c r="L67" i="2"/>
  <c r="L75" i="2"/>
  <c r="L83" i="2"/>
  <c r="L37" i="2"/>
  <c r="L53" i="2"/>
  <c r="L61" i="2"/>
  <c r="L69" i="2"/>
  <c r="L77" i="2"/>
  <c r="L85" i="2"/>
  <c r="L45" i="2"/>
  <c r="L39" i="2"/>
  <c r="L47" i="2"/>
  <c r="L55" i="2"/>
  <c r="L63" i="2"/>
  <c r="L71" i="2"/>
  <c r="L79" i="2"/>
  <c r="L7" i="2"/>
  <c r="L41" i="2"/>
  <c r="L49" i="2"/>
  <c r="L57" i="2"/>
  <c r="L65" i="2"/>
  <c r="L73" i="2"/>
  <c r="L81" i="2"/>
  <c r="S87" i="2" l="1"/>
</calcChain>
</file>

<file path=xl/sharedStrings.xml><?xml version="1.0" encoding="utf-8"?>
<sst xmlns="http://schemas.openxmlformats.org/spreadsheetml/2006/main" count="1945" uniqueCount="1028">
  <si>
    <t>Ethnicity Key</t>
  </si>
  <si>
    <t>LGA Key</t>
  </si>
  <si>
    <r>
      <rPr>
        <sz val="11"/>
        <color rgb="FF00B0F0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>Date of Settlement</t>
    </r>
    <r>
      <rPr>
        <sz val="11"/>
        <rFont val="Calibri"/>
        <family val="2"/>
        <scheme val="minor"/>
      </rPr>
      <t xml:space="preserve"> uses a combination of either arrival date or grant date depending on </t>
    </r>
  </si>
  <si>
    <t>NFD</t>
  </si>
  <si>
    <t>Not further defined</t>
  </si>
  <si>
    <t>A</t>
  </si>
  <si>
    <t>Areas</t>
  </si>
  <si>
    <t>200 - Refugee;</t>
  </si>
  <si>
    <t xml:space="preserve">where the settler was when their current SDB visa was granted. </t>
  </si>
  <si>
    <t>NEC</t>
  </si>
  <si>
    <t>Not elsewhere classified</t>
  </si>
  <si>
    <t>AC</t>
  </si>
  <si>
    <t>Aboriginal Councils</t>
  </si>
  <si>
    <t>201 - In-Country Special Humanitarian;</t>
  </si>
  <si>
    <t xml:space="preserve">If a settler was offshore when their current SDB visa was granted then arrival date is used. If a settler was onshore </t>
  </si>
  <si>
    <t>B</t>
  </si>
  <si>
    <t>Boroughs</t>
  </si>
  <si>
    <t>202 - Global Special Humanitarian;</t>
  </si>
  <si>
    <t xml:space="preserve">when their current SDB visa was granted then visa grant date is used. </t>
  </si>
  <si>
    <t>C</t>
  </si>
  <si>
    <t>Cities</t>
  </si>
  <si>
    <t>203 - Emergency Rescue;</t>
  </si>
  <si>
    <t>DC</t>
  </si>
  <si>
    <t>District Councils</t>
  </si>
  <si>
    <t>204 - Women at Risk;</t>
  </si>
  <si>
    <t xml:space="preserve">** What does a Country of Birth of ‘Australia’ mean? </t>
  </si>
  <si>
    <t>M</t>
  </si>
  <si>
    <t>Municipalities/Municipal Councils</t>
  </si>
  <si>
    <t>800 - Territorial Asylum (Residence);</t>
  </si>
  <si>
    <t xml:space="preserve">If a migrant’s Country of Birth is listed as ‘Australia’ it indicates that </t>
  </si>
  <si>
    <t>R</t>
  </si>
  <si>
    <t>Regional Councils</t>
  </si>
  <si>
    <t>851 - Resolution of Status; and</t>
  </si>
  <si>
    <t xml:space="preserve">the individual was actually born in Australia from parents </t>
  </si>
  <si>
    <t>You should note and take into account the matters identified as caveats to this data (refer to separate tab).</t>
  </si>
  <si>
    <t>RC</t>
  </si>
  <si>
    <t>Rural Councils</t>
  </si>
  <si>
    <t>866 - Protection.</t>
  </si>
  <si>
    <t xml:space="preserve">who had arrived in Australia prior to the birth but were not permanent residents. </t>
  </si>
  <si>
    <t>RegC</t>
  </si>
  <si>
    <t>Regional Councils (SA only)</t>
  </si>
  <si>
    <t>S</t>
  </si>
  <si>
    <t>Shires</t>
  </si>
  <si>
    <t>T</t>
  </si>
  <si>
    <t>Towns</t>
  </si>
  <si>
    <t xml:space="preserve"> </t>
  </si>
  <si>
    <t>Migration Stream</t>
  </si>
  <si>
    <t>Age Band</t>
  </si>
  <si>
    <r>
      <t xml:space="preserve">Humanitarian </t>
    </r>
    <r>
      <rPr>
        <b/>
        <sz val="11"/>
        <color rgb="FF00B0F0"/>
        <rFont val="Calibri"/>
        <family val="2"/>
        <scheme val="minor"/>
      </rPr>
      <t>(a)</t>
    </r>
  </si>
  <si>
    <t>Family</t>
  </si>
  <si>
    <t>Skilled</t>
  </si>
  <si>
    <t>Local Government Area</t>
  </si>
  <si>
    <r>
      <t>Country of Birth</t>
    </r>
    <r>
      <rPr>
        <b/>
        <sz val="11"/>
        <color rgb="FF00B0F0"/>
        <rFont val="Calibri"/>
        <family val="2"/>
        <scheme val="minor"/>
      </rPr>
      <t>**</t>
    </r>
  </si>
  <si>
    <t>Ethnicity</t>
  </si>
  <si>
    <t>Religion</t>
  </si>
  <si>
    <t>Language</t>
  </si>
  <si>
    <t>00-05</t>
  </si>
  <si>
    <t>Bayside (C)</t>
  </si>
  <si>
    <t>&lt;5</t>
  </si>
  <si>
    <t>INDIA</t>
  </si>
  <si>
    <t>Not Recorded</t>
  </si>
  <si>
    <t>Not Stated</t>
  </si>
  <si>
    <t>Not stated</t>
  </si>
  <si>
    <t>06-11</t>
  </si>
  <si>
    <t>Ballarat (C)</t>
  </si>
  <si>
    <t>CHINA, PEOPLES REPUBLIC OF</t>
  </si>
  <si>
    <t>Syrian</t>
  </si>
  <si>
    <t>Christian (NFD)</t>
  </si>
  <si>
    <t>English</t>
  </si>
  <si>
    <t>12-15</t>
  </si>
  <si>
    <t>Mornington Peninsula (S)</t>
  </si>
  <si>
    <t>VIETNAM</t>
  </si>
  <si>
    <t>Iraqi</t>
  </si>
  <si>
    <t>Islam</t>
  </si>
  <si>
    <t>Mandarin</t>
  </si>
  <si>
    <t>16-17</t>
  </si>
  <si>
    <t>Nillumbik (S)</t>
  </si>
  <si>
    <t>PHILIPPINES</t>
  </si>
  <si>
    <t>Karen (Burma)</t>
  </si>
  <si>
    <t>Shia</t>
  </si>
  <si>
    <t>Punjabi</t>
  </si>
  <si>
    <t>18-24</t>
  </si>
  <si>
    <t>Swan Hill (RC)</t>
  </si>
  <si>
    <t>PAKISTAN</t>
  </si>
  <si>
    <t>Burmese</t>
  </si>
  <si>
    <t>Buddhism</t>
  </si>
  <si>
    <t>Hindi</t>
  </si>
  <si>
    <t>25-34</t>
  </si>
  <si>
    <t>Wellington (S)</t>
  </si>
  <si>
    <t>SRI LANKA</t>
  </si>
  <si>
    <t>Hazara (Afghan)</t>
  </si>
  <si>
    <t>Sunni</t>
  </si>
  <si>
    <t>Arabic</t>
  </si>
  <si>
    <t>35-44</t>
  </si>
  <si>
    <t>Warrnambool (C)</t>
  </si>
  <si>
    <t>UNITED KINGDOM</t>
  </si>
  <si>
    <t>Congo</t>
  </si>
  <si>
    <t>Chaldean Catholic</t>
  </si>
  <si>
    <t>Urdu</t>
  </si>
  <si>
    <t>45-54</t>
  </si>
  <si>
    <t>Moira (S)</t>
  </si>
  <si>
    <t>AUSTRALIA</t>
  </si>
  <si>
    <t>Chin (Burma)</t>
  </si>
  <si>
    <t>Greek Orthodox</t>
  </si>
  <si>
    <t>Vietnamese</t>
  </si>
  <si>
    <t>55-64</t>
  </si>
  <si>
    <t>Surf Coast (S)</t>
  </si>
  <si>
    <t>MALAYSIA</t>
  </si>
  <si>
    <t>Chin</t>
  </si>
  <si>
    <t>Syriac Catholic_x000D_
Syriac Catholic_x000D_
Syriac Catholic</t>
  </si>
  <si>
    <t>Chinese, nec</t>
  </si>
  <si>
    <t>65+</t>
  </si>
  <si>
    <t>Horsham (RC)</t>
  </si>
  <si>
    <t>NEPAL</t>
  </si>
  <si>
    <t>Arab (NFD)</t>
  </si>
  <si>
    <t>Telugu</t>
  </si>
  <si>
    <t>(blank)</t>
  </si>
  <si>
    <t>Gannawarra (S)</t>
  </si>
  <si>
    <t>AFGHANISTAN</t>
  </si>
  <si>
    <t>Assyrian</t>
  </si>
  <si>
    <t>Assyrian Church of the East</t>
  </si>
  <si>
    <t>Nepali</t>
  </si>
  <si>
    <t>Grand Total</t>
  </si>
  <si>
    <t>Hindmarsh (S)</t>
  </si>
  <si>
    <t>THAILAND</t>
  </si>
  <si>
    <t>Chaldean (Iraq)</t>
  </si>
  <si>
    <t>Catholic(NEC)</t>
  </si>
  <si>
    <t>Sinhalese</t>
  </si>
  <si>
    <t>Hume (C)</t>
  </si>
  <si>
    <t>INDONESIA</t>
  </si>
  <si>
    <t>Oromo (Ethopian)</t>
  </si>
  <si>
    <t>Romanian Orthodox</t>
  </si>
  <si>
    <t>Gujarati</t>
  </si>
  <si>
    <t>Brimbank (C)</t>
  </si>
  <si>
    <t>IRAQ</t>
  </si>
  <si>
    <t>Tigrinya (Ethiopean/Eritrean)</t>
  </si>
  <si>
    <t>Syriac Orthodox Church</t>
  </si>
  <si>
    <t>Tamil</t>
  </si>
  <si>
    <t>Wyndham (C)</t>
  </si>
  <si>
    <t>IRAN</t>
  </si>
  <si>
    <t>Not Stated/Refused</t>
  </si>
  <si>
    <t>Pentecostal (NEC)</t>
  </si>
  <si>
    <t>Gender</t>
  </si>
  <si>
    <t>Maroondah (C)</t>
  </si>
  <si>
    <t>Bembe</t>
  </si>
  <si>
    <t>Hinduism</t>
  </si>
  <si>
    <t>Malayalam</t>
  </si>
  <si>
    <t>Female</t>
  </si>
  <si>
    <t>Greater Dandenong (C)</t>
  </si>
  <si>
    <t>Tibetan</t>
  </si>
  <si>
    <t>Baha I World Faith</t>
  </si>
  <si>
    <t>Spanish</t>
  </si>
  <si>
    <t>Male</t>
  </si>
  <si>
    <t>Casey (C)</t>
  </si>
  <si>
    <t>KOREA, SOUTH</t>
  </si>
  <si>
    <t>Pashtun (Afghan)</t>
  </si>
  <si>
    <t>Pentecostal (NFD)</t>
  </si>
  <si>
    <t>Indonesian</t>
  </si>
  <si>
    <t>Greater Geelong (C)</t>
  </si>
  <si>
    <t>CAMBODIA</t>
  </si>
  <si>
    <t>Iranian</t>
  </si>
  <si>
    <t>Orthodox (NFD)</t>
  </si>
  <si>
    <t>Cantonese</t>
  </si>
  <si>
    <t>Melton (S)</t>
  </si>
  <si>
    <t>NEW ZEALAND</t>
  </si>
  <si>
    <t>Inadequately dscrbd/language problems</t>
  </si>
  <si>
    <t>Sikhism</t>
  </si>
  <si>
    <t>Thai</t>
  </si>
  <si>
    <t>Yarra Ranges (S)</t>
  </si>
  <si>
    <t>Tajik</t>
  </si>
  <si>
    <t>Melkite Catholic</t>
  </si>
  <si>
    <t>Filipino</t>
  </si>
  <si>
    <t>Greater Shepparton (C)</t>
  </si>
  <si>
    <t>Unknown</t>
  </si>
  <si>
    <t>No Religion (NFD)</t>
  </si>
  <si>
    <t>Bengali</t>
  </si>
  <si>
    <t>Whittlesea (C)</t>
  </si>
  <si>
    <t>SOUTH AFRICA</t>
  </si>
  <si>
    <t>Malay (Malaysian)</t>
  </si>
  <si>
    <t>Animism</t>
  </si>
  <si>
    <t>Korean</t>
  </si>
  <si>
    <t>English Proficiency</t>
  </si>
  <si>
    <t>Maribyrnong (C)</t>
  </si>
  <si>
    <t>BANGLADESH</t>
  </si>
  <si>
    <t>Pakistani</t>
  </si>
  <si>
    <t>Assyrian Catholic</t>
  </si>
  <si>
    <t>Dari</t>
  </si>
  <si>
    <t>Very Good</t>
  </si>
  <si>
    <t>Greater Bendigo (C)</t>
  </si>
  <si>
    <t>COLOMBIA</t>
  </si>
  <si>
    <t>Nepalese</t>
  </si>
  <si>
    <t>Inadequately Described</t>
  </si>
  <si>
    <t>Chinese, nfd</t>
  </si>
  <si>
    <t>Good</t>
  </si>
  <si>
    <t>Wodonga (RC)</t>
  </si>
  <si>
    <t>SINGAPORE</t>
  </si>
  <si>
    <t>Palestinian</t>
  </si>
  <si>
    <t>Armenian Apostolic Church</t>
  </si>
  <si>
    <t>Marathi</t>
  </si>
  <si>
    <t>Poor</t>
  </si>
  <si>
    <t>Mildura (RC)</t>
  </si>
  <si>
    <t>ITALY</t>
  </si>
  <si>
    <t>Lebanese</t>
  </si>
  <si>
    <t>Presbyterian &amp; Reformed (NFD)</t>
  </si>
  <si>
    <t>Khmer</t>
  </si>
  <si>
    <t>Nil</t>
  </si>
  <si>
    <t>Darebin (C)</t>
  </si>
  <si>
    <t>TAIWAN</t>
  </si>
  <si>
    <t>Coptic Orthodox Church</t>
  </si>
  <si>
    <t>Swahili</t>
  </si>
  <si>
    <t>Moreland (C)</t>
  </si>
  <si>
    <t>ETHIOPIA</t>
  </si>
  <si>
    <t>Han Chinese</t>
  </si>
  <si>
    <t>Seventh-Day Adventist</t>
  </si>
  <si>
    <t>Persian</t>
  </si>
  <si>
    <t>Knox (C)</t>
  </si>
  <si>
    <t>LEBANON</t>
  </si>
  <si>
    <t>Indian (NFD)</t>
  </si>
  <si>
    <t>Ahmadi</t>
  </si>
  <si>
    <t>Persian (excluding Dari)</t>
  </si>
  <si>
    <t>Manningham (C)</t>
  </si>
  <si>
    <t>BRAZIL</t>
  </si>
  <si>
    <t>Eritrean</t>
  </si>
  <si>
    <t>Orthodox (NEC)</t>
  </si>
  <si>
    <t>Italian</t>
  </si>
  <si>
    <t>Whitehorse (C)</t>
  </si>
  <si>
    <t>CANADA</t>
  </si>
  <si>
    <t>Tigrean/Tigray/Tigre</t>
  </si>
  <si>
    <t>Western Catholic/Catholic</t>
  </si>
  <si>
    <t>French</t>
  </si>
  <si>
    <t>Cardinia (S)</t>
  </si>
  <si>
    <t>TURKEY</t>
  </si>
  <si>
    <t>Armenian</t>
  </si>
  <si>
    <t>Other Christian (NEC)</t>
  </si>
  <si>
    <t>Burmese / Myanmar</t>
  </si>
  <si>
    <t>Moonee Valley (C)</t>
  </si>
  <si>
    <t>Ethiopian</t>
  </si>
  <si>
    <t>Druse/Druze</t>
  </si>
  <si>
    <t>Turkish</t>
  </si>
  <si>
    <t>Hobsons Bay (C)</t>
  </si>
  <si>
    <t>FRANCE</t>
  </si>
  <si>
    <t>Chinese (NFD)</t>
  </si>
  <si>
    <t>Fa Lun Gong</t>
  </si>
  <si>
    <t>Russian</t>
  </si>
  <si>
    <t>Boroondara (C)</t>
  </si>
  <si>
    <t>MAURITIUS</t>
  </si>
  <si>
    <t>Kurdish</t>
  </si>
  <si>
    <t>Other Protestant (NFD)</t>
  </si>
  <si>
    <t>Portuguese</t>
  </si>
  <si>
    <t>Melbourne (C)</t>
  </si>
  <si>
    <t>GERMANY</t>
  </si>
  <si>
    <t>Hazara (NFD)</t>
  </si>
  <si>
    <t>Baptist</t>
  </si>
  <si>
    <t>Hazaragi</t>
  </si>
  <si>
    <t>JAPAN</t>
  </si>
  <si>
    <t>Amhara (Ethiopian)</t>
  </si>
  <si>
    <t>Chin Haka</t>
  </si>
  <si>
    <t>Kingston (C)</t>
  </si>
  <si>
    <t>EGYPT</t>
  </si>
  <si>
    <t>Hutu</t>
  </si>
  <si>
    <t>Karen S'gaw</t>
  </si>
  <si>
    <t>Monash (C)</t>
  </si>
  <si>
    <t>UNITED ARAB EMIRATES</t>
  </si>
  <si>
    <t>Egyptian</t>
  </si>
  <si>
    <t>Assyrian Apostolic (NEC)</t>
  </si>
  <si>
    <t>Kannada</t>
  </si>
  <si>
    <t>Yarra (C)</t>
  </si>
  <si>
    <t>ENGLAND</t>
  </si>
  <si>
    <t>Sikh</t>
  </si>
  <si>
    <t>Maronite Catholic</t>
  </si>
  <si>
    <t>Karen</t>
  </si>
  <si>
    <t>Banyule (C)</t>
  </si>
  <si>
    <t>UNKNOWN</t>
  </si>
  <si>
    <t>Persian/Farsi</t>
  </si>
  <si>
    <t>Other Protestant (NEC)</t>
  </si>
  <si>
    <t>Malay</t>
  </si>
  <si>
    <t>Port Phillip (C)</t>
  </si>
  <si>
    <t>NIGERIA</t>
  </si>
  <si>
    <t>Tutsi</t>
  </si>
  <si>
    <t>Alevite/Alawi/Alawites</t>
  </si>
  <si>
    <t>Japanese</t>
  </si>
  <si>
    <t>Stonnington (C)</t>
  </si>
  <si>
    <t>SAUDI ARABIA</t>
  </si>
  <si>
    <t>Amharic</t>
  </si>
  <si>
    <t>Mitchell (S)</t>
  </si>
  <si>
    <t>RUSSIAN FEDERATION</t>
  </si>
  <si>
    <t>Religious Groups (NEC)</t>
  </si>
  <si>
    <t>Pashto</t>
  </si>
  <si>
    <t>Glen Eira (C)</t>
  </si>
  <si>
    <t>CONGO, DEM REPUBLIC OF THE</t>
  </si>
  <si>
    <t>Karenni</t>
  </si>
  <si>
    <t>Indian</t>
  </si>
  <si>
    <t>Frankston (C)</t>
  </si>
  <si>
    <t>KENYA</t>
  </si>
  <si>
    <t>Sabean Mandean/Sabian</t>
  </si>
  <si>
    <t>German</t>
  </si>
  <si>
    <t>Latrobe (C)</t>
  </si>
  <si>
    <t>FIJI</t>
  </si>
  <si>
    <t>Oromo</t>
  </si>
  <si>
    <t>East Gippsland (S)</t>
  </si>
  <si>
    <t>FYR MACEDONIA</t>
  </si>
  <si>
    <t>Burundi</t>
  </si>
  <si>
    <t>Jehovahs Witnesses</t>
  </si>
  <si>
    <t>Greek</t>
  </si>
  <si>
    <t>Campaspe (S)</t>
  </si>
  <si>
    <t>GREECE</t>
  </si>
  <si>
    <t>Asian (NFD)</t>
  </si>
  <si>
    <t>Atheism</t>
  </si>
  <si>
    <t>Tigrinya</t>
  </si>
  <si>
    <t>Baw Baw (S)</t>
  </si>
  <si>
    <t>ZIMBABWE</t>
  </si>
  <si>
    <t>Religious Belief (NFD)</t>
  </si>
  <si>
    <t>Macedon Ranges (S)</t>
  </si>
  <si>
    <t>POLAND</t>
  </si>
  <si>
    <t>None</t>
  </si>
  <si>
    <t>Aboriginal Evangelical Missions</t>
  </si>
  <si>
    <t>Farsi (Persian)</t>
  </si>
  <si>
    <t>Bass Coast (S)</t>
  </si>
  <si>
    <t>MEXICO</t>
  </si>
  <si>
    <t>Kachin</t>
  </si>
  <si>
    <t>Anglican</t>
  </si>
  <si>
    <t>Macedonian</t>
  </si>
  <si>
    <t>Wangaratta (RC)</t>
  </si>
  <si>
    <t>NETHERLANDS, KINGDOM OF THE</t>
  </si>
  <si>
    <t>Sudanese</t>
  </si>
  <si>
    <t>Agnosticism</t>
  </si>
  <si>
    <t>Sri Lankan</t>
  </si>
  <si>
    <t>Moorabool (S)</t>
  </si>
  <si>
    <t>CHILE</t>
  </si>
  <si>
    <t>Fijian</t>
  </si>
  <si>
    <t>Somali</t>
  </si>
  <si>
    <t>Alpine (S)</t>
  </si>
  <si>
    <t>UKRAINE</t>
  </si>
  <si>
    <t>Singhalese/Sinhalese</t>
  </si>
  <si>
    <t>Polish</t>
  </si>
  <si>
    <t>Colac-Otway (S)</t>
  </si>
  <si>
    <t>ISRAEL</t>
  </si>
  <si>
    <t>Serbian</t>
  </si>
  <si>
    <t>Hepburn (S)</t>
  </si>
  <si>
    <t>SOMALIA</t>
  </si>
  <si>
    <t>Blen (Eritrea)</t>
  </si>
  <si>
    <t>Albanian</t>
  </si>
  <si>
    <t>South Gippsland (S)</t>
  </si>
  <si>
    <t>ERITREA</t>
  </si>
  <si>
    <t>Gurage</t>
  </si>
  <si>
    <t>Afrikaans</t>
  </si>
  <si>
    <t>Central Goldfields (S)</t>
  </si>
  <si>
    <t>SPAIN</t>
  </si>
  <si>
    <t>Myanmar</t>
  </si>
  <si>
    <t>Burmese and Related Languages, nfd</t>
  </si>
  <si>
    <t>Moyne (S)</t>
  </si>
  <si>
    <t>U.S.S.R.</t>
  </si>
  <si>
    <t>Togolese</t>
  </si>
  <si>
    <t>Southern Grampians (S)</t>
  </si>
  <si>
    <t>SWEDEN</t>
  </si>
  <si>
    <t>OTHER LANGUAGES</t>
  </si>
  <si>
    <t>Glenelg (S)</t>
  </si>
  <si>
    <t>ARGENTINA</t>
  </si>
  <si>
    <t>Afghan</t>
  </si>
  <si>
    <t>Chin Teddim</t>
  </si>
  <si>
    <t>Corangamite (S)</t>
  </si>
  <si>
    <t>ROMANIA</t>
  </si>
  <si>
    <t>Northern Grampians (S)</t>
  </si>
  <si>
    <t>KUWAIT</t>
  </si>
  <si>
    <t>Coptic</t>
  </si>
  <si>
    <t>Mauritian Creole</t>
  </si>
  <si>
    <t>Murrindindi (S)</t>
  </si>
  <si>
    <t>VENEZUELA</t>
  </si>
  <si>
    <t>No specific ethnicity</t>
  </si>
  <si>
    <t>Romanian</t>
  </si>
  <si>
    <t>Benalla (RC)</t>
  </si>
  <si>
    <t>ALBANIA</t>
  </si>
  <si>
    <t>Azaris (Iran)</t>
  </si>
  <si>
    <t>Dutch</t>
  </si>
  <si>
    <t>Strathbogie (S)</t>
  </si>
  <si>
    <t>SUDAN</t>
  </si>
  <si>
    <t>African (NFD)</t>
  </si>
  <si>
    <t>Hebrew</t>
  </si>
  <si>
    <t>Indigo (S)</t>
  </si>
  <si>
    <t>SERBIA</t>
  </si>
  <si>
    <t>Shona</t>
  </si>
  <si>
    <t>Golden Plains (S)</t>
  </si>
  <si>
    <t>JORDAN</t>
  </si>
  <si>
    <t>Libyan</t>
  </si>
  <si>
    <t>Chin Zome</t>
  </si>
  <si>
    <t>Loddon (S)</t>
  </si>
  <si>
    <t>BOSNIA AND HERZEGOVINA</t>
  </si>
  <si>
    <t>Kinh (Vietnam)</t>
  </si>
  <si>
    <t>Farsi (Afghan)</t>
  </si>
  <si>
    <t>Mansfield (S)</t>
  </si>
  <si>
    <t>SCOTLAND</t>
  </si>
  <si>
    <t>Kayan</t>
  </si>
  <si>
    <t>Tagalog</t>
  </si>
  <si>
    <t>Ararat (RC)</t>
  </si>
  <si>
    <t>NORTHERN IRELAND</t>
  </si>
  <si>
    <t>Igbo</t>
  </si>
  <si>
    <t>Chin Falam</t>
  </si>
  <si>
    <t>Buloke (S)</t>
  </si>
  <si>
    <t>PERU</t>
  </si>
  <si>
    <t>Hawiye (Somali)</t>
  </si>
  <si>
    <t>Cebuano</t>
  </si>
  <si>
    <t>Mount Alexander (S)</t>
  </si>
  <si>
    <t>UGANDA</t>
  </si>
  <si>
    <t>West Wimmera (S)</t>
  </si>
  <si>
    <t>REPUBLIC OF SOUTH SUDAN</t>
  </si>
  <si>
    <t>Zimbabwean</t>
  </si>
  <si>
    <t>Bisaya/Visaya</t>
  </si>
  <si>
    <t>Yarriambiack (S)</t>
  </si>
  <si>
    <t>PORTUGAL</t>
  </si>
  <si>
    <t>Sindhi</t>
  </si>
  <si>
    <t>Pyrenees (S)</t>
  </si>
  <si>
    <t>MOROCCO</t>
  </si>
  <si>
    <t>Saho</t>
  </si>
  <si>
    <t>Konkani</t>
  </si>
  <si>
    <t>Towong (S)</t>
  </si>
  <si>
    <t>QATAR</t>
  </si>
  <si>
    <t>Ukrainian</t>
  </si>
  <si>
    <t>Queenscliffe (B)</t>
  </si>
  <si>
    <t>GHANA</t>
  </si>
  <si>
    <t>Oriya</t>
  </si>
  <si>
    <t>BHUTAN</t>
  </si>
  <si>
    <t>Bosnian</t>
  </si>
  <si>
    <t>TIBET (SO STATED)</t>
  </si>
  <si>
    <t>Dinka (Sudanese)</t>
  </si>
  <si>
    <t>Kinyarwanda / Rwanda</t>
  </si>
  <si>
    <t>SWITZERLAND</t>
  </si>
  <si>
    <t>Middle Eastern</t>
  </si>
  <si>
    <t>Swedish</t>
  </si>
  <si>
    <t>HUNGARY</t>
  </si>
  <si>
    <t>Brahmin</t>
  </si>
  <si>
    <t>Tigre</t>
  </si>
  <si>
    <t>BELGIUM</t>
  </si>
  <si>
    <t>Yoruba</t>
  </si>
  <si>
    <t>Dinka</t>
  </si>
  <si>
    <t>TANZANIA</t>
  </si>
  <si>
    <t>CROATIA</t>
  </si>
  <si>
    <t>GERMANY, FED REPUBLIC OF</t>
  </si>
  <si>
    <t>Dzonkha</t>
  </si>
  <si>
    <t>OMAN</t>
  </si>
  <si>
    <t>Non-verbal so dscrbd</t>
  </si>
  <si>
    <t>FINLAND</t>
  </si>
  <si>
    <t>BAHRAIN</t>
  </si>
  <si>
    <t>Croatian</t>
  </si>
  <si>
    <t>BULGARIA</t>
  </si>
  <si>
    <t>Hungarian</t>
  </si>
  <si>
    <t>KAZAKHSTAN</t>
  </si>
  <si>
    <t>Darood/Darod (Somali)</t>
  </si>
  <si>
    <t>Hakka</t>
  </si>
  <si>
    <t>UZBEKISTAN</t>
  </si>
  <si>
    <t>Fijian Indian</t>
  </si>
  <si>
    <t>Kashmiri</t>
  </si>
  <si>
    <t>NORWAY</t>
  </si>
  <si>
    <t>Lao</t>
  </si>
  <si>
    <t>BURUNDI</t>
  </si>
  <si>
    <t>Czech</t>
  </si>
  <si>
    <t>YEMEN, REPUBLIC OF</t>
  </si>
  <si>
    <t>Mongolian</t>
  </si>
  <si>
    <t>DENMARK</t>
  </si>
  <si>
    <t>Bangladeshi</t>
  </si>
  <si>
    <t>MACAU SPECIAL ADMIN REGION</t>
  </si>
  <si>
    <t>Ashanti (Ghana)</t>
  </si>
  <si>
    <t>African Languages, nec</t>
  </si>
  <si>
    <t>MALAWI</t>
  </si>
  <si>
    <t>Bulgarian</t>
  </si>
  <si>
    <t>CZECH REPUBLIC</t>
  </si>
  <si>
    <t>Finnish</t>
  </si>
  <si>
    <t>LAO PEOPLES DEM REPUBLIC</t>
  </si>
  <si>
    <t>Rakhine (Burma)</t>
  </si>
  <si>
    <t>Danish</t>
  </si>
  <si>
    <t>PAPUA NEW GUINEA</t>
  </si>
  <si>
    <t>Norwegian</t>
  </si>
  <si>
    <t>ESTONIA</t>
  </si>
  <si>
    <t>Cambodian</t>
  </si>
  <si>
    <t>Uzbek</t>
  </si>
  <si>
    <t>YUGOSLAVIA FORMER</t>
  </si>
  <si>
    <t>Azeri</t>
  </si>
  <si>
    <t>BELARUS</t>
  </si>
  <si>
    <t>Rwandan</t>
  </si>
  <si>
    <t>Catalan</t>
  </si>
  <si>
    <t>EL SALVADOR</t>
  </si>
  <si>
    <t>Dhivehi</t>
  </si>
  <si>
    <t>MALDIVES</t>
  </si>
  <si>
    <t>Uighur</t>
  </si>
  <si>
    <t>Assamese</t>
  </si>
  <si>
    <t>SAMOA</t>
  </si>
  <si>
    <t>Slovak</t>
  </si>
  <si>
    <t>SLOVAKIA</t>
  </si>
  <si>
    <t>Ilonggo (Hiligaynon)</t>
  </si>
  <si>
    <t>CYPRUS</t>
  </si>
  <si>
    <t>Papua New Guinean</t>
  </si>
  <si>
    <t>Slovene</t>
  </si>
  <si>
    <t>LIBYA</t>
  </si>
  <si>
    <t>Mizo</t>
  </si>
  <si>
    <t>Kreole / Creole (African)</t>
  </si>
  <si>
    <t>WALES</t>
  </si>
  <si>
    <t>Shan</t>
  </si>
  <si>
    <t>Chin Zotong</t>
  </si>
  <si>
    <t>AUSTRIA</t>
  </si>
  <si>
    <t>Arabic, Sudanese Creole</t>
  </si>
  <si>
    <t>LIBERIA</t>
  </si>
  <si>
    <t>BRUNEI DARUSSALAM</t>
  </si>
  <si>
    <t>Chin Mara</t>
  </si>
  <si>
    <t>MONGOLIA</t>
  </si>
  <si>
    <t>Estonian</t>
  </si>
  <si>
    <t>LITHUANIA</t>
  </si>
  <si>
    <t>Lingala</t>
  </si>
  <si>
    <t>PALESTINIAN AUTHORITY</t>
  </si>
  <si>
    <t>Chaldaean</t>
  </si>
  <si>
    <t>ZAMBIA</t>
  </si>
  <si>
    <t>Hokkien</t>
  </si>
  <si>
    <t>GUATEMALA</t>
  </si>
  <si>
    <t>Inadequately dscrbd</t>
  </si>
  <si>
    <t>LIBYAN ARAB JAMHIRIYA</t>
  </si>
  <si>
    <t>Georgian</t>
  </si>
  <si>
    <t>MALTA</t>
  </si>
  <si>
    <t>Kirundi / Nyarwandwa / Rundi</t>
  </si>
  <si>
    <t>SLOVENIA</t>
  </si>
  <si>
    <t>Maltese</t>
  </si>
  <si>
    <t>KOSOVO</t>
  </si>
  <si>
    <t>Tulu</t>
  </si>
  <si>
    <t>ECUADOR</t>
  </si>
  <si>
    <t>Hausa</t>
  </si>
  <si>
    <t>ALGERIA</t>
  </si>
  <si>
    <t>Uygur / Uyghur</t>
  </si>
  <si>
    <t>MOLDOVA</t>
  </si>
  <si>
    <t>Eastern Kayah</t>
  </si>
  <si>
    <t>JAMAICA</t>
  </si>
  <si>
    <t>CHINA (SO STATED)</t>
  </si>
  <si>
    <t>Harari</t>
  </si>
  <si>
    <t>BOTSWANA</t>
  </si>
  <si>
    <t>African Languages, nfd</t>
  </si>
  <si>
    <t>TONGA</t>
  </si>
  <si>
    <t>Zulu</t>
  </si>
  <si>
    <t>URUGUAY</t>
  </si>
  <si>
    <t>CZECHOSLOVAKIA</t>
  </si>
  <si>
    <t>Luganda / Ganda</t>
  </si>
  <si>
    <t>CUBA</t>
  </si>
  <si>
    <t>Nuer</t>
  </si>
  <si>
    <t>TUNISIA</t>
  </si>
  <si>
    <t>Other Southern Asian Languages, nec</t>
  </si>
  <si>
    <t>TIMOR-LESTE</t>
  </si>
  <si>
    <t>Bikol</t>
  </si>
  <si>
    <t>LATVIA</t>
  </si>
  <si>
    <t>Akan</t>
  </si>
  <si>
    <t>RWANDA</t>
  </si>
  <si>
    <t>Papua New Guinea Papuan Languages, nec</t>
  </si>
  <si>
    <t>SIERRA LEONE</t>
  </si>
  <si>
    <t>Ndebele</t>
  </si>
  <si>
    <t>AZERBAIJAN</t>
  </si>
  <si>
    <t>Lithuanian</t>
  </si>
  <si>
    <t>GEORGIA</t>
  </si>
  <si>
    <t>Kikuyu</t>
  </si>
  <si>
    <t>BRITAIN</t>
  </si>
  <si>
    <t>Flemish</t>
  </si>
  <si>
    <t>YUGOSLAVIA, FED REPUBLIC OF</t>
  </si>
  <si>
    <t>Chaldean Neo-Aramaic</t>
  </si>
  <si>
    <t>GUINEA</t>
  </si>
  <si>
    <t>Javanese</t>
  </si>
  <si>
    <t>GERMAN DEMOCRATIC REPUBLIC</t>
  </si>
  <si>
    <t>Tai, nfd</t>
  </si>
  <si>
    <t>ARMENIA</t>
  </si>
  <si>
    <t>KYRGYZSTAN</t>
  </si>
  <si>
    <t>BOLIVIA</t>
  </si>
  <si>
    <t>Bemba</t>
  </si>
  <si>
    <t>TAJIKISTAN</t>
  </si>
  <si>
    <t>TRINIDAD AND TOBAGO</t>
  </si>
  <si>
    <t>Auslan</t>
  </si>
  <si>
    <t>IRELAND (SO STATED)</t>
  </si>
  <si>
    <t>Tongan</t>
  </si>
  <si>
    <t>NAMIBIA</t>
  </si>
  <si>
    <t>SOLOMON ISLANDS</t>
  </si>
  <si>
    <t>Twi (Akan)</t>
  </si>
  <si>
    <t>PARAGUAY</t>
  </si>
  <si>
    <t>Iranic, nec</t>
  </si>
  <si>
    <t>BURMA</t>
  </si>
  <si>
    <t>MONTENEGRO</t>
  </si>
  <si>
    <t>Balochi</t>
  </si>
  <si>
    <t>Wu</t>
  </si>
  <si>
    <t>VANUATU</t>
  </si>
  <si>
    <t>CAMEROON</t>
  </si>
  <si>
    <t>Lisu</t>
  </si>
  <si>
    <t>SOUTHERN ASIAN LANGUAGES</t>
  </si>
  <si>
    <t>KOREA, NORTH</t>
  </si>
  <si>
    <t>Tswana</t>
  </si>
  <si>
    <t>TURKMENISTAN</t>
  </si>
  <si>
    <t>Iranic, nfd</t>
  </si>
  <si>
    <t>CONGO, REPUBLIC OF</t>
  </si>
  <si>
    <t>Madi</t>
  </si>
  <si>
    <t>MADAGASCAR</t>
  </si>
  <si>
    <t>Irish</t>
  </si>
  <si>
    <t>MOZAMBIQUE</t>
  </si>
  <si>
    <t>Karen Pwo</t>
  </si>
  <si>
    <t>SENEGAL</t>
  </si>
  <si>
    <t>Serbo-Croatian/Yugoslavian so described</t>
  </si>
  <si>
    <t>DOMINICAN REPUBLIC</t>
  </si>
  <si>
    <t>ROMANIA PRE 1/2/2002</t>
  </si>
  <si>
    <t>COTE D'IVOIRE</t>
  </si>
  <si>
    <t>Krio</t>
  </si>
  <si>
    <t>NEW CALEDONIA</t>
  </si>
  <si>
    <t>Belorussian</t>
  </si>
  <si>
    <t>KIRIBATI</t>
  </si>
  <si>
    <t>COSTA RICA</t>
  </si>
  <si>
    <t>Gilbertese</t>
  </si>
  <si>
    <t>HONDURAS</t>
  </si>
  <si>
    <t>PANAMA</t>
  </si>
  <si>
    <t>Latvian</t>
  </si>
  <si>
    <t>MACAU</t>
  </si>
  <si>
    <t>Seychelles Creole</t>
  </si>
  <si>
    <t>Pacific Austronesian Languages, nec</t>
  </si>
  <si>
    <t>PUERTO RICO</t>
  </si>
  <si>
    <t>Basque</t>
  </si>
  <si>
    <t>VIETNAM, SOUTH</t>
  </si>
  <si>
    <t>FRENCH POLYNESIA</t>
  </si>
  <si>
    <t>JERSEY</t>
  </si>
  <si>
    <t>GAMBIA</t>
  </si>
  <si>
    <t>KAMPUCHEA</t>
  </si>
  <si>
    <t>LESOTHO</t>
  </si>
  <si>
    <t>BARBADOS</t>
  </si>
  <si>
    <t>BENIN</t>
  </si>
  <si>
    <t>ARUBA</t>
  </si>
  <si>
    <t>SAINT LUCIA</t>
  </si>
  <si>
    <t>ANDORRA</t>
  </si>
  <si>
    <t>BERMUDA</t>
  </si>
  <si>
    <t>ICELAND</t>
  </si>
  <si>
    <t>ANGOLA</t>
  </si>
  <si>
    <t>NICARAGUA</t>
  </si>
  <si>
    <t>REUNION</t>
  </si>
  <si>
    <t>TIMOR, EAST</t>
  </si>
  <si>
    <t>SERBIA AND MONTENEGRO</t>
  </si>
  <si>
    <t>BELIZE</t>
  </si>
  <si>
    <t>AMERICAN SAMOA</t>
  </si>
  <si>
    <t>LUXEMBOURG</t>
  </si>
  <si>
    <t>DJIBOUTI</t>
  </si>
  <si>
    <t>Bayside</t>
  </si>
  <si>
    <t>Ballarat</t>
  </si>
  <si>
    <t>Warrnambool</t>
  </si>
  <si>
    <t>Hume</t>
  </si>
  <si>
    <t>Brimbank</t>
  </si>
  <si>
    <t>Wyndham</t>
  </si>
  <si>
    <t>Maroondah</t>
  </si>
  <si>
    <t>Greater Dandenong</t>
  </si>
  <si>
    <t>Casey</t>
  </si>
  <si>
    <t>Greater Geelong</t>
  </si>
  <si>
    <t>Greater Shepparton</t>
  </si>
  <si>
    <t>Whittlesea</t>
  </si>
  <si>
    <t>Maribyrnong</t>
  </si>
  <si>
    <t>Greater Bendigo</t>
  </si>
  <si>
    <t>Darebin</t>
  </si>
  <si>
    <t>Moreland</t>
  </si>
  <si>
    <t>Knox</t>
  </si>
  <si>
    <t>Manningham</t>
  </si>
  <si>
    <t>Whitehorse</t>
  </si>
  <si>
    <t>Moonee Valley</t>
  </si>
  <si>
    <t>Hobsons Bay</t>
  </si>
  <si>
    <t>Boroondara</t>
  </si>
  <si>
    <t>Melbourne</t>
  </si>
  <si>
    <t>Kingston</t>
  </si>
  <si>
    <t>Monash</t>
  </si>
  <si>
    <t>Yarra</t>
  </si>
  <si>
    <t>Banyule</t>
  </si>
  <si>
    <t>Port Phillip</t>
  </si>
  <si>
    <t>Stonnington</t>
  </si>
  <si>
    <t>Glen Eira</t>
  </si>
  <si>
    <t>Frankston</t>
  </si>
  <si>
    <t>Latrobe</t>
  </si>
  <si>
    <t>Swan Hill</t>
  </si>
  <si>
    <t>Horsham</t>
  </si>
  <si>
    <t>Wodonga</t>
  </si>
  <si>
    <t>Mildura</t>
  </si>
  <si>
    <t>Wangaratta</t>
  </si>
  <si>
    <t>Benalla</t>
  </si>
  <si>
    <t>Ararat</t>
  </si>
  <si>
    <t>Mornington Peninsula</t>
  </si>
  <si>
    <t>Nillumbik</t>
  </si>
  <si>
    <t>Wellington</t>
  </si>
  <si>
    <t>Moira</t>
  </si>
  <si>
    <t>Surf Coast</t>
  </si>
  <si>
    <t>Gannawarra</t>
  </si>
  <si>
    <t>Hindmarsh</t>
  </si>
  <si>
    <t>Melton</t>
  </si>
  <si>
    <t>Yarra Ranges</t>
  </si>
  <si>
    <t>Cardinia</t>
  </si>
  <si>
    <t>Mitchell</t>
  </si>
  <si>
    <t>East Gippsland</t>
  </si>
  <si>
    <t>Campaspe</t>
  </si>
  <si>
    <t>Baw Baw</t>
  </si>
  <si>
    <t>Macedon Ranges</t>
  </si>
  <si>
    <t>Bass Coast</t>
  </si>
  <si>
    <t>Moorabool</t>
  </si>
  <si>
    <t>Alpine</t>
  </si>
  <si>
    <t>Colac-Otway</t>
  </si>
  <si>
    <t>Hepburn</t>
  </si>
  <si>
    <t>South Gippsland</t>
  </si>
  <si>
    <t>Central Goldfields</t>
  </si>
  <si>
    <t>Moyne</t>
  </si>
  <si>
    <t>Southern Grampians</t>
  </si>
  <si>
    <t>Glenelg</t>
  </si>
  <si>
    <t>Corangamite</t>
  </si>
  <si>
    <t>Northern Grampians</t>
  </si>
  <si>
    <t>Murrindindi</t>
  </si>
  <si>
    <t>Strathbogie</t>
  </si>
  <si>
    <t>Indigo</t>
  </si>
  <si>
    <t>Golden Plains</t>
  </si>
  <si>
    <t>Loddon</t>
  </si>
  <si>
    <t>Mansfield</t>
  </si>
  <si>
    <t>Buloke</t>
  </si>
  <si>
    <t>Mount Alexander</t>
  </si>
  <si>
    <t>West Wimmera</t>
  </si>
  <si>
    <t>Yarriambiack</t>
  </si>
  <si>
    <t>Pyrenees</t>
  </si>
  <si>
    <t>Towong</t>
  </si>
  <si>
    <t>Humanitarian</t>
  </si>
  <si>
    <t>Queenscliffe</t>
  </si>
  <si>
    <t>Source: Department of Social Services</t>
  </si>
  <si>
    <t>Total</t>
  </si>
  <si>
    <t>Figures given as "2" are represented here as "2"</t>
  </si>
  <si>
    <t>(a) Humanitarian Migration Stream comprises the below Visa-Subclasses:</t>
  </si>
  <si>
    <r>
      <t>Permanent Settlers (</t>
    </r>
    <r>
      <rPr>
        <b/>
        <i/>
        <sz val="13"/>
        <color theme="1"/>
        <rFont val="Calibri"/>
        <family val="2"/>
        <scheme val="minor"/>
      </rPr>
      <t>All Streams</t>
    </r>
    <r>
      <rPr>
        <i/>
        <sz val="13"/>
        <color theme="1"/>
        <rFont val="Calibri"/>
        <family val="2"/>
        <scheme val="minor"/>
      </rPr>
      <t xml:space="preserve">) in </t>
    </r>
    <r>
      <rPr>
        <b/>
        <i/>
        <sz val="13"/>
        <color rgb="FFFF0000"/>
        <rFont val="Calibri"/>
        <family val="2"/>
        <scheme val="minor"/>
      </rPr>
      <t>Victoria</t>
    </r>
    <r>
      <rPr>
        <b/>
        <i/>
        <sz val="13"/>
        <color theme="1"/>
        <rFont val="Calibri"/>
        <family val="2"/>
        <scheme val="minor"/>
      </rPr>
      <t xml:space="preserve"> </t>
    </r>
    <r>
      <rPr>
        <i/>
        <sz val="13"/>
        <color theme="1"/>
        <rFont val="Calibri"/>
        <family val="2"/>
        <scheme val="minor"/>
      </rPr>
      <t>with a Date of Settlement</t>
    </r>
    <r>
      <rPr>
        <i/>
        <sz val="13"/>
        <color rgb="FF00B0F0"/>
        <rFont val="Calibri"/>
        <family val="2"/>
        <scheme val="minor"/>
      </rPr>
      <t>*</t>
    </r>
    <r>
      <rPr>
        <i/>
        <sz val="13"/>
        <color theme="1"/>
        <rFont val="Calibri"/>
        <family val="2"/>
        <scheme val="minor"/>
      </rPr>
      <t xml:space="preserve"> </t>
    </r>
    <r>
      <rPr>
        <b/>
        <i/>
        <sz val="13"/>
        <color theme="1"/>
        <rFont val="Calibri"/>
        <family val="2"/>
        <scheme val="minor"/>
      </rPr>
      <t>between 01 January 2019 and 31 December 2019</t>
    </r>
  </si>
  <si>
    <r>
      <t xml:space="preserve">by </t>
    </r>
    <r>
      <rPr>
        <b/>
        <i/>
        <sz val="13"/>
        <color theme="1"/>
        <rFont val="Calibri"/>
        <family val="2"/>
        <scheme val="minor"/>
      </rPr>
      <t>Age Band</t>
    </r>
    <r>
      <rPr>
        <i/>
        <sz val="13"/>
        <color theme="1"/>
        <rFont val="Calibri"/>
        <family val="2"/>
        <scheme val="minor"/>
      </rPr>
      <t>,</t>
    </r>
    <r>
      <rPr>
        <b/>
        <i/>
        <sz val="13"/>
        <color theme="1"/>
        <rFont val="Calibri"/>
        <family val="2"/>
        <scheme val="minor"/>
      </rPr>
      <t xml:space="preserve"> Gender</t>
    </r>
    <r>
      <rPr>
        <i/>
        <sz val="13"/>
        <color theme="1"/>
        <rFont val="Calibri"/>
        <family val="2"/>
        <scheme val="minor"/>
      </rPr>
      <t>,</t>
    </r>
    <r>
      <rPr>
        <b/>
        <i/>
        <sz val="13"/>
        <color theme="1"/>
        <rFont val="Calibri"/>
        <family val="2"/>
        <scheme val="minor"/>
      </rPr>
      <t xml:space="preserve"> English Proficiency</t>
    </r>
    <r>
      <rPr>
        <i/>
        <sz val="13"/>
        <color theme="1"/>
        <rFont val="Calibri"/>
        <family val="2"/>
        <scheme val="minor"/>
      </rPr>
      <t>,</t>
    </r>
    <r>
      <rPr>
        <b/>
        <i/>
        <sz val="13"/>
        <color theme="1"/>
        <rFont val="Calibri"/>
        <family val="2"/>
        <scheme val="minor"/>
      </rPr>
      <t xml:space="preserve"> LGA</t>
    </r>
    <r>
      <rPr>
        <i/>
        <sz val="13"/>
        <color theme="1"/>
        <rFont val="Calibri"/>
        <family val="2"/>
        <scheme val="minor"/>
      </rPr>
      <t>,</t>
    </r>
    <r>
      <rPr>
        <b/>
        <i/>
        <sz val="13"/>
        <color theme="1"/>
        <rFont val="Calibri"/>
        <family val="2"/>
        <scheme val="minor"/>
      </rPr>
      <t xml:space="preserve"> Country of Birth</t>
    </r>
    <r>
      <rPr>
        <i/>
        <sz val="13"/>
        <color theme="1"/>
        <rFont val="Calibri"/>
        <family val="2"/>
        <scheme val="minor"/>
      </rPr>
      <t>,</t>
    </r>
    <r>
      <rPr>
        <b/>
        <i/>
        <sz val="13"/>
        <color theme="1"/>
        <rFont val="Calibri"/>
        <family val="2"/>
        <scheme val="minor"/>
      </rPr>
      <t xml:space="preserve"> Ethnicity</t>
    </r>
    <r>
      <rPr>
        <i/>
        <sz val="13"/>
        <color theme="1"/>
        <rFont val="Calibri"/>
        <family val="2"/>
        <scheme val="minor"/>
      </rPr>
      <t>,</t>
    </r>
    <r>
      <rPr>
        <b/>
        <i/>
        <sz val="13"/>
        <color theme="1"/>
        <rFont val="Calibri"/>
        <family val="2"/>
        <scheme val="minor"/>
      </rPr>
      <t xml:space="preserve"> Religion</t>
    </r>
    <r>
      <rPr>
        <i/>
        <sz val="13"/>
        <color theme="1"/>
        <rFont val="Calibri"/>
        <family val="2"/>
        <scheme val="minor"/>
      </rPr>
      <t xml:space="preserve"> and </t>
    </r>
    <r>
      <rPr>
        <b/>
        <i/>
        <sz val="13"/>
        <color theme="1"/>
        <rFont val="Calibri"/>
        <family val="2"/>
        <scheme val="minor"/>
      </rPr>
      <t>Language</t>
    </r>
    <r>
      <rPr>
        <i/>
        <sz val="13"/>
        <color theme="1"/>
        <rFont val="Calibri"/>
        <family val="2"/>
        <scheme val="minor"/>
      </rPr>
      <t xml:space="preserve"> </t>
    </r>
    <r>
      <rPr>
        <b/>
        <i/>
        <sz val="13"/>
        <color theme="1"/>
        <rFont val="Calibri"/>
        <family val="2"/>
        <scheme val="minor"/>
      </rPr>
      <t>as of 04/01/2020</t>
    </r>
  </si>
  <si>
    <t>UNITED STATES OF AMERICA</t>
  </si>
  <si>
    <t>MYANMAR</t>
  </si>
  <si>
    <t>HKSAR OF THE PRC</t>
  </si>
  <si>
    <t>Assyrian Church</t>
  </si>
  <si>
    <t>SYRIAN ARAB REPUBLIC</t>
  </si>
  <si>
    <t>IRELAND, REPUBLIC OF</t>
  </si>
  <si>
    <t>United Pentecostal</t>
  </si>
  <si>
    <t>Other African</t>
  </si>
  <si>
    <t>Assyrian Apostolic</t>
  </si>
  <si>
    <t>Luba/Kasai</t>
  </si>
  <si>
    <t>Judaism</t>
  </si>
  <si>
    <t>Serbian Orthodox</t>
  </si>
  <si>
    <t>Christian City Church</t>
  </si>
  <si>
    <t>Church of Jesus Christ of Lds (NFD)</t>
  </si>
  <si>
    <t>Latin American/Latino (NFD)</t>
  </si>
  <si>
    <t>Saudi Arabian</t>
  </si>
  <si>
    <t>Mano</t>
  </si>
  <si>
    <t>Venezuelan</t>
  </si>
  <si>
    <t>Nuer/Nver (Sudanese)</t>
  </si>
  <si>
    <t>Fur</t>
  </si>
  <si>
    <t>Yemen</t>
  </si>
  <si>
    <t>New Zealander (NFD)</t>
  </si>
  <si>
    <t>Kazakh/Qazaq</t>
  </si>
  <si>
    <t>Serbian/Serb</t>
  </si>
  <si>
    <t>Burman</t>
  </si>
  <si>
    <t>Ghanaian</t>
  </si>
  <si>
    <t>Anuak</t>
  </si>
  <si>
    <t>Jordanian</t>
  </si>
  <si>
    <t>Zophei</t>
  </si>
  <si>
    <t>Filipino (NFD)</t>
  </si>
  <si>
    <t>Visayan</t>
  </si>
  <si>
    <t>Moor</t>
  </si>
  <si>
    <t>Kissi</t>
  </si>
  <si>
    <t>Slovenian/Slovene</t>
  </si>
  <si>
    <t>Colombian</t>
  </si>
  <si>
    <t>Singaporean</t>
  </si>
  <si>
    <t>Hmong</t>
  </si>
  <si>
    <t>Chin Daai</t>
  </si>
  <si>
    <t>Other Eastern Asian Languages, nec</t>
  </si>
  <si>
    <t>Ga</t>
  </si>
  <si>
    <t>Dagbani</t>
  </si>
  <si>
    <t>Kurdish (Sorani)</t>
  </si>
  <si>
    <t>Ilokano</t>
  </si>
  <si>
    <t>Samoan</t>
  </si>
  <si>
    <t>Mandingo</t>
  </si>
  <si>
    <t>SOUTHEAST ASIAN LANGUAGES</t>
  </si>
  <si>
    <t>Kazakh</t>
  </si>
  <si>
    <t>Rohinga</t>
  </si>
  <si>
    <t>Other Southwest and Central Asian Languages, nec</t>
  </si>
  <si>
    <t>Dravidian, nfd</t>
  </si>
  <si>
    <t>Kpelle</t>
  </si>
  <si>
    <t>Indo-Aryan, nfd</t>
  </si>
  <si>
    <t>Tok Pisin</t>
  </si>
  <si>
    <t>Karen Gebe</t>
  </si>
  <si>
    <t>Turkic, nec</t>
  </si>
  <si>
    <t>Other Southeast Asian Languages, nec</t>
  </si>
  <si>
    <t>Afar</t>
  </si>
  <si>
    <t>ST KITTS AND NEVIS</t>
  </si>
  <si>
    <t>Pular / Fuuta Jalon</t>
  </si>
  <si>
    <t>COOK ISLANDS</t>
  </si>
  <si>
    <t>CURACAO</t>
  </si>
  <si>
    <t>Mende</t>
  </si>
  <si>
    <t>Arakanese</t>
  </si>
  <si>
    <t>GUYANA</t>
  </si>
  <si>
    <t>Iban</t>
  </si>
  <si>
    <t>Hawaiian English</t>
  </si>
  <si>
    <t>HAITI</t>
  </si>
  <si>
    <t>Ewe</t>
  </si>
  <si>
    <t>GAZA STRIP</t>
  </si>
  <si>
    <t>Vai</t>
  </si>
  <si>
    <t>German and Related Languages, nfd</t>
  </si>
  <si>
    <t>CENTRAL AFRICAN REPUBLIC</t>
  </si>
  <si>
    <t>Comorian</t>
  </si>
  <si>
    <t>Faeroese</t>
  </si>
  <si>
    <t>NORTHERN MARIANA ISLANDS</t>
  </si>
  <si>
    <t>Chin Senthang</t>
  </si>
  <si>
    <t>CHAD</t>
  </si>
  <si>
    <t>VIRGIN ISLANDS (U.S.A)</t>
  </si>
  <si>
    <t>YEMEN, PEOPLES DEM REP OF</t>
  </si>
  <si>
    <t>FAROE ISLANDS</t>
  </si>
  <si>
    <t>GABON</t>
  </si>
  <si>
    <t>CHANNEL ISLANDS</t>
  </si>
  <si>
    <t>NIGER</t>
  </si>
  <si>
    <t>BRITISH NATIONAL OVERSEAS</t>
  </si>
  <si>
    <t>SWAZILAND</t>
  </si>
  <si>
    <t xml:space="preserve">      Select Stream to view number of settlers by stream in descending order</t>
  </si>
  <si>
    <t>Burmese &amp; related</t>
  </si>
  <si>
    <t>Kirundi/Nyarwandwa</t>
  </si>
  <si>
    <t>PNG Languages, nec</t>
  </si>
  <si>
    <t>Serbo-Croatian so described</t>
  </si>
  <si>
    <t>German &amp; related</t>
  </si>
  <si>
    <t>Other SE Asian Langs</t>
  </si>
  <si>
    <t>Other East-Asian Langs</t>
  </si>
  <si>
    <t>Other Central Asian Langs</t>
  </si>
  <si>
    <t>Pacific Austronesian Langs</t>
  </si>
  <si>
    <t>Other South-Asian Langs</t>
  </si>
  <si>
    <t>Permanent Settlers in Victoria by Municipality and Stream: 2019</t>
  </si>
  <si>
    <t>Permanent Settlers in Victoria by Birthplace and Stream: 2019</t>
  </si>
  <si>
    <t>Permanent Settlers in Victoria by Language and Stream: 2019</t>
  </si>
  <si>
    <t>Per cent of Settlers within each Stream, by Municipality</t>
  </si>
  <si>
    <t>Number of Settlers within each Stream, by Municipality</t>
  </si>
  <si>
    <t xml:space="preserve"> Select Stream to view number of settlers by stream in descending order</t>
  </si>
  <si>
    <t>India</t>
  </si>
  <si>
    <t>China</t>
  </si>
  <si>
    <t>Philippines</t>
  </si>
  <si>
    <t>Vietnam</t>
  </si>
  <si>
    <t>Pakistan</t>
  </si>
  <si>
    <t>Sri Lanka</t>
  </si>
  <si>
    <t>United Kingdom</t>
  </si>
  <si>
    <t>Australia</t>
  </si>
  <si>
    <t>Iraq</t>
  </si>
  <si>
    <t>Nepal</t>
  </si>
  <si>
    <t>Malaysia</t>
  </si>
  <si>
    <t>Afghanistan</t>
  </si>
  <si>
    <t>Thailand</t>
  </si>
  <si>
    <t>Iran</t>
  </si>
  <si>
    <t>Usa</t>
  </si>
  <si>
    <t>Indonesia</t>
  </si>
  <si>
    <t>Korea, South</t>
  </si>
  <si>
    <t>South Africa</t>
  </si>
  <si>
    <t>Burma</t>
  </si>
  <si>
    <t>Hong Kong</t>
  </si>
  <si>
    <t>Italy</t>
  </si>
  <si>
    <t>New Zealand</t>
  </si>
  <si>
    <t>Bangladesh</t>
  </si>
  <si>
    <t>Colombia</t>
  </si>
  <si>
    <t>Cambodia</t>
  </si>
  <si>
    <t>Taiwan</t>
  </si>
  <si>
    <t>Singapore</t>
  </si>
  <si>
    <t>Syria</t>
  </si>
  <si>
    <t>Ireland</t>
  </si>
  <si>
    <t>Brazil</t>
  </si>
  <si>
    <t>Turkey</t>
  </si>
  <si>
    <t>Canada</t>
  </si>
  <si>
    <t>France</t>
  </si>
  <si>
    <t>Lebanon</t>
  </si>
  <si>
    <t>Ethiopia</t>
  </si>
  <si>
    <t>Germany</t>
  </si>
  <si>
    <t>Mauritius</t>
  </si>
  <si>
    <t>Japan</t>
  </si>
  <si>
    <t>Egypt</t>
  </si>
  <si>
    <t>England</t>
  </si>
  <si>
    <t>Uae</t>
  </si>
  <si>
    <t>Nigeria</t>
  </si>
  <si>
    <t>Congo, Dem.</t>
  </si>
  <si>
    <t>Saudi Arabia</t>
  </si>
  <si>
    <t>Fiji</t>
  </si>
  <si>
    <t>Greece</t>
  </si>
  <si>
    <t>Russia</t>
  </si>
  <si>
    <t>Zimbabwe</t>
  </si>
  <si>
    <t>Kenya</t>
  </si>
  <si>
    <t>Mexico</t>
  </si>
  <si>
    <t>Poland</t>
  </si>
  <si>
    <t>Netherlands</t>
  </si>
  <si>
    <t>Macedonia</t>
  </si>
  <si>
    <t>Eritrea</t>
  </si>
  <si>
    <t>Chile</t>
  </si>
  <si>
    <t>Spain</t>
  </si>
  <si>
    <t>Venezuela</t>
  </si>
  <si>
    <t>Israel</t>
  </si>
  <si>
    <t>Ukraine</t>
  </si>
  <si>
    <t>Sweden</t>
  </si>
  <si>
    <t>Argentina</t>
  </si>
  <si>
    <t>Somalia</t>
  </si>
  <si>
    <t>Serbia</t>
  </si>
  <si>
    <t>Scotland</t>
  </si>
  <si>
    <t>Kuwait</t>
  </si>
  <si>
    <t>Sudan</t>
  </si>
  <si>
    <t>Jordan</t>
  </si>
  <si>
    <t>Romania</t>
  </si>
  <si>
    <t>Albania</t>
  </si>
  <si>
    <t>Northern Ireland</t>
  </si>
  <si>
    <t>Peru</t>
  </si>
  <si>
    <t>Ghana</t>
  </si>
  <si>
    <t>Belgium</t>
  </si>
  <si>
    <t>Tanzania</t>
  </si>
  <si>
    <t>Uganda</t>
  </si>
  <si>
    <t>Bulgaria</t>
  </si>
  <si>
    <t>Finland</t>
  </si>
  <si>
    <t>Hungary</t>
  </si>
  <si>
    <t>Morocco</t>
  </si>
  <si>
    <t>Croatia</t>
  </si>
  <si>
    <t>Qatar</t>
  </si>
  <si>
    <t>Denmark</t>
  </si>
  <si>
    <t>Switzerland</t>
  </si>
  <si>
    <t>Tibet (So Stated)</t>
  </si>
  <si>
    <t>Portugal</t>
  </si>
  <si>
    <t>Malawi</t>
  </si>
  <si>
    <t>Uzbekistan</t>
  </si>
  <si>
    <t>Norway</t>
  </si>
  <si>
    <t>Bahrain</t>
  </si>
  <si>
    <t>Belarus</t>
  </si>
  <si>
    <t>Oman</t>
  </si>
  <si>
    <t>El Salvador</t>
  </si>
  <si>
    <t>Mongolia</t>
  </si>
  <si>
    <t>Bhutan</t>
  </si>
  <si>
    <t>Germany, Fed Republic Of</t>
  </si>
  <si>
    <t>Estonia</t>
  </si>
  <si>
    <t>Lithuania</t>
  </si>
  <si>
    <t>Brunei Darussalam</t>
  </si>
  <si>
    <t>Wales</t>
  </si>
  <si>
    <t>Ecuador</t>
  </si>
  <si>
    <t>Austria</t>
  </si>
  <si>
    <t>Cyprus</t>
  </si>
  <si>
    <t>Kosovo</t>
  </si>
  <si>
    <t>Palestinian Authority</t>
  </si>
  <si>
    <t>Papua New Guinea</t>
  </si>
  <si>
    <t>Slovenia</t>
  </si>
  <si>
    <t>Samoa</t>
  </si>
  <si>
    <t>Libya</t>
  </si>
  <si>
    <t>Zambia</t>
  </si>
  <si>
    <t>Yugoslavia Former</t>
  </si>
  <si>
    <t>Tonga</t>
  </si>
  <si>
    <t>(Blank)</t>
  </si>
  <si>
    <t>Czech Republic</t>
  </si>
  <si>
    <t>Slovakia</t>
  </si>
  <si>
    <t>Liberia</t>
  </si>
  <si>
    <t>Tunisia</t>
  </si>
  <si>
    <t>Rwanda</t>
  </si>
  <si>
    <t>Kazakhstan</t>
  </si>
  <si>
    <t>German Democratic Republic</t>
  </si>
  <si>
    <t>Timor-Leste</t>
  </si>
  <si>
    <t>Botswana</t>
  </si>
  <si>
    <t>Azerbaijan</t>
  </si>
  <si>
    <t>Sierra Leone</t>
  </si>
  <si>
    <t>Algeria</t>
  </si>
  <si>
    <t>Cameroon</t>
  </si>
  <si>
    <t>Ireland (So Stated)</t>
  </si>
  <si>
    <t>Latvia</t>
  </si>
  <si>
    <t>Moldova</t>
  </si>
  <si>
    <t>Maldives</t>
  </si>
  <si>
    <t>Georgia</t>
  </si>
  <si>
    <t>Jamaica</t>
  </si>
  <si>
    <t>Costa Rica</t>
  </si>
  <si>
    <t>Czechoslovakia</t>
  </si>
  <si>
    <t>Guatemala</t>
  </si>
  <si>
    <t>Cuba</t>
  </si>
  <si>
    <t>Guinea</t>
  </si>
  <si>
    <t>Namibia</t>
  </si>
  <si>
    <t>Malta</t>
  </si>
  <si>
    <t>Yugoslavia, Fed Republic Of</t>
  </si>
  <si>
    <t>Montenegro</t>
  </si>
  <si>
    <t>Romania Pre 1/2/2002</t>
  </si>
  <si>
    <t>New Caledonia</t>
  </si>
  <si>
    <t>Honduras</t>
  </si>
  <si>
    <t>Paraguay</t>
  </si>
  <si>
    <t>Senegal</t>
  </si>
  <si>
    <t>Armenia</t>
  </si>
  <si>
    <t>Djibouti</t>
  </si>
  <si>
    <t>Uruguay</t>
  </si>
  <si>
    <t>Madagascar</t>
  </si>
  <si>
    <t>Solomon Islands</t>
  </si>
  <si>
    <t>Cote D'Ivoire</t>
  </si>
  <si>
    <t>Timor, East</t>
  </si>
  <si>
    <t>Mozambique</t>
  </si>
  <si>
    <t>Vanuatu</t>
  </si>
  <si>
    <t>Trinidad And Tobago</t>
  </si>
  <si>
    <t>Bolivia</t>
  </si>
  <si>
    <t>Panama</t>
  </si>
  <si>
    <t>China (So Stated)</t>
  </si>
  <si>
    <t>Dominican Republic</t>
  </si>
  <si>
    <t>Iceland</t>
  </si>
  <si>
    <t>Reunion</t>
  </si>
  <si>
    <t>Gambia</t>
  </si>
  <si>
    <t>Britain</t>
  </si>
  <si>
    <t>Benin</t>
  </si>
  <si>
    <t>Barbados</t>
  </si>
  <si>
    <t>Tajikistan</t>
  </si>
  <si>
    <t>Andorra</t>
  </si>
  <si>
    <t>Belize</t>
  </si>
  <si>
    <t>Aruba</t>
  </si>
  <si>
    <t>Kiribati</t>
  </si>
  <si>
    <t>Macau</t>
  </si>
  <si>
    <t>Jersey</t>
  </si>
  <si>
    <t>Kyrgyzstan</t>
  </si>
  <si>
    <t>Bermuda</t>
  </si>
  <si>
    <t>St Kitts And Nevis</t>
  </si>
  <si>
    <t>Cook Islands</t>
  </si>
  <si>
    <t>Curacao</t>
  </si>
  <si>
    <t>Vietnam, South</t>
  </si>
  <si>
    <t>Puerto Rico</t>
  </si>
  <si>
    <t>Guyana</t>
  </si>
  <si>
    <t>Korea, North</t>
  </si>
  <si>
    <t>Kampuchea</t>
  </si>
  <si>
    <t>American Samoa</t>
  </si>
  <si>
    <t>Haiti</t>
  </si>
  <si>
    <t>Gaza Strip</t>
  </si>
  <si>
    <t>Luxembourg</t>
  </si>
  <si>
    <t>Turkmenistan</t>
  </si>
  <si>
    <t>Lesotho</t>
  </si>
  <si>
    <t>Northern Mariana Islands</t>
  </si>
  <si>
    <t>French Polynesia</t>
  </si>
  <si>
    <t>Chad</t>
  </si>
  <si>
    <t>Saint Lucia</t>
  </si>
  <si>
    <t>Faroe Islands</t>
  </si>
  <si>
    <t>Gabon</t>
  </si>
  <si>
    <t>Channel Islands</t>
  </si>
  <si>
    <t>Angola</t>
  </si>
  <si>
    <t>Niger</t>
  </si>
  <si>
    <t>Nicaragua</t>
  </si>
  <si>
    <t>British National Overseas</t>
  </si>
  <si>
    <t>Swaziland</t>
  </si>
  <si>
    <t>Virgin Islands</t>
  </si>
  <si>
    <t>Central African Rep.</t>
  </si>
  <si>
    <t>Congo, Rep.</t>
  </si>
  <si>
    <t>Laos</t>
  </si>
  <si>
    <t>South Sudan</t>
  </si>
  <si>
    <t>Bosnia</t>
  </si>
  <si>
    <t xml:space="preserve">     Select Stream to view number of settlers by stream in descending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</si>
</sst>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b/>
      <i/>
      <sz val="13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6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i/>
      <sz val="13"/>
      <color rgb="FF00B0F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-0.249977111117893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left" indent="2"/>
    </xf>
    <xf numFmtId="0" fontId="11" fillId="0" borderId="0" xfId="0" applyFont="1"/>
    <xf numFmtId="49" fontId="12" fillId="0" borderId="0" xfId="0" applyNumberFormat="1" applyFont="1" applyAlignment="1">
      <alignment horizontal="left" vertical="top"/>
    </xf>
    <xf numFmtId="0" fontId="14" fillId="0" borderId="0" xfId="0" applyFont="1"/>
    <xf numFmtId="0" fontId="0" fillId="0" borderId="0" xfId="0" applyAlignment="1">
      <alignment horizontal="left" indent="1"/>
    </xf>
    <xf numFmtId="0" fontId="1" fillId="2" borderId="4" xfId="0" applyFont="1" applyFill="1" applyBorder="1"/>
    <xf numFmtId="0" fontId="1" fillId="2" borderId="5" xfId="0" applyFont="1" applyFill="1" applyBorder="1"/>
    <xf numFmtId="3" fontId="1" fillId="2" borderId="4" xfId="0" applyNumberFormat="1" applyFont="1" applyFill="1" applyBorder="1" applyAlignment="1">
      <alignment horizontal="right"/>
    </xf>
    <xf numFmtId="3" fontId="1" fillId="2" borderId="4" xfId="0" applyNumberFormat="1" applyFont="1" applyFill="1" applyBorder="1"/>
    <xf numFmtId="0" fontId="19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6" fillId="6" borderId="0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15" fillId="0" borderId="8" xfId="0" applyFont="1" applyBorder="1" applyAlignment="1" applyProtection="1">
      <alignment vertical="center"/>
      <protection hidden="1"/>
    </xf>
    <xf numFmtId="3" fontId="15" fillId="0" borderId="8" xfId="0" applyNumberFormat="1" applyFont="1" applyBorder="1" applyAlignment="1" applyProtection="1">
      <alignment horizontal="right" vertical="center"/>
      <protection hidden="1"/>
    </xf>
    <xf numFmtId="3" fontId="15" fillId="0" borderId="8" xfId="0" applyNumberFormat="1" applyFont="1" applyBorder="1" applyAlignment="1" applyProtection="1">
      <alignment vertical="center"/>
      <protection hidden="1"/>
    </xf>
    <xf numFmtId="0" fontId="19" fillId="0" borderId="8" xfId="0" applyFont="1" applyBorder="1" applyAlignment="1" applyProtection="1">
      <alignment vertical="center"/>
      <protection hidden="1"/>
    </xf>
    <xf numFmtId="0" fontId="15" fillId="0" borderId="7" xfId="0" applyFont="1" applyBorder="1" applyAlignment="1" applyProtection="1">
      <alignment vertical="center"/>
      <protection hidden="1"/>
    </xf>
    <xf numFmtId="3" fontId="15" fillId="0" borderId="7" xfId="0" applyNumberFormat="1" applyFont="1" applyBorder="1" applyAlignment="1" applyProtection="1">
      <alignment horizontal="right" vertical="center"/>
      <protection hidden="1"/>
    </xf>
    <xf numFmtId="0" fontId="19" fillId="0" borderId="7" xfId="0" applyFont="1" applyBorder="1" applyAlignment="1" applyProtection="1">
      <alignment vertical="center"/>
      <protection hidden="1"/>
    </xf>
    <xf numFmtId="0" fontId="15" fillId="0" borderId="9" xfId="0" applyFont="1" applyBorder="1" applyAlignment="1" applyProtection="1">
      <alignment vertical="center"/>
      <protection hidden="1"/>
    </xf>
    <xf numFmtId="3" fontId="15" fillId="0" borderId="9" xfId="0" applyNumberFormat="1" applyFont="1" applyBorder="1" applyAlignment="1" applyProtection="1">
      <alignment horizontal="right" vertical="center"/>
      <protection hidden="1"/>
    </xf>
    <xf numFmtId="0" fontId="19" fillId="0" borderId="9" xfId="0" applyFont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locked="0" hidden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right" wrapText="1"/>
    </xf>
    <xf numFmtId="0" fontId="9" fillId="0" borderId="0" xfId="0" applyFont="1" applyAlignment="1">
      <alignment vertical="center"/>
    </xf>
    <xf numFmtId="0" fontId="23" fillId="0" borderId="0" xfId="0" applyFont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" fillId="2" borderId="10" xfId="0" applyFont="1" applyFill="1" applyBorder="1"/>
    <xf numFmtId="0" fontId="1" fillId="2" borderId="5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0" fillId="0" borderId="5" xfId="0" applyBorder="1" applyAlignment="1">
      <alignment horizontal="left"/>
    </xf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0" borderId="11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3" fontId="0" fillId="0" borderId="12" xfId="0" applyNumberFormat="1" applyBorder="1"/>
    <xf numFmtId="3" fontId="0" fillId="0" borderId="0" xfId="0" applyNumberFormat="1" applyAlignment="1">
      <alignment horizontal="right"/>
    </xf>
    <xf numFmtId="3" fontId="0" fillId="0" borderId="12" xfId="0" applyNumberFormat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0" fontId="1" fillId="2" borderId="3" xfId="0" applyFont="1" applyFill="1" applyBorder="1"/>
    <xf numFmtId="0" fontId="2" fillId="0" borderId="0" xfId="0" applyFont="1"/>
    <xf numFmtId="164" fontId="26" fillId="9" borderId="8" xfId="0" applyNumberFormat="1" applyFont="1" applyFill="1" applyBorder="1" applyAlignment="1" applyProtection="1">
      <alignment horizontal="center" vertical="center"/>
      <protection hidden="1"/>
    </xf>
    <xf numFmtId="3" fontId="18" fillId="3" borderId="0" xfId="0" applyNumberFormat="1" applyFont="1" applyFill="1" applyBorder="1" applyAlignment="1" applyProtection="1">
      <alignment horizontal="center" vertical="center"/>
      <protection hidden="1"/>
    </xf>
    <xf numFmtId="164" fontId="26" fillId="9" borderId="0" xfId="0" applyNumberFormat="1" applyFont="1" applyFill="1" applyBorder="1" applyAlignment="1" applyProtection="1">
      <alignment horizontal="center" vertical="center"/>
      <protection hidden="1"/>
    </xf>
    <xf numFmtId="164" fontId="26" fillId="10" borderId="8" xfId="0" applyNumberFormat="1" applyFont="1" applyFill="1" applyBorder="1" applyAlignment="1" applyProtection="1">
      <alignment horizontal="center" vertical="center"/>
      <protection hidden="1"/>
    </xf>
    <xf numFmtId="164" fontId="26" fillId="1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locked="0" hidden="1"/>
    </xf>
    <xf numFmtId="0" fontId="26" fillId="0" borderId="7" xfId="0" applyFont="1" applyBorder="1" applyAlignment="1" applyProtection="1">
      <alignment vertical="center"/>
      <protection hidden="1"/>
    </xf>
    <xf numFmtId="0" fontId="26" fillId="0" borderId="9" xfId="0" applyFont="1" applyBorder="1" applyAlignment="1" applyProtection="1">
      <alignment vertical="center"/>
      <protection hidden="1"/>
    </xf>
    <xf numFmtId="165" fontId="29" fillId="0" borderId="0" xfId="0" applyNumberFormat="1" applyFont="1" applyAlignment="1" applyProtection="1">
      <alignment vertical="center"/>
      <protection hidden="1"/>
    </xf>
    <xf numFmtId="165" fontId="15" fillId="0" borderId="0" xfId="0" applyNumberFormat="1" applyFont="1" applyAlignment="1" applyProtection="1">
      <alignment vertical="center"/>
      <protection hidden="1"/>
    </xf>
    <xf numFmtId="0" fontId="26" fillId="0" borderId="8" xfId="0" applyFont="1" applyBorder="1" applyAlignment="1" applyProtection="1">
      <alignment vertical="center"/>
      <protection hidden="1"/>
    </xf>
    <xf numFmtId="3" fontId="26" fillId="0" borderId="8" xfId="0" applyNumberFormat="1" applyFont="1" applyBorder="1" applyAlignment="1" applyProtection="1">
      <alignment horizontal="right" vertical="center"/>
      <protection hidden="1"/>
    </xf>
    <xf numFmtId="3" fontId="26" fillId="0" borderId="8" xfId="0" applyNumberFormat="1" applyFont="1" applyBorder="1" applyAlignment="1" applyProtection="1">
      <alignment vertical="center"/>
      <protection hidden="1"/>
    </xf>
    <xf numFmtId="3" fontId="26" fillId="0" borderId="7" xfId="0" applyNumberFormat="1" applyFont="1" applyBorder="1" applyAlignment="1" applyProtection="1">
      <alignment horizontal="right" vertical="center"/>
      <protection hidden="1"/>
    </xf>
    <xf numFmtId="3" fontId="26" fillId="0" borderId="9" xfId="0" applyNumberFormat="1" applyFont="1" applyBorder="1" applyAlignment="1" applyProtection="1">
      <alignment horizontal="right" vertical="center"/>
      <protection hidden="1"/>
    </xf>
    <xf numFmtId="3" fontId="26" fillId="0" borderId="0" xfId="0" applyNumberFormat="1" applyFont="1" applyBorder="1" applyAlignment="1" applyProtection="1">
      <alignment vertical="center"/>
      <protection hidden="1"/>
    </xf>
    <xf numFmtId="0" fontId="30" fillId="11" borderId="0" xfId="0" applyFont="1" applyFill="1" applyBorder="1" applyAlignment="1" applyProtection="1">
      <alignment vertical="center"/>
      <protection hidden="1"/>
    </xf>
    <xf numFmtId="3" fontId="30" fillId="11" borderId="0" xfId="0" applyNumberFormat="1" applyFont="1" applyFill="1" applyBorder="1" applyAlignment="1" applyProtection="1">
      <alignment horizontal="right" vertical="center"/>
      <protection hidden="1"/>
    </xf>
    <xf numFmtId="0" fontId="31" fillId="12" borderId="0" xfId="0" applyFont="1" applyFill="1" applyBorder="1" applyAlignment="1" applyProtection="1">
      <alignment vertical="center"/>
      <protection hidden="1"/>
    </xf>
    <xf numFmtId="3" fontId="31" fillId="12" borderId="0" xfId="0" applyNumberFormat="1" applyFont="1" applyFill="1" applyBorder="1" applyAlignment="1" applyProtection="1">
      <alignment horizontal="right" vertical="center"/>
      <protection hidden="1"/>
    </xf>
    <xf numFmtId="0" fontId="19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165" fontId="15" fillId="0" borderId="0" xfId="0" applyNumberFormat="1" applyFont="1" applyFill="1" applyAlignment="1" applyProtection="1">
      <alignment vertical="center"/>
      <protection hidden="1"/>
    </xf>
    <xf numFmtId="0" fontId="28" fillId="0" borderId="0" xfId="0" applyFont="1" applyAlignment="1" applyProtection="1">
      <alignment vertical="center" wrapText="1"/>
      <protection hidden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1" fillId="5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1" fillId="7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271e6e0482fa4c9c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53071708282455"/>
          <c:y val="2.8701220039802716E-2"/>
          <c:w val="0.74767966838369804"/>
          <c:h val="0.959105232038302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x Stream'!$L$7:$L$86</c:f>
              <c:strCache>
                <c:ptCount val="80"/>
                <c:pt idx="0">
                  <c:v>Hume</c:v>
                </c:pt>
                <c:pt idx="1">
                  <c:v>Casey</c:v>
                </c:pt>
                <c:pt idx="2">
                  <c:v>Wyndham</c:v>
                </c:pt>
                <c:pt idx="3">
                  <c:v>Brimbank</c:v>
                </c:pt>
                <c:pt idx="4">
                  <c:v>Melton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Greater Geelong</c:v>
                </c:pt>
                <c:pt idx="8">
                  <c:v>Maroondah</c:v>
                </c:pt>
                <c:pt idx="9">
                  <c:v>Greater Shepparton</c:v>
                </c:pt>
                <c:pt idx="10">
                  <c:v>Maribyrnong</c:v>
                </c:pt>
                <c:pt idx="11">
                  <c:v>Mildura</c:v>
                </c:pt>
                <c:pt idx="12">
                  <c:v>Wodonga</c:v>
                </c:pt>
                <c:pt idx="13">
                  <c:v>Darebin</c:v>
                </c:pt>
                <c:pt idx="14">
                  <c:v>Yarra Ranges</c:v>
                </c:pt>
                <c:pt idx="15">
                  <c:v>Greater Bendigo</c:v>
                </c:pt>
                <c:pt idx="16">
                  <c:v>Moreland</c:v>
                </c:pt>
                <c:pt idx="17">
                  <c:v>Hobsons Bay</c:v>
                </c:pt>
                <c:pt idx="18">
                  <c:v>Knox</c:v>
                </c:pt>
                <c:pt idx="19">
                  <c:v>Moonee Valley</c:v>
                </c:pt>
                <c:pt idx="20">
                  <c:v>Not Recorded</c:v>
                </c:pt>
                <c:pt idx="21">
                  <c:v>Melbourne</c:v>
                </c:pt>
                <c:pt idx="22">
                  <c:v>Yarra</c:v>
                </c:pt>
                <c:pt idx="23">
                  <c:v>Cardinia</c:v>
                </c:pt>
                <c:pt idx="24">
                  <c:v>Banyule</c:v>
                </c:pt>
                <c:pt idx="25">
                  <c:v>Whitehorse</c:v>
                </c:pt>
                <c:pt idx="26">
                  <c:v>Manningham</c:v>
                </c:pt>
                <c:pt idx="27">
                  <c:v>Monash</c:v>
                </c:pt>
                <c:pt idx="28">
                  <c:v>Boroondara</c:v>
                </c:pt>
                <c:pt idx="29">
                  <c:v>Stonnington</c:v>
                </c:pt>
                <c:pt idx="30">
                  <c:v>Port Phillip</c:v>
                </c:pt>
                <c:pt idx="31">
                  <c:v>Kingston</c:v>
                </c:pt>
                <c:pt idx="32">
                  <c:v>East Gippsland</c:v>
                </c:pt>
                <c:pt idx="33">
                  <c:v>Glen Eira</c:v>
                </c:pt>
                <c:pt idx="34">
                  <c:v>Latrobe</c:v>
                </c:pt>
                <c:pt idx="35">
                  <c:v>Mitchell</c:v>
                </c:pt>
                <c:pt idx="36">
                  <c:v>Frankston</c:v>
                </c:pt>
                <c:pt idx="37">
                  <c:v>Alpine</c:v>
                </c:pt>
                <c:pt idx="38">
                  <c:v>Hindmarsh</c:v>
                </c:pt>
                <c:pt idx="39">
                  <c:v>Wellington</c:v>
                </c:pt>
                <c:pt idx="40">
                  <c:v>Swan Hill</c:v>
                </c:pt>
                <c:pt idx="41">
                  <c:v>Nillumbik</c:v>
                </c:pt>
                <c:pt idx="42">
                  <c:v>Moira</c:v>
                </c:pt>
                <c:pt idx="43">
                  <c:v>Horsham</c:v>
                </c:pt>
                <c:pt idx="44">
                  <c:v>Colac-Otway</c:v>
                </c:pt>
                <c:pt idx="45">
                  <c:v>Benalla</c:v>
                </c:pt>
                <c:pt idx="46">
                  <c:v>Bayside</c:v>
                </c:pt>
                <c:pt idx="47">
                  <c:v>Baw Baw</c:v>
                </c:pt>
                <c:pt idx="48">
                  <c:v>Yarriambiack</c:v>
                </c:pt>
                <c:pt idx="49">
                  <c:v>West Wimmera</c:v>
                </c:pt>
                <c:pt idx="50">
                  <c:v>Warrnambool</c:v>
                </c:pt>
                <c:pt idx="51">
                  <c:v>Wangaratta</c:v>
                </c:pt>
                <c:pt idx="52">
                  <c:v>Towong</c:v>
                </c:pt>
                <c:pt idx="53">
                  <c:v>Surf Coast</c:v>
                </c:pt>
                <c:pt idx="54">
                  <c:v>Strathbogie</c:v>
                </c:pt>
                <c:pt idx="55">
                  <c:v>Southern Grampians</c:v>
                </c:pt>
                <c:pt idx="56">
                  <c:v>South Gippsland</c:v>
                </c:pt>
                <c:pt idx="57">
                  <c:v>Queenscliffe (B)</c:v>
                </c:pt>
                <c:pt idx="58">
                  <c:v>Pyrenees</c:v>
                </c:pt>
                <c:pt idx="59">
                  <c:v>Northern Grampians</c:v>
                </c:pt>
                <c:pt idx="60">
                  <c:v>Murrindindi</c:v>
                </c:pt>
                <c:pt idx="61">
                  <c:v>Moyne</c:v>
                </c:pt>
                <c:pt idx="62">
                  <c:v>Mount Alexander</c:v>
                </c:pt>
                <c:pt idx="63">
                  <c:v>Mornington Peninsula</c:v>
                </c:pt>
                <c:pt idx="64">
                  <c:v>Moorabool</c:v>
                </c:pt>
                <c:pt idx="65">
                  <c:v>Mansfield</c:v>
                </c:pt>
                <c:pt idx="66">
                  <c:v>Macedon Ranges</c:v>
                </c:pt>
                <c:pt idx="67">
                  <c:v>Loddon</c:v>
                </c:pt>
                <c:pt idx="68">
                  <c:v>Indigo</c:v>
                </c:pt>
                <c:pt idx="69">
                  <c:v>Hepburn</c:v>
                </c:pt>
                <c:pt idx="70">
                  <c:v>Golden Plains</c:v>
                </c:pt>
                <c:pt idx="71">
                  <c:v>Glenelg</c:v>
                </c:pt>
                <c:pt idx="72">
                  <c:v>Gannawarra</c:v>
                </c:pt>
                <c:pt idx="73">
                  <c:v>Corangamite</c:v>
                </c:pt>
                <c:pt idx="74">
                  <c:v>Central Goldfields</c:v>
                </c:pt>
                <c:pt idx="75">
                  <c:v>Campaspe</c:v>
                </c:pt>
                <c:pt idx="76">
                  <c:v>Buloke</c:v>
                </c:pt>
                <c:pt idx="77">
                  <c:v>Bass Coast</c:v>
                </c:pt>
                <c:pt idx="78">
                  <c:v>Ballarat</c:v>
                </c:pt>
                <c:pt idx="79">
                  <c:v>Ararat</c:v>
                </c:pt>
              </c:strCache>
            </c:strRef>
          </c:cat>
          <c:val>
            <c:numRef>
              <c:f>'Municipalities x Stream'!$M$7:$M$86</c:f>
              <c:numCache>
                <c:formatCode>General</c:formatCode>
                <c:ptCount val="80"/>
                <c:pt idx="0">
                  <c:v>1563</c:v>
                </c:pt>
                <c:pt idx="1">
                  <c:v>480</c:v>
                </c:pt>
                <c:pt idx="2">
                  <c:v>387</c:v>
                </c:pt>
                <c:pt idx="3">
                  <c:v>386</c:v>
                </c:pt>
                <c:pt idx="4">
                  <c:v>361</c:v>
                </c:pt>
                <c:pt idx="5">
                  <c:v>327</c:v>
                </c:pt>
                <c:pt idx="6">
                  <c:v>275</c:v>
                </c:pt>
                <c:pt idx="7">
                  <c:v>260</c:v>
                </c:pt>
                <c:pt idx="8">
                  <c:v>205</c:v>
                </c:pt>
                <c:pt idx="9">
                  <c:v>189</c:v>
                </c:pt>
                <c:pt idx="10">
                  <c:v>174</c:v>
                </c:pt>
                <c:pt idx="11">
                  <c:v>128</c:v>
                </c:pt>
                <c:pt idx="12">
                  <c:v>123</c:v>
                </c:pt>
                <c:pt idx="13">
                  <c:v>97</c:v>
                </c:pt>
                <c:pt idx="14">
                  <c:v>74</c:v>
                </c:pt>
                <c:pt idx="15">
                  <c:v>71</c:v>
                </c:pt>
                <c:pt idx="16">
                  <c:v>66</c:v>
                </c:pt>
                <c:pt idx="17">
                  <c:v>64</c:v>
                </c:pt>
                <c:pt idx="18">
                  <c:v>62</c:v>
                </c:pt>
                <c:pt idx="19">
                  <c:v>40</c:v>
                </c:pt>
                <c:pt idx="20">
                  <c:v>37</c:v>
                </c:pt>
                <c:pt idx="21">
                  <c:v>36</c:v>
                </c:pt>
                <c:pt idx="22">
                  <c:v>31</c:v>
                </c:pt>
                <c:pt idx="23">
                  <c:v>23</c:v>
                </c:pt>
                <c:pt idx="24">
                  <c:v>21</c:v>
                </c:pt>
                <c:pt idx="25">
                  <c:v>19</c:v>
                </c:pt>
                <c:pt idx="26">
                  <c:v>17</c:v>
                </c:pt>
                <c:pt idx="27">
                  <c:v>16</c:v>
                </c:pt>
                <c:pt idx="28">
                  <c:v>16</c:v>
                </c:pt>
                <c:pt idx="29">
                  <c:v>14</c:v>
                </c:pt>
                <c:pt idx="30">
                  <c:v>13</c:v>
                </c:pt>
                <c:pt idx="31">
                  <c:v>12</c:v>
                </c:pt>
                <c:pt idx="32">
                  <c:v>10</c:v>
                </c:pt>
                <c:pt idx="33">
                  <c:v>9</c:v>
                </c:pt>
                <c:pt idx="34">
                  <c:v>8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5</c:v>
                </c:pt>
                <c:pt idx="39">
                  <c:v>2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4-4D94-9B76-417C54262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4248320"/>
        <c:axId val="174249856"/>
      </c:barChart>
      <c:catAx>
        <c:axId val="1742483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74249856"/>
        <c:crosses val="autoZero"/>
        <c:auto val="1"/>
        <c:lblAlgn val="ctr"/>
        <c:lblOffset val="100"/>
        <c:noMultiLvlLbl val="0"/>
      </c:catAx>
      <c:valAx>
        <c:axId val="1742498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Number of Settlers</a:t>
                </a:r>
              </a:p>
            </c:rich>
          </c:tx>
          <c:layout>
            <c:manualLayout>
              <c:xMode val="edge"/>
              <c:yMode val="edge"/>
              <c:x val="0.46777043243926059"/>
              <c:y val="2.1516541201580555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74248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88888888888889E-3"/>
          <c:y val="2.5462962962962962E-2"/>
          <c:w val="0.99861111111111112"/>
          <c:h val="0.953703703703703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DC4-4226-8FC1-C5387EA967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4DC4-4226-8FC1-C5387EA967AE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DC4-4226-8FC1-C5387EA967AE}"/>
              </c:ext>
            </c:extLst>
          </c:dPt>
          <c:dLbls>
            <c:dLbl>
              <c:idx val="1"/>
              <c:layout>
                <c:manualLayout>
                  <c:x val="-0.12241718249748744"/>
                  <c:y val="2.39048752708796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C4-4226-8FC1-C5387EA967AE}"/>
                </c:ext>
              </c:extLst>
            </c:dLbl>
            <c:dLbl>
              <c:idx val="2"/>
              <c:layout>
                <c:manualLayout>
                  <c:x val="0.25452735356565676"/>
                  <c:y val="-0.116986260439608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C4-4226-8FC1-C5387EA967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'Municipalities x Stream'!$W$8:$W$10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'Municipalities x Stream'!$Y$8:$Y$10</c:f>
              <c:numCache>
                <c:formatCode>0.0</c:formatCode>
                <c:ptCount val="3"/>
                <c:pt idx="0">
                  <c:v>12.22679759265125</c:v>
                </c:pt>
                <c:pt idx="1">
                  <c:v>31.802343997465947</c:v>
                </c:pt>
                <c:pt idx="2">
                  <c:v>55.970858409882794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4-4226-8FC1-C5387EA96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53071708282455"/>
          <c:y val="2.8701220039802716E-2"/>
          <c:w val="0.74767966838369804"/>
          <c:h val="0.959105232038302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'Birthplaces x Stream'!$L$7:$L$145</c:f>
              <c:strCache>
                <c:ptCount val="139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Afghanistan</c:v>
                </c:pt>
                <c:pt idx="5">
                  <c:v>Pakistan</c:v>
                </c:pt>
                <c:pt idx="6">
                  <c:v>United Kingdom</c:v>
                </c:pt>
                <c:pt idx="7">
                  <c:v>Thailand</c:v>
                </c:pt>
                <c:pt idx="8">
                  <c:v>Usa</c:v>
                </c:pt>
                <c:pt idx="9">
                  <c:v>Sri Lanka</c:v>
                </c:pt>
                <c:pt idx="10">
                  <c:v>Cambodia</c:v>
                </c:pt>
                <c:pt idx="11">
                  <c:v>Malaysia</c:v>
                </c:pt>
                <c:pt idx="12">
                  <c:v>Lebanon</c:v>
                </c:pt>
                <c:pt idx="13">
                  <c:v>Korea, South</c:v>
                </c:pt>
                <c:pt idx="14">
                  <c:v>Indonesia</c:v>
                </c:pt>
                <c:pt idx="15">
                  <c:v>Turkey</c:v>
                </c:pt>
                <c:pt idx="16">
                  <c:v>Italy</c:v>
                </c:pt>
                <c:pt idx="17">
                  <c:v>Taiwan</c:v>
                </c:pt>
                <c:pt idx="18">
                  <c:v>Canada</c:v>
                </c:pt>
                <c:pt idx="19">
                  <c:v>Hong Kong</c:v>
                </c:pt>
                <c:pt idx="20">
                  <c:v>Japan</c:v>
                </c:pt>
                <c:pt idx="21">
                  <c:v>Iran</c:v>
                </c:pt>
                <c:pt idx="22">
                  <c:v>Ethiopia</c:v>
                </c:pt>
                <c:pt idx="23">
                  <c:v>Colombia</c:v>
                </c:pt>
                <c:pt idx="24">
                  <c:v>Iraq</c:v>
                </c:pt>
                <c:pt idx="25">
                  <c:v>France</c:v>
                </c:pt>
                <c:pt idx="26">
                  <c:v>Germany</c:v>
                </c:pt>
                <c:pt idx="27">
                  <c:v>Nepal</c:v>
                </c:pt>
                <c:pt idx="28">
                  <c:v>Brazil</c:v>
                </c:pt>
                <c:pt idx="29">
                  <c:v>Greece</c:v>
                </c:pt>
                <c:pt idx="30">
                  <c:v>Singapore</c:v>
                </c:pt>
                <c:pt idx="31">
                  <c:v>Burma</c:v>
                </c:pt>
                <c:pt idx="32">
                  <c:v>Macedonia</c:v>
                </c:pt>
                <c:pt idx="33">
                  <c:v>Ireland</c:v>
                </c:pt>
                <c:pt idx="34">
                  <c:v>Bangladesh</c:v>
                </c:pt>
                <c:pt idx="35">
                  <c:v>South Africa</c:v>
                </c:pt>
                <c:pt idx="36">
                  <c:v>Fiji</c:v>
                </c:pt>
                <c:pt idx="37">
                  <c:v>Russia</c:v>
                </c:pt>
                <c:pt idx="38">
                  <c:v>England</c:v>
                </c:pt>
                <c:pt idx="39">
                  <c:v>Syria</c:v>
                </c:pt>
                <c:pt idx="40">
                  <c:v>Egypt</c:v>
                </c:pt>
                <c:pt idx="41">
                  <c:v>Poland</c:v>
                </c:pt>
                <c:pt idx="42">
                  <c:v>Sweden</c:v>
                </c:pt>
                <c:pt idx="43">
                  <c:v>Netherlands</c:v>
                </c:pt>
                <c:pt idx="44">
                  <c:v>Mexico</c:v>
                </c:pt>
                <c:pt idx="45">
                  <c:v>Somalia</c:v>
                </c:pt>
                <c:pt idx="46">
                  <c:v>Mauritius</c:v>
                </c:pt>
                <c:pt idx="47">
                  <c:v>Ukraine</c:v>
                </c:pt>
                <c:pt idx="48">
                  <c:v>U.S.S.R.</c:v>
                </c:pt>
                <c:pt idx="49">
                  <c:v>Serbia</c:v>
                </c:pt>
                <c:pt idx="50">
                  <c:v>Albania</c:v>
                </c:pt>
                <c:pt idx="51">
                  <c:v>Saudi Arabia</c:v>
                </c:pt>
                <c:pt idx="52">
                  <c:v>Chile</c:v>
                </c:pt>
                <c:pt idx="53">
                  <c:v>Kenya</c:v>
                </c:pt>
                <c:pt idx="54">
                  <c:v>Unknown</c:v>
                </c:pt>
                <c:pt idx="55">
                  <c:v>Israel</c:v>
                </c:pt>
                <c:pt idx="56">
                  <c:v>Spain</c:v>
                </c:pt>
                <c:pt idx="57">
                  <c:v>Peru</c:v>
                </c:pt>
                <c:pt idx="58">
                  <c:v>Uae</c:v>
                </c:pt>
                <c:pt idx="59">
                  <c:v>Nigeria</c:v>
                </c:pt>
                <c:pt idx="60">
                  <c:v>Zimbabwe</c:v>
                </c:pt>
                <c:pt idx="61">
                  <c:v>Argentina</c:v>
                </c:pt>
                <c:pt idx="62">
                  <c:v>Bosnia</c:v>
                </c:pt>
                <c:pt idx="63">
                  <c:v>Romania</c:v>
                </c:pt>
                <c:pt idx="64">
                  <c:v>Sudan</c:v>
                </c:pt>
                <c:pt idx="65">
                  <c:v>Venezuela</c:v>
                </c:pt>
                <c:pt idx="66">
                  <c:v>Morocco</c:v>
                </c:pt>
                <c:pt idx="67">
                  <c:v>Finland</c:v>
                </c:pt>
                <c:pt idx="68">
                  <c:v>Ghana</c:v>
                </c:pt>
                <c:pt idx="69">
                  <c:v>Croatia</c:v>
                </c:pt>
                <c:pt idx="70">
                  <c:v>Eritrea</c:v>
                </c:pt>
                <c:pt idx="71">
                  <c:v>Australia</c:v>
                </c:pt>
                <c:pt idx="72">
                  <c:v>South Sudan</c:v>
                </c:pt>
                <c:pt idx="73">
                  <c:v>Scotland</c:v>
                </c:pt>
                <c:pt idx="74">
                  <c:v>Germany, Fed Republic Of</c:v>
                </c:pt>
                <c:pt idx="75">
                  <c:v>El Salvador</c:v>
                </c:pt>
                <c:pt idx="76">
                  <c:v>Belgium</c:v>
                </c:pt>
                <c:pt idx="77">
                  <c:v>Belarus</c:v>
                </c:pt>
                <c:pt idx="78">
                  <c:v>Estonia</c:v>
                </c:pt>
                <c:pt idx="79">
                  <c:v>Switzerland</c:v>
                </c:pt>
                <c:pt idx="80">
                  <c:v>Denmark</c:v>
                </c:pt>
                <c:pt idx="81">
                  <c:v>Hungary</c:v>
                </c:pt>
                <c:pt idx="82">
                  <c:v>Bulgaria</c:v>
                </c:pt>
                <c:pt idx="83">
                  <c:v>Jordan</c:v>
                </c:pt>
                <c:pt idx="84">
                  <c:v>New Zealand</c:v>
                </c:pt>
                <c:pt idx="85">
                  <c:v>Kuwait</c:v>
                </c:pt>
                <c:pt idx="86">
                  <c:v>Kosovo</c:v>
                </c:pt>
                <c:pt idx="87">
                  <c:v>Northern Ireland</c:v>
                </c:pt>
                <c:pt idx="88">
                  <c:v>Yugoslavia Former</c:v>
                </c:pt>
                <c:pt idx="89">
                  <c:v>Lithuania</c:v>
                </c:pt>
                <c:pt idx="90">
                  <c:v>Laos</c:v>
                </c:pt>
                <c:pt idx="91">
                  <c:v>Norway</c:v>
                </c:pt>
                <c:pt idx="92">
                  <c:v>Uganda</c:v>
                </c:pt>
                <c:pt idx="93">
                  <c:v>Portugal</c:v>
                </c:pt>
                <c:pt idx="94">
                  <c:v>Tanzania</c:v>
                </c:pt>
                <c:pt idx="95">
                  <c:v>Uzbekistan</c:v>
                </c:pt>
                <c:pt idx="96">
                  <c:v>Liberia</c:v>
                </c:pt>
                <c:pt idx="97">
                  <c:v>Samoa</c:v>
                </c:pt>
                <c:pt idx="98">
                  <c:v>Cyprus</c:v>
                </c:pt>
                <c:pt idx="99">
                  <c:v>Austria</c:v>
                </c:pt>
                <c:pt idx="100">
                  <c:v>Tonga</c:v>
                </c:pt>
                <c:pt idx="101">
                  <c:v>Oman</c:v>
                </c:pt>
                <c:pt idx="102">
                  <c:v>Sierra Leone</c:v>
                </c:pt>
                <c:pt idx="103">
                  <c:v>Palestinian Authority</c:v>
                </c:pt>
                <c:pt idx="104">
                  <c:v>Wales</c:v>
                </c:pt>
                <c:pt idx="105">
                  <c:v>Tunisia</c:v>
                </c:pt>
                <c:pt idx="106">
                  <c:v>Slovakia</c:v>
                </c:pt>
                <c:pt idx="107">
                  <c:v>Czech Republic</c:v>
                </c:pt>
                <c:pt idx="108">
                  <c:v>Slovenia</c:v>
                </c:pt>
                <c:pt idx="109">
                  <c:v>Papua New Guinea</c:v>
                </c:pt>
                <c:pt idx="110">
                  <c:v>0</c:v>
                </c:pt>
                <c:pt idx="111">
                  <c:v>(Blank)</c:v>
                </c:pt>
                <c:pt idx="112">
                  <c:v>Ecuador</c:v>
                </c:pt>
                <c:pt idx="113">
                  <c:v>Qatar</c:v>
                </c:pt>
                <c:pt idx="114">
                  <c:v>Congo, Dem.</c:v>
                </c:pt>
                <c:pt idx="115">
                  <c:v>0</c:v>
                </c:pt>
                <c:pt idx="116">
                  <c:v>0</c:v>
                </c:pt>
                <c:pt idx="117">
                  <c:v>Cameroon</c:v>
                </c:pt>
                <c:pt idx="118">
                  <c:v>Algeria</c:v>
                </c:pt>
                <c:pt idx="119">
                  <c:v>Timor-Leste</c:v>
                </c:pt>
                <c:pt idx="120">
                  <c:v>German Democratic Republic</c:v>
                </c:pt>
                <c:pt idx="121">
                  <c:v>0</c:v>
                </c:pt>
                <c:pt idx="122">
                  <c:v>0</c:v>
                </c:pt>
                <c:pt idx="123">
                  <c:v>Ireland (So Stated)</c:v>
                </c:pt>
                <c:pt idx="124">
                  <c:v>Zambia</c:v>
                </c:pt>
                <c:pt idx="125">
                  <c:v>Bahrain</c:v>
                </c:pt>
                <c:pt idx="126">
                  <c:v>Burundi</c:v>
                </c:pt>
                <c:pt idx="127">
                  <c:v>0</c:v>
                </c:pt>
                <c:pt idx="128">
                  <c:v>0</c:v>
                </c:pt>
                <c:pt idx="129">
                  <c:v>Libya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Macau</c:v>
                </c:pt>
                <c:pt idx="136">
                  <c:v>Brunei Darussalam</c:v>
                </c:pt>
                <c:pt idx="137">
                  <c:v>0</c:v>
                </c:pt>
                <c:pt idx="138">
                  <c:v>0</c:v>
                </c:pt>
              </c:strCache>
            </c:strRef>
          </c:cat>
          <c:val>
            <c:numRef>
              <c:f>'Birthplaces x Stream'!$M$7:$M$145</c:f>
              <c:numCache>
                <c:formatCode>General</c:formatCode>
                <c:ptCount val="139"/>
                <c:pt idx="0">
                  <c:v>3452</c:v>
                </c:pt>
                <c:pt idx="1">
                  <c:v>2980</c:v>
                </c:pt>
                <c:pt idx="2">
                  <c:v>1920</c:v>
                </c:pt>
                <c:pt idx="3">
                  <c:v>1334</c:v>
                </c:pt>
                <c:pt idx="4">
                  <c:v>1263</c:v>
                </c:pt>
                <c:pt idx="5">
                  <c:v>950</c:v>
                </c:pt>
                <c:pt idx="6">
                  <c:v>932</c:v>
                </c:pt>
                <c:pt idx="7">
                  <c:v>902</c:v>
                </c:pt>
                <c:pt idx="8">
                  <c:v>720</c:v>
                </c:pt>
                <c:pt idx="9">
                  <c:v>631</c:v>
                </c:pt>
                <c:pt idx="10">
                  <c:v>561</c:v>
                </c:pt>
                <c:pt idx="11">
                  <c:v>443</c:v>
                </c:pt>
                <c:pt idx="12">
                  <c:v>352</c:v>
                </c:pt>
                <c:pt idx="13">
                  <c:v>335</c:v>
                </c:pt>
                <c:pt idx="14">
                  <c:v>334</c:v>
                </c:pt>
                <c:pt idx="15">
                  <c:v>282</c:v>
                </c:pt>
                <c:pt idx="16">
                  <c:v>278</c:v>
                </c:pt>
                <c:pt idx="17">
                  <c:v>262</c:v>
                </c:pt>
                <c:pt idx="18">
                  <c:v>261</c:v>
                </c:pt>
                <c:pt idx="19">
                  <c:v>245</c:v>
                </c:pt>
                <c:pt idx="20">
                  <c:v>226</c:v>
                </c:pt>
                <c:pt idx="21">
                  <c:v>225</c:v>
                </c:pt>
                <c:pt idx="22">
                  <c:v>222</c:v>
                </c:pt>
                <c:pt idx="23">
                  <c:v>221</c:v>
                </c:pt>
                <c:pt idx="24">
                  <c:v>220</c:v>
                </c:pt>
                <c:pt idx="25">
                  <c:v>208</c:v>
                </c:pt>
                <c:pt idx="26">
                  <c:v>178</c:v>
                </c:pt>
                <c:pt idx="27">
                  <c:v>177</c:v>
                </c:pt>
                <c:pt idx="28">
                  <c:v>160</c:v>
                </c:pt>
                <c:pt idx="29">
                  <c:v>156</c:v>
                </c:pt>
                <c:pt idx="30">
                  <c:v>142</c:v>
                </c:pt>
                <c:pt idx="31">
                  <c:v>139</c:v>
                </c:pt>
                <c:pt idx="32">
                  <c:v>136</c:v>
                </c:pt>
                <c:pt idx="33">
                  <c:v>135</c:v>
                </c:pt>
                <c:pt idx="34">
                  <c:v>135</c:v>
                </c:pt>
                <c:pt idx="35">
                  <c:v>134</c:v>
                </c:pt>
                <c:pt idx="36">
                  <c:v>122</c:v>
                </c:pt>
                <c:pt idx="37">
                  <c:v>121</c:v>
                </c:pt>
                <c:pt idx="38">
                  <c:v>104</c:v>
                </c:pt>
                <c:pt idx="39">
                  <c:v>103</c:v>
                </c:pt>
                <c:pt idx="40">
                  <c:v>102</c:v>
                </c:pt>
                <c:pt idx="41">
                  <c:v>96</c:v>
                </c:pt>
                <c:pt idx="42">
                  <c:v>90</c:v>
                </c:pt>
                <c:pt idx="43">
                  <c:v>88</c:v>
                </c:pt>
                <c:pt idx="44">
                  <c:v>83</c:v>
                </c:pt>
                <c:pt idx="45">
                  <c:v>77</c:v>
                </c:pt>
                <c:pt idx="46">
                  <c:v>76</c:v>
                </c:pt>
                <c:pt idx="47">
                  <c:v>75</c:v>
                </c:pt>
                <c:pt idx="48">
                  <c:v>74</c:v>
                </c:pt>
                <c:pt idx="49">
                  <c:v>65</c:v>
                </c:pt>
                <c:pt idx="50">
                  <c:v>64</c:v>
                </c:pt>
                <c:pt idx="51">
                  <c:v>64</c:v>
                </c:pt>
                <c:pt idx="52">
                  <c:v>62</c:v>
                </c:pt>
                <c:pt idx="53">
                  <c:v>61</c:v>
                </c:pt>
                <c:pt idx="54">
                  <c:v>59</c:v>
                </c:pt>
                <c:pt idx="55">
                  <c:v>58</c:v>
                </c:pt>
                <c:pt idx="56">
                  <c:v>58</c:v>
                </c:pt>
                <c:pt idx="57">
                  <c:v>55</c:v>
                </c:pt>
                <c:pt idx="58">
                  <c:v>55</c:v>
                </c:pt>
                <c:pt idx="59">
                  <c:v>53</c:v>
                </c:pt>
                <c:pt idx="60">
                  <c:v>51</c:v>
                </c:pt>
                <c:pt idx="61">
                  <c:v>50</c:v>
                </c:pt>
                <c:pt idx="62">
                  <c:v>48</c:v>
                </c:pt>
                <c:pt idx="63">
                  <c:v>48</c:v>
                </c:pt>
                <c:pt idx="64">
                  <c:v>45</c:v>
                </c:pt>
                <c:pt idx="65">
                  <c:v>45</c:v>
                </c:pt>
                <c:pt idx="66">
                  <c:v>44</c:v>
                </c:pt>
                <c:pt idx="67">
                  <c:v>43</c:v>
                </c:pt>
                <c:pt idx="68">
                  <c:v>39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36</c:v>
                </c:pt>
                <c:pt idx="73">
                  <c:v>35</c:v>
                </c:pt>
                <c:pt idx="74">
                  <c:v>30</c:v>
                </c:pt>
                <c:pt idx="75">
                  <c:v>30</c:v>
                </c:pt>
                <c:pt idx="76">
                  <c:v>30</c:v>
                </c:pt>
                <c:pt idx="77">
                  <c:v>25</c:v>
                </c:pt>
                <c:pt idx="78">
                  <c:v>24</c:v>
                </c:pt>
                <c:pt idx="79">
                  <c:v>24</c:v>
                </c:pt>
                <c:pt idx="80">
                  <c:v>23</c:v>
                </c:pt>
                <c:pt idx="81">
                  <c:v>23</c:v>
                </c:pt>
                <c:pt idx="82">
                  <c:v>22</c:v>
                </c:pt>
                <c:pt idx="83">
                  <c:v>22</c:v>
                </c:pt>
                <c:pt idx="84">
                  <c:v>22</c:v>
                </c:pt>
                <c:pt idx="85">
                  <c:v>21</c:v>
                </c:pt>
                <c:pt idx="86">
                  <c:v>20</c:v>
                </c:pt>
                <c:pt idx="87">
                  <c:v>20</c:v>
                </c:pt>
                <c:pt idx="88">
                  <c:v>19</c:v>
                </c:pt>
                <c:pt idx="89">
                  <c:v>19</c:v>
                </c:pt>
                <c:pt idx="90">
                  <c:v>18</c:v>
                </c:pt>
                <c:pt idx="91">
                  <c:v>18</c:v>
                </c:pt>
                <c:pt idx="92">
                  <c:v>18</c:v>
                </c:pt>
                <c:pt idx="93">
                  <c:v>17</c:v>
                </c:pt>
                <c:pt idx="94">
                  <c:v>16</c:v>
                </c:pt>
                <c:pt idx="95">
                  <c:v>15</c:v>
                </c:pt>
                <c:pt idx="96">
                  <c:v>14</c:v>
                </c:pt>
                <c:pt idx="97">
                  <c:v>14</c:v>
                </c:pt>
                <c:pt idx="98">
                  <c:v>14</c:v>
                </c:pt>
                <c:pt idx="99">
                  <c:v>14</c:v>
                </c:pt>
                <c:pt idx="100">
                  <c:v>13</c:v>
                </c:pt>
                <c:pt idx="101">
                  <c:v>12</c:v>
                </c:pt>
                <c:pt idx="102">
                  <c:v>11</c:v>
                </c:pt>
                <c:pt idx="103">
                  <c:v>11</c:v>
                </c:pt>
                <c:pt idx="104">
                  <c:v>11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9</c:v>
                </c:pt>
                <c:pt idx="111">
                  <c:v>9</c:v>
                </c:pt>
                <c:pt idx="112">
                  <c:v>9</c:v>
                </c:pt>
                <c:pt idx="113">
                  <c:v>9</c:v>
                </c:pt>
                <c:pt idx="114">
                  <c:v>9</c:v>
                </c:pt>
                <c:pt idx="115">
                  <c:v>8</c:v>
                </c:pt>
                <c:pt idx="116">
                  <c:v>8</c:v>
                </c:pt>
                <c:pt idx="117">
                  <c:v>8</c:v>
                </c:pt>
                <c:pt idx="118">
                  <c:v>8</c:v>
                </c:pt>
                <c:pt idx="119">
                  <c:v>8</c:v>
                </c:pt>
                <c:pt idx="120">
                  <c:v>8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6</c:v>
                </c:pt>
                <c:pt idx="128">
                  <c:v>6</c:v>
                </c:pt>
                <c:pt idx="129">
                  <c:v>6</c:v>
                </c:pt>
                <c:pt idx="130">
                  <c:v>5</c:v>
                </c:pt>
                <c:pt idx="131">
                  <c:v>5</c:v>
                </c:pt>
                <c:pt idx="132">
                  <c:v>5</c:v>
                </c:pt>
                <c:pt idx="133">
                  <c:v>5</c:v>
                </c:pt>
                <c:pt idx="134">
                  <c:v>5</c:v>
                </c:pt>
                <c:pt idx="135">
                  <c:v>5</c:v>
                </c:pt>
                <c:pt idx="136">
                  <c:v>5</c:v>
                </c:pt>
                <c:pt idx="137">
                  <c:v>2</c:v>
                </c:pt>
                <c:pt idx="13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F9-4D05-B577-0A27F2443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4248320"/>
        <c:axId val="174249856"/>
      </c:barChart>
      <c:catAx>
        <c:axId val="1742483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74249856"/>
        <c:crosses val="autoZero"/>
        <c:auto val="1"/>
        <c:lblAlgn val="ctr"/>
        <c:lblOffset val="100"/>
        <c:noMultiLvlLbl val="0"/>
      </c:catAx>
      <c:valAx>
        <c:axId val="1742498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Number of Settlers</a:t>
                </a:r>
              </a:p>
            </c:rich>
          </c:tx>
          <c:layout>
            <c:manualLayout>
              <c:xMode val="edge"/>
              <c:yMode val="edge"/>
              <c:x val="0.46777043243926059"/>
              <c:y val="2.1516541201580555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74248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88888888888889E-3"/>
          <c:y val="2.5462962962962962E-2"/>
          <c:w val="0.99861111111111112"/>
          <c:h val="0.953703703703703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A16-4B2E-971D-4154967E66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A16-4B2E-971D-4154967E664F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A16-4B2E-971D-4154967E664F}"/>
              </c:ext>
            </c:extLst>
          </c:dPt>
          <c:dLbls>
            <c:dLbl>
              <c:idx val="1"/>
              <c:layout>
                <c:manualLayout>
                  <c:x val="-0.12241718249748744"/>
                  <c:y val="2.39048752708796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16-4B2E-971D-4154967E664F}"/>
                </c:ext>
              </c:extLst>
            </c:dLbl>
            <c:dLbl>
              <c:idx val="2"/>
              <c:layout>
                <c:manualLayout>
                  <c:x val="0.25452735356565676"/>
                  <c:y val="-0.116986260439608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A16-4B2E-971D-4154967E66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'Birthplaces x Stream'!$P$7:$P$9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'Birthplaces x Stream'!$R$7:$R$9</c:f>
              <c:numCache>
                <c:formatCode>0.0</c:formatCode>
                <c:ptCount val="3"/>
                <c:pt idx="0">
                  <c:v>28.796951551442568</c:v>
                </c:pt>
                <c:pt idx="1">
                  <c:v>68.753402286336424</c:v>
                </c:pt>
                <c:pt idx="2">
                  <c:v>2.4496461622210126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16-4B2E-971D-4154967E6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9779170273873"/>
          <c:y val="1.424208245293465E-2"/>
          <c:w val="0.72315015596872378"/>
          <c:h val="0.97884450471310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'Languages x Stream'!$L$7:$L$208</c:f>
              <c:strCache>
                <c:ptCount val="202"/>
                <c:pt idx="0">
                  <c:v>Arabic</c:v>
                </c:pt>
                <c:pt idx="1">
                  <c:v>Swahili</c:v>
                </c:pt>
                <c:pt idx="2">
                  <c:v>Dari</c:v>
                </c:pt>
                <c:pt idx="3">
                  <c:v>Hazaragi</c:v>
                </c:pt>
                <c:pt idx="4">
                  <c:v>Karen</c:v>
                </c:pt>
                <c:pt idx="5">
                  <c:v>Burmese / Myanmar</c:v>
                </c:pt>
                <c:pt idx="6">
                  <c:v>Chin Haka</c:v>
                </c:pt>
                <c:pt idx="7">
                  <c:v>Assyrian</c:v>
                </c:pt>
                <c:pt idx="8">
                  <c:v>Karen S'Gaw</c:v>
                </c:pt>
                <c:pt idx="9">
                  <c:v>Oromo</c:v>
                </c:pt>
                <c:pt idx="10">
                  <c:v>Farsi (Persian)</c:v>
                </c:pt>
                <c:pt idx="11">
                  <c:v>Tigrinya</c:v>
                </c:pt>
                <c:pt idx="12">
                  <c:v>Not Recorded</c:v>
                </c:pt>
                <c:pt idx="13">
                  <c:v>Tibetan</c:v>
                </c:pt>
                <c:pt idx="14">
                  <c:v>English</c:v>
                </c:pt>
                <c:pt idx="15">
                  <c:v>Persian</c:v>
                </c:pt>
                <c:pt idx="16">
                  <c:v>Chin</c:v>
                </c:pt>
                <c:pt idx="17">
                  <c:v>Pashto</c:v>
                </c:pt>
                <c:pt idx="18">
                  <c:v>Amharic</c:v>
                </c:pt>
                <c:pt idx="19">
                  <c:v>Eastern Kayah</c:v>
                </c:pt>
                <c:pt idx="20">
                  <c:v>Kirundi/Nyarwandwa</c:v>
                </c:pt>
                <c:pt idx="21">
                  <c:v>Not Stated</c:v>
                </c:pt>
                <c:pt idx="22">
                  <c:v>Farsi (Afghan)</c:v>
                </c:pt>
                <c:pt idx="23">
                  <c:v>Turkish</c:v>
                </c:pt>
                <c:pt idx="24">
                  <c:v>Urdu</c:v>
                </c:pt>
                <c:pt idx="25">
                  <c:v>Kinyarwanda / Rwanda</c:v>
                </c:pt>
                <c:pt idx="26">
                  <c:v>Chin Teddim</c:v>
                </c:pt>
                <c:pt idx="27">
                  <c:v>French</c:v>
                </c:pt>
                <c:pt idx="28">
                  <c:v>Chin Zome</c:v>
                </c:pt>
                <c:pt idx="29">
                  <c:v>Non-Verbal So Dscrbd</c:v>
                </c:pt>
                <c:pt idx="30">
                  <c:v>Tigre</c:v>
                </c:pt>
                <c:pt idx="31">
                  <c:v>Nepali</c:v>
                </c:pt>
                <c:pt idx="32">
                  <c:v>Chin Falam</c:v>
                </c:pt>
                <c:pt idx="33">
                  <c:v>Persian</c:v>
                </c:pt>
                <c:pt idx="34">
                  <c:v>Burmese &amp; Related</c:v>
                </c:pt>
                <c:pt idx="35">
                  <c:v>Malay</c:v>
                </c:pt>
                <c:pt idx="36">
                  <c:v>Zophei</c:v>
                </c:pt>
                <c:pt idx="37">
                  <c:v>Chaldaean</c:v>
                </c:pt>
                <c:pt idx="38">
                  <c:v>Mandarin</c:v>
                </c:pt>
                <c:pt idx="39">
                  <c:v>Dinka</c:v>
                </c:pt>
                <c:pt idx="40">
                  <c:v>Spanish</c:v>
                </c:pt>
                <c:pt idx="41">
                  <c:v>Yoruba</c:v>
                </c:pt>
                <c:pt idx="42">
                  <c:v>Lingala</c:v>
                </c:pt>
                <c:pt idx="43">
                  <c:v>Somali</c:v>
                </c:pt>
                <c:pt idx="44">
                  <c:v>Punjabi</c:v>
                </c:pt>
                <c:pt idx="45">
                  <c:v>Armenian</c:v>
                </c:pt>
                <c:pt idx="46">
                  <c:v>Kurdish</c:v>
                </c:pt>
                <c:pt idx="47">
                  <c:v>Mano</c:v>
                </c:pt>
                <c:pt idx="48">
                  <c:v>Khmer</c:v>
                </c:pt>
                <c:pt idx="49">
                  <c:v>Chaldean Neo-Aramaic</c:v>
                </c:pt>
                <c:pt idx="50">
                  <c:v>Tamil</c:v>
                </c:pt>
                <c:pt idx="51">
                  <c:v>Chin Senthang</c:v>
                </c:pt>
                <c:pt idx="52">
                  <c:v>Hawaiian English</c:v>
                </c:pt>
                <c:pt idx="53">
                  <c:v>Iban</c:v>
                </c:pt>
                <c:pt idx="54">
                  <c:v>Arakanese</c:v>
                </c:pt>
                <c:pt idx="55">
                  <c:v>Anuak</c:v>
                </c:pt>
                <c:pt idx="56">
                  <c:v>Afar</c:v>
                </c:pt>
                <c:pt idx="57">
                  <c:v>Shan</c:v>
                </c:pt>
                <c:pt idx="58">
                  <c:v>Karen Gebe</c:v>
                </c:pt>
                <c:pt idx="59">
                  <c:v>Karen Pwo</c:v>
                </c:pt>
                <c:pt idx="60">
                  <c:v>Inadequately Dscrbd</c:v>
                </c:pt>
                <c:pt idx="61">
                  <c:v>Kurdish (Sorani)</c:v>
                </c:pt>
                <c:pt idx="62">
                  <c:v>Chin Mara</c:v>
                </c:pt>
                <c:pt idx="63">
                  <c:v>Nuer</c:v>
                </c:pt>
                <c:pt idx="64">
                  <c:v>Chin Daai</c:v>
                </c:pt>
                <c:pt idx="65">
                  <c:v>Hakka</c:v>
                </c:pt>
                <c:pt idx="66">
                  <c:v>Balochi</c:v>
                </c:pt>
                <c:pt idx="67">
                  <c:v>Afghan</c:v>
                </c:pt>
                <c:pt idx="68">
                  <c:v>Fijian</c:v>
                </c:pt>
                <c:pt idx="69">
                  <c:v>Arabic, Sudanese Creole</c:v>
                </c:pt>
                <c:pt idx="70">
                  <c:v>Assamese</c:v>
                </c:pt>
                <c:pt idx="71">
                  <c:v>African Languages, Nec</c:v>
                </c:pt>
                <c:pt idx="72">
                  <c:v>Ukrainian</c:v>
                </c:pt>
                <c:pt idx="73">
                  <c:v>Pakistani</c:v>
                </c:pt>
                <c:pt idx="74">
                  <c:v>Other Languages</c:v>
                </c:pt>
                <c:pt idx="75">
                  <c:v>Albanian</c:v>
                </c:pt>
                <c:pt idx="76">
                  <c:v>Chinese, Nfd</c:v>
                </c:pt>
                <c:pt idx="77">
                  <c:v>Bengali</c:v>
                </c:pt>
                <c:pt idx="78">
                  <c:v>Indonesian</c:v>
                </c:pt>
                <c:pt idx="79">
                  <c:v>Thai</c:v>
                </c:pt>
                <c:pt idx="80">
                  <c:v>Chinese, Nec</c:v>
                </c:pt>
                <c:pt idx="81">
                  <c:v>Sinhalese</c:v>
                </c:pt>
                <c:pt idx="82">
                  <c:v>Vietnamese</c:v>
                </c:pt>
                <c:pt idx="83">
                  <c:v>Bikol</c:v>
                </c:pt>
                <c:pt idx="84">
                  <c:v>Faeroese</c:v>
                </c:pt>
                <c:pt idx="85">
                  <c:v>Comorian</c:v>
                </c:pt>
                <c:pt idx="86">
                  <c:v>Gilbertese</c:v>
                </c:pt>
                <c:pt idx="87">
                  <c:v>Wu</c:v>
                </c:pt>
                <c:pt idx="88">
                  <c:v>German &amp; Related</c:v>
                </c:pt>
                <c:pt idx="89">
                  <c:v>Vai</c:v>
                </c:pt>
                <c:pt idx="90">
                  <c:v>Ewe</c:v>
                </c:pt>
                <c:pt idx="91">
                  <c:v>Harari</c:v>
                </c:pt>
                <c:pt idx="92">
                  <c:v>Tai, Nfd</c:v>
                </c:pt>
                <c:pt idx="93">
                  <c:v>Mende</c:v>
                </c:pt>
                <c:pt idx="94">
                  <c:v>Pacific Austronesian Langs</c:v>
                </c:pt>
                <c:pt idx="95">
                  <c:v>Pular / Fuuta Jalon</c:v>
                </c:pt>
                <c:pt idx="96">
                  <c:v>Madi</c:v>
                </c:pt>
                <c:pt idx="97">
                  <c:v>Belorussian</c:v>
                </c:pt>
                <c:pt idx="98">
                  <c:v>Other Se Asian Langs</c:v>
                </c:pt>
                <c:pt idx="99">
                  <c:v>African Languages, Nfd</c:v>
                </c:pt>
                <c:pt idx="100">
                  <c:v>Southern Asian Languages</c:v>
                </c:pt>
                <c:pt idx="101">
                  <c:v>Turkic, Nec</c:v>
                </c:pt>
                <c:pt idx="102">
                  <c:v>Tok Pisin</c:v>
                </c:pt>
                <c:pt idx="103">
                  <c:v>Bemba</c:v>
                </c:pt>
                <c:pt idx="104">
                  <c:v>Seychelles Creole</c:v>
                </c:pt>
                <c:pt idx="105">
                  <c:v>Lisu</c:v>
                </c:pt>
                <c:pt idx="106">
                  <c:v>Indo-Aryan, Nfd</c:v>
                </c:pt>
                <c:pt idx="107">
                  <c:v>Kpelle</c:v>
                </c:pt>
                <c:pt idx="108">
                  <c:v>Dravidian, Nfd</c:v>
                </c:pt>
                <c:pt idx="109">
                  <c:v>Basque</c:v>
                </c:pt>
                <c:pt idx="110">
                  <c:v>Other Central Asian Langs</c:v>
                </c:pt>
                <c:pt idx="111">
                  <c:v>Georgian</c:v>
                </c:pt>
                <c:pt idx="112">
                  <c:v>Kikuyu</c:v>
                </c:pt>
                <c:pt idx="113">
                  <c:v>Irish</c:v>
                </c:pt>
                <c:pt idx="114">
                  <c:v>Ndebele</c:v>
                </c:pt>
                <c:pt idx="115">
                  <c:v>Rohinga</c:v>
                </c:pt>
                <c:pt idx="116">
                  <c:v>Kazakh</c:v>
                </c:pt>
                <c:pt idx="117">
                  <c:v>Southeast Asian Languages</c:v>
                </c:pt>
                <c:pt idx="118">
                  <c:v>Luganda / Ganda</c:v>
                </c:pt>
                <c:pt idx="119">
                  <c:v>Mandingo</c:v>
                </c:pt>
                <c:pt idx="120">
                  <c:v>Samoan</c:v>
                </c:pt>
                <c:pt idx="121">
                  <c:v>Ilokano</c:v>
                </c:pt>
                <c:pt idx="122">
                  <c:v>Maltese</c:v>
                </c:pt>
                <c:pt idx="123">
                  <c:v>Dagbani</c:v>
                </c:pt>
                <c:pt idx="124">
                  <c:v>Twi (Akan)</c:v>
                </c:pt>
                <c:pt idx="125">
                  <c:v>Chin Zotong</c:v>
                </c:pt>
                <c:pt idx="126">
                  <c:v>Krio</c:v>
                </c:pt>
                <c:pt idx="127">
                  <c:v>Auslan</c:v>
                </c:pt>
                <c:pt idx="128">
                  <c:v>Iranic, Nfd</c:v>
                </c:pt>
                <c:pt idx="129">
                  <c:v>Ga</c:v>
                </c:pt>
                <c:pt idx="130">
                  <c:v>Other East-Asian Langs</c:v>
                </c:pt>
                <c:pt idx="131">
                  <c:v>Tongan</c:v>
                </c:pt>
                <c:pt idx="132">
                  <c:v>Flemish</c:v>
                </c:pt>
                <c:pt idx="133">
                  <c:v>Tswana</c:v>
                </c:pt>
                <c:pt idx="134">
                  <c:v>Kachin</c:v>
                </c:pt>
                <c:pt idx="135">
                  <c:v>Png Languages, Nec</c:v>
                </c:pt>
                <c:pt idx="136">
                  <c:v>Hmong</c:v>
                </c:pt>
                <c:pt idx="137">
                  <c:v>Other South-Asian Langs</c:v>
                </c:pt>
                <c:pt idx="138">
                  <c:v>Estonian</c:v>
                </c:pt>
                <c:pt idx="139">
                  <c:v>Iranic, Nec</c:v>
                </c:pt>
                <c:pt idx="140">
                  <c:v>Latvian</c:v>
                </c:pt>
                <c:pt idx="141">
                  <c:v>Hausa</c:v>
                </c:pt>
                <c:pt idx="142">
                  <c:v>Dhivehi</c:v>
                </c:pt>
                <c:pt idx="143">
                  <c:v>Uygur / Uyghur</c:v>
                </c:pt>
                <c:pt idx="144">
                  <c:v>Zulu</c:v>
                </c:pt>
                <c:pt idx="145">
                  <c:v>Serbo-Croatian So Described</c:v>
                </c:pt>
                <c:pt idx="146">
                  <c:v>Kreole / Creole (African)</c:v>
                </c:pt>
                <c:pt idx="147">
                  <c:v>Catalan</c:v>
                </c:pt>
                <c:pt idx="148">
                  <c:v>Lithuanian</c:v>
                </c:pt>
                <c:pt idx="149">
                  <c:v>Hokkien</c:v>
                </c:pt>
                <c:pt idx="150">
                  <c:v>Ilonggo (Hiligaynon)</c:v>
                </c:pt>
                <c:pt idx="151">
                  <c:v>Norwegian</c:v>
                </c:pt>
                <c:pt idx="152">
                  <c:v>Lao</c:v>
                </c:pt>
                <c:pt idx="153">
                  <c:v>Czech</c:v>
                </c:pt>
                <c:pt idx="154">
                  <c:v>Slovak</c:v>
                </c:pt>
                <c:pt idx="155">
                  <c:v>Akan</c:v>
                </c:pt>
                <c:pt idx="156">
                  <c:v>Kashmiri</c:v>
                </c:pt>
                <c:pt idx="157">
                  <c:v>Slovene</c:v>
                </c:pt>
                <c:pt idx="158">
                  <c:v>Tulu</c:v>
                </c:pt>
                <c:pt idx="159">
                  <c:v>Uzbek</c:v>
                </c:pt>
                <c:pt idx="160">
                  <c:v>Azeri</c:v>
                </c:pt>
                <c:pt idx="161">
                  <c:v>Finnish</c:v>
                </c:pt>
                <c:pt idx="162">
                  <c:v>Oriya</c:v>
                </c:pt>
                <c:pt idx="163">
                  <c:v>Igbo</c:v>
                </c:pt>
                <c:pt idx="164">
                  <c:v>Dzonkha</c:v>
                </c:pt>
                <c:pt idx="165">
                  <c:v>Croatian</c:v>
                </c:pt>
                <c:pt idx="166">
                  <c:v>Danish</c:v>
                </c:pt>
                <c:pt idx="167">
                  <c:v>Bosnian</c:v>
                </c:pt>
                <c:pt idx="168">
                  <c:v>Konkani</c:v>
                </c:pt>
                <c:pt idx="169">
                  <c:v>Hungarian</c:v>
                </c:pt>
                <c:pt idx="170">
                  <c:v>Mongolian</c:v>
                </c:pt>
                <c:pt idx="171">
                  <c:v>Bisaya/Visaya</c:v>
                </c:pt>
                <c:pt idx="172">
                  <c:v>Bulgarian</c:v>
                </c:pt>
                <c:pt idx="173">
                  <c:v>Swedish</c:v>
                </c:pt>
                <c:pt idx="174">
                  <c:v>Tagalog</c:v>
                </c:pt>
                <c:pt idx="175">
                  <c:v>Romanian</c:v>
                </c:pt>
                <c:pt idx="176">
                  <c:v>Cebuano</c:v>
                </c:pt>
                <c:pt idx="177">
                  <c:v>Sindhi</c:v>
                </c:pt>
                <c:pt idx="178">
                  <c:v>Shona</c:v>
                </c:pt>
                <c:pt idx="179">
                  <c:v>Hebrew</c:v>
                </c:pt>
                <c:pt idx="180">
                  <c:v>Mauritian Creole</c:v>
                </c:pt>
                <c:pt idx="181">
                  <c:v>Dutch</c:v>
                </c:pt>
                <c:pt idx="182">
                  <c:v>Serbian</c:v>
                </c:pt>
                <c:pt idx="183">
                  <c:v>Polish</c:v>
                </c:pt>
                <c:pt idx="184">
                  <c:v>Macedonian</c:v>
                </c:pt>
                <c:pt idx="185">
                  <c:v>Greek</c:v>
                </c:pt>
                <c:pt idx="186">
                  <c:v>Afrikaans</c:v>
                </c:pt>
                <c:pt idx="187">
                  <c:v>Indian</c:v>
                </c:pt>
                <c:pt idx="188">
                  <c:v>Sri Lankan</c:v>
                </c:pt>
                <c:pt idx="189">
                  <c:v>German</c:v>
                </c:pt>
                <c:pt idx="190">
                  <c:v>Japanese</c:v>
                </c:pt>
                <c:pt idx="191">
                  <c:v>Russian</c:v>
                </c:pt>
                <c:pt idx="192">
                  <c:v>Kannada</c:v>
                </c:pt>
                <c:pt idx="193">
                  <c:v>Marathi</c:v>
                </c:pt>
                <c:pt idx="194">
                  <c:v>Portuguese</c:v>
                </c:pt>
                <c:pt idx="195">
                  <c:v>Italian</c:v>
                </c:pt>
                <c:pt idx="196">
                  <c:v>Korean</c:v>
                </c:pt>
                <c:pt idx="197">
                  <c:v>Cantonese</c:v>
                </c:pt>
                <c:pt idx="198">
                  <c:v>Filipino</c:v>
                </c:pt>
                <c:pt idx="199">
                  <c:v>Malayalam</c:v>
                </c:pt>
                <c:pt idx="200">
                  <c:v>Gujarati</c:v>
                </c:pt>
                <c:pt idx="201">
                  <c:v>Telugu</c:v>
                </c:pt>
              </c:strCache>
            </c:strRef>
          </c:cat>
          <c:val>
            <c:numRef>
              <c:f>'Languages x Stream'!$M$7:$M$208</c:f>
              <c:numCache>
                <c:formatCode>General</c:formatCode>
                <c:ptCount val="202"/>
                <c:pt idx="0">
                  <c:v>2441</c:v>
                </c:pt>
                <c:pt idx="1">
                  <c:v>320</c:v>
                </c:pt>
                <c:pt idx="2">
                  <c:v>317</c:v>
                </c:pt>
                <c:pt idx="3">
                  <c:v>213</c:v>
                </c:pt>
                <c:pt idx="4">
                  <c:v>197</c:v>
                </c:pt>
                <c:pt idx="5">
                  <c:v>160</c:v>
                </c:pt>
                <c:pt idx="6">
                  <c:v>158</c:v>
                </c:pt>
                <c:pt idx="7">
                  <c:v>149</c:v>
                </c:pt>
                <c:pt idx="8">
                  <c:v>140</c:v>
                </c:pt>
                <c:pt idx="9">
                  <c:v>136</c:v>
                </c:pt>
                <c:pt idx="10">
                  <c:v>136</c:v>
                </c:pt>
                <c:pt idx="11">
                  <c:v>103</c:v>
                </c:pt>
                <c:pt idx="12">
                  <c:v>83</c:v>
                </c:pt>
                <c:pt idx="13">
                  <c:v>81</c:v>
                </c:pt>
                <c:pt idx="14">
                  <c:v>78</c:v>
                </c:pt>
                <c:pt idx="15">
                  <c:v>74</c:v>
                </c:pt>
                <c:pt idx="16">
                  <c:v>68</c:v>
                </c:pt>
                <c:pt idx="17">
                  <c:v>65</c:v>
                </c:pt>
                <c:pt idx="18">
                  <c:v>60</c:v>
                </c:pt>
                <c:pt idx="19">
                  <c:v>55</c:v>
                </c:pt>
                <c:pt idx="20">
                  <c:v>48</c:v>
                </c:pt>
                <c:pt idx="21">
                  <c:v>44</c:v>
                </c:pt>
                <c:pt idx="22">
                  <c:v>42</c:v>
                </c:pt>
                <c:pt idx="23">
                  <c:v>38</c:v>
                </c:pt>
                <c:pt idx="24">
                  <c:v>36</c:v>
                </c:pt>
                <c:pt idx="25">
                  <c:v>34</c:v>
                </c:pt>
                <c:pt idx="26">
                  <c:v>32</c:v>
                </c:pt>
                <c:pt idx="27">
                  <c:v>23</c:v>
                </c:pt>
                <c:pt idx="28">
                  <c:v>20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17</c:v>
                </c:pt>
                <c:pt idx="33">
                  <c:v>17</c:v>
                </c:pt>
                <c:pt idx="34">
                  <c:v>16</c:v>
                </c:pt>
                <c:pt idx="35">
                  <c:v>16</c:v>
                </c:pt>
                <c:pt idx="36">
                  <c:v>14</c:v>
                </c:pt>
                <c:pt idx="37">
                  <c:v>14</c:v>
                </c:pt>
                <c:pt idx="38">
                  <c:v>13</c:v>
                </c:pt>
                <c:pt idx="39">
                  <c:v>12</c:v>
                </c:pt>
                <c:pt idx="40">
                  <c:v>11</c:v>
                </c:pt>
                <c:pt idx="41">
                  <c:v>10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7</c:v>
                </c:pt>
                <c:pt idx="46">
                  <c:v>7</c:v>
                </c:pt>
                <c:pt idx="47">
                  <c:v>6</c:v>
                </c:pt>
                <c:pt idx="48">
                  <c:v>6</c:v>
                </c:pt>
                <c:pt idx="49">
                  <c:v>5</c:v>
                </c:pt>
                <c:pt idx="50">
                  <c:v>5</c:v>
                </c:pt>
                <c:pt idx="51">
                  <c:v>2</c:v>
                </c:pt>
                <c:pt idx="52">
                  <c:v>2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2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2</c:v>
                </c:pt>
                <c:pt idx="65">
                  <c:v>2</c:v>
                </c:pt>
                <c:pt idx="66">
                  <c:v>2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68-432F-81EF-FB74FC068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4248320"/>
        <c:axId val="174249856"/>
      </c:barChart>
      <c:catAx>
        <c:axId val="1742483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74249856"/>
        <c:crosses val="autoZero"/>
        <c:auto val="1"/>
        <c:lblAlgn val="ctr"/>
        <c:lblOffset val="100"/>
        <c:noMultiLvlLbl val="0"/>
      </c:catAx>
      <c:valAx>
        <c:axId val="1742498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/>
                  <a:t>Number of Settlers</a:t>
                </a:r>
              </a:p>
            </c:rich>
          </c:tx>
          <c:layout>
            <c:manualLayout>
              <c:xMode val="edge"/>
              <c:yMode val="edge"/>
              <c:x val="0.46777043243926059"/>
              <c:y val="2.1516541201580555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1742483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87721728722616E-3"/>
          <c:y val="1.526242994077194E-2"/>
          <c:w val="0.99861111111111112"/>
          <c:h val="0.953703703703703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BB-40CA-92CE-E12493EA9F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BB-40CA-92CE-E12493EA9F4B}"/>
              </c:ext>
            </c:extLst>
          </c:dPt>
          <c:dPt>
            <c:idx val="2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BB-40CA-92CE-E12493EA9F4B}"/>
              </c:ext>
            </c:extLst>
          </c:dPt>
          <c:dLbls>
            <c:dLbl>
              <c:idx val="1"/>
              <c:layout>
                <c:manualLayout>
                  <c:x val="-0.12241718249748744"/>
                  <c:y val="2.39048752708796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BB-40CA-92CE-E12493EA9F4B}"/>
                </c:ext>
              </c:extLst>
            </c:dLbl>
            <c:dLbl>
              <c:idx val="2"/>
              <c:layout>
                <c:manualLayout>
                  <c:x val="0.25452735356565676"/>
                  <c:y val="-0.1169862604396081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BB-40CA-92CE-E12493EA9F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'Languages x Stream'!$P$7:$P$9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'Languages x Stream'!$R$7:$R$9</c:f>
              <c:numCache>
                <c:formatCode>0.0</c:formatCode>
                <c:ptCount val="3"/>
                <c:pt idx="0">
                  <c:v>75.735294117647058</c:v>
                </c:pt>
                <c:pt idx="1">
                  <c:v>22.794117647058822</c:v>
                </c:pt>
                <c:pt idx="2">
                  <c:v>1.4705882352941175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BB-40CA-92CE-E12493EA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16" fmlaLink="$M$3" fmlaRange="$W$8:$W$11" sel="1" val="0"/>
</file>

<file path=xl/ctrlProps/ctrlProp2.xml><?xml version="1.0" encoding="utf-8"?>
<formControlPr xmlns="http://schemas.microsoft.com/office/spreadsheetml/2009/9/main" objectType="Drop" dropLines="45" dropStyle="combo" dx="22" fmlaLink="$U$3" fmlaRange="$B$7:$B$86" sel="11" val="0"/>
</file>

<file path=xl/ctrlProps/ctrlProp3.xml><?xml version="1.0" encoding="utf-8"?>
<formControlPr xmlns="http://schemas.microsoft.com/office/spreadsheetml/2009/9/main" objectType="Drop" dropLines="4" dropStyle="combo" dx="16" fmlaLink="$M$3" fmlaRange="$W$8:$W$11" sel="2" val="0"/>
</file>

<file path=xl/ctrlProps/ctrlProp4.xml><?xml version="1.0" encoding="utf-8"?>
<formControlPr xmlns="http://schemas.microsoft.com/office/spreadsheetml/2009/9/main" objectType="Drop" dropLines="45" dropStyle="combo" dx="22" fmlaLink="$P$3" fmlaRange="$B$7:$B$222" sel="12" val="3"/>
</file>

<file path=xl/ctrlProps/ctrlProp5.xml><?xml version="1.0" encoding="utf-8"?>
<formControlPr xmlns="http://schemas.microsoft.com/office/spreadsheetml/2009/9/main" objectType="Drop" dropLines="4" dropStyle="combo" dx="16" fmlaLink="$M$3" fmlaRange="$W$8:$W$11" sel="1" val="0"/>
</file>

<file path=xl/ctrlProps/ctrlProp6.xml><?xml version="1.0" encoding="utf-8"?>
<formControlPr xmlns="http://schemas.microsoft.com/office/spreadsheetml/2009/9/main" objectType="Drop" dropLines="45" dropStyle="combo" dx="22" fmlaLink="$P$3" fmlaRange="$B$7:$B$210" sel="54" val="4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990600</xdr:colOff>
      <xdr:row>7</xdr:row>
      <xdr:rowOff>102235</xdr:rowOff>
    </xdr:to>
    <xdr:pic>
      <xdr:nvPicPr>
        <xdr:cNvPr id="2" name="Picture 1" descr="Logo: Australian Government Department of Home Affairs." title="Banner image Coat of Arm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10600" cy="1445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581025</xdr:colOff>
          <xdr:row>1</xdr:row>
          <xdr:rowOff>219075</xdr:rowOff>
        </xdr:from>
        <xdr:to>
          <xdr:col>13</xdr:col>
          <xdr:colOff>438150</xdr:colOff>
          <xdr:row>3</xdr:row>
          <xdr:rowOff>38100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47624</xdr:colOff>
      <xdr:row>3</xdr:row>
      <xdr:rowOff>114300</xdr:rowOff>
    </xdr:from>
    <xdr:to>
      <xdr:col>13</xdr:col>
      <xdr:colOff>571500</xdr:colOff>
      <xdr:row>86</xdr:row>
      <xdr:rowOff>140368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600075</xdr:colOff>
          <xdr:row>1</xdr:row>
          <xdr:rowOff>238125</xdr:rowOff>
        </xdr:from>
        <xdr:to>
          <xdr:col>22</xdr:col>
          <xdr:colOff>238125</xdr:colOff>
          <xdr:row>3</xdr:row>
          <xdr:rowOff>66675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19050</xdr:colOff>
      <xdr:row>5</xdr:row>
      <xdr:rowOff>171449</xdr:rowOff>
    </xdr:from>
    <xdr:to>
      <xdr:col>25</xdr:col>
      <xdr:colOff>466725</xdr:colOff>
      <xdr:row>20</xdr:row>
      <xdr:rowOff>104774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590550</xdr:colOff>
          <xdr:row>1</xdr:row>
          <xdr:rowOff>200025</xdr:rowOff>
        </xdr:from>
        <xdr:to>
          <xdr:col>13</xdr:col>
          <xdr:colOff>447675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28575</xdr:colOff>
      <xdr:row>3</xdr:row>
      <xdr:rowOff>57151</xdr:rowOff>
    </xdr:from>
    <xdr:to>
      <xdr:col>14</xdr:col>
      <xdr:colOff>19049</xdr:colOff>
      <xdr:row>144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</xdr:row>
          <xdr:rowOff>219075</xdr:rowOff>
        </xdr:from>
        <xdr:to>
          <xdr:col>17</xdr:col>
          <xdr:colOff>314325</xdr:colOff>
          <xdr:row>3</xdr:row>
          <xdr:rowOff>28575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19050</xdr:colOff>
      <xdr:row>5</xdr:row>
      <xdr:rowOff>114300</xdr:rowOff>
    </xdr:from>
    <xdr:to>
      <xdr:col>20</xdr:col>
      <xdr:colOff>478756</xdr:colOff>
      <xdr:row>20</xdr:row>
      <xdr:rowOff>32586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</xdr:row>
          <xdr:rowOff>209550</xdr:rowOff>
        </xdr:from>
        <xdr:to>
          <xdr:col>13</xdr:col>
          <xdr:colOff>485775</xdr:colOff>
          <xdr:row>3</xdr:row>
          <xdr:rowOff>28575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47624</xdr:colOff>
      <xdr:row>3</xdr:row>
      <xdr:rowOff>38100</xdr:rowOff>
    </xdr:from>
    <xdr:to>
      <xdr:col>14</xdr:col>
      <xdr:colOff>9524</xdr:colOff>
      <xdr:row>208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</xdr:row>
          <xdr:rowOff>209550</xdr:rowOff>
        </xdr:from>
        <xdr:to>
          <xdr:col>17</xdr:col>
          <xdr:colOff>295275</xdr:colOff>
          <xdr:row>3</xdr:row>
          <xdr:rowOff>19050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0</xdr:colOff>
      <xdr:row>6</xdr:row>
      <xdr:rowOff>9525</xdr:rowOff>
    </xdr:from>
    <xdr:to>
      <xdr:col>20</xdr:col>
      <xdr:colOff>459706</xdr:colOff>
      <xdr:row>20</xdr:row>
      <xdr:rowOff>99261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7717-1F3C-4F07-B409-F98FE0C99727}">
  <sheetPr>
    <pageSetUpPr fitToPage="1"/>
  </sheetPr>
  <dimension ref="A4:AN234"/>
  <sheetViews>
    <sheetView topLeftCell="Z183" workbookViewId="0">
      <selection activeCell="AJ19" sqref="AJ19:AM222"/>
    </sheetView>
  </sheetViews>
  <sheetFormatPr defaultRowHeight="14.25" x14ac:dyDescent="0.45"/>
  <cols>
    <col min="1" max="1" width="16" customWidth="1"/>
    <col min="2" max="2" width="16.59765625" customWidth="1"/>
    <col min="3" max="3" width="12.86328125" style="33" customWidth="1"/>
    <col min="4" max="5" width="12.86328125" customWidth="1"/>
    <col min="6" max="6" width="10.1328125" bestFit="1" customWidth="1"/>
    <col min="8" max="8" width="23.86328125" bestFit="1" customWidth="1"/>
    <col min="9" max="9" width="17.3984375" style="33" customWidth="1"/>
    <col min="10" max="11" width="13.86328125" style="33" customWidth="1"/>
    <col min="12" max="12" width="10.59765625" customWidth="1"/>
    <col min="13" max="14" width="9.1328125" customWidth="1"/>
    <col min="15" max="15" width="30.86328125" bestFit="1" customWidth="1"/>
    <col min="16" max="17" width="17.1328125" style="33" customWidth="1"/>
    <col min="18" max="18" width="14" style="33" customWidth="1"/>
    <col min="20" max="20" width="9.1328125" customWidth="1"/>
    <col min="21" max="21" width="8.73046875" customWidth="1"/>
    <col min="22" max="22" width="32.3984375" customWidth="1"/>
    <col min="23" max="24" width="17" style="33" customWidth="1"/>
    <col min="25" max="25" width="16.265625" style="33" customWidth="1"/>
    <col min="29" max="29" width="42.59765625" bestFit="1" customWidth="1"/>
    <col min="30" max="32" width="16" style="33" customWidth="1"/>
    <col min="36" max="36" width="34.59765625" bestFit="1" customWidth="1"/>
    <col min="37" max="39" width="16.73046875" style="33" customWidth="1"/>
  </cols>
  <sheetData>
    <row r="4" spans="1:30" ht="15.75" x14ac:dyDescent="0.45">
      <c r="I4" s="34"/>
      <c r="J4" s="1" t="s">
        <v>0</v>
      </c>
      <c r="K4"/>
      <c r="N4" s="35" t="s">
        <v>1</v>
      </c>
      <c r="O4" s="36"/>
      <c r="P4"/>
      <c r="Q4" s="1" t="s">
        <v>716</v>
      </c>
      <c r="R4"/>
      <c r="W4" s="37" t="s">
        <v>2</v>
      </c>
      <c r="X4"/>
      <c r="Y4"/>
      <c r="AC4" s="38"/>
      <c r="AD4" s="39"/>
    </row>
    <row r="5" spans="1:30" x14ac:dyDescent="0.45">
      <c r="J5" t="s">
        <v>3</v>
      </c>
      <c r="K5" t="s">
        <v>4</v>
      </c>
      <c r="N5" s="40" t="s">
        <v>5</v>
      </c>
      <c r="O5" s="40" t="s">
        <v>6</v>
      </c>
      <c r="P5"/>
      <c r="Q5" s="2" t="s">
        <v>7</v>
      </c>
      <c r="R5"/>
      <c r="W5" t="s">
        <v>8</v>
      </c>
      <c r="X5"/>
      <c r="Y5"/>
      <c r="AC5" s="38"/>
      <c r="AD5" s="39"/>
    </row>
    <row r="6" spans="1:30" x14ac:dyDescent="0.45">
      <c r="J6" t="s">
        <v>9</v>
      </c>
      <c r="K6" t="s">
        <v>10</v>
      </c>
      <c r="N6" s="40" t="s">
        <v>11</v>
      </c>
      <c r="O6" s="40" t="s">
        <v>12</v>
      </c>
      <c r="P6"/>
      <c r="Q6" s="2" t="s">
        <v>13</v>
      </c>
      <c r="R6"/>
      <c r="W6" t="s">
        <v>14</v>
      </c>
      <c r="X6"/>
      <c r="Y6"/>
      <c r="AC6" s="38"/>
      <c r="AD6" s="39"/>
    </row>
    <row r="7" spans="1:30" x14ac:dyDescent="0.45">
      <c r="J7"/>
      <c r="K7"/>
      <c r="N7" s="40" t="s">
        <v>15</v>
      </c>
      <c r="O7" s="40" t="s">
        <v>16</v>
      </c>
      <c r="P7"/>
      <c r="Q7" s="2" t="s">
        <v>17</v>
      </c>
      <c r="R7"/>
      <c r="W7" s="37" t="s">
        <v>18</v>
      </c>
      <c r="X7"/>
      <c r="Y7"/>
    </row>
    <row r="8" spans="1:30" ht="15" customHeight="1" x14ac:dyDescent="0.45">
      <c r="J8"/>
      <c r="K8"/>
      <c r="N8" s="40" t="s">
        <v>19</v>
      </c>
      <c r="O8" s="40" t="s">
        <v>20</v>
      </c>
      <c r="P8"/>
      <c r="Q8" s="2" t="s">
        <v>21</v>
      </c>
      <c r="R8"/>
      <c r="W8"/>
      <c r="X8"/>
      <c r="Y8"/>
    </row>
    <row r="9" spans="1:30" ht="16.899999999999999" x14ac:dyDescent="0.5">
      <c r="A9" s="41" t="s">
        <v>717</v>
      </c>
      <c r="J9"/>
      <c r="K9"/>
      <c r="N9" s="40" t="s">
        <v>22</v>
      </c>
      <c r="O9" s="40" t="s">
        <v>23</v>
      </c>
      <c r="P9"/>
      <c r="Q9" s="2" t="s">
        <v>24</v>
      </c>
      <c r="R9"/>
      <c r="W9" s="3" t="s">
        <v>25</v>
      </c>
      <c r="X9"/>
      <c r="Y9"/>
    </row>
    <row r="10" spans="1:30" ht="16.899999999999999" x14ac:dyDescent="0.5">
      <c r="A10" s="41" t="s">
        <v>718</v>
      </c>
      <c r="J10"/>
      <c r="K10"/>
      <c r="N10" s="40" t="s">
        <v>26</v>
      </c>
      <c r="O10" s="40" t="s">
        <v>27</v>
      </c>
      <c r="P10"/>
      <c r="Q10" s="2" t="s">
        <v>28</v>
      </c>
      <c r="R10"/>
      <c r="W10" s="4" t="s">
        <v>29</v>
      </c>
      <c r="X10"/>
      <c r="Y10"/>
    </row>
    <row r="11" spans="1:30" ht="15" customHeight="1" x14ac:dyDescent="0.45">
      <c r="B11" s="42"/>
      <c r="C11" s="43"/>
      <c r="D11" s="42"/>
      <c r="E11" s="42"/>
      <c r="F11" s="42"/>
      <c r="G11" s="42"/>
      <c r="H11" s="42"/>
      <c r="J11"/>
      <c r="K11"/>
      <c r="N11" s="40" t="s">
        <v>30</v>
      </c>
      <c r="O11" s="40" t="s">
        <v>31</v>
      </c>
      <c r="P11"/>
      <c r="Q11" s="2" t="s">
        <v>32</v>
      </c>
      <c r="R11"/>
      <c r="W11" t="s">
        <v>33</v>
      </c>
      <c r="X11"/>
      <c r="Y11"/>
    </row>
    <row r="12" spans="1:30" ht="15" customHeight="1" x14ac:dyDescent="0.45">
      <c r="A12" s="44" t="s">
        <v>34</v>
      </c>
      <c r="B12" s="42"/>
      <c r="C12" s="43"/>
      <c r="D12" s="42"/>
      <c r="E12" s="42"/>
      <c r="F12" s="42"/>
      <c r="G12" s="42"/>
      <c r="H12" s="42"/>
      <c r="J12"/>
      <c r="K12"/>
      <c r="N12" s="40" t="s">
        <v>35</v>
      </c>
      <c r="O12" s="40" t="s">
        <v>36</v>
      </c>
      <c r="P12"/>
      <c r="Q12" s="2" t="s">
        <v>37</v>
      </c>
      <c r="R12"/>
      <c r="W12" t="s">
        <v>38</v>
      </c>
      <c r="X12"/>
      <c r="Y12"/>
    </row>
    <row r="13" spans="1:30" x14ac:dyDescent="0.45">
      <c r="A13" s="5"/>
      <c r="J13"/>
      <c r="K13"/>
      <c r="N13" s="40" t="s">
        <v>39</v>
      </c>
      <c r="O13" s="40" t="s">
        <v>40</v>
      </c>
      <c r="P13"/>
      <c r="Q13"/>
      <c r="R13"/>
      <c r="W13"/>
      <c r="X13"/>
      <c r="Y13"/>
    </row>
    <row r="14" spans="1:30" x14ac:dyDescent="0.45">
      <c r="J14"/>
      <c r="K14"/>
      <c r="N14" s="40" t="s">
        <v>41</v>
      </c>
      <c r="O14" s="40" t="s">
        <v>42</v>
      </c>
      <c r="P14"/>
      <c r="Q14"/>
      <c r="R14"/>
      <c r="W14"/>
      <c r="X14"/>
      <c r="Y14"/>
    </row>
    <row r="15" spans="1:30" x14ac:dyDescent="0.45">
      <c r="J15"/>
      <c r="K15"/>
      <c r="N15" s="40" t="s">
        <v>43</v>
      </c>
      <c r="O15" s="40" t="s">
        <v>44</v>
      </c>
      <c r="P15"/>
      <c r="Q15"/>
      <c r="R15"/>
      <c r="W15"/>
      <c r="X15"/>
      <c r="Y15"/>
    </row>
    <row r="16" spans="1:30" ht="15.75" customHeight="1" x14ac:dyDescent="0.45">
      <c r="A16" s="6"/>
    </row>
    <row r="17" spans="1:40" x14ac:dyDescent="0.45">
      <c r="A17" t="s">
        <v>45</v>
      </c>
      <c r="B17" s="90" t="s">
        <v>46</v>
      </c>
      <c r="C17" s="91"/>
      <c r="D17" s="92"/>
      <c r="H17" t="s">
        <v>45</v>
      </c>
      <c r="I17" s="90" t="s">
        <v>46</v>
      </c>
      <c r="J17" s="91"/>
      <c r="K17" s="92"/>
      <c r="O17" t="s">
        <v>45</v>
      </c>
      <c r="P17" s="90" t="s">
        <v>46</v>
      </c>
      <c r="Q17" s="91"/>
      <c r="R17" s="92"/>
      <c r="V17" t="s">
        <v>45</v>
      </c>
      <c r="W17" s="90" t="s">
        <v>46</v>
      </c>
      <c r="X17" s="91"/>
      <c r="Y17" s="92"/>
      <c r="AC17" t="s">
        <v>45</v>
      </c>
      <c r="AD17" s="90" t="s">
        <v>46</v>
      </c>
      <c r="AE17" s="91"/>
      <c r="AF17" s="92"/>
      <c r="AJ17" t="s">
        <v>45</v>
      </c>
      <c r="AK17" s="90" t="s">
        <v>46</v>
      </c>
      <c r="AL17" s="91"/>
      <c r="AM17" s="92"/>
    </row>
    <row r="18" spans="1:40" x14ac:dyDescent="0.45">
      <c r="A18" s="8" t="s">
        <v>47</v>
      </c>
      <c r="B18" s="45" t="s">
        <v>48</v>
      </c>
      <c r="C18" s="46" t="s">
        <v>49</v>
      </c>
      <c r="D18" s="8" t="s">
        <v>50</v>
      </c>
      <c r="H18" s="8" t="s">
        <v>51</v>
      </c>
      <c r="I18" s="47" t="s">
        <v>48</v>
      </c>
      <c r="J18" s="46" t="s">
        <v>49</v>
      </c>
      <c r="K18" s="46" t="s">
        <v>50</v>
      </c>
      <c r="O18" s="8" t="s">
        <v>52</v>
      </c>
      <c r="P18" s="47" t="s">
        <v>48</v>
      </c>
      <c r="Q18" s="46" t="s">
        <v>49</v>
      </c>
      <c r="R18" s="46" t="s">
        <v>50</v>
      </c>
      <c r="V18" s="8" t="s">
        <v>53</v>
      </c>
      <c r="W18" s="47" t="s">
        <v>48</v>
      </c>
      <c r="X18" s="46" t="s">
        <v>49</v>
      </c>
      <c r="Y18" s="46" t="s">
        <v>50</v>
      </c>
      <c r="AC18" s="8" t="s">
        <v>54</v>
      </c>
      <c r="AD18" s="47" t="s">
        <v>48</v>
      </c>
      <c r="AE18" s="46" t="s">
        <v>49</v>
      </c>
      <c r="AF18" s="46" t="s">
        <v>50</v>
      </c>
      <c r="AJ18" s="8" t="s">
        <v>55</v>
      </c>
      <c r="AK18" s="47" t="s">
        <v>48</v>
      </c>
      <c r="AL18" s="46" t="s">
        <v>49</v>
      </c>
      <c r="AM18" s="46" t="s">
        <v>50</v>
      </c>
    </row>
    <row r="19" spans="1:40" x14ac:dyDescent="0.45">
      <c r="A19" s="48" t="s">
        <v>56</v>
      </c>
      <c r="B19" s="49">
        <v>725</v>
      </c>
      <c r="C19" s="49">
        <v>865</v>
      </c>
      <c r="D19" s="50">
        <v>5656</v>
      </c>
      <c r="E19" s="51"/>
      <c r="H19" s="48" t="s">
        <v>60</v>
      </c>
      <c r="I19" s="49">
        <v>37</v>
      </c>
      <c r="J19" s="49">
        <v>2349</v>
      </c>
      <c r="K19" s="50">
        <v>4636</v>
      </c>
      <c r="L19" s="51"/>
      <c r="O19" s="48" t="s">
        <v>59</v>
      </c>
      <c r="P19" s="52">
        <v>92</v>
      </c>
      <c r="Q19" s="52">
        <v>3452</v>
      </c>
      <c r="R19" s="53">
        <v>19568</v>
      </c>
      <c r="S19" s="51"/>
      <c r="V19" s="48" t="s">
        <v>60</v>
      </c>
      <c r="W19" s="52">
        <v>0</v>
      </c>
      <c r="X19" s="52">
        <v>24428</v>
      </c>
      <c r="Y19" s="53">
        <v>57921</v>
      </c>
      <c r="Z19" s="51"/>
      <c r="AC19" s="48" t="s">
        <v>61</v>
      </c>
      <c r="AD19" s="52">
        <v>99</v>
      </c>
      <c r="AE19" s="52">
        <v>24449</v>
      </c>
      <c r="AF19" s="53">
        <v>57919</v>
      </c>
      <c r="AG19" s="51"/>
      <c r="AJ19" s="48" t="s">
        <v>62</v>
      </c>
      <c r="AK19" s="52">
        <v>44</v>
      </c>
      <c r="AL19" s="52">
        <v>13819</v>
      </c>
      <c r="AM19" s="53">
        <v>10133</v>
      </c>
      <c r="AN19" s="51"/>
    </row>
    <row r="20" spans="1:40" x14ac:dyDescent="0.45">
      <c r="A20" s="54" t="s">
        <v>63</v>
      </c>
      <c r="B20" s="51">
        <v>738</v>
      </c>
      <c r="C20" s="51">
        <v>812</v>
      </c>
      <c r="D20" s="55">
        <v>2427</v>
      </c>
      <c r="E20" s="51"/>
      <c r="H20" s="54" t="s">
        <v>249</v>
      </c>
      <c r="I20" s="51">
        <v>36</v>
      </c>
      <c r="J20" s="51">
        <v>923</v>
      </c>
      <c r="K20" s="55">
        <v>5956</v>
      </c>
      <c r="L20" s="51"/>
      <c r="O20" s="54" t="s">
        <v>65</v>
      </c>
      <c r="P20" s="56">
        <v>15</v>
      </c>
      <c r="Q20" s="56">
        <v>2980</v>
      </c>
      <c r="R20" s="57">
        <v>8920</v>
      </c>
      <c r="S20" s="51"/>
      <c r="V20" s="54" t="s">
        <v>72</v>
      </c>
      <c r="W20" s="56">
        <v>1449</v>
      </c>
      <c r="X20" s="56" t="s">
        <v>58</v>
      </c>
      <c r="Y20" s="57" t="s">
        <v>58</v>
      </c>
      <c r="Z20" s="51"/>
      <c r="AC20" s="54" t="s">
        <v>67</v>
      </c>
      <c r="AD20" s="56">
        <v>1374</v>
      </c>
      <c r="AE20" s="56">
        <v>34</v>
      </c>
      <c r="AF20" s="57">
        <v>13</v>
      </c>
      <c r="AG20" s="51"/>
      <c r="AJ20" s="54" t="s">
        <v>68</v>
      </c>
      <c r="AK20" s="56">
        <v>78</v>
      </c>
      <c r="AL20" s="56">
        <v>2557</v>
      </c>
      <c r="AM20" s="57">
        <v>8922</v>
      </c>
      <c r="AN20" s="51"/>
    </row>
    <row r="21" spans="1:40" x14ac:dyDescent="0.45">
      <c r="A21" s="54" t="s">
        <v>69</v>
      </c>
      <c r="B21" s="51">
        <v>452</v>
      </c>
      <c r="C21" s="51">
        <v>655</v>
      </c>
      <c r="D21" s="55">
        <v>926</v>
      </c>
      <c r="E21" s="51"/>
      <c r="H21" s="54" t="s">
        <v>138</v>
      </c>
      <c r="I21" s="51">
        <v>387</v>
      </c>
      <c r="J21" s="51">
        <v>1641</v>
      </c>
      <c r="K21" s="55">
        <v>3889</v>
      </c>
      <c r="L21" s="51"/>
      <c r="O21" s="54" t="s">
        <v>77</v>
      </c>
      <c r="P21" s="56" t="s">
        <v>58</v>
      </c>
      <c r="Q21" s="56">
        <v>1334</v>
      </c>
      <c r="R21" s="57">
        <v>2234</v>
      </c>
      <c r="S21" s="51"/>
      <c r="V21" s="54" t="s">
        <v>90</v>
      </c>
      <c r="W21" s="56">
        <v>488</v>
      </c>
      <c r="X21" s="56" t="s">
        <v>58</v>
      </c>
      <c r="Y21" s="57">
        <v>0</v>
      </c>
      <c r="Z21" s="51"/>
      <c r="AC21" s="54" t="s">
        <v>73</v>
      </c>
      <c r="AD21" s="56">
        <v>684</v>
      </c>
      <c r="AE21" s="56">
        <v>42</v>
      </c>
      <c r="AF21" s="57">
        <v>10</v>
      </c>
      <c r="AG21" s="51"/>
      <c r="AJ21" s="54" t="s">
        <v>74</v>
      </c>
      <c r="AK21" s="56">
        <v>13</v>
      </c>
      <c r="AL21" s="56">
        <v>1271</v>
      </c>
      <c r="AM21" s="57">
        <v>6485</v>
      </c>
      <c r="AN21" s="51"/>
    </row>
    <row r="22" spans="1:40" x14ac:dyDescent="0.45">
      <c r="A22" s="54" t="s">
        <v>75</v>
      </c>
      <c r="B22" s="51">
        <v>209</v>
      </c>
      <c r="C22" s="51">
        <v>385</v>
      </c>
      <c r="D22" s="55">
        <v>343</v>
      </c>
      <c r="E22" s="51"/>
      <c r="H22" s="54" t="s">
        <v>148</v>
      </c>
      <c r="I22" s="51">
        <v>327</v>
      </c>
      <c r="J22" s="51">
        <v>1680</v>
      </c>
      <c r="K22" s="55">
        <v>2785</v>
      </c>
      <c r="L22" s="51"/>
      <c r="O22" s="54" t="s">
        <v>71</v>
      </c>
      <c r="P22" s="56" t="s">
        <v>58</v>
      </c>
      <c r="Q22" s="56">
        <v>1920</v>
      </c>
      <c r="R22" s="57">
        <v>1571</v>
      </c>
      <c r="S22" s="51"/>
      <c r="V22" s="54" t="s">
        <v>66</v>
      </c>
      <c r="W22" s="56">
        <v>377</v>
      </c>
      <c r="X22" s="56">
        <v>0</v>
      </c>
      <c r="Y22" s="57">
        <v>0</v>
      </c>
      <c r="Z22" s="51"/>
      <c r="AC22" s="54" t="s">
        <v>109</v>
      </c>
      <c r="AD22" s="56">
        <v>629</v>
      </c>
      <c r="AE22" s="56">
        <v>0</v>
      </c>
      <c r="AF22" s="57">
        <v>0</v>
      </c>
      <c r="AG22" s="51"/>
      <c r="AJ22" s="54" t="s">
        <v>80</v>
      </c>
      <c r="AK22" s="56">
        <v>9</v>
      </c>
      <c r="AL22" s="56">
        <v>377</v>
      </c>
      <c r="AM22" s="57">
        <v>5072</v>
      </c>
      <c r="AN22" s="51"/>
    </row>
    <row r="23" spans="1:40" x14ac:dyDescent="0.45">
      <c r="A23" s="54" t="s">
        <v>81</v>
      </c>
      <c r="B23" s="51">
        <v>787</v>
      </c>
      <c r="C23" s="51">
        <v>5058</v>
      </c>
      <c r="D23" s="55">
        <v>16692</v>
      </c>
      <c r="E23" s="51"/>
      <c r="H23" s="54" t="s">
        <v>153</v>
      </c>
      <c r="I23" s="51">
        <v>480</v>
      </c>
      <c r="J23" s="51">
        <v>2164</v>
      </c>
      <c r="K23" s="55">
        <v>1997</v>
      </c>
      <c r="L23" s="51"/>
      <c r="O23" s="54" t="s">
        <v>83</v>
      </c>
      <c r="P23" s="56">
        <v>121</v>
      </c>
      <c r="Q23" s="56">
        <v>950</v>
      </c>
      <c r="R23" s="57">
        <v>2161</v>
      </c>
      <c r="S23" s="51"/>
      <c r="V23" s="54" t="s">
        <v>125</v>
      </c>
      <c r="W23" s="56">
        <v>358</v>
      </c>
      <c r="X23" s="56">
        <v>0</v>
      </c>
      <c r="Y23" s="57">
        <v>0</v>
      </c>
      <c r="Z23" s="51"/>
      <c r="AC23" s="54" t="s">
        <v>97</v>
      </c>
      <c r="AD23" s="56">
        <v>559</v>
      </c>
      <c r="AE23" s="56">
        <v>0</v>
      </c>
      <c r="AF23" s="57">
        <v>0</v>
      </c>
      <c r="AG23" s="51"/>
      <c r="AJ23" s="54" t="s">
        <v>86</v>
      </c>
      <c r="AK23" s="56">
        <v>0</v>
      </c>
      <c r="AL23" s="56">
        <v>201</v>
      </c>
      <c r="AM23" s="57">
        <v>3222</v>
      </c>
      <c r="AN23" s="51"/>
    </row>
    <row r="24" spans="1:40" x14ac:dyDescent="0.45">
      <c r="A24" s="54" t="s">
        <v>87</v>
      </c>
      <c r="B24" s="51">
        <v>1120</v>
      </c>
      <c r="C24" s="51">
        <v>11432</v>
      </c>
      <c r="D24" s="55">
        <v>24609</v>
      </c>
      <c r="E24" s="51"/>
      <c r="H24" s="54" t="s">
        <v>261</v>
      </c>
      <c r="I24" s="51">
        <v>16</v>
      </c>
      <c r="J24" s="51">
        <v>750</v>
      </c>
      <c r="K24" s="55">
        <v>3591</v>
      </c>
      <c r="L24" s="51"/>
      <c r="O24" s="54" t="s">
        <v>89</v>
      </c>
      <c r="P24" s="56">
        <v>9</v>
      </c>
      <c r="Q24" s="56">
        <v>631</v>
      </c>
      <c r="R24" s="57">
        <v>2445</v>
      </c>
      <c r="S24" s="51"/>
      <c r="V24" s="54" t="s">
        <v>108</v>
      </c>
      <c r="W24" s="56">
        <v>347</v>
      </c>
      <c r="X24" s="56">
        <v>0</v>
      </c>
      <c r="Y24" s="57">
        <v>0</v>
      </c>
      <c r="Z24" s="51"/>
      <c r="AC24" s="54" t="s">
        <v>79</v>
      </c>
      <c r="AD24" s="56">
        <v>502</v>
      </c>
      <c r="AE24" s="56">
        <v>7</v>
      </c>
      <c r="AF24" s="57" t="s">
        <v>58</v>
      </c>
      <c r="AG24" s="51"/>
      <c r="AJ24" s="54" t="s">
        <v>92</v>
      </c>
      <c r="AK24" s="56">
        <v>2441</v>
      </c>
      <c r="AL24" s="56">
        <v>506</v>
      </c>
      <c r="AM24" s="57">
        <v>290</v>
      </c>
      <c r="AN24" s="51"/>
    </row>
    <row r="25" spans="1:40" x14ac:dyDescent="0.45">
      <c r="A25" s="54" t="s">
        <v>93</v>
      </c>
      <c r="B25" s="51">
        <v>682</v>
      </c>
      <c r="C25" s="51">
        <v>2748</v>
      </c>
      <c r="D25" s="55">
        <v>5748</v>
      </c>
      <c r="E25" s="51"/>
      <c r="H25" s="54" t="s">
        <v>128</v>
      </c>
      <c r="I25" s="51">
        <v>1563</v>
      </c>
      <c r="J25" s="51">
        <v>1043</v>
      </c>
      <c r="K25" s="55">
        <v>1592</v>
      </c>
      <c r="L25" s="51"/>
      <c r="O25" s="54" t="s">
        <v>95</v>
      </c>
      <c r="P25" s="56">
        <v>0</v>
      </c>
      <c r="Q25" s="56">
        <v>932</v>
      </c>
      <c r="R25" s="57">
        <v>1735</v>
      </c>
      <c r="S25" s="51"/>
      <c r="V25" s="54" t="s">
        <v>78</v>
      </c>
      <c r="W25" s="56">
        <v>317</v>
      </c>
      <c r="X25" s="56" t="s">
        <v>58</v>
      </c>
      <c r="Y25" s="57">
        <v>0</v>
      </c>
      <c r="Z25" s="51"/>
      <c r="AC25" s="54" t="s">
        <v>85</v>
      </c>
      <c r="AD25" s="56">
        <v>201</v>
      </c>
      <c r="AE25" s="56">
        <v>31</v>
      </c>
      <c r="AF25" s="57">
        <v>8</v>
      </c>
      <c r="AG25" s="51"/>
      <c r="AJ25" s="54" t="s">
        <v>115</v>
      </c>
      <c r="AK25" s="56">
        <v>0</v>
      </c>
      <c r="AL25" s="56">
        <v>39</v>
      </c>
      <c r="AM25" s="57">
        <v>2320</v>
      </c>
      <c r="AN25" s="51"/>
    </row>
    <row r="26" spans="1:40" x14ac:dyDescent="0.45">
      <c r="A26" s="54" t="s">
        <v>99</v>
      </c>
      <c r="B26" s="51">
        <v>471</v>
      </c>
      <c r="C26" s="51">
        <v>1103</v>
      </c>
      <c r="D26" s="55">
        <v>1300</v>
      </c>
      <c r="E26" s="51"/>
      <c r="H26" s="54" t="s">
        <v>176</v>
      </c>
      <c r="I26" s="51">
        <v>275</v>
      </c>
      <c r="J26" s="51">
        <v>1011</v>
      </c>
      <c r="K26" s="55">
        <v>2476</v>
      </c>
      <c r="L26" s="51"/>
      <c r="O26" s="54" t="s">
        <v>101</v>
      </c>
      <c r="P26" s="56">
        <v>62</v>
      </c>
      <c r="Q26" s="56">
        <v>37</v>
      </c>
      <c r="R26" s="57">
        <v>2468</v>
      </c>
      <c r="S26" s="51"/>
      <c r="V26" s="54" t="s">
        <v>96</v>
      </c>
      <c r="W26" s="56">
        <v>306</v>
      </c>
      <c r="X26" s="56">
        <v>0</v>
      </c>
      <c r="Y26" s="57">
        <v>0</v>
      </c>
      <c r="Z26" s="51"/>
      <c r="AC26" s="54" t="s">
        <v>136</v>
      </c>
      <c r="AD26" s="56">
        <v>224</v>
      </c>
      <c r="AE26" s="56">
        <v>0</v>
      </c>
      <c r="AF26" s="57">
        <v>0</v>
      </c>
      <c r="AG26" s="51"/>
      <c r="AJ26" s="54" t="s">
        <v>104</v>
      </c>
      <c r="AK26" s="56" t="s">
        <v>58</v>
      </c>
      <c r="AL26" s="56">
        <v>908</v>
      </c>
      <c r="AM26" s="57">
        <v>1265</v>
      </c>
      <c r="AN26" s="51"/>
    </row>
    <row r="27" spans="1:40" x14ac:dyDescent="0.45">
      <c r="A27" s="54" t="s">
        <v>105</v>
      </c>
      <c r="B27" s="51">
        <v>286</v>
      </c>
      <c r="C27" s="51">
        <v>992</v>
      </c>
      <c r="D27" s="55">
        <v>225</v>
      </c>
      <c r="E27" s="51"/>
      <c r="H27" s="54" t="s">
        <v>225</v>
      </c>
      <c r="I27" s="51">
        <v>19</v>
      </c>
      <c r="J27" s="51">
        <v>788</v>
      </c>
      <c r="K27" s="55">
        <v>2768</v>
      </c>
      <c r="L27" s="51"/>
      <c r="O27" s="54" t="s">
        <v>134</v>
      </c>
      <c r="P27" s="56">
        <v>2064</v>
      </c>
      <c r="Q27" s="56">
        <v>220</v>
      </c>
      <c r="R27" s="57">
        <v>52</v>
      </c>
      <c r="S27" s="51"/>
      <c r="V27" s="54" t="s">
        <v>114</v>
      </c>
      <c r="W27" s="56">
        <v>204</v>
      </c>
      <c r="X27" s="56" t="s">
        <v>58</v>
      </c>
      <c r="Y27" s="57">
        <v>6</v>
      </c>
      <c r="Z27" s="51"/>
      <c r="AC27" s="54" t="s">
        <v>60</v>
      </c>
      <c r="AD27" s="56">
        <v>193</v>
      </c>
      <c r="AE27" s="56">
        <v>0</v>
      </c>
      <c r="AF27" s="57">
        <v>0</v>
      </c>
      <c r="AG27" s="51"/>
      <c r="AJ27" s="54" t="s">
        <v>98</v>
      </c>
      <c r="AK27" s="56">
        <v>36</v>
      </c>
      <c r="AL27" s="56">
        <v>194</v>
      </c>
      <c r="AM27" s="57">
        <v>1863</v>
      </c>
      <c r="AN27" s="51"/>
    </row>
    <row r="28" spans="1:40" x14ac:dyDescent="0.45">
      <c r="A28" s="54" t="s">
        <v>111</v>
      </c>
      <c r="B28" s="51">
        <v>192</v>
      </c>
      <c r="C28" s="51">
        <v>605</v>
      </c>
      <c r="D28" s="55">
        <v>22</v>
      </c>
      <c r="E28" s="51"/>
      <c r="H28" s="54" t="s">
        <v>210</v>
      </c>
      <c r="I28" s="51">
        <v>66</v>
      </c>
      <c r="J28" s="51">
        <v>780</v>
      </c>
      <c r="K28" s="55">
        <v>2652</v>
      </c>
      <c r="L28" s="51"/>
      <c r="O28" s="54" t="s">
        <v>113</v>
      </c>
      <c r="P28" s="56" t="s">
        <v>58</v>
      </c>
      <c r="Q28" s="56">
        <v>177</v>
      </c>
      <c r="R28" s="57">
        <v>2087</v>
      </c>
      <c r="S28" s="51"/>
      <c r="V28" s="54" t="s">
        <v>119</v>
      </c>
      <c r="W28" s="56">
        <v>156</v>
      </c>
      <c r="X28" s="56">
        <v>0</v>
      </c>
      <c r="Y28" s="57">
        <v>0</v>
      </c>
      <c r="Z28" s="51"/>
      <c r="AC28" s="54" t="s">
        <v>91</v>
      </c>
      <c r="AD28" s="56">
        <v>154</v>
      </c>
      <c r="AE28" s="56">
        <v>11</v>
      </c>
      <c r="AF28" s="57">
        <v>6</v>
      </c>
      <c r="AG28" s="51"/>
      <c r="AJ28" s="54" t="s">
        <v>121</v>
      </c>
      <c r="AK28" s="56">
        <v>18</v>
      </c>
      <c r="AL28" s="56">
        <v>58</v>
      </c>
      <c r="AM28" s="57">
        <v>1986</v>
      </c>
      <c r="AN28" s="51"/>
    </row>
    <row r="29" spans="1:40" x14ac:dyDescent="0.45">
      <c r="A29" s="54" t="s">
        <v>116</v>
      </c>
      <c r="B29" s="51">
        <v>0</v>
      </c>
      <c r="C29" s="51">
        <v>8</v>
      </c>
      <c r="D29" s="55">
        <v>46</v>
      </c>
      <c r="H29" s="54" t="s">
        <v>133</v>
      </c>
      <c r="I29" s="51">
        <v>386</v>
      </c>
      <c r="J29" s="51">
        <v>1004</v>
      </c>
      <c r="K29" s="55">
        <v>1767</v>
      </c>
      <c r="L29" s="51"/>
      <c r="O29" s="54" t="s">
        <v>107</v>
      </c>
      <c r="P29" s="56">
        <v>106</v>
      </c>
      <c r="Q29" s="56">
        <v>443</v>
      </c>
      <c r="R29" s="57">
        <v>1321</v>
      </c>
      <c r="S29" s="51"/>
      <c r="V29" s="54" t="s">
        <v>160</v>
      </c>
      <c r="W29" s="56">
        <v>150</v>
      </c>
      <c r="X29" s="56" t="s">
        <v>58</v>
      </c>
      <c r="Y29" s="57" t="s">
        <v>58</v>
      </c>
      <c r="Z29" s="51"/>
      <c r="AC29" s="54" t="s">
        <v>126</v>
      </c>
      <c r="AD29" s="56">
        <v>157</v>
      </c>
      <c r="AE29" s="56">
        <v>7</v>
      </c>
      <c r="AF29" s="57">
        <v>5</v>
      </c>
      <c r="AG29" s="51"/>
      <c r="AJ29" s="54" t="s">
        <v>127</v>
      </c>
      <c r="AK29" s="56" t="s">
        <v>58</v>
      </c>
      <c r="AL29" s="56">
        <v>84</v>
      </c>
      <c r="AM29" s="57">
        <v>1743</v>
      </c>
      <c r="AN29" s="51"/>
    </row>
    <row r="30" spans="1:40" x14ac:dyDescent="0.45">
      <c r="A30" s="58" t="s">
        <v>122</v>
      </c>
      <c r="B30" s="59">
        <v>5662</v>
      </c>
      <c r="C30" s="59">
        <v>24663</v>
      </c>
      <c r="D30" s="60">
        <v>57994</v>
      </c>
      <c r="E30" s="60">
        <v>88319</v>
      </c>
      <c r="H30" s="54" t="s">
        <v>288</v>
      </c>
      <c r="I30" s="51">
        <v>9</v>
      </c>
      <c r="J30" s="51">
        <v>497</v>
      </c>
      <c r="K30" s="55">
        <v>2426</v>
      </c>
      <c r="L30" s="51"/>
      <c r="O30" s="54" t="s">
        <v>118</v>
      </c>
      <c r="P30" s="56">
        <v>529</v>
      </c>
      <c r="Q30" s="56">
        <v>1263</v>
      </c>
      <c r="R30" s="57">
        <v>45</v>
      </c>
      <c r="S30" s="51"/>
      <c r="V30" s="54" t="s">
        <v>130</v>
      </c>
      <c r="W30" s="56">
        <v>119</v>
      </c>
      <c r="X30" s="56">
        <v>0</v>
      </c>
      <c r="Y30" s="57">
        <v>0</v>
      </c>
      <c r="Z30" s="51"/>
      <c r="AC30" s="54" t="s">
        <v>150</v>
      </c>
      <c r="AD30" s="56">
        <v>147</v>
      </c>
      <c r="AE30" s="56">
        <v>0</v>
      </c>
      <c r="AF30" s="57">
        <v>0</v>
      </c>
      <c r="AG30" s="51"/>
      <c r="AJ30" s="54" t="s">
        <v>132</v>
      </c>
      <c r="AK30" s="56">
        <v>0</v>
      </c>
      <c r="AL30" s="56">
        <v>47</v>
      </c>
      <c r="AM30" s="57">
        <v>1489</v>
      </c>
      <c r="AN30" s="51"/>
    </row>
    <row r="31" spans="1:40" x14ac:dyDescent="0.45">
      <c r="H31" s="54" t="s">
        <v>244</v>
      </c>
      <c r="I31" s="51">
        <v>16</v>
      </c>
      <c r="J31" s="51">
        <v>558</v>
      </c>
      <c r="K31" s="55">
        <v>2080</v>
      </c>
      <c r="L31" s="51"/>
      <c r="O31" s="54" t="s">
        <v>124</v>
      </c>
      <c r="P31" s="56">
        <v>245</v>
      </c>
      <c r="Q31" s="56">
        <v>902</v>
      </c>
      <c r="R31" s="57">
        <v>248</v>
      </c>
      <c r="S31" s="51"/>
      <c r="V31" s="54" t="s">
        <v>140</v>
      </c>
      <c r="W31" s="56">
        <v>68</v>
      </c>
      <c r="X31" s="56">
        <v>44</v>
      </c>
      <c r="Y31" s="57">
        <v>6</v>
      </c>
      <c r="Z31" s="51"/>
      <c r="AC31" s="54" t="s">
        <v>120</v>
      </c>
      <c r="AD31" s="56">
        <v>132</v>
      </c>
      <c r="AE31" s="56">
        <v>0</v>
      </c>
      <c r="AF31" s="57">
        <v>0</v>
      </c>
      <c r="AG31" s="51"/>
      <c r="AJ31" s="54" t="s">
        <v>110</v>
      </c>
      <c r="AK31" s="56" t="s">
        <v>58</v>
      </c>
      <c r="AL31" s="56">
        <v>133</v>
      </c>
      <c r="AM31" s="57">
        <v>1305</v>
      </c>
      <c r="AN31" s="51"/>
    </row>
    <row r="32" spans="1:40" x14ac:dyDescent="0.45">
      <c r="H32" s="54" t="s">
        <v>163</v>
      </c>
      <c r="I32" s="51">
        <v>361</v>
      </c>
      <c r="J32" s="51">
        <v>873</v>
      </c>
      <c r="K32" s="55">
        <v>1180</v>
      </c>
      <c r="L32" s="51"/>
      <c r="O32" s="54" t="s">
        <v>139</v>
      </c>
      <c r="P32" s="56">
        <v>255</v>
      </c>
      <c r="Q32" s="56">
        <v>225</v>
      </c>
      <c r="R32" s="57">
        <v>813</v>
      </c>
      <c r="S32" s="51"/>
      <c r="V32" s="54" t="s">
        <v>155</v>
      </c>
      <c r="W32" s="56">
        <v>95</v>
      </c>
      <c r="X32" s="56" t="s">
        <v>58</v>
      </c>
      <c r="Y32" s="57" t="s">
        <v>58</v>
      </c>
      <c r="Z32" s="51"/>
      <c r="AC32" s="54" t="s">
        <v>141</v>
      </c>
      <c r="AD32" s="56">
        <v>111</v>
      </c>
      <c r="AE32" s="56">
        <v>0</v>
      </c>
      <c r="AF32" s="57">
        <v>0</v>
      </c>
      <c r="AG32" s="51"/>
      <c r="AJ32" s="54" t="s">
        <v>151</v>
      </c>
      <c r="AK32" s="56">
        <v>11</v>
      </c>
      <c r="AL32" s="56">
        <v>257</v>
      </c>
      <c r="AM32" s="57">
        <v>907</v>
      </c>
      <c r="AN32" s="51"/>
    </row>
    <row r="33" spans="1:40" x14ac:dyDescent="0.45">
      <c r="A33" t="s">
        <v>45</v>
      </c>
      <c r="B33" s="90" t="s">
        <v>46</v>
      </c>
      <c r="C33" s="93"/>
      <c r="D33" s="94"/>
      <c r="H33" s="54" t="s">
        <v>206</v>
      </c>
      <c r="I33" s="51">
        <v>97</v>
      </c>
      <c r="J33" s="51">
        <v>640</v>
      </c>
      <c r="K33" s="55">
        <v>1662</v>
      </c>
      <c r="L33" s="51"/>
      <c r="O33" s="54" t="s">
        <v>719</v>
      </c>
      <c r="P33" s="56" t="s">
        <v>58</v>
      </c>
      <c r="Q33" s="56">
        <v>720</v>
      </c>
      <c r="R33" s="57">
        <v>553</v>
      </c>
      <c r="S33" s="51"/>
      <c r="V33" s="54" t="s">
        <v>84</v>
      </c>
      <c r="W33" s="56">
        <v>90</v>
      </c>
      <c r="X33" s="56">
        <v>0</v>
      </c>
      <c r="Y33" s="57">
        <v>0</v>
      </c>
      <c r="Z33" s="51"/>
      <c r="AC33" s="54" t="s">
        <v>103</v>
      </c>
      <c r="AD33" s="56">
        <v>105</v>
      </c>
      <c r="AE33" s="56" t="s">
        <v>58</v>
      </c>
      <c r="AF33" s="57">
        <v>0</v>
      </c>
      <c r="AG33" s="51"/>
      <c r="AJ33" s="54" t="s">
        <v>60</v>
      </c>
      <c r="AK33" s="56">
        <v>83</v>
      </c>
      <c r="AL33" s="56">
        <v>227</v>
      </c>
      <c r="AM33" s="57">
        <v>828</v>
      </c>
      <c r="AN33" s="51"/>
    </row>
    <row r="34" spans="1:40" x14ac:dyDescent="0.45">
      <c r="A34" s="8" t="s">
        <v>142</v>
      </c>
      <c r="B34" s="45" t="s">
        <v>48</v>
      </c>
      <c r="C34" s="46" t="s">
        <v>49</v>
      </c>
      <c r="D34" s="8" t="s">
        <v>50</v>
      </c>
      <c r="E34" s="51"/>
      <c r="H34" s="54" t="s">
        <v>276</v>
      </c>
      <c r="I34" s="51">
        <v>13</v>
      </c>
      <c r="J34" s="51">
        <v>606</v>
      </c>
      <c r="K34" s="55">
        <v>1680</v>
      </c>
      <c r="L34" s="51"/>
      <c r="O34" s="54" t="s">
        <v>129</v>
      </c>
      <c r="P34" s="56">
        <v>10</v>
      </c>
      <c r="Q34" s="56">
        <v>334</v>
      </c>
      <c r="R34" s="57">
        <v>685</v>
      </c>
      <c r="S34" s="51"/>
      <c r="V34" s="54" t="s">
        <v>290</v>
      </c>
      <c r="W34" s="56">
        <v>88</v>
      </c>
      <c r="X34" s="56">
        <v>0</v>
      </c>
      <c r="Y34" s="57">
        <v>0</v>
      </c>
      <c r="Z34" s="51"/>
      <c r="AC34" s="54" t="s">
        <v>166</v>
      </c>
      <c r="AD34" s="56">
        <v>6</v>
      </c>
      <c r="AE34" s="56">
        <v>41</v>
      </c>
      <c r="AF34" s="57" t="s">
        <v>58</v>
      </c>
      <c r="AG34" s="51"/>
      <c r="AJ34" s="54" t="s">
        <v>146</v>
      </c>
      <c r="AK34" s="56">
        <v>0</v>
      </c>
      <c r="AL34" s="56">
        <v>19</v>
      </c>
      <c r="AM34" s="57">
        <v>906</v>
      </c>
      <c r="AN34" s="51"/>
    </row>
    <row r="35" spans="1:40" x14ac:dyDescent="0.45">
      <c r="A35" s="48" t="s">
        <v>147</v>
      </c>
      <c r="B35" s="49">
        <v>2879</v>
      </c>
      <c r="C35" s="49">
        <v>16231</v>
      </c>
      <c r="D35" s="50">
        <v>26375</v>
      </c>
      <c r="E35" s="51"/>
      <c r="H35" s="54" t="s">
        <v>281</v>
      </c>
      <c r="I35" s="51">
        <v>14</v>
      </c>
      <c r="J35" s="51">
        <v>409</v>
      </c>
      <c r="K35" s="55">
        <v>1749</v>
      </c>
      <c r="L35" s="51"/>
      <c r="O35" s="54" t="s">
        <v>154</v>
      </c>
      <c r="P35" s="56">
        <v>0</v>
      </c>
      <c r="Q35" s="56">
        <v>335</v>
      </c>
      <c r="R35" s="57">
        <v>599</v>
      </c>
      <c r="S35" s="51"/>
      <c r="V35" s="54" t="s">
        <v>149</v>
      </c>
      <c r="W35" s="56">
        <v>83</v>
      </c>
      <c r="X35" s="56">
        <v>0</v>
      </c>
      <c r="Y35" s="57">
        <v>0</v>
      </c>
      <c r="Z35" s="51"/>
      <c r="AC35" s="54" t="s">
        <v>131</v>
      </c>
      <c r="AD35" s="56">
        <v>51</v>
      </c>
      <c r="AE35" s="56">
        <v>0</v>
      </c>
      <c r="AF35" s="57">
        <v>0</v>
      </c>
      <c r="AG35" s="51"/>
      <c r="AJ35" s="54" t="s">
        <v>137</v>
      </c>
      <c r="AK35" s="56">
        <v>5</v>
      </c>
      <c r="AL35" s="56">
        <v>92</v>
      </c>
      <c r="AM35" s="57">
        <v>756</v>
      </c>
      <c r="AN35" s="51"/>
    </row>
    <row r="36" spans="1:40" x14ac:dyDescent="0.45">
      <c r="A36" s="54" t="s">
        <v>152</v>
      </c>
      <c r="B36" s="51">
        <v>2783</v>
      </c>
      <c r="C36" s="51">
        <v>8419</v>
      </c>
      <c r="D36" s="55">
        <v>31614</v>
      </c>
      <c r="H36" s="54" t="s">
        <v>182</v>
      </c>
      <c r="I36" s="51">
        <v>174</v>
      </c>
      <c r="J36" s="51">
        <v>464</v>
      </c>
      <c r="K36" s="55">
        <v>1291</v>
      </c>
      <c r="L36" s="51"/>
      <c r="O36" s="54" t="s">
        <v>177</v>
      </c>
      <c r="P36" s="56">
        <v>0</v>
      </c>
      <c r="Q36" s="56">
        <v>134</v>
      </c>
      <c r="R36" s="57">
        <v>669</v>
      </c>
      <c r="S36" s="51"/>
      <c r="V36" s="54" t="s">
        <v>135</v>
      </c>
      <c r="W36" s="56">
        <v>77</v>
      </c>
      <c r="X36" s="56">
        <v>0</v>
      </c>
      <c r="Y36" s="57">
        <v>0</v>
      </c>
      <c r="Z36" s="51"/>
      <c r="AC36" s="54" t="s">
        <v>145</v>
      </c>
      <c r="AD36" s="56">
        <v>20</v>
      </c>
      <c r="AE36" s="56">
        <v>13</v>
      </c>
      <c r="AF36" s="57">
        <v>8</v>
      </c>
      <c r="AG36" s="51"/>
      <c r="AJ36" s="54" t="s">
        <v>171</v>
      </c>
      <c r="AK36" s="56">
        <v>0</v>
      </c>
      <c r="AL36" s="56">
        <v>45</v>
      </c>
      <c r="AM36" s="57">
        <v>714</v>
      </c>
      <c r="AN36" s="51"/>
    </row>
    <row r="37" spans="1:40" x14ac:dyDescent="0.45">
      <c r="A37" s="54" t="s">
        <v>116</v>
      </c>
      <c r="B37" s="51">
        <v>0</v>
      </c>
      <c r="C37" s="51">
        <v>13</v>
      </c>
      <c r="D37" s="55">
        <v>5</v>
      </c>
      <c r="H37" s="54" t="s">
        <v>158</v>
      </c>
      <c r="I37" s="51">
        <v>260</v>
      </c>
      <c r="J37" s="51">
        <v>434</v>
      </c>
      <c r="K37" s="55">
        <v>1180</v>
      </c>
      <c r="L37" s="51"/>
      <c r="O37" s="54" t="s">
        <v>720</v>
      </c>
      <c r="P37" s="56">
        <v>559</v>
      </c>
      <c r="Q37" s="56">
        <v>139</v>
      </c>
      <c r="R37" s="57">
        <v>69</v>
      </c>
      <c r="S37" s="51"/>
      <c r="V37" s="54" t="s">
        <v>273</v>
      </c>
      <c r="W37" s="56">
        <v>64</v>
      </c>
      <c r="X37" s="56">
        <v>5</v>
      </c>
      <c r="Y37" s="57" t="s">
        <v>58</v>
      </c>
      <c r="Z37" s="51"/>
      <c r="AC37" s="54" t="s">
        <v>161</v>
      </c>
      <c r="AD37" s="56">
        <v>33</v>
      </c>
      <c r="AE37" s="56" t="s">
        <v>58</v>
      </c>
      <c r="AF37" s="57">
        <v>0</v>
      </c>
      <c r="AG37" s="51"/>
      <c r="AJ37" s="54" t="s">
        <v>162</v>
      </c>
      <c r="AK37" s="56">
        <v>0</v>
      </c>
      <c r="AL37" s="56">
        <v>164</v>
      </c>
      <c r="AM37" s="57">
        <v>568</v>
      </c>
      <c r="AN37" s="51"/>
    </row>
    <row r="38" spans="1:40" x14ac:dyDescent="0.45">
      <c r="A38" s="58" t="s">
        <v>122</v>
      </c>
      <c r="B38" s="59">
        <v>5662</v>
      </c>
      <c r="C38" s="59">
        <v>24663</v>
      </c>
      <c r="D38" s="60">
        <v>57994</v>
      </c>
      <c r="E38" s="60">
        <v>88319</v>
      </c>
      <c r="H38" s="54" t="s">
        <v>257</v>
      </c>
      <c r="I38" s="51">
        <v>12</v>
      </c>
      <c r="J38" s="51">
        <v>445</v>
      </c>
      <c r="K38" s="55">
        <v>1209</v>
      </c>
      <c r="L38" s="51"/>
      <c r="O38" s="54" t="s">
        <v>721</v>
      </c>
      <c r="P38" s="56">
        <v>0</v>
      </c>
      <c r="Q38" s="56">
        <v>245</v>
      </c>
      <c r="R38" s="57">
        <v>507</v>
      </c>
      <c r="S38" s="51"/>
      <c r="V38" s="54" t="s">
        <v>246</v>
      </c>
      <c r="W38" s="56">
        <v>46</v>
      </c>
      <c r="X38" s="56" t="s">
        <v>58</v>
      </c>
      <c r="Y38" s="57" t="s">
        <v>58</v>
      </c>
      <c r="Z38" s="51"/>
      <c r="AC38" s="54" t="s">
        <v>174</v>
      </c>
      <c r="AD38" s="56">
        <v>15</v>
      </c>
      <c r="AE38" s="56">
        <v>7</v>
      </c>
      <c r="AF38" s="57">
        <v>11</v>
      </c>
      <c r="AG38" s="51"/>
      <c r="AJ38" s="54" t="s">
        <v>167</v>
      </c>
      <c r="AK38" s="56" t="s">
        <v>58</v>
      </c>
      <c r="AL38" s="56">
        <v>503</v>
      </c>
      <c r="AM38" s="57">
        <v>211</v>
      </c>
      <c r="AN38" s="51"/>
    </row>
    <row r="39" spans="1:40" x14ac:dyDescent="0.45">
      <c r="H39" s="54" t="s">
        <v>235</v>
      </c>
      <c r="I39" s="51">
        <v>40</v>
      </c>
      <c r="J39" s="51">
        <v>432</v>
      </c>
      <c r="K39" s="55">
        <v>1074</v>
      </c>
      <c r="L39" s="51"/>
      <c r="O39" s="54" t="s">
        <v>201</v>
      </c>
      <c r="P39" s="56">
        <v>0</v>
      </c>
      <c r="Q39" s="56">
        <v>278</v>
      </c>
      <c r="R39" s="57">
        <v>444</v>
      </c>
      <c r="S39" s="51"/>
      <c r="V39" s="54" t="s">
        <v>144</v>
      </c>
      <c r="W39" s="56">
        <v>49</v>
      </c>
      <c r="X39" s="56">
        <v>0</v>
      </c>
      <c r="Y39" s="57">
        <v>0</v>
      </c>
      <c r="Z39" s="51"/>
      <c r="AC39" s="54" t="s">
        <v>197</v>
      </c>
      <c r="AD39" s="56">
        <v>31</v>
      </c>
      <c r="AE39" s="56">
        <v>0</v>
      </c>
      <c r="AF39" s="57">
        <v>0</v>
      </c>
      <c r="AG39" s="51"/>
      <c r="AJ39" s="54" t="s">
        <v>180</v>
      </c>
      <c r="AK39" s="56">
        <v>0</v>
      </c>
      <c r="AL39" s="56">
        <v>168</v>
      </c>
      <c r="AM39" s="57">
        <v>520</v>
      </c>
      <c r="AN39" s="51"/>
    </row>
    <row r="40" spans="1:40" x14ac:dyDescent="0.45">
      <c r="H40" s="54" t="s">
        <v>266</v>
      </c>
      <c r="I40" s="51">
        <v>31</v>
      </c>
      <c r="J40" s="51">
        <v>417</v>
      </c>
      <c r="K40" s="55">
        <v>962</v>
      </c>
      <c r="L40" s="51"/>
      <c r="O40" s="54" t="s">
        <v>164</v>
      </c>
      <c r="P40" s="56">
        <v>0</v>
      </c>
      <c r="Q40" s="56">
        <v>22</v>
      </c>
      <c r="R40" s="57">
        <v>671</v>
      </c>
      <c r="S40" s="51"/>
      <c r="V40" s="54" t="s">
        <v>236</v>
      </c>
      <c r="W40" s="56">
        <v>48</v>
      </c>
      <c r="X40" s="56">
        <v>0</v>
      </c>
      <c r="Y40" s="57">
        <v>0</v>
      </c>
      <c r="Z40" s="51"/>
      <c r="AC40" s="54" t="s">
        <v>722</v>
      </c>
      <c r="AD40" s="56">
        <v>29</v>
      </c>
      <c r="AE40" s="56">
        <v>0</v>
      </c>
      <c r="AF40" s="57">
        <v>0</v>
      </c>
      <c r="AG40" s="51"/>
      <c r="AJ40" s="54" t="s">
        <v>157</v>
      </c>
      <c r="AK40" s="56" t="s">
        <v>58</v>
      </c>
      <c r="AL40" s="56">
        <v>94</v>
      </c>
      <c r="AM40" s="57">
        <v>588</v>
      </c>
      <c r="AN40" s="51"/>
    </row>
    <row r="41" spans="1:40" x14ac:dyDescent="0.45">
      <c r="A41" t="s">
        <v>45</v>
      </c>
      <c r="B41" s="95" t="s">
        <v>46</v>
      </c>
      <c r="C41" s="96"/>
      <c r="D41" s="97"/>
      <c r="H41" s="54" t="s">
        <v>220</v>
      </c>
      <c r="I41" s="51">
        <v>17</v>
      </c>
      <c r="J41" s="51">
        <v>443</v>
      </c>
      <c r="K41" s="55">
        <v>922</v>
      </c>
      <c r="L41" s="51"/>
      <c r="O41" s="54" t="s">
        <v>183</v>
      </c>
      <c r="P41" s="56" t="s">
        <v>58</v>
      </c>
      <c r="Q41" s="56">
        <v>135</v>
      </c>
      <c r="R41" s="57">
        <v>549</v>
      </c>
      <c r="S41" s="51"/>
      <c r="V41" s="54" t="s">
        <v>169</v>
      </c>
      <c r="W41" s="56">
        <v>47</v>
      </c>
      <c r="X41" s="56">
        <v>0</v>
      </c>
      <c r="Y41" s="57">
        <v>0</v>
      </c>
      <c r="Z41" s="51"/>
      <c r="AC41" s="54" t="s">
        <v>179</v>
      </c>
      <c r="AD41" s="56">
        <v>25</v>
      </c>
      <c r="AE41" s="56">
        <v>0</v>
      </c>
      <c r="AF41" s="57">
        <v>0</v>
      </c>
      <c r="AG41" s="51"/>
      <c r="AJ41" s="54" t="s">
        <v>175</v>
      </c>
      <c r="AK41" s="56" t="s">
        <v>58</v>
      </c>
      <c r="AL41" s="56">
        <v>58</v>
      </c>
      <c r="AM41" s="57">
        <v>569</v>
      </c>
      <c r="AN41" s="51"/>
    </row>
    <row r="42" spans="1:40" x14ac:dyDescent="0.45">
      <c r="A42" s="7" t="s">
        <v>181</v>
      </c>
      <c r="B42" s="61" t="s">
        <v>48</v>
      </c>
      <c r="C42" s="9" t="s">
        <v>49</v>
      </c>
      <c r="D42" s="10" t="s">
        <v>50</v>
      </c>
      <c r="H42" s="54" t="s">
        <v>215</v>
      </c>
      <c r="I42" s="51">
        <v>62</v>
      </c>
      <c r="J42" s="51">
        <v>525</v>
      </c>
      <c r="K42" s="55">
        <v>694</v>
      </c>
      <c r="L42" s="51"/>
      <c r="O42" s="54" t="s">
        <v>189</v>
      </c>
      <c r="P42" s="56" t="s">
        <v>58</v>
      </c>
      <c r="Q42" s="56">
        <v>221</v>
      </c>
      <c r="R42" s="57">
        <v>450</v>
      </c>
      <c r="S42" s="51"/>
      <c r="V42" s="54" t="s">
        <v>184</v>
      </c>
      <c r="W42" s="56">
        <v>29</v>
      </c>
      <c r="X42" s="56">
        <v>9</v>
      </c>
      <c r="Y42" s="57">
        <v>5</v>
      </c>
      <c r="Z42" s="51"/>
      <c r="AC42" s="54" t="s">
        <v>203</v>
      </c>
      <c r="AD42" s="56">
        <v>23</v>
      </c>
      <c r="AE42" s="56">
        <v>0</v>
      </c>
      <c r="AF42" s="57">
        <v>0</v>
      </c>
      <c r="AG42" s="51"/>
      <c r="AJ42" s="54" t="s">
        <v>186</v>
      </c>
      <c r="AK42" s="56">
        <v>317</v>
      </c>
      <c r="AL42" s="56">
        <v>283</v>
      </c>
      <c r="AM42" s="57">
        <v>11</v>
      </c>
      <c r="AN42" s="51"/>
    </row>
    <row r="43" spans="1:40" x14ac:dyDescent="0.45">
      <c r="A43" s="48" t="s">
        <v>187</v>
      </c>
      <c r="B43" s="49">
        <v>51</v>
      </c>
      <c r="C43" s="49">
        <v>2386</v>
      </c>
      <c r="D43" s="50">
        <v>16454</v>
      </c>
      <c r="H43" s="54" t="s">
        <v>239</v>
      </c>
      <c r="I43" s="51">
        <v>64</v>
      </c>
      <c r="J43" s="51">
        <v>312</v>
      </c>
      <c r="K43" s="55">
        <v>682</v>
      </c>
      <c r="L43" s="51"/>
      <c r="O43" s="54" t="s">
        <v>159</v>
      </c>
      <c r="P43" s="56">
        <v>7</v>
      </c>
      <c r="Q43" s="56">
        <v>561</v>
      </c>
      <c r="R43" s="57">
        <v>85</v>
      </c>
      <c r="S43" s="51"/>
      <c r="V43" s="54" t="s">
        <v>222</v>
      </c>
      <c r="W43" s="56">
        <v>40</v>
      </c>
      <c r="X43" s="56">
        <v>0</v>
      </c>
      <c r="Y43" s="57">
        <v>0</v>
      </c>
      <c r="Z43" s="51"/>
      <c r="AC43" s="54" t="s">
        <v>218</v>
      </c>
      <c r="AD43" s="56">
        <v>18</v>
      </c>
      <c r="AE43" s="56">
        <v>0</v>
      </c>
      <c r="AF43" s="57">
        <v>0</v>
      </c>
      <c r="AG43" s="51"/>
      <c r="AJ43" s="54" t="s">
        <v>224</v>
      </c>
      <c r="AK43" s="56">
        <v>0</v>
      </c>
      <c r="AL43" s="56">
        <v>90</v>
      </c>
      <c r="AM43" s="57">
        <v>402</v>
      </c>
      <c r="AN43" s="51"/>
    </row>
    <row r="44" spans="1:40" x14ac:dyDescent="0.45">
      <c r="A44" s="54" t="s">
        <v>193</v>
      </c>
      <c r="B44" s="51">
        <v>230</v>
      </c>
      <c r="C44" s="51">
        <v>277</v>
      </c>
      <c r="D44" s="55">
        <v>11</v>
      </c>
      <c r="H44" s="54" t="s">
        <v>271</v>
      </c>
      <c r="I44" s="56">
        <v>21</v>
      </c>
      <c r="J44" s="56">
        <v>352</v>
      </c>
      <c r="K44" s="57">
        <v>590</v>
      </c>
      <c r="L44" s="51"/>
      <c r="O44" s="54" t="s">
        <v>207</v>
      </c>
      <c r="P44" s="56">
        <v>0</v>
      </c>
      <c r="Q44" s="56">
        <v>262</v>
      </c>
      <c r="R44" s="57">
        <v>342</v>
      </c>
      <c r="S44" s="51"/>
      <c r="V44" s="54" t="s">
        <v>173</v>
      </c>
      <c r="W44" s="56">
        <v>12</v>
      </c>
      <c r="X44" s="56">
        <v>15</v>
      </c>
      <c r="Y44" s="57">
        <v>11</v>
      </c>
      <c r="Z44" s="51"/>
      <c r="AC44" s="54" t="s">
        <v>233</v>
      </c>
      <c r="AD44" s="56">
        <v>11</v>
      </c>
      <c r="AE44" s="56" t="s">
        <v>58</v>
      </c>
      <c r="AF44" s="57" t="s">
        <v>58</v>
      </c>
      <c r="AG44" s="51"/>
      <c r="AJ44" s="54" t="s">
        <v>219</v>
      </c>
      <c r="AK44" s="56">
        <v>17</v>
      </c>
      <c r="AL44" s="56">
        <v>55</v>
      </c>
      <c r="AM44" s="57">
        <v>362</v>
      </c>
      <c r="AN44" s="51"/>
    </row>
    <row r="45" spans="1:40" x14ac:dyDescent="0.45">
      <c r="A45" s="54" t="s">
        <v>199</v>
      </c>
      <c r="B45" s="51">
        <v>1109</v>
      </c>
      <c r="C45" s="51">
        <v>2763</v>
      </c>
      <c r="D45" s="55">
        <v>405</v>
      </c>
      <c r="H45" s="54" t="s">
        <v>143</v>
      </c>
      <c r="I45" s="56">
        <v>205</v>
      </c>
      <c r="J45" s="56">
        <v>283</v>
      </c>
      <c r="K45" s="57">
        <v>446</v>
      </c>
      <c r="L45" s="51"/>
      <c r="O45" s="54" t="s">
        <v>195</v>
      </c>
      <c r="P45" s="56" t="s">
        <v>58</v>
      </c>
      <c r="Q45" s="56">
        <v>142</v>
      </c>
      <c r="R45" s="57">
        <v>437</v>
      </c>
      <c r="S45" s="51"/>
      <c r="V45" s="54" t="s">
        <v>165</v>
      </c>
      <c r="W45" s="56">
        <v>26</v>
      </c>
      <c r="X45" s="56">
        <v>6</v>
      </c>
      <c r="Y45" s="57">
        <v>0</v>
      </c>
      <c r="Z45" s="51"/>
      <c r="AC45" s="54" t="s">
        <v>223</v>
      </c>
      <c r="AD45" s="56">
        <v>12</v>
      </c>
      <c r="AE45" s="56">
        <v>0</v>
      </c>
      <c r="AF45" s="57">
        <v>0</v>
      </c>
      <c r="AG45" s="51"/>
      <c r="AJ45" s="54" t="s">
        <v>229</v>
      </c>
      <c r="AK45" s="56">
        <v>23</v>
      </c>
      <c r="AL45" s="56">
        <v>55</v>
      </c>
      <c r="AM45" s="57">
        <v>355</v>
      </c>
      <c r="AN45" s="51"/>
    </row>
    <row r="46" spans="1:40" x14ac:dyDescent="0.45">
      <c r="A46" s="54" t="s">
        <v>205</v>
      </c>
      <c r="B46" s="51">
        <v>3750</v>
      </c>
      <c r="C46" s="51">
        <v>1503</v>
      </c>
      <c r="D46" s="55">
        <v>226</v>
      </c>
      <c r="H46" s="54" t="s">
        <v>57</v>
      </c>
      <c r="I46" s="56" t="s">
        <v>58</v>
      </c>
      <c r="J46" s="56">
        <v>220</v>
      </c>
      <c r="K46" s="57">
        <v>522</v>
      </c>
      <c r="L46" s="51"/>
      <c r="O46" s="54" t="s">
        <v>723</v>
      </c>
      <c r="P46" s="56">
        <v>461</v>
      </c>
      <c r="Q46" s="56">
        <v>103</v>
      </c>
      <c r="R46" s="57">
        <v>17</v>
      </c>
      <c r="S46" s="51"/>
      <c r="V46" s="54" t="s">
        <v>301</v>
      </c>
      <c r="W46" s="56">
        <v>30</v>
      </c>
      <c r="X46" s="56">
        <v>0</v>
      </c>
      <c r="Y46" s="57">
        <v>0</v>
      </c>
      <c r="Z46" s="51"/>
      <c r="AC46" s="54" t="s">
        <v>237</v>
      </c>
      <c r="AD46" s="56">
        <v>11</v>
      </c>
      <c r="AE46" s="56" t="s">
        <v>58</v>
      </c>
      <c r="AF46" s="57">
        <v>0</v>
      </c>
      <c r="AG46" s="51"/>
      <c r="AJ46" s="54" t="s">
        <v>214</v>
      </c>
      <c r="AK46" s="56">
        <v>74</v>
      </c>
      <c r="AL46" s="56">
        <v>80</v>
      </c>
      <c r="AM46" s="57">
        <v>275</v>
      </c>
      <c r="AN46" s="51"/>
    </row>
    <row r="47" spans="1:40" x14ac:dyDescent="0.45">
      <c r="A47" s="54" t="s">
        <v>60</v>
      </c>
      <c r="B47" s="51">
        <v>522</v>
      </c>
      <c r="C47" s="51">
        <v>17734</v>
      </c>
      <c r="D47" s="55">
        <v>40898</v>
      </c>
      <c r="H47" s="54" t="s">
        <v>230</v>
      </c>
      <c r="I47" s="56">
        <v>23</v>
      </c>
      <c r="J47" s="56">
        <v>302</v>
      </c>
      <c r="K47" s="57">
        <v>314</v>
      </c>
      <c r="L47" s="51"/>
      <c r="O47" s="54" t="s">
        <v>724</v>
      </c>
      <c r="P47" s="56">
        <v>0</v>
      </c>
      <c r="Q47" s="56">
        <v>135</v>
      </c>
      <c r="R47" s="57">
        <v>390</v>
      </c>
      <c r="S47" s="51"/>
      <c r="V47" s="54" t="s">
        <v>278</v>
      </c>
      <c r="W47" s="56">
        <v>29</v>
      </c>
      <c r="X47" s="56">
        <v>0</v>
      </c>
      <c r="Y47" s="57">
        <v>0</v>
      </c>
      <c r="Z47" s="51"/>
      <c r="AC47" s="54" t="s">
        <v>252</v>
      </c>
      <c r="AD47" s="56">
        <v>9</v>
      </c>
      <c r="AE47" s="56" t="s">
        <v>58</v>
      </c>
      <c r="AF47" s="57">
        <v>0</v>
      </c>
      <c r="AG47" s="51"/>
      <c r="AJ47" s="54" t="s">
        <v>238</v>
      </c>
      <c r="AK47" s="56">
        <v>38</v>
      </c>
      <c r="AL47" s="56">
        <v>223</v>
      </c>
      <c r="AM47" s="57">
        <v>166</v>
      </c>
      <c r="AN47" s="51"/>
    </row>
    <row r="48" spans="1:40" x14ac:dyDescent="0.45">
      <c r="A48" s="58" t="s">
        <v>122</v>
      </c>
      <c r="B48" s="59">
        <v>5662</v>
      </c>
      <c r="C48" s="59">
        <v>24663</v>
      </c>
      <c r="D48" s="60">
        <v>57994</v>
      </c>
      <c r="E48" s="60">
        <v>88319</v>
      </c>
      <c r="H48" s="54" t="s">
        <v>172</v>
      </c>
      <c r="I48" s="56">
        <v>189</v>
      </c>
      <c r="J48" s="56">
        <v>190</v>
      </c>
      <c r="K48" s="57">
        <v>258</v>
      </c>
      <c r="L48" s="51"/>
      <c r="O48" s="54" t="s">
        <v>221</v>
      </c>
      <c r="P48" s="56">
        <v>0</v>
      </c>
      <c r="Q48" s="56">
        <v>160</v>
      </c>
      <c r="R48" s="57">
        <v>349</v>
      </c>
      <c r="S48" s="51"/>
      <c r="V48" s="54" t="s">
        <v>238</v>
      </c>
      <c r="W48" s="56">
        <v>27</v>
      </c>
      <c r="X48" s="56" t="s">
        <v>58</v>
      </c>
      <c r="Y48" s="57">
        <v>0</v>
      </c>
      <c r="Z48" s="51"/>
      <c r="AC48" s="54" t="s">
        <v>274</v>
      </c>
      <c r="AD48" s="56">
        <v>10</v>
      </c>
      <c r="AE48" s="56">
        <v>0</v>
      </c>
      <c r="AF48" s="57">
        <v>0</v>
      </c>
      <c r="AG48" s="51"/>
      <c r="AJ48" s="54" t="s">
        <v>253</v>
      </c>
      <c r="AK48" s="56">
        <v>213</v>
      </c>
      <c r="AL48" s="56">
        <v>192</v>
      </c>
      <c r="AM48" s="57">
        <v>5</v>
      </c>
      <c r="AN48" s="51"/>
    </row>
    <row r="49" spans="8:40" x14ac:dyDescent="0.45">
      <c r="H49" s="54" t="s">
        <v>292</v>
      </c>
      <c r="I49" s="56">
        <v>6</v>
      </c>
      <c r="J49" s="56">
        <v>255</v>
      </c>
      <c r="K49" s="57">
        <v>317</v>
      </c>
      <c r="L49" s="51"/>
      <c r="O49" s="54" t="s">
        <v>231</v>
      </c>
      <c r="P49" s="56">
        <v>31</v>
      </c>
      <c r="Q49" s="56">
        <v>282</v>
      </c>
      <c r="R49" s="57">
        <v>184</v>
      </c>
      <c r="S49" s="51"/>
      <c r="V49" s="54" t="s">
        <v>212</v>
      </c>
      <c r="W49" s="56">
        <v>9</v>
      </c>
      <c r="X49" s="56">
        <v>16</v>
      </c>
      <c r="Y49" s="57" t="s">
        <v>58</v>
      </c>
      <c r="Z49" s="51"/>
      <c r="AC49" s="54" t="s">
        <v>307</v>
      </c>
      <c r="AD49" s="56">
        <v>7</v>
      </c>
      <c r="AE49" s="56" t="s">
        <v>58</v>
      </c>
      <c r="AF49" s="57" t="s">
        <v>58</v>
      </c>
      <c r="AG49" s="51"/>
      <c r="AJ49" s="54" t="s">
        <v>209</v>
      </c>
      <c r="AK49" s="56">
        <v>320</v>
      </c>
      <c r="AL49" s="56">
        <v>9</v>
      </c>
      <c r="AM49" s="57">
        <v>55</v>
      </c>
      <c r="AN49" s="51"/>
    </row>
    <row r="50" spans="8:40" x14ac:dyDescent="0.45">
      <c r="H50" s="54" t="s">
        <v>188</v>
      </c>
      <c r="I50" s="56">
        <v>71</v>
      </c>
      <c r="J50" s="56">
        <v>143</v>
      </c>
      <c r="K50" s="57">
        <v>233</v>
      </c>
      <c r="L50" s="51"/>
      <c r="O50" s="54" t="s">
        <v>226</v>
      </c>
      <c r="P50" s="56">
        <v>0</v>
      </c>
      <c r="Q50" s="56">
        <v>261</v>
      </c>
      <c r="R50" s="57">
        <v>225</v>
      </c>
      <c r="S50" s="51"/>
      <c r="V50" s="54" t="s">
        <v>102</v>
      </c>
      <c r="W50" s="56">
        <v>25</v>
      </c>
      <c r="X50" s="56">
        <v>0</v>
      </c>
      <c r="Y50" s="57">
        <v>0</v>
      </c>
      <c r="Z50" s="51"/>
      <c r="AC50" s="54" t="s">
        <v>213</v>
      </c>
      <c r="AD50" s="56">
        <v>10</v>
      </c>
      <c r="AE50" s="56">
        <v>0</v>
      </c>
      <c r="AF50" s="57">
        <v>0</v>
      </c>
      <c r="AG50" s="51"/>
      <c r="AJ50" s="54" t="s">
        <v>248</v>
      </c>
      <c r="AK50" s="56">
        <v>0</v>
      </c>
      <c r="AL50" s="56">
        <v>47</v>
      </c>
      <c r="AM50" s="57">
        <v>328</v>
      </c>
      <c r="AN50" s="51"/>
    </row>
    <row r="51" spans="8:40" x14ac:dyDescent="0.45">
      <c r="H51" s="54" t="s">
        <v>200</v>
      </c>
      <c r="I51" s="56">
        <v>128</v>
      </c>
      <c r="J51" s="56">
        <v>96</v>
      </c>
      <c r="K51" s="57">
        <v>192</v>
      </c>
      <c r="L51" s="51"/>
      <c r="O51" s="54" t="s">
        <v>240</v>
      </c>
      <c r="P51" s="56">
        <v>0</v>
      </c>
      <c r="Q51" s="56">
        <v>208</v>
      </c>
      <c r="R51" s="57">
        <v>263</v>
      </c>
      <c r="S51" s="51"/>
      <c r="V51" s="54" t="s">
        <v>340</v>
      </c>
      <c r="W51" s="56">
        <v>24</v>
      </c>
      <c r="X51" s="56">
        <v>0</v>
      </c>
      <c r="Y51" s="57">
        <v>0</v>
      </c>
      <c r="Z51" s="51"/>
      <c r="AC51" s="54" t="s">
        <v>279</v>
      </c>
      <c r="AD51" s="56">
        <v>9</v>
      </c>
      <c r="AE51" s="56">
        <v>0</v>
      </c>
      <c r="AF51" s="57">
        <v>0</v>
      </c>
      <c r="AJ51" s="54" t="s">
        <v>198</v>
      </c>
      <c r="AK51" s="56">
        <v>0</v>
      </c>
      <c r="AL51" s="56">
        <v>5</v>
      </c>
      <c r="AM51" s="57">
        <v>364</v>
      </c>
      <c r="AN51" s="51"/>
    </row>
    <row r="52" spans="8:40" x14ac:dyDescent="0.45">
      <c r="H52" s="54" t="s">
        <v>64</v>
      </c>
      <c r="I52" s="56">
        <v>0</v>
      </c>
      <c r="J52" s="56">
        <v>108</v>
      </c>
      <c r="K52" s="57">
        <v>288</v>
      </c>
      <c r="L52" s="51"/>
      <c r="O52" s="54" t="s">
        <v>216</v>
      </c>
      <c r="P52" s="56">
        <v>52</v>
      </c>
      <c r="Q52" s="56">
        <v>352</v>
      </c>
      <c r="R52" s="57">
        <v>45</v>
      </c>
      <c r="S52" s="51"/>
      <c r="V52" s="54" t="s">
        <v>358</v>
      </c>
      <c r="W52" s="56">
        <v>23</v>
      </c>
      <c r="X52" s="56">
        <v>0</v>
      </c>
      <c r="Y52" s="57">
        <v>0</v>
      </c>
      <c r="Z52" s="51"/>
      <c r="AC52" s="54" t="s">
        <v>170</v>
      </c>
      <c r="AD52" s="56">
        <v>8</v>
      </c>
      <c r="AE52" s="56">
        <v>0</v>
      </c>
      <c r="AF52" s="57">
        <v>0</v>
      </c>
      <c r="AJ52" s="54" t="s">
        <v>204</v>
      </c>
      <c r="AK52" s="56">
        <v>6</v>
      </c>
      <c r="AL52" s="56">
        <v>282</v>
      </c>
      <c r="AM52" s="57">
        <v>55</v>
      </c>
      <c r="AN52" s="51"/>
    </row>
    <row r="53" spans="8:40" x14ac:dyDescent="0.45">
      <c r="H53" s="54" t="s">
        <v>168</v>
      </c>
      <c r="I53" s="56">
        <v>74</v>
      </c>
      <c r="J53" s="56">
        <v>192</v>
      </c>
      <c r="K53" s="57">
        <v>126</v>
      </c>
      <c r="L53" s="51"/>
      <c r="O53" s="54" t="s">
        <v>211</v>
      </c>
      <c r="P53" s="56">
        <v>164</v>
      </c>
      <c r="Q53" s="56">
        <v>222</v>
      </c>
      <c r="R53" s="57">
        <v>28</v>
      </c>
      <c r="S53" s="51"/>
      <c r="V53" s="54" t="s">
        <v>232</v>
      </c>
      <c r="W53" s="56">
        <v>23</v>
      </c>
      <c r="X53" s="56">
        <v>0</v>
      </c>
      <c r="Y53" s="57">
        <v>0</v>
      </c>
      <c r="Z53" s="51"/>
      <c r="AC53" s="54" t="s">
        <v>725</v>
      </c>
      <c r="AD53" s="56">
        <v>8</v>
      </c>
      <c r="AE53" s="56">
        <v>0</v>
      </c>
      <c r="AF53" s="57">
        <v>0</v>
      </c>
      <c r="AJ53" s="54" t="s">
        <v>192</v>
      </c>
      <c r="AK53" s="56" t="s">
        <v>58</v>
      </c>
      <c r="AL53" s="56">
        <v>141</v>
      </c>
      <c r="AM53" s="57">
        <v>156</v>
      </c>
      <c r="AN53" s="51"/>
    </row>
    <row r="54" spans="8:40" x14ac:dyDescent="0.45">
      <c r="H54" s="54" t="s">
        <v>70</v>
      </c>
      <c r="I54" s="56">
        <v>0</v>
      </c>
      <c r="J54" s="56">
        <v>194</v>
      </c>
      <c r="K54" s="57">
        <v>160</v>
      </c>
      <c r="L54" s="51"/>
      <c r="O54" s="54" t="s">
        <v>250</v>
      </c>
      <c r="P54" s="56" t="s">
        <v>58</v>
      </c>
      <c r="Q54" s="56">
        <v>178</v>
      </c>
      <c r="R54" s="57">
        <v>207</v>
      </c>
      <c r="S54" s="51"/>
      <c r="V54" s="54" t="s">
        <v>268</v>
      </c>
      <c r="W54" s="56" t="s">
        <v>58</v>
      </c>
      <c r="X54" s="56">
        <v>18</v>
      </c>
      <c r="Y54" s="57" t="s">
        <v>58</v>
      </c>
      <c r="Z54" s="51"/>
      <c r="AC54" s="54" t="s">
        <v>208</v>
      </c>
      <c r="AD54" s="56">
        <v>5</v>
      </c>
      <c r="AE54" s="56" t="s">
        <v>58</v>
      </c>
      <c r="AF54" s="57">
        <v>0</v>
      </c>
      <c r="AJ54" s="54" t="s">
        <v>265</v>
      </c>
      <c r="AK54" s="56">
        <v>0</v>
      </c>
      <c r="AL54" s="56" t="s">
        <v>58</v>
      </c>
      <c r="AM54" s="57">
        <v>257</v>
      </c>
      <c r="AN54" s="51"/>
    </row>
    <row r="55" spans="8:40" x14ac:dyDescent="0.45">
      <c r="H55" s="54" t="s">
        <v>194</v>
      </c>
      <c r="I55" s="56">
        <v>123</v>
      </c>
      <c r="J55" s="56">
        <v>60</v>
      </c>
      <c r="K55" s="57">
        <v>81</v>
      </c>
      <c r="L55" s="51"/>
      <c r="O55" s="54" t="s">
        <v>245</v>
      </c>
      <c r="P55" s="56">
        <v>0</v>
      </c>
      <c r="Q55" s="56">
        <v>76</v>
      </c>
      <c r="R55" s="57">
        <v>309</v>
      </c>
      <c r="S55" s="51"/>
      <c r="V55" s="54" t="s">
        <v>202</v>
      </c>
      <c r="W55" s="56">
        <v>8</v>
      </c>
      <c r="X55" s="56">
        <v>13</v>
      </c>
      <c r="Y55" s="57">
        <v>0</v>
      </c>
      <c r="Z55" s="51"/>
      <c r="AC55" s="54" t="s">
        <v>156</v>
      </c>
      <c r="AD55" s="56">
        <v>6</v>
      </c>
      <c r="AE55" s="56">
        <v>0</v>
      </c>
      <c r="AF55" s="57">
        <v>0</v>
      </c>
      <c r="AJ55" s="54" t="s">
        <v>243</v>
      </c>
      <c r="AK55" s="56">
        <v>0</v>
      </c>
      <c r="AL55" s="56">
        <v>124</v>
      </c>
      <c r="AM55" s="57">
        <v>133</v>
      </c>
      <c r="AN55" s="51"/>
    </row>
    <row r="56" spans="8:40" x14ac:dyDescent="0.45">
      <c r="H56" s="54" t="s">
        <v>284</v>
      </c>
      <c r="I56" s="56">
        <v>6</v>
      </c>
      <c r="J56" s="56">
        <v>88</v>
      </c>
      <c r="K56" s="57">
        <v>121</v>
      </c>
      <c r="L56" s="51"/>
      <c r="O56" s="54" t="s">
        <v>254</v>
      </c>
      <c r="P56" s="56">
        <v>0</v>
      </c>
      <c r="Q56" s="56">
        <v>226</v>
      </c>
      <c r="R56" s="57">
        <v>148</v>
      </c>
      <c r="S56" s="51"/>
      <c r="V56" s="54" t="s">
        <v>348</v>
      </c>
      <c r="W56" s="56">
        <v>21</v>
      </c>
      <c r="X56" s="56">
        <v>0</v>
      </c>
      <c r="Y56" s="57">
        <v>0</v>
      </c>
      <c r="Z56" s="51"/>
      <c r="AC56" s="54" t="s">
        <v>191</v>
      </c>
      <c r="AD56" s="56">
        <v>6</v>
      </c>
      <c r="AE56" s="56">
        <v>0</v>
      </c>
      <c r="AF56" s="57">
        <v>0</v>
      </c>
      <c r="AJ56" s="54" t="s">
        <v>275</v>
      </c>
      <c r="AK56" s="56">
        <v>16</v>
      </c>
      <c r="AL56" s="56">
        <v>24</v>
      </c>
      <c r="AM56" s="57">
        <v>186</v>
      </c>
      <c r="AN56" s="51"/>
    </row>
    <row r="57" spans="8:40" x14ac:dyDescent="0.45">
      <c r="H57" s="54" t="s">
        <v>296</v>
      </c>
      <c r="I57" s="56">
        <v>8</v>
      </c>
      <c r="J57" s="56">
        <v>92</v>
      </c>
      <c r="K57" s="57">
        <v>106</v>
      </c>
      <c r="L57" s="51"/>
      <c r="O57" s="54" t="s">
        <v>258</v>
      </c>
      <c r="P57" s="56">
        <v>34</v>
      </c>
      <c r="Q57" s="56">
        <v>102</v>
      </c>
      <c r="R57" s="57">
        <v>184</v>
      </c>
      <c r="S57" s="51"/>
      <c r="V57" s="54" t="s">
        <v>255</v>
      </c>
      <c r="W57" s="56">
        <v>21</v>
      </c>
      <c r="X57" s="56">
        <v>0</v>
      </c>
      <c r="Y57" s="57">
        <v>0</v>
      </c>
      <c r="Z57" s="51"/>
      <c r="AC57" s="54" t="s">
        <v>269</v>
      </c>
      <c r="AD57" s="56">
        <v>5</v>
      </c>
      <c r="AE57" s="56">
        <v>0</v>
      </c>
      <c r="AF57" s="57">
        <v>0</v>
      </c>
      <c r="AJ57" s="54" t="s">
        <v>280</v>
      </c>
      <c r="AK57" s="56">
        <v>0</v>
      </c>
      <c r="AL57" s="56">
        <v>90</v>
      </c>
      <c r="AM57" s="57">
        <v>118</v>
      </c>
      <c r="AN57" s="51"/>
    </row>
    <row r="58" spans="8:40" x14ac:dyDescent="0.45">
      <c r="H58" s="54" t="s">
        <v>88</v>
      </c>
      <c r="I58" s="56" t="s">
        <v>58</v>
      </c>
      <c r="J58" s="56">
        <v>41</v>
      </c>
      <c r="K58" s="57">
        <v>120</v>
      </c>
      <c r="L58" s="51"/>
      <c r="O58" s="54" t="s">
        <v>267</v>
      </c>
      <c r="P58" s="56">
        <v>0</v>
      </c>
      <c r="Q58" s="56">
        <v>104</v>
      </c>
      <c r="R58" s="57">
        <v>191</v>
      </c>
      <c r="S58" s="51"/>
      <c r="V58" s="54" t="s">
        <v>726</v>
      </c>
      <c r="W58" s="56">
        <v>19</v>
      </c>
      <c r="X58" s="56">
        <v>0</v>
      </c>
      <c r="Y58" s="57">
        <v>0</v>
      </c>
      <c r="Z58" s="51"/>
      <c r="AC58" s="54" t="s">
        <v>315</v>
      </c>
      <c r="AD58" s="56" t="s">
        <v>58</v>
      </c>
      <c r="AE58" s="56">
        <v>0</v>
      </c>
      <c r="AF58" s="57">
        <v>0</v>
      </c>
      <c r="AJ58" s="54" t="s">
        <v>270</v>
      </c>
      <c r="AK58" s="56">
        <v>197</v>
      </c>
      <c r="AL58" s="56">
        <v>5</v>
      </c>
      <c r="AM58" s="57">
        <v>0</v>
      </c>
      <c r="AN58" s="51"/>
    </row>
    <row r="59" spans="8:40" x14ac:dyDescent="0.45">
      <c r="H59" s="54" t="s">
        <v>82</v>
      </c>
      <c r="I59" s="56" t="s">
        <v>58</v>
      </c>
      <c r="J59" s="56">
        <v>58</v>
      </c>
      <c r="K59" s="57">
        <v>69</v>
      </c>
      <c r="L59" s="51"/>
      <c r="O59" s="54" t="s">
        <v>262</v>
      </c>
      <c r="P59" s="56" t="s">
        <v>58</v>
      </c>
      <c r="Q59" s="56">
        <v>55</v>
      </c>
      <c r="R59" s="57">
        <v>234</v>
      </c>
      <c r="S59" s="51"/>
      <c r="V59" s="54" t="s">
        <v>178</v>
      </c>
      <c r="W59" s="56">
        <v>16</v>
      </c>
      <c r="X59" s="56" t="s">
        <v>58</v>
      </c>
      <c r="Y59" s="57">
        <v>0</v>
      </c>
      <c r="Z59" s="51"/>
      <c r="AC59" s="54" t="s">
        <v>311</v>
      </c>
      <c r="AD59" s="56" t="s">
        <v>58</v>
      </c>
      <c r="AE59" s="56">
        <v>0</v>
      </c>
      <c r="AF59" s="57">
        <v>0</v>
      </c>
      <c r="AJ59" s="54" t="s">
        <v>316</v>
      </c>
      <c r="AK59" s="56">
        <v>136</v>
      </c>
      <c r="AL59" s="56">
        <v>48</v>
      </c>
      <c r="AM59" s="57">
        <v>15</v>
      </c>
      <c r="AN59" s="51"/>
    </row>
    <row r="60" spans="8:40" x14ac:dyDescent="0.45">
      <c r="H60" s="54" t="s">
        <v>76</v>
      </c>
      <c r="I60" s="56" t="s">
        <v>58</v>
      </c>
      <c r="J60" s="56">
        <v>62</v>
      </c>
      <c r="K60" s="57">
        <v>49</v>
      </c>
      <c r="L60" s="51"/>
      <c r="O60" s="54" t="s">
        <v>277</v>
      </c>
      <c r="P60" s="56" t="s">
        <v>58</v>
      </c>
      <c r="Q60" s="56">
        <v>53</v>
      </c>
      <c r="R60" s="57">
        <v>234</v>
      </c>
      <c r="S60" s="51"/>
      <c r="V60" s="54" t="s">
        <v>217</v>
      </c>
      <c r="W60" s="56" t="s">
        <v>58</v>
      </c>
      <c r="X60" s="56">
        <v>12</v>
      </c>
      <c r="Y60" s="57" t="s">
        <v>58</v>
      </c>
      <c r="Z60" s="51"/>
      <c r="AC60" s="54" t="s">
        <v>242</v>
      </c>
      <c r="AD60" s="56" t="s">
        <v>58</v>
      </c>
      <c r="AE60" s="56" t="s">
        <v>58</v>
      </c>
      <c r="AF60" s="57" t="s">
        <v>58</v>
      </c>
      <c r="AJ60" s="54" t="s">
        <v>295</v>
      </c>
      <c r="AK60" s="56">
        <v>0</v>
      </c>
      <c r="AL60" s="56">
        <v>28</v>
      </c>
      <c r="AM60" s="57">
        <v>168</v>
      </c>
      <c r="AN60" s="51"/>
    </row>
    <row r="61" spans="8:40" x14ac:dyDescent="0.45">
      <c r="H61" s="54" t="s">
        <v>106</v>
      </c>
      <c r="I61" s="56">
        <v>0</v>
      </c>
      <c r="J61" s="56">
        <v>53</v>
      </c>
      <c r="K61" s="57">
        <v>60</v>
      </c>
      <c r="L61" s="51"/>
      <c r="O61" s="54" t="s">
        <v>289</v>
      </c>
      <c r="P61" s="56">
        <v>253</v>
      </c>
      <c r="Q61" s="56">
        <v>9</v>
      </c>
      <c r="R61" s="57">
        <v>0</v>
      </c>
      <c r="S61" s="51"/>
      <c r="V61" s="54" t="s">
        <v>333</v>
      </c>
      <c r="W61" s="56">
        <v>5</v>
      </c>
      <c r="X61" s="56" t="s">
        <v>58</v>
      </c>
      <c r="Y61" s="57">
        <v>7</v>
      </c>
      <c r="Z61" s="51"/>
      <c r="AC61" s="54" t="s">
        <v>727</v>
      </c>
      <c r="AD61" s="56" t="s">
        <v>58</v>
      </c>
      <c r="AE61" s="56">
        <v>0</v>
      </c>
      <c r="AF61" s="57">
        <v>0</v>
      </c>
      <c r="AJ61" s="54" t="s">
        <v>326</v>
      </c>
      <c r="AK61" s="56">
        <v>0</v>
      </c>
      <c r="AL61" s="56">
        <v>20</v>
      </c>
      <c r="AM61" s="57">
        <v>175</v>
      </c>
      <c r="AN61" s="51"/>
    </row>
    <row r="62" spans="8:40" x14ac:dyDescent="0.45">
      <c r="H62" s="54" t="s">
        <v>299</v>
      </c>
      <c r="I62" s="56">
        <v>10</v>
      </c>
      <c r="J62" s="56">
        <v>51</v>
      </c>
      <c r="K62" s="57">
        <v>51</v>
      </c>
      <c r="L62" s="51"/>
      <c r="O62" s="54" t="s">
        <v>282</v>
      </c>
      <c r="P62" s="56">
        <v>24</v>
      </c>
      <c r="Q62" s="56">
        <v>64</v>
      </c>
      <c r="R62" s="57">
        <v>171</v>
      </c>
      <c r="S62" s="51"/>
      <c r="V62" s="54" t="s">
        <v>728</v>
      </c>
      <c r="W62" s="56">
        <v>15</v>
      </c>
      <c r="X62" s="56">
        <v>0</v>
      </c>
      <c r="Y62" s="57">
        <v>0</v>
      </c>
      <c r="Z62" s="51"/>
      <c r="AC62" s="54" t="s">
        <v>320</v>
      </c>
      <c r="AD62" s="56" t="s">
        <v>58</v>
      </c>
      <c r="AE62" s="56">
        <v>0</v>
      </c>
      <c r="AF62" s="57">
        <v>0</v>
      </c>
      <c r="AJ62" s="54" t="s">
        <v>291</v>
      </c>
      <c r="AK62" s="56">
        <v>0</v>
      </c>
      <c r="AL62" s="56">
        <v>18</v>
      </c>
      <c r="AM62" s="57">
        <v>164</v>
      </c>
      <c r="AN62" s="51"/>
    </row>
    <row r="63" spans="8:40" x14ac:dyDescent="0.45">
      <c r="H63" s="54" t="s">
        <v>94</v>
      </c>
      <c r="I63" s="56">
        <v>0</v>
      </c>
      <c r="J63" s="56">
        <v>51</v>
      </c>
      <c r="K63" s="57">
        <v>59</v>
      </c>
      <c r="L63" s="51"/>
      <c r="O63" s="54" t="s">
        <v>297</v>
      </c>
      <c r="P63" s="56" t="s">
        <v>58</v>
      </c>
      <c r="Q63" s="56">
        <v>122</v>
      </c>
      <c r="R63" s="57">
        <v>135</v>
      </c>
      <c r="S63" s="51"/>
      <c r="V63" s="54" t="s">
        <v>80</v>
      </c>
      <c r="W63" s="56" t="s">
        <v>58</v>
      </c>
      <c r="X63" s="56">
        <v>8</v>
      </c>
      <c r="Y63" s="57" t="s">
        <v>58</v>
      </c>
      <c r="Z63" s="51"/>
      <c r="AC63" s="54" t="s">
        <v>247</v>
      </c>
      <c r="AD63" s="56" t="s">
        <v>58</v>
      </c>
      <c r="AE63" s="56">
        <v>0</v>
      </c>
      <c r="AF63" s="57">
        <v>0</v>
      </c>
      <c r="AJ63" s="54" t="s">
        <v>256</v>
      </c>
      <c r="AK63" s="56">
        <v>158</v>
      </c>
      <c r="AL63" s="56">
        <v>22</v>
      </c>
      <c r="AM63" s="57">
        <v>0</v>
      </c>
      <c r="AN63" s="51"/>
    </row>
    <row r="64" spans="8:40" x14ac:dyDescent="0.45">
      <c r="H64" s="54" t="s">
        <v>304</v>
      </c>
      <c r="I64" s="56">
        <v>0</v>
      </c>
      <c r="J64" s="56">
        <v>30</v>
      </c>
      <c r="K64" s="57">
        <v>70</v>
      </c>
      <c r="L64" s="51"/>
      <c r="O64" s="54" t="s">
        <v>305</v>
      </c>
      <c r="P64" s="56">
        <v>0</v>
      </c>
      <c r="Q64" s="56">
        <v>156</v>
      </c>
      <c r="R64" s="57">
        <v>94</v>
      </c>
      <c r="S64" s="51"/>
      <c r="V64" s="54" t="s">
        <v>196</v>
      </c>
      <c r="W64" s="56">
        <v>14</v>
      </c>
      <c r="X64" s="56">
        <v>0</v>
      </c>
      <c r="Y64" s="57">
        <v>0</v>
      </c>
      <c r="Z64" s="51"/>
      <c r="AC64" s="54" t="s">
        <v>325</v>
      </c>
      <c r="AD64" s="56" t="s">
        <v>58</v>
      </c>
      <c r="AE64" s="56">
        <v>0</v>
      </c>
      <c r="AF64" s="57">
        <v>0</v>
      </c>
      <c r="AJ64" s="54" t="s">
        <v>234</v>
      </c>
      <c r="AK64" s="56">
        <v>160</v>
      </c>
      <c r="AL64" s="56">
        <v>16</v>
      </c>
      <c r="AM64" s="57">
        <v>0</v>
      </c>
      <c r="AN64" s="51"/>
    </row>
    <row r="65" spans="8:40" x14ac:dyDescent="0.45">
      <c r="H65" s="54" t="s">
        <v>317</v>
      </c>
      <c r="I65" s="56">
        <v>0</v>
      </c>
      <c r="J65" s="56">
        <v>48</v>
      </c>
      <c r="K65" s="57">
        <v>50</v>
      </c>
      <c r="L65" s="51"/>
      <c r="O65" s="54" t="s">
        <v>285</v>
      </c>
      <c r="P65" s="56">
        <v>0</v>
      </c>
      <c r="Q65" s="56">
        <v>121</v>
      </c>
      <c r="R65" s="57">
        <v>128</v>
      </c>
      <c r="S65" s="51"/>
      <c r="V65" s="54" t="s">
        <v>423</v>
      </c>
      <c r="W65" s="56">
        <v>13</v>
      </c>
      <c r="X65" s="56">
        <v>0</v>
      </c>
      <c r="Y65" s="57">
        <v>0</v>
      </c>
      <c r="Z65" s="51"/>
      <c r="AC65" s="54" t="s">
        <v>228</v>
      </c>
      <c r="AD65" s="56">
        <v>0</v>
      </c>
      <c r="AE65" s="56" t="s">
        <v>58</v>
      </c>
      <c r="AF65" s="57">
        <v>0</v>
      </c>
      <c r="AJ65" s="54" t="s">
        <v>298</v>
      </c>
      <c r="AK65" s="56">
        <v>136</v>
      </c>
      <c r="AL65" s="56">
        <v>31</v>
      </c>
      <c r="AM65" s="57" t="s">
        <v>58</v>
      </c>
      <c r="AN65" s="51"/>
    </row>
    <row r="66" spans="8:40" x14ac:dyDescent="0.45">
      <c r="H66" s="54" t="s">
        <v>309</v>
      </c>
      <c r="I66" s="56" t="s">
        <v>58</v>
      </c>
      <c r="J66" s="56">
        <v>41</v>
      </c>
      <c r="K66" s="57">
        <v>46</v>
      </c>
      <c r="L66" s="51"/>
      <c r="O66" s="54" t="s">
        <v>310</v>
      </c>
      <c r="P66" s="56">
        <v>0</v>
      </c>
      <c r="Q66" s="56">
        <v>51</v>
      </c>
      <c r="R66" s="57">
        <v>191</v>
      </c>
      <c r="S66" s="51"/>
      <c r="V66" s="54" t="s">
        <v>190</v>
      </c>
      <c r="W66" s="56">
        <v>10</v>
      </c>
      <c r="X66" s="56" t="s">
        <v>58</v>
      </c>
      <c r="Y66" s="57" t="s">
        <v>58</v>
      </c>
      <c r="Z66" s="51"/>
      <c r="AC66" s="54" t="s">
        <v>302</v>
      </c>
      <c r="AD66" s="56">
        <v>0</v>
      </c>
      <c r="AE66" s="56" t="s">
        <v>58</v>
      </c>
      <c r="AF66" s="57">
        <v>0</v>
      </c>
      <c r="AJ66" s="54" t="s">
        <v>287</v>
      </c>
      <c r="AK66" s="56">
        <v>65</v>
      </c>
      <c r="AL66" s="56">
        <v>67</v>
      </c>
      <c r="AM66" s="57">
        <v>35</v>
      </c>
      <c r="AN66" s="51"/>
    </row>
    <row r="67" spans="8:40" x14ac:dyDescent="0.45">
      <c r="H67" s="54" t="s">
        <v>312</v>
      </c>
      <c r="I67" s="56">
        <v>0</v>
      </c>
      <c r="J67" s="56">
        <v>47</v>
      </c>
      <c r="K67" s="57">
        <v>43</v>
      </c>
      <c r="L67" s="51"/>
      <c r="O67" s="54" t="s">
        <v>293</v>
      </c>
      <c r="P67" s="56">
        <v>51</v>
      </c>
      <c r="Q67" s="56">
        <v>61</v>
      </c>
      <c r="R67" s="57">
        <v>121</v>
      </c>
      <c r="S67" s="51"/>
      <c r="V67" s="54" t="s">
        <v>259</v>
      </c>
      <c r="W67" s="56">
        <v>13</v>
      </c>
      <c r="X67" s="56">
        <v>0</v>
      </c>
      <c r="Y67" s="57">
        <v>0</v>
      </c>
      <c r="Z67" s="51"/>
      <c r="AC67" s="54" t="s">
        <v>286</v>
      </c>
      <c r="AD67" s="56" t="s">
        <v>58</v>
      </c>
      <c r="AE67" s="56">
        <v>0</v>
      </c>
      <c r="AF67" s="57" t="s">
        <v>58</v>
      </c>
      <c r="AJ67" s="54" t="s">
        <v>119</v>
      </c>
      <c r="AK67" s="56">
        <v>149</v>
      </c>
      <c r="AL67" s="56">
        <v>14</v>
      </c>
      <c r="AM67" s="57">
        <v>0</v>
      </c>
      <c r="AN67" s="51"/>
    </row>
    <row r="68" spans="8:40" x14ac:dyDescent="0.45">
      <c r="H68" s="54" t="s">
        <v>327</v>
      </c>
      <c r="I68" s="56">
        <v>0</v>
      </c>
      <c r="J68" s="56">
        <v>40</v>
      </c>
      <c r="K68" s="57">
        <v>47</v>
      </c>
      <c r="L68" s="51"/>
      <c r="O68" s="54" t="s">
        <v>318</v>
      </c>
      <c r="P68" s="56">
        <v>0</v>
      </c>
      <c r="Q68" s="56">
        <v>83</v>
      </c>
      <c r="R68" s="57">
        <v>139</v>
      </c>
      <c r="S68" s="51"/>
      <c r="V68" s="54" t="s">
        <v>251</v>
      </c>
      <c r="W68" s="56">
        <v>10</v>
      </c>
      <c r="X68" s="56" t="s">
        <v>58</v>
      </c>
      <c r="Y68" s="57">
        <v>0</v>
      </c>
      <c r="Z68" s="51"/>
      <c r="AC68" s="54" t="s">
        <v>729</v>
      </c>
      <c r="AD68" s="56">
        <v>0</v>
      </c>
      <c r="AE68" s="56" t="s">
        <v>58</v>
      </c>
      <c r="AF68" s="57">
        <v>0</v>
      </c>
      <c r="AJ68" s="54" t="s">
        <v>345</v>
      </c>
      <c r="AK68" s="56">
        <v>0</v>
      </c>
      <c r="AL68" s="56">
        <v>0</v>
      </c>
      <c r="AM68" s="57">
        <v>156</v>
      </c>
      <c r="AN68" s="51"/>
    </row>
    <row r="69" spans="8:40" x14ac:dyDescent="0.45">
      <c r="H69" s="54" t="s">
        <v>112</v>
      </c>
      <c r="I69" s="56" t="s">
        <v>58</v>
      </c>
      <c r="J69" s="56">
        <v>16</v>
      </c>
      <c r="K69" s="57">
        <v>58</v>
      </c>
      <c r="L69" s="51"/>
      <c r="O69" s="54" t="s">
        <v>313</v>
      </c>
      <c r="P69" s="56">
        <v>0</v>
      </c>
      <c r="Q69" s="56">
        <v>96</v>
      </c>
      <c r="R69" s="57">
        <v>117</v>
      </c>
      <c r="S69" s="51"/>
      <c r="V69" s="54" t="s">
        <v>364</v>
      </c>
      <c r="W69" s="56">
        <v>6</v>
      </c>
      <c r="X69" s="56" t="s">
        <v>58</v>
      </c>
      <c r="Y69" s="57" t="s">
        <v>58</v>
      </c>
      <c r="AC69" s="54" t="s">
        <v>730</v>
      </c>
      <c r="AD69" s="56">
        <v>0</v>
      </c>
      <c r="AE69" s="56" t="s">
        <v>58</v>
      </c>
      <c r="AF69" s="57">
        <v>0</v>
      </c>
      <c r="AJ69" s="54" t="s">
        <v>303</v>
      </c>
      <c r="AK69" s="56">
        <v>0</v>
      </c>
      <c r="AL69" s="56">
        <v>82</v>
      </c>
      <c r="AM69" s="57">
        <v>72</v>
      </c>
      <c r="AN69" s="51"/>
    </row>
    <row r="70" spans="8:40" x14ac:dyDescent="0.45">
      <c r="H70" s="54" t="s">
        <v>322</v>
      </c>
      <c r="I70" s="56">
        <v>0</v>
      </c>
      <c r="J70" s="56">
        <v>19</v>
      </c>
      <c r="K70" s="57">
        <v>55</v>
      </c>
      <c r="L70" s="51"/>
      <c r="O70" s="54" t="s">
        <v>272</v>
      </c>
      <c r="P70" s="56" t="s">
        <v>58</v>
      </c>
      <c r="Q70" s="56">
        <v>59</v>
      </c>
      <c r="R70" s="57">
        <v>142</v>
      </c>
      <c r="S70" s="51"/>
      <c r="V70" s="54" t="s">
        <v>104</v>
      </c>
      <c r="W70" s="56" t="s">
        <v>58</v>
      </c>
      <c r="X70" s="56">
        <v>9</v>
      </c>
      <c r="Y70" s="57" t="s">
        <v>58</v>
      </c>
      <c r="AC70" s="54" t="s">
        <v>731</v>
      </c>
      <c r="AD70" s="56">
        <v>0</v>
      </c>
      <c r="AE70" s="56" t="s">
        <v>58</v>
      </c>
      <c r="AF70" s="57">
        <v>0</v>
      </c>
      <c r="AJ70" s="54" t="s">
        <v>283</v>
      </c>
      <c r="AK70" s="56">
        <v>60</v>
      </c>
      <c r="AL70" s="56">
        <v>73</v>
      </c>
      <c r="AM70" s="57">
        <v>14</v>
      </c>
      <c r="AN70" s="51"/>
    </row>
    <row r="71" spans="8:40" x14ac:dyDescent="0.45">
      <c r="H71" s="54" t="s">
        <v>342</v>
      </c>
      <c r="I71" s="56">
        <v>0</v>
      </c>
      <c r="J71" s="56">
        <v>38</v>
      </c>
      <c r="K71" s="57">
        <v>32</v>
      </c>
      <c r="L71" s="51"/>
      <c r="O71" s="54" t="s">
        <v>323</v>
      </c>
      <c r="P71" s="56">
        <v>0</v>
      </c>
      <c r="Q71" s="56">
        <v>88</v>
      </c>
      <c r="R71" s="57">
        <v>91</v>
      </c>
      <c r="S71" s="51"/>
      <c r="V71" s="54" t="s">
        <v>227</v>
      </c>
      <c r="W71" s="56">
        <v>10</v>
      </c>
      <c r="X71" s="56">
        <v>0</v>
      </c>
      <c r="Y71" s="57">
        <v>0</v>
      </c>
      <c r="AC71" s="54" t="s">
        <v>264</v>
      </c>
      <c r="AD71" s="56" t="s">
        <v>58</v>
      </c>
      <c r="AE71" s="56">
        <v>0</v>
      </c>
      <c r="AF71" s="57">
        <v>0</v>
      </c>
      <c r="AJ71" s="54" t="s">
        <v>260</v>
      </c>
      <c r="AK71" s="56">
        <v>140</v>
      </c>
      <c r="AL71" s="56">
        <v>0</v>
      </c>
      <c r="AM71" s="57">
        <v>0</v>
      </c>
      <c r="AN71" s="51"/>
    </row>
    <row r="72" spans="8:40" x14ac:dyDescent="0.45">
      <c r="H72" s="54" t="s">
        <v>335</v>
      </c>
      <c r="I72" s="56" t="s">
        <v>58</v>
      </c>
      <c r="J72" s="56">
        <v>21</v>
      </c>
      <c r="K72" s="57">
        <v>42</v>
      </c>
      <c r="L72" s="51"/>
      <c r="O72" s="54" t="s">
        <v>300</v>
      </c>
      <c r="P72" s="56">
        <v>0</v>
      </c>
      <c r="Q72" s="56">
        <v>136</v>
      </c>
      <c r="R72" s="57">
        <v>43</v>
      </c>
      <c r="S72" s="51"/>
      <c r="V72" s="54" t="s">
        <v>368</v>
      </c>
      <c r="W72" s="56">
        <v>10</v>
      </c>
      <c r="X72" s="56">
        <v>0</v>
      </c>
      <c r="Y72" s="57">
        <v>0</v>
      </c>
      <c r="AC72" s="54" t="s">
        <v>185</v>
      </c>
      <c r="AD72" s="56" t="s">
        <v>58</v>
      </c>
      <c r="AE72" s="56">
        <v>0</v>
      </c>
      <c r="AF72" s="57">
        <v>0</v>
      </c>
      <c r="AJ72" s="54" t="s">
        <v>308</v>
      </c>
      <c r="AK72" s="56">
        <v>103</v>
      </c>
      <c r="AL72" s="56">
        <v>31</v>
      </c>
      <c r="AM72" s="57" t="s">
        <v>58</v>
      </c>
      <c r="AN72" s="51"/>
    </row>
    <row r="73" spans="8:40" x14ac:dyDescent="0.45">
      <c r="H73" s="54" t="s">
        <v>100</v>
      </c>
      <c r="I73" s="56" t="s">
        <v>58</v>
      </c>
      <c r="J73" s="56">
        <v>28</v>
      </c>
      <c r="K73" s="57">
        <v>36</v>
      </c>
      <c r="L73" s="51"/>
      <c r="O73" s="54" t="s">
        <v>343</v>
      </c>
      <c r="P73" s="56">
        <v>133</v>
      </c>
      <c r="Q73" s="56">
        <v>37</v>
      </c>
      <c r="R73" s="57">
        <v>6</v>
      </c>
      <c r="S73" s="51"/>
      <c r="V73" s="54" t="s">
        <v>241</v>
      </c>
      <c r="W73" s="56">
        <v>5</v>
      </c>
      <c r="X73" s="56" t="s">
        <v>58</v>
      </c>
      <c r="Y73" s="57" t="s">
        <v>58</v>
      </c>
      <c r="AC73" s="54" t="s">
        <v>732</v>
      </c>
      <c r="AD73" s="56" t="s">
        <v>58</v>
      </c>
      <c r="AE73" s="56">
        <v>0</v>
      </c>
      <c r="AF73" s="57">
        <v>0</v>
      </c>
      <c r="AJ73" s="54" t="s">
        <v>321</v>
      </c>
      <c r="AK73" s="56">
        <v>0</v>
      </c>
      <c r="AL73" s="56">
        <v>87</v>
      </c>
      <c r="AM73" s="57">
        <v>29</v>
      </c>
      <c r="AN73" s="51"/>
    </row>
    <row r="74" spans="8:40" x14ac:dyDescent="0.45">
      <c r="H74" s="54" t="s">
        <v>331</v>
      </c>
      <c r="I74" s="56">
        <v>6</v>
      </c>
      <c r="J74" s="56">
        <v>15</v>
      </c>
      <c r="K74" s="57">
        <v>29</v>
      </c>
      <c r="O74" s="54" t="s">
        <v>328</v>
      </c>
      <c r="P74" s="56">
        <v>0</v>
      </c>
      <c r="Q74" s="56">
        <v>62</v>
      </c>
      <c r="R74" s="57">
        <v>109</v>
      </c>
      <c r="S74" s="51"/>
      <c r="V74" s="54" t="s">
        <v>137</v>
      </c>
      <c r="W74" s="56">
        <v>5</v>
      </c>
      <c r="X74" s="56" t="s">
        <v>58</v>
      </c>
      <c r="Y74" s="57" t="s">
        <v>58</v>
      </c>
      <c r="AC74" s="54" t="s">
        <v>294</v>
      </c>
      <c r="AD74" s="56" t="s">
        <v>58</v>
      </c>
      <c r="AE74" s="56">
        <v>0</v>
      </c>
      <c r="AF74" s="57">
        <v>0</v>
      </c>
      <c r="AJ74" s="54" t="s">
        <v>334</v>
      </c>
      <c r="AK74" s="56">
        <v>0</v>
      </c>
      <c r="AL74" s="56">
        <v>22</v>
      </c>
      <c r="AM74" s="57">
        <v>88</v>
      </c>
      <c r="AN74" s="51"/>
    </row>
    <row r="75" spans="8:40" x14ac:dyDescent="0.45">
      <c r="H75" s="54" t="s">
        <v>356</v>
      </c>
      <c r="I75" s="56">
        <v>0</v>
      </c>
      <c r="J75" s="56">
        <v>13</v>
      </c>
      <c r="K75" s="57">
        <v>36</v>
      </c>
      <c r="O75" s="54" t="s">
        <v>347</v>
      </c>
      <c r="P75" s="56">
        <v>0</v>
      </c>
      <c r="Q75" s="56">
        <v>58</v>
      </c>
      <c r="R75" s="57">
        <v>102</v>
      </c>
      <c r="S75" s="51"/>
      <c r="V75" s="54" t="s">
        <v>204</v>
      </c>
      <c r="W75" s="56">
        <v>9</v>
      </c>
      <c r="X75" s="56" t="s">
        <v>58</v>
      </c>
      <c r="Y75" s="57">
        <v>0</v>
      </c>
      <c r="AC75" s="58" t="s">
        <v>122</v>
      </c>
      <c r="AD75" s="59">
        <v>5662</v>
      </c>
      <c r="AE75" s="59">
        <v>24663</v>
      </c>
      <c r="AF75" s="60">
        <v>57994</v>
      </c>
      <c r="AG75" s="60">
        <v>88319</v>
      </c>
      <c r="AJ75" s="54" t="s">
        <v>341</v>
      </c>
      <c r="AK75" s="56" t="s">
        <v>58</v>
      </c>
      <c r="AL75" s="56">
        <v>70</v>
      </c>
      <c r="AM75" s="57">
        <v>23</v>
      </c>
      <c r="AN75" s="51"/>
    </row>
    <row r="76" spans="8:40" x14ac:dyDescent="0.45">
      <c r="H76" s="54" t="s">
        <v>338</v>
      </c>
      <c r="I76" s="56">
        <v>0</v>
      </c>
      <c r="J76" s="56">
        <v>21</v>
      </c>
      <c r="K76" s="57">
        <v>28</v>
      </c>
      <c r="O76" s="54" t="s">
        <v>367</v>
      </c>
      <c r="P76" s="56">
        <v>13</v>
      </c>
      <c r="Q76" s="56">
        <v>45</v>
      </c>
      <c r="R76" s="57">
        <v>96</v>
      </c>
      <c r="S76" s="51"/>
      <c r="V76" s="54" t="s">
        <v>733</v>
      </c>
      <c r="W76" s="56">
        <v>8</v>
      </c>
      <c r="X76" s="56">
        <v>0</v>
      </c>
      <c r="Y76" s="57" t="s">
        <v>58</v>
      </c>
      <c r="AJ76" s="54" t="s">
        <v>349</v>
      </c>
      <c r="AK76" s="56">
        <v>16</v>
      </c>
      <c r="AL76" s="56">
        <v>21</v>
      </c>
      <c r="AM76" s="57">
        <v>56</v>
      </c>
      <c r="AN76" s="51"/>
    </row>
    <row r="77" spans="8:40" x14ac:dyDescent="0.45">
      <c r="H77" s="54" t="s">
        <v>353</v>
      </c>
      <c r="I77" s="56">
        <v>0</v>
      </c>
      <c r="J77" s="56">
        <v>10</v>
      </c>
      <c r="K77" s="57">
        <v>35</v>
      </c>
      <c r="O77" s="54" t="s">
        <v>336</v>
      </c>
      <c r="P77" s="56">
        <v>0</v>
      </c>
      <c r="Q77" s="56">
        <v>58</v>
      </c>
      <c r="R77" s="57">
        <v>90</v>
      </c>
      <c r="S77" s="51"/>
      <c r="V77" s="54" t="s">
        <v>734</v>
      </c>
      <c r="W77" s="56">
        <v>7</v>
      </c>
      <c r="X77" s="56">
        <v>0</v>
      </c>
      <c r="Y77" s="57">
        <v>0</v>
      </c>
      <c r="AJ77" s="54" t="s">
        <v>337</v>
      </c>
      <c r="AK77" s="56">
        <v>0</v>
      </c>
      <c r="AL77" s="56">
        <v>58</v>
      </c>
      <c r="AM77" s="57">
        <v>32</v>
      </c>
      <c r="AN77" s="51"/>
    </row>
    <row r="78" spans="8:40" x14ac:dyDescent="0.45">
      <c r="H78" s="54" t="s">
        <v>350</v>
      </c>
      <c r="I78" s="56">
        <v>0</v>
      </c>
      <c r="J78" s="56">
        <v>18</v>
      </c>
      <c r="K78" s="57">
        <v>24</v>
      </c>
      <c r="O78" s="54" t="s">
        <v>332</v>
      </c>
      <c r="P78" s="56" t="s">
        <v>58</v>
      </c>
      <c r="Q78" s="56">
        <v>75</v>
      </c>
      <c r="R78" s="57">
        <v>55</v>
      </c>
      <c r="S78" s="51"/>
      <c r="V78" s="54" t="s">
        <v>330</v>
      </c>
      <c r="W78" s="56">
        <v>7</v>
      </c>
      <c r="X78" s="56">
        <v>0</v>
      </c>
      <c r="Y78" s="57">
        <v>0</v>
      </c>
      <c r="AJ78" s="54" t="s">
        <v>149</v>
      </c>
      <c r="AK78" s="56">
        <v>81</v>
      </c>
      <c r="AL78" s="56" t="s">
        <v>58</v>
      </c>
      <c r="AM78" s="57">
        <v>0</v>
      </c>
      <c r="AN78" s="51"/>
    </row>
    <row r="79" spans="8:40" x14ac:dyDescent="0.45">
      <c r="H79" s="54" t="s">
        <v>362</v>
      </c>
      <c r="I79" s="56">
        <v>0</v>
      </c>
      <c r="J79" s="56">
        <v>13</v>
      </c>
      <c r="K79" s="57">
        <v>26</v>
      </c>
      <c r="O79" s="54" t="s">
        <v>354</v>
      </c>
      <c r="P79" s="56">
        <v>0</v>
      </c>
      <c r="Q79" s="56">
        <v>90</v>
      </c>
      <c r="R79" s="57">
        <v>41</v>
      </c>
      <c r="S79" s="51"/>
      <c r="V79" s="54" t="s">
        <v>352</v>
      </c>
      <c r="W79" s="56">
        <v>7</v>
      </c>
      <c r="X79" s="56">
        <v>0</v>
      </c>
      <c r="Y79" s="57">
        <v>0</v>
      </c>
      <c r="AJ79" s="54" t="s">
        <v>373</v>
      </c>
      <c r="AK79" s="56">
        <v>0</v>
      </c>
      <c r="AL79" s="56">
        <v>5</v>
      </c>
      <c r="AM79" s="57">
        <v>77</v>
      </c>
      <c r="AN79" s="51"/>
    </row>
    <row r="80" spans="8:40" x14ac:dyDescent="0.45">
      <c r="H80" s="54" t="s">
        <v>117</v>
      </c>
      <c r="I80" s="56">
        <v>0</v>
      </c>
      <c r="J80" s="56">
        <v>6</v>
      </c>
      <c r="K80" s="57">
        <v>32</v>
      </c>
      <c r="O80" s="54" t="s">
        <v>357</v>
      </c>
      <c r="P80" s="56">
        <v>0</v>
      </c>
      <c r="Q80" s="56">
        <v>50</v>
      </c>
      <c r="R80" s="57">
        <v>72</v>
      </c>
      <c r="S80" s="51"/>
      <c r="V80" s="54" t="s">
        <v>735</v>
      </c>
      <c r="W80" s="56">
        <v>7</v>
      </c>
      <c r="X80" s="56">
        <v>0</v>
      </c>
      <c r="Y80" s="57">
        <v>0</v>
      </c>
      <c r="AJ80" s="54" t="s">
        <v>108</v>
      </c>
      <c r="AK80" s="56">
        <v>68</v>
      </c>
      <c r="AL80" s="56">
        <v>10</v>
      </c>
      <c r="AM80" s="57" t="s">
        <v>58</v>
      </c>
      <c r="AN80" s="51"/>
    </row>
    <row r="81" spans="8:40" x14ac:dyDescent="0.45">
      <c r="H81" s="54" t="s">
        <v>346</v>
      </c>
      <c r="I81" s="56">
        <v>0</v>
      </c>
      <c r="J81" s="56">
        <v>12</v>
      </c>
      <c r="K81" s="57">
        <v>23</v>
      </c>
      <c r="O81" s="54" t="s">
        <v>339</v>
      </c>
      <c r="P81" s="56">
        <v>12</v>
      </c>
      <c r="Q81" s="56">
        <v>77</v>
      </c>
      <c r="R81" s="57">
        <v>21</v>
      </c>
      <c r="S81" s="51"/>
      <c r="V81" s="54" t="s">
        <v>387</v>
      </c>
      <c r="W81" s="56" t="s">
        <v>58</v>
      </c>
      <c r="X81" s="56">
        <v>5</v>
      </c>
      <c r="Y81" s="57" t="s">
        <v>58</v>
      </c>
      <c r="AJ81" s="54" t="s">
        <v>330</v>
      </c>
      <c r="AK81" s="56">
        <v>9</v>
      </c>
      <c r="AL81" s="56">
        <v>58</v>
      </c>
      <c r="AM81" s="57">
        <v>8</v>
      </c>
      <c r="AN81" s="51"/>
    </row>
    <row r="82" spans="8:40" x14ac:dyDescent="0.45">
      <c r="H82" s="54" t="s">
        <v>366</v>
      </c>
      <c r="I82" s="56">
        <v>0</v>
      </c>
      <c r="J82" s="56">
        <v>17</v>
      </c>
      <c r="K82" s="57">
        <v>18</v>
      </c>
      <c r="O82" s="54" t="s">
        <v>379</v>
      </c>
      <c r="P82" s="56">
        <v>0</v>
      </c>
      <c r="Q82" s="56">
        <v>65</v>
      </c>
      <c r="R82" s="57">
        <v>40</v>
      </c>
      <c r="S82" s="51"/>
      <c r="V82" s="54" t="s">
        <v>376</v>
      </c>
      <c r="W82" s="56" t="s">
        <v>58</v>
      </c>
      <c r="X82" s="56" t="s">
        <v>58</v>
      </c>
      <c r="Y82" s="57" t="s">
        <v>58</v>
      </c>
      <c r="AJ82" s="54" t="s">
        <v>355</v>
      </c>
      <c r="AK82" s="56" t="s">
        <v>58</v>
      </c>
      <c r="AL82" s="56" t="s">
        <v>58</v>
      </c>
      <c r="AM82" s="57">
        <v>70</v>
      </c>
      <c r="AN82" s="51"/>
    </row>
    <row r="83" spans="8:40" x14ac:dyDescent="0.45">
      <c r="H83" s="54" t="s">
        <v>360</v>
      </c>
      <c r="I83" s="56">
        <v>0</v>
      </c>
      <c r="J83" s="56">
        <v>13</v>
      </c>
      <c r="K83" s="57">
        <v>22</v>
      </c>
      <c r="O83" s="54" t="s">
        <v>390</v>
      </c>
      <c r="P83" s="56">
        <v>0</v>
      </c>
      <c r="Q83" s="56">
        <v>35</v>
      </c>
      <c r="R83" s="57">
        <v>66</v>
      </c>
      <c r="S83" s="51"/>
      <c r="V83" s="54" t="s">
        <v>383</v>
      </c>
      <c r="W83" s="56">
        <v>6</v>
      </c>
      <c r="X83" s="56">
        <v>0</v>
      </c>
      <c r="Y83" s="57">
        <v>0</v>
      </c>
      <c r="AJ83" s="54" t="s">
        <v>365</v>
      </c>
      <c r="AK83" s="56">
        <v>0</v>
      </c>
      <c r="AL83" s="56" t="s">
        <v>58</v>
      </c>
      <c r="AM83" s="57">
        <v>71</v>
      </c>
      <c r="AN83" s="51"/>
    </row>
    <row r="84" spans="8:40" x14ac:dyDescent="0.45">
      <c r="H84" s="54" t="s">
        <v>374</v>
      </c>
      <c r="I84" s="56">
        <v>0</v>
      </c>
      <c r="J84" s="56">
        <v>11</v>
      </c>
      <c r="K84" s="57">
        <v>23</v>
      </c>
      <c r="O84" s="54" t="s">
        <v>363</v>
      </c>
      <c r="P84" s="56" t="s">
        <v>58</v>
      </c>
      <c r="Q84" s="56">
        <v>21</v>
      </c>
      <c r="R84" s="57">
        <v>77</v>
      </c>
      <c r="S84" s="51"/>
      <c r="V84" s="54" t="s">
        <v>341</v>
      </c>
      <c r="W84" s="56" t="s">
        <v>58</v>
      </c>
      <c r="X84" s="56" t="s">
        <v>58</v>
      </c>
      <c r="Y84" s="57" t="s">
        <v>58</v>
      </c>
      <c r="AJ84" s="54" t="s">
        <v>377</v>
      </c>
      <c r="AK84" s="56">
        <v>0</v>
      </c>
      <c r="AL84" s="56">
        <v>14</v>
      </c>
      <c r="AM84" s="57">
        <v>54</v>
      </c>
      <c r="AN84" s="51"/>
    </row>
    <row r="85" spans="8:40" x14ac:dyDescent="0.45">
      <c r="H85" s="54" t="s">
        <v>407</v>
      </c>
      <c r="I85" s="56">
        <v>0</v>
      </c>
      <c r="J85" s="56" t="s">
        <v>58</v>
      </c>
      <c r="K85" s="57">
        <v>28</v>
      </c>
      <c r="O85" s="54" t="s">
        <v>351</v>
      </c>
      <c r="P85" s="56">
        <v>0</v>
      </c>
      <c r="Q85" s="56">
        <v>74</v>
      </c>
      <c r="R85" s="57">
        <v>23</v>
      </c>
      <c r="S85" s="51"/>
      <c r="V85" s="54" t="s">
        <v>157</v>
      </c>
      <c r="W85" s="56" t="s">
        <v>58</v>
      </c>
      <c r="X85" s="56" t="s">
        <v>58</v>
      </c>
      <c r="Y85" s="57">
        <v>0</v>
      </c>
      <c r="AJ85" s="54" t="s">
        <v>380</v>
      </c>
      <c r="AK85" s="56">
        <v>0</v>
      </c>
      <c r="AL85" s="56">
        <v>5</v>
      </c>
      <c r="AM85" s="57">
        <v>62</v>
      </c>
      <c r="AN85" s="51"/>
    </row>
    <row r="86" spans="8:40" x14ac:dyDescent="0.45">
      <c r="H86" s="54" t="s">
        <v>370</v>
      </c>
      <c r="I86" s="56" t="s">
        <v>58</v>
      </c>
      <c r="J86" s="56">
        <v>10</v>
      </c>
      <c r="K86" s="57">
        <v>20</v>
      </c>
      <c r="O86" s="54" t="s">
        <v>375</v>
      </c>
      <c r="P86" s="56">
        <v>37</v>
      </c>
      <c r="Q86" s="56">
        <v>45</v>
      </c>
      <c r="R86" s="57">
        <v>14</v>
      </c>
      <c r="S86" s="51"/>
      <c r="V86" s="54" t="s">
        <v>167</v>
      </c>
      <c r="W86" s="56" t="s">
        <v>58</v>
      </c>
      <c r="X86" s="56" t="s">
        <v>58</v>
      </c>
      <c r="Y86" s="57">
        <v>0</v>
      </c>
      <c r="AJ86" s="54" t="s">
        <v>388</v>
      </c>
      <c r="AK86" s="56">
        <v>42</v>
      </c>
      <c r="AL86" s="56">
        <v>10</v>
      </c>
      <c r="AM86" s="57" t="s">
        <v>58</v>
      </c>
      <c r="AN86" s="51"/>
    </row>
    <row r="87" spans="8:40" x14ac:dyDescent="0.45">
      <c r="H87" s="54" t="s">
        <v>381</v>
      </c>
      <c r="I87" s="56">
        <v>0</v>
      </c>
      <c r="J87" s="56">
        <v>19</v>
      </c>
      <c r="K87" s="57">
        <v>11</v>
      </c>
      <c r="O87" s="54" t="s">
        <v>382</v>
      </c>
      <c r="P87" s="56">
        <v>30</v>
      </c>
      <c r="Q87" s="56">
        <v>22</v>
      </c>
      <c r="R87" s="57">
        <v>44</v>
      </c>
      <c r="S87" s="51"/>
      <c r="V87" s="54" t="s">
        <v>329</v>
      </c>
      <c r="W87" s="56" t="s">
        <v>58</v>
      </c>
      <c r="X87" s="56" t="s">
        <v>58</v>
      </c>
      <c r="Y87" s="57">
        <v>0</v>
      </c>
      <c r="AJ87" s="54" t="s">
        <v>525</v>
      </c>
      <c r="AK87" s="56">
        <v>55</v>
      </c>
      <c r="AL87" s="56">
        <v>0</v>
      </c>
      <c r="AM87" s="57">
        <v>0</v>
      </c>
      <c r="AN87" s="51"/>
    </row>
    <row r="88" spans="8:40" x14ac:dyDescent="0.45">
      <c r="H88" s="54" t="s">
        <v>393</v>
      </c>
      <c r="I88" s="56">
        <v>0</v>
      </c>
      <c r="J88" s="56">
        <v>7</v>
      </c>
      <c r="K88" s="57">
        <v>21</v>
      </c>
      <c r="O88" s="54" t="s">
        <v>361</v>
      </c>
      <c r="P88" s="56">
        <v>0</v>
      </c>
      <c r="Q88" s="56">
        <v>48</v>
      </c>
      <c r="R88" s="57">
        <v>47</v>
      </c>
      <c r="S88" s="51"/>
      <c r="V88" s="54" t="s">
        <v>175</v>
      </c>
      <c r="W88" s="56">
        <v>5</v>
      </c>
      <c r="X88" s="56">
        <v>0</v>
      </c>
      <c r="Y88" s="57">
        <v>0</v>
      </c>
      <c r="AJ88" s="54" t="s">
        <v>432</v>
      </c>
      <c r="AK88" s="56">
        <v>10</v>
      </c>
      <c r="AL88" s="56">
        <v>0</v>
      </c>
      <c r="AM88" s="57">
        <v>44</v>
      </c>
      <c r="AN88" s="51"/>
    </row>
    <row r="89" spans="8:40" x14ac:dyDescent="0.45">
      <c r="H89" s="54" t="s">
        <v>123</v>
      </c>
      <c r="I89" s="56">
        <v>5</v>
      </c>
      <c r="J89" s="56">
        <v>8</v>
      </c>
      <c r="K89" s="57">
        <v>10</v>
      </c>
      <c r="O89" s="54" t="s">
        <v>371</v>
      </c>
      <c r="P89" s="56" t="s">
        <v>58</v>
      </c>
      <c r="Q89" s="56">
        <v>64</v>
      </c>
      <c r="R89" s="57">
        <v>24</v>
      </c>
      <c r="S89" s="51"/>
      <c r="V89" s="54" t="s">
        <v>303</v>
      </c>
      <c r="W89" s="56">
        <v>5</v>
      </c>
      <c r="X89" s="56">
        <v>0</v>
      </c>
      <c r="Y89" s="57">
        <v>0</v>
      </c>
      <c r="AJ89" s="54" t="s">
        <v>515</v>
      </c>
      <c r="AK89" s="56">
        <v>48</v>
      </c>
      <c r="AL89" s="56" t="s">
        <v>58</v>
      </c>
      <c r="AM89" s="57">
        <v>0</v>
      </c>
      <c r="AN89" s="51"/>
    </row>
    <row r="90" spans="8:40" x14ac:dyDescent="0.45">
      <c r="H90" s="54" t="s">
        <v>389</v>
      </c>
      <c r="I90" s="56">
        <v>0</v>
      </c>
      <c r="J90" s="56">
        <v>14</v>
      </c>
      <c r="K90" s="57">
        <v>8</v>
      </c>
      <c r="O90" s="54" t="s">
        <v>394</v>
      </c>
      <c r="P90" s="56">
        <v>0</v>
      </c>
      <c r="Q90" s="56">
        <v>20</v>
      </c>
      <c r="R90" s="57">
        <v>67</v>
      </c>
      <c r="S90" s="51"/>
      <c r="V90" s="54" t="s">
        <v>736</v>
      </c>
      <c r="W90" s="56">
        <v>5</v>
      </c>
      <c r="X90" s="56">
        <v>0</v>
      </c>
      <c r="Y90" s="57">
        <v>0</v>
      </c>
      <c r="AJ90" s="54" t="s">
        <v>184</v>
      </c>
      <c r="AK90" s="56" t="s">
        <v>58</v>
      </c>
      <c r="AL90" s="56">
        <v>10</v>
      </c>
      <c r="AM90" s="57">
        <v>41</v>
      </c>
      <c r="AN90" s="51"/>
    </row>
    <row r="91" spans="8:40" x14ac:dyDescent="0.45">
      <c r="H91" s="54" t="s">
        <v>385</v>
      </c>
      <c r="I91" s="56">
        <v>0</v>
      </c>
      <c r="J91" s="56">
        <v>7</v>
      </c>
      <c r="K91" s="57">
        <v>13</v>
      </c>
      <c r="O91" s="54" t="s">
        <v>398</v>
      </c>
      <c r="P91" s="56">
        <v>0</v>
      </c>
      <c r="Q91" s="56">
        <v>55</v>
      </c>
      <c r="R91" s="57">
        <v>27</v>
      </c>
      <c r="S91" s="51"/>
      <c r="V91" s="54" t="s">
        <v>306</v>
      </c>
      <c r="W91" s="56" t="s">
        <v>58</v>
      </c>
      <c r="X91" s="56" t="s">
        <v>58</v>
      </c>
      <c r="Y91" s="57">
        <v>0</v>
      </c>
      <c r="AJ91" s="54" t="s">
        <v>409</v>
      </c>
      <c r="AK91" s="56">
        <v>0</v>
      </c>
      <c r="AL91" s="56">
        <v>5</v>
      </c>
      <c r="AM91" s="57">
        <v>46</v>
      </c>
      <c r="AN91" s="51"/>
    </row>
    <row r="92" spans="8:40" x14ac:dyDescent="0.45">
      <c r="H92" s="54" t="s">
        <v>397</v>
      </c>
      <c r="I92" s="56">
        <v>0</v>
      </c>
      <c r="J92" s="56">
        <v>5</v>
      </c>
      <c r="K92" s="57">
        <v>12</v>
      </c>
      <c r="O92" s="54" t="s">
        <v>418</v>
      </c>
      <c r="P92" s="56" t="s">
        <v>58</v>
      </c>
      <c r="Q92" s="56">
        <v>39</v>
      </c>
      <c r="R92" s="57">
        <v>35</v>
      </c>
      <c r="S92" s="51"/>
      <c r="V92" s="54" t="s">
        <v>412</v>
      </c>
      <c r="W92" s="56">
        <v>5</v>
      </c>
      <c r="X92" s="56">
        <v>0</v>
      </c>
      <c r="Y92" s="57">
        <v>0</v>
      </c>
      <c r="AJ92" s="54" t="s">
        <v>400</v>
      </c>
      <c r="AK92" s="56">
        <v>0</v>
      </c>
      <c r="AL92" s="56">
        <v>5</v>
      </c>
      <c r="AM92" s="57">
        <v>46</v>
      </c>
      <c r="AN92" s="51"/>
    </row>
    <row r="93" spans="8:40" x14ac:dyDescent="0.45">
      <c r="H93" s="54" t="s">
        <v>401</v>
      </c>
      <c r="I93" s="56">
        <v>0</v>
      </c>
      <c r="J93" s="56">
        <v>10</v>
      </c>
      <c r="K93" s="57">
        <v>6</v>
      </c>
      <c r="O93" s="54" t="s">
        <v>453</v>
      </c>
      <c r="P93" s="56">
        <v>55</v>
      </c>
      <c r="Q93" s="56">
        <v>7</v>
      </c>
      <c r="R93" s="57" t="s">
        <v>58</v>
      </c>
      <c r="S93" s="51"/>
      <c r="V93" s="54" t="s">
        <v>344</v>
      </c>
      <c r="W93" s="56" t="s">
        <v>58</v>
      </c>
      <c r="X93" s="56">
        <v>0</v>
      </c>
      <c r="Y93" s="57">
        <v>0</v>
      </c>
      <c r="AJ93" s="54" t="s">
        <v>369</v>
      </c>
      <c r="AK93" s="56">
        <v>0</v>
      </c>
      <c r="AL93" s="56">
        <v>20</v>
      </c>
      <c r="AM93" s="57">
        <v>26</v>
      </c>
      <c r="AN93" s="51"/>
    </row>
    <row r="94" spans="8:40" x14ac:dyDescent="0.45">
      <c r="H94" s="54" t="s">
        <v>378</v>
      </c>
      <c r="I94" s="56">
        <v>0</v>
      </c>
      <c r="J94" s="56">
        <v>9</v>
      </c>
      <c r="K94" s="57">
        <v>6</v>
      </c>
      <c r="O94" s="54" t="s">
        <v>431</v>
      </c>
      <c r="P94" s="56">
        <v>0</v>
      </c>
      <c r="Q94" s="56">
        <v>30</v>
      </c>
      <c r="R94" s="57">
        <v>33</v>
      </c>
      <c r="S94" s="51"/>
      <c r="V94" s="54" t="s">
        <v>319</v>
      </c>
      <c r="W94" s="56" t="s">
        <v>58</v>
      </c>
      <c r="X94" s="56">
        <v>0</v>
      </c>
      <c r="Y94" s="57">
        <v>0</v>
      </c>
      <c r="AJ94" s="54" t="s">
        <v>392</v>
      </c>
      <c r="AK94" s="56">
        <v>0</v>
      </c>
      <c r="AL94" s="56">
        <v>42</v>
      </c>
      <c r="AM94" s="57" t="s">
        <v>58</v>
      </c>
      <c r="AN94" s="51"/>
    </row>
    <row r="95" spans="8:40" x14ac:dyDescent="0.45">
      <c r="H95" s="54" t="s">
        <v>414</v>
      </c>
      <c r="I95" s="56">
        <v>0</v>
      </c>
      <c r="J95" s="56" t="s">
        <v>58</v>
      </c>
      <c r="K95" s="57">
        <v>11</v>
      </c>
      <c r="O95" s="54" t="s">
        <v>434</v>
      </c>
      <c r="P95" s="56">
        <v>35</v>
      </c>
      <c r="Q95" s="56">
        <v>16</v>
      </c>
      <c r="R95" s="57">
        <v>11</v>
      </c>
      <c r="S95" s="51"/>
      <c r="V95" s="54" t="s">
        <v>472</v>
      </c>
      <c r="W95" s="56" t="s">
        <v>58</v>
      </c>
      <c r="X95" s="56" t="s">
        <v>58</v>
      </c>
      <c r="Y95" s="57">
        <v>0</v>
      </c>
      <c r="AJ95" s="54" t="s">
        <v>427</v>
      </c>
      <c r="AK95" s="56">
        <v>0</v>
      </c>
      <c r="AL95" s="56">
        <v>10</v>
      </c>
      <c r="AM95" s="57">
        <v>32</v>
      </c>
      <c r="AN95" s="51"/>
    </row>
    <row r="96" spans="8:40" x14ac:dyDescent="0.45">
      <c r="H96" s="54" t="s">
        <v>403</v>
      </c>
      <c r="I96" s="56">
        <v>0</v>
      </c>
      <c r="J96" s="56" t="s">
        <v>58</v>
      </c>
      <c r="K96" s="57">
        <v>8</v>
      </c>
      <c r="O96" s="54" t="s">
        <v>386</v>
      </c>
      <c r="P96" s="56">
        <v>0</v>
      </c>
      <c r="Q96" s="56">
        <v>48</v>
      </c>
      <c r="R96" s="57">
        <v>12</v>
      </c>
      <c r="S96" s="51"/>
      <c r="V96" s="54" t="s">
        <v>426</v>
      </c>
      <c r="W96" s="56" t="s">
        <v>58</v>
      </c>
      <c r="X96" s="56" t="s">
        <v>58</v>
      </c>
      <c r="Y96" s="57">
        <v>0</v>
      </c>
      <c r="AJ96" s="54" t="s">
        <v>424</v>
      </c>
      <c r="AK96" s="56">
        <v>34</v>
      </c>
      <c r="AL96" s="56" t="s">
        <v>58</v>
      </c>
      <c r="AM96" s="57" t="s">
        <v>58</v>
      </c>
      <c r="AN96" s="51"/>
    </row>
    <row r="97" spans="8:40" x14ac:dyDescent="0.45">
      <c r="H97" s="54" t="s">
        <v>410</v>
      </c>
      <c r="I97" s="56">
        <v>0</v>
      </c>
      <c r="J97" s="56">
        <v>8</v>
      </c>
      <c r="K97" s="57" t="s">
        <v>58</v>
      </c>
      <c r="O97" s="54" t="s">
        <v>402</v>
      </c>
      <c r="P97" s="56">
        <v>26</v>
      </c>
      <c r="Q97" s="56">
        <v>18</v>
      </c>
      <c r="R97" s="57">
        <v>15</v>
      </c>
      <c r="S97" s="51"/>
      <c r="V97" s="54" t="s">
        <v>326</v>
      </c>
      <c r="W97" s="56" t="s">
        <v>58</v>
      </c>
      <c r="X97" s="56">
        <v>0</v>
      </c>
      <c r="Y97" s="57" t="s">
        <v>58</v>
      </c>
      <c r="AJ97" s="54" t="s">
        <v>416</v>
      </c>
      <c r="AK97" s="56" t="s">
        <v>58</v>
      </c>
      <c r="AL97" s="56">
        <v>14</v>
      </c>
      <c r="AM97" s="57">
        <v>22</v>
      </c>
      <c r="AN97" s="51"/>
    </row>
    <row r="98" spans="8:40" x14ac:dyDescent="0.45">
      <c r="H98" s="54" t="s">
        <v>417</v>
      </c>
      <c r="I98" s="56">
        <v>0</v>
      </c>
      <c r="J98" s="56" t="s">
        <v>58</v>
      </c>
      <c r="K98" s="57" t="s">
        <v>58</v>
      </c>
      <c r="O98" s="54" t="s">
        <v>443</v>
      </c>
      <c r="P98" s="56">
        <v>0</v>
      </c>
      <c r="Q98" s="56">
        <v>22</v>
      </c>
      <c r="R98" s="57">
        <v>36</v>
      </c>
      <c r="S98" s="51"/>
      <c r="V98" s="54" t="s">
        <v>395</v>
      </c>
      <c r="W98" s="56">
        <v>0</v>
      </c>
      <c r="X98" s="56" t="s">
        <v>58</v>
      </c>
      <c r="Y98" s="57">
        <v>0</v>
      </c>
      <c r="AJ98" s="54" t="s">
        <v>359</v>
      </c>
      <c r="AK98" s="56">
        <v>32</v>
      </c>
      <c r="AL98" s="56" t="s">
        <v>58</v>
      </c>
      <c r="AM98" s="57">
        <v>0</v>
      </c>
      <c r="AN98" s="51"/>
    </row>
    <row r="99" spans="8:40" x14ac:dyDescent="0.45">
      <c r="H99" s="58" t="s">
        <v>122</v>
      </c>
      <c r="I99" s="59">
        <v>5662</v>
      </c>
      <c r="J99" s="59">
        <v>24663</v>
      </c>
      <c r="K99" s="60">
        <v>57994</v>
      </c>
      <c r="L99" s="60">
        <v>88319</v>
      </c>
      <c r="O99" s="54" t="s">
        <v>440</v>
      </c>
      <c r="P99" s="56">
        <v>0</v>
      </c>
      <c r="Q99" s="56">
        <v>43</v>
      </c>
      <c r="R99" s="57">
        <v>13</v>
      </c>
      <c r="S99" s="51"/>
      <c r="V99" s="54" t="s">
        <v>489</v>
      </c>
      <c r="W99" s="56" t="s">
        <v>58</v>
      </c>
      <c r="X99" s="56">
        <v>0</v>
      </c>
      <c r="Y99" s="57">
        <v>0</v>
      </c>
      <c r="AJ99" s="54" t="s">
        <v>463</v>
      </c>
      <c r="AK99" s="56">
        <v>0</v>
      </c>
      <c r="AL99" s="56" t="s">
        <v>58</v>
      </c>
      <c r="AM99" s="57">
        <v>27</v>
      </c>
      <c r="AN99" s="51"/>
    </row>
    <row r="100" spans="8:40" x14ac:dyDescent="0.45">
      <c r="O100" s="54" t="s">
        <v>428</v>
      </c>
      <c r="P100" s="56">
        <v>0</v>
      </c>
      <c r="Q100" s="56">
        <v>23</v>
      </c>
      <c r="R100" s="57">
        <v>29</v>
      </c>
      <c r="S100" s="51"/>
      <c r="V100" s="54" t="s">
        <v>449</v>
      </c>
      <c r="W100" s="56">
        <v>0</v>
      </c>
      <c r="X100" s="56" t="s">
        <v>58</v>
      </c>
      <c r="Y100" s="57">
        <v>0</v>
      </c>
      <c r="AJ100" s="54" t="s">
        <v>433</v>
      </c>
      <c r="AK100" s="56">
        <v>12</v>
      </c>
      <c r="AL100" s="56">
        <v>16</v>
      </c>
      <c r="AM100" s="57">
        <v>0</v>
      </c>
      <c r="AN100" s="51"/>
    </row>
    <row r="101" spans="8:40" x14ac:dyDescent="0.45">
      <c r="O101" s="54" t="s">
        <v>404</v>
      </c>
      <c r="P101" s="56">
        <v>9</v>
      </c>
      <c r="Q101" s="56">
        <v>36</v>
      </c>
      <c r="R101" s="57">
        <v>5</v>
      </c>
      <c r="S101" s="51"/>
      <c r="V101" s="54" t="s">
        <v>737</v>
      </c>
      <c r="W101" s="56" t="s">
        <v>58</v>
      </c>
      <c r="X101" s="56">
        <v>0</v>
      </c>
      <c r="Y101" s="57">
        <v>0</v>
      </c>
      <c r="AJ101" s="54" t="s">
        <v>406</v>
      </c>
      <c r="AK101" s="56">
        <v>0</v>
      </c>
      <c r="AL101" s="56" t="s">
        <v>58</v>
      </c>
      <c r="AM101" s="57">
        <v>23</v>
      </c>
      <c r="AN101" s="51"/>
    </row>
    <row r="102" spans="8:40" x14ac:dyDescent="0.45">
      <c r="O102" s="54" t="s">
        <v>411</v>
      </c>
      <c r="P102" s="56">
        <v>0</v>
      </c>
      <c r="Q102" s="56">
        <v>44</v>
      </c>
      <c r="R102" s="57">
        <v>6</v>
      </c>
      <c r="S102" s="51"/>
      <c r="V102" s="54" t="s">
        <v>738</v>
      </c>
      <c r="W102" s="56" t="s">
        <v>58</v>
      </c>
      <c r="X102" s="56">
        <v>0</v>
      </c>
      <c r="Y102" s="57">
        <v>0</v>
      </c>
      <c r="AJ102" s="54" t="s">
        <v>456</v>
      </c>
      <c r="AK102" s="56">
        <v>0</v>
      </c>
      <c r="AL102" s="56">
        <v>0</v>
      </c>
      <c r="AM102" s="57">
        <v>27</v>
      </c>
      <c r="AN102" s="51"/>
    </row>
    <row r="103" spans="8:40" x14ac:dyDescent="0.45">
      <c r="O103" s="54" t="s">
        <v>435</v>
      </c>
      <c r="P103" s="56">
        <v>0</v>
      </c>
      <c r="Q103" s="56">
        <v>37</v>
      </c>
      <c r="R103" s="57">
        <v>13</v>
      </c>
      <c r="S103" s="51"/>
      <c r="V103" s="54" t="s">
        <v>739</v>
      </c>
      <c r="W103" s="56" t="s">
        <v>58</v>
      </c>
      <c r="X103" s="56">
        <v>0</v>
      </c>
      <c r="Y103" s="57">
        <v>0</v>
      </c>
      <c r="AJ103" s="54" t="s">
        <v>444</v>
      </c>
      <c r="AK103" s="56">
        <v>0</v>
      </c>
      <c r="AL103" s="56">
        <v>5</v>
      </c>
      <c r="AM103" s="57">
        <v>18</v>
      </c>
      <c r="AN103" s="51"/>
    </row>
    <row r="104" spans="8:40" x14ac:dyDescent="0.45">
      <c r="O104" s="54" t="s">
        <v>415</v>
      </c>
      <c r="P104" s="56">
        <v>0</v>
      </c>
      <c r="Q104" s="56">
        <v>9</v>
      </c>
      <c r="R104" s="57">
        <v>39</v>
      </c>
      <c r="S104" s="51"/>
      <c r="V104" s="54" t="s">
        <v>314</v>
      </c>
      <c r="W104" s="56" t="s">
        <v>58</v>
      </c>
      <c r="X104" s="56" t="s">
        <v>58</v>
      </c>
      <c r="Y104" s="57">
        <v>0</v>
      </c>
      <c r="AJ104" s="54" t="s">
        <v>413</v>
      </c>
      <c r="AK104" s="56">
        <v>0</v>
      </c>
      <c r="AL104" s="56">
        <v>0</v>
      </c>
      <c r="AM104" s="57">
        <v>23</v>
      </c>
      <c r="AN104" s="51"/>
    </row>
    <row r="105" spans="8:40" x14ac:dyDescent="0.45">
      <c r="O105" s="54" t="s">
        <v>457</v>
      </c>
      <c r="P105" s="56">
        <v>0</v>
      </c>
      <c r="Q105" s="56">
        <v>23</v>
      </c>
      <c r="R105" s="57">
        <v>23</v>
      </c>
      <c r="S105" s="51"/>
      <c r="V105" s="54" t="s">
        <v>740</v>
      </c>
      <c r="W105" s="56">
        <v>0</v>
      </c>
      <c r="X105" s="56">
        <v>0</v>
      </c>
      <c r="Y105" s="57" t="s">
        <v>58</v>
      </c>
      <c r="AJ105" s="54" t="s">
        <v>421</v>
      </c>
      <c r="AK105" s="56">
        <v>0</v>
      </c>
      <c r="AL105" s="56">
        <v>19</v>
      </c>
      <c r="AM105" s="57" t="s">
        <v>58</v>
      </c>
      <c r="AN105" s="51"/>
    </row>
    <row r="106" spans="8:40" x14ac:dyDescent="0.45">
      <c r="O106" s="54" t="s">
        <v>425</v>
      </c>
      <c r="P106" s="56">
        <v>0</v>
      </c>
      <c r="Q106" s="56">
        <v>24</v>
      </c>
      <c r="R106" s="57">
        <v>19</v>
      </c>
      <c r="S106" s="51"/>
      <c r="V106" s="54" t="s">
        <v>263</v>
      </c>
      <c r="W106" s="56" t="s">
        <v>58</v>
      </c>
      <c r="X106" s="56" t="s">
        <v>58</v>
      </c>
      <c r="Y106" s="57">
        <v>0</v>
      </c>
      <c r="AJ106" s="54" t="s">
        <v>468</v>
      </c>
      <c r="AK106" s="56">
        <v>0</v>
      </c>
      <c r="AL106" s="56" t="s">
        <v>58</v>
      </c>
      <c r="AM106" s="57">
        <v>20</v>
      </c>
      <c r="AN106" s="51"/>
    </row>
    <row r="107" spans="8:40" x14ac:dyDescent="0.45">
      <c r="O107" s="54" t="s">
        <v>422</v>
      </c>
      <c r="P107" s="56">
        <v>41</v>
      </c>
      <c r="Q107" s="56" t="s">
        <v>58</v>
      </c>
      <c r="R107" s="57">
        <v>0</v>
      </c>
      <c r="S107" s="51"/>
      <c r="V107" s="54" t="s">
        <v>741</v>
      </c>
      <c r="W107" s="56" t="s">
        <v>58</v>
      </c>
      <c r="X107" s="56">
        <v>0</v>
      </c>
      <c r="Y107" s="57" t="s">
        <v>58</v>
      </c>
      <c r="AJ107" s="54" t="s">
        <v>384</v>
      </c>
      <c r="AK107" s="56">
        <v>20</v>
      </c>
      <c r="AL107" s="56" t="s">
        <v>58</v>
      </c>
      <c r="AM107" s="57">
        <v>0</v>
      </c>
      <c r="AN107" s="51"/>
    </row>
    <row r="108" spans="8:40" x14ac:dyDescent="0.45">
      <c r="O108" s="54" t="s">
        <v>408</v>
      </c>
      <c r="P108" s="56">
        <v>0</v>
      </c>
      <c r="Q108" s="56">
        <v>17</v>
      </c>
      <c r="R108" s="57">
        <v>24</v>
      </c>
      <c r="S108" s="51"/>
      <c r="V108" s="54" t="s">
        <v>495</v>
      </c>
      <c r="W108" s="56" t="s">
        <v>58</v>
      </c>
      <c r="X108" s="56">
        <v>0</v>
      </c>
      <c r="Y108" s="57">
        <v>0</v>
      </c>
      <c r="AJ108" s="54" t="s">
        <v>442</v>
      </c>
      <c r="AK108" s="56">
        <v>0</v>
      </c>
      <c r="AL108" s="56">
        <v>13</v>
      </c>
      <c r="AM108" s="57">
        <v>9</v>
      </c>
      <c r="AN108" s="51"/>
    </row>
    <row r="109" spans="8:40" x14ac:dyDescent="0.45">
      <c r="O109" s="54" t="s">
        <v>462</v>
      </c>
      <c r="P109" s="56">
        <v>35</v>
      </c>
      <c r="Q109" s="56" t="s">
        <v>58</v>
      </c>
      <c r="R109" s="57" t="s">
        <v>58</v>
      </c>
      <c r="S109" s="51"/>
      <c r="V109" s="54" t="s">
        <v>432</v>
      </c>
      <c r="W109" s="56" t="s">
        <v>58</v>
      </c>
      <c r="X109" s="56" t="s">
        <v>58</v>
      </c>
      <c r="Y109" s="57">
        <v>0</v>
      </c>
      <c r="AJ109" s="54" t="s">
        <v>430</v>
      </c>
      <c r="AK109" s="56">
        <v>18</v>
      </c>
      <c r="AL109" s="56" t="s">
        <v>58</v>
      </c>
      <c r="AM109" s="57">
        <v>0</v>
      </c>
      <c r="AN109" s="51"/>
    </row>
    <row r="110" spans="8:40" x14ac:dyDescent="0.45">
      <c r="O110" s="54" t="s">
        <v>448</v>
      </c>
      <c r="P110" s="56">
        <v>0</v>
      </c>
      <c r="Q110" s="56">
        <v>15</v>
      </c>
      <c r="R110" s="57">
        <v>22</v>
      </c>
      <c r="S110" s="51"/>
      <c r="V110" s="54" t="s">
        <v>460</v>
      </c>
      <c r="W110" s="56">
        <v>0</v>
      </c>
      <c r="X110" s="56" t="s">
        <v>58</v>
      </c>
      <c r="Y110" s="57">
        <v>0</v>
      </c>
      <c r="AJ110" s="54" t="s">
        <v>396</v>
      </c>
      <c r="AK110" s="56">
        <v>17</v>
      </c>
      <c r="AL110" s="56">
        <v>5</v>
      </c>
      <c r="AM110" s="57">
        <v>0</v>
      </c>
      <c r="AN110" s="51"/>
    </row>
    <row r="111" spans="8:40" x14ac:dyDescent="0.45">
      <c r="O111" s="54" t="s">
        <v>451</v>
      </c>
      <c r="P111" s="56">
        <v>0</v>
      </c>
      <c r="Q111" s="56">
        <v>18</v>
      </c>
      <c r="R111" s="57">
        <v>15</v>
      </c>
      <c r="S111" s="51"/>
      <c r="V111" s="54" t="s">
        <v>557</v>
      </c>
      <c r="W111" s="56">
        <v>0</v>
      </c>
      <c r="X111" s="56" t="s">
        <v>58</v>
      </c>
      <c r="Y111" s="57">
        <v>0</v>
      </c>
      <c r="AJ111" s="54" t="s">
        <v>439</v>
      </c>
      <c r="AK111" s="56">
        <v>18</v>
      </c>
      <c r="AL111" s="56">
        <v>0</v>
      </c>
      <c r="AM111" s="57" t="s">
        <v>58</v>
      </c>
      <c r="AN111" s="51"/>
    </row>
    <row r="112" spans="8:40" x14ac:dyDescent="0.45">
      <c r="O112" s="54" t="s">
        <v>441</v>
      </c>
      <c r="P112" s="56" t="s">
        <v>58</v>
      </c>
      <c r="Q112" s="56">
        <v>7</v>
      </c>
      <c r="R112" s="57">
        <v>25</v>
      </c>
      <c r="S112" s="51"/>
      <c r="V112" s="54" t="s">
        <v>446</v>
      </c>
      <c r="W112" s="56" t="s">
        <v>58</v>
      </c>
      <c r="X112" s="56">
        <v>0</v>
      </c>
      <c r="Y112" s="57">
        <v>0</v>
      </c>
      <c r="AJ112" s="54" t="s">
        <v>437</v>
      </c>
      <c r="AK112" s="56">
        <v>0</v>
      </c>
      <c r="AL112" s="56" t="s">
        <v>58</v>
      </c>
      <c r="AM112" s="57">
        <v>17</v>
      </c>
      <c r="AN112" s="51"/>
    </row>
    <row r="113" spans="15:40" x14ac:dyDescent="0.45">
      <c r="O113" s="54" t="s">
        <v>476</v>
      </c>
      <c r="P113" s="56">
        <v>0</v>
      </c>
      <c r="Q113" s="56">
        <v>25</v>
      </c>
      <c r="R113" s="57">
        <v>8</v>
      </c>
      <c r="S113" s="51"/>
      <c r="V113" s="54" t="s">
        <v>475</v>
      </c>
      <c r="W113" s="56" t="s">
        <v>58</v>
      </c>
      <c r="X113" s="56">
        <v>0</v>
      </c>
      <c r="Y113" s="57">
        <v>0</v>
      </c>
      <c r="AJ113" s="54" t="s">
        <v>395</v>
      </c>
      <c r="AK113" s="56">
        <v>0</v>
      </c>
      <c r="AL113" s="56" t="s">
        <v>58</v>
      </c>
      <c r="AM113" s="57">
        <v>17</v>
      </c>
      <c r="AN113" s="51"/>
    </row>
    <row r="114" spans="15:40" x14ac:dyDescent="0.45">
      <c r="O114" s="54" t="s">
        <v>438</v>
      </c>
      <c r="P114" s="56">
        <v>0</v>
      </c>
      <c r="Q114" s="56">
        <v>12</v>
      </c>
      <c r="R114" s="57">
        <v>21</v>
      </c>
      <c r="S114" s="51"/>
      <c r="V114" s="54" t="s">
        <v>467</v>
      </c>
      <c r="W114" s="56" t="s">
        <v>58</v>
      </c>
      <c r="X114" s="56">
        <v>0</v>
      </c>
      <c r="Y114" s="57">
        <v>0</v>
      </c>
      <c r="AJ114" s="54" t="s">
        <v>419</v>
      </c>
      <c r="AK114" s="56">
        <v>0</v>
      </c>
      <c r="AL114" s="56">
        <v>0</v>
      </c>
      <c r="AM114" s="57">
        <v>19</v>
      </c>
      <c r="AN114" s="51"/>
    </row>
    <row r="115" spans="15:40" x14ac:dyDescent="0.45">
      <c r="O115" s="54" t="s">
        <v>479</v>
      </c>
      <c r="P115" s="56">
        <v>0</v>
      </c>
      <c r="Q115" s="56">
        <v>30</v>
      </c>
      <c r="R115" s="57" t="s">
        <v>58</v>
      </c>
      <c r="S115" s="51"/>
      <c r="V115" s="54" t="s">
        <v>742</v>
      </c>
      <c r="W115" s="56">
        <v>0</v>
      </c>
      <c r="X115" s="56" t="s">
        <v>58</v>
      </c>
      <c r="Y115" s="57">
        <v>0</v>
      </c>
      <c r="AJ115" s="54" t="s">
        <v>461</v>
      </c>
      <c r="AK115" s="56" t="s">
        <v>58</v>
      </c>
      <c r="AL115" s="56">
        <v>9</v>
      </c>
      <c r="AM115" s="57">
        <v>7</v>
      </c>
      <c r="AN115" s="51"/>
    </row>
    <row r="116" spans="15:40" x14ac:dyDescent="0.45">
      <c r="O116" s="54" t="s">
        <v>502</v>
      </c>
      <c r="P116" s="56">
        <v>0</v>
      </c>
      <c r="Q116" s="56" t="s">
        <v>58</v>
      </c>
      <c r="R116" s="57">
        <v>29</v>
      </c>
      <c r="S116" s="51"/>
      <c r="V116" s="54" t="s">
        <v>391</v>
      </c>
      <c r="W116" s="56" t="s">
        <v>58</v>
      </c>
      <c r="X116" s="56">
        <v>0</v>
      </c>
      <c r="Y116" s="57">
        <v>0</v>
      </c>
      <c r="AJ116" s="54" t="s">
        <v>465</v>
      </c>
      <c r="AK116" s="56">
        <v>0</v>
      </c>
      <c r="AL116" s="56">
        <v>8</v>
      </c>
      <c r="AM116" s="57">
        <v>9</v>
      </c>
      <c r="AN116" s="51"/>
    </row>
    <row r="117" spans="15:40" x14ac:dyDescent="0.45">
      <c r="O117" s="54" t="s">
        <v>420</v>
      </c>
      <c r="P117" s="56">
        <v>7</v>
      </c>
      <c r="Q117" s="56" t="s">
        <v>58</v>
      </c>
      <c r="R117" s="57">
        <v>20</v>
      </c>
      <c r="S117" s="51"/>
      <c r="V117" s="54" t="s">
        <v>743</v>
      </c>
      <c r="W117" s="56" t="s">
        <v>58</v>
      </c>
      <c r="X117" s="56">
        <v>0</v>
      </c>
      <c r="Y117" s="57">
        <v>0</v>
      </c>
      <c r="AJ117" s="54" t="s">
        <v>507</v>
      </c>
      <c r="AK117" s="56">
        <v>14</v>
      </c>
      <c r="AL117" s="56" t="s">
        <v>58</v>
      </c>
      <c r="AM117" s="57">
        <v>0</v>
      </c>
      <c r="AN117" s="51"/>
    </row>
    <row r="118" spans="15:40" x14ac:dyDescent="0.45">
      <c r="O118" s="54" t="s">
        <v>436</v>
      </c>
      <c r="P118" s="56">
        <v>0</v>
      </c>
      <c r="Q118" s="56">
        <v>30</v>
      </c>
      <c r="R118" s="57" t="s">
        <v>58</v>
      </c>
      <c r="S118" s="51"/>
      <c r="V118" s="54" t="s">
        <v>744</v>
      </c>
      <c r="W118" s="56">
        <v>0</v>
      </c>
      <c r="X118" s="56" t="s">
        <v>58</v>
      </c>
      <c r="Y118" s="57">
        <v>0</v>
      </c>
      <c r="AJ118" s="54" t="s">
        <v>475</v>
      </c>
      <c r="AK118" s="56">
        <v>0</v>
      </c>
      <c r="AL118" s="56">
        <v>0</v>
      </c>
      <c r="AM118" s="57">
        <v>16</v>
      </c>
      <c r="AN118" s="51"/>
    </row>
    <row r="119" spans="15:40" x14ac:dyDescent="0.45">
      <c r="O119" s="54" t="s">
        <v>471</v>
      </c>
      <c r="P119" s="56">
        <v>0</v>
      </c>
      <c r="Q119" s="56">
        <v>24</v>
      </c>
      <c r="R119" s="57">
        <v>6</v>
      </c>
      <c r="S119" s="51"/>
      <c r="V119" s="54" t="s">
        <v>745</v>
      </c>
      <c r="W119" s="56" t="s">
        <v>58</v>
      </c>
      <c r="X119" s="56">
        <v>0</v>
      </c>
      <c r="Y119" s="57">
        <v>0</v>
      </c>
      <c r="AJ119" s="54" t="s">
        <v>473</v>
      </c>
      <c r="AK119" s="56">
        <v>0</v>
      </c>
      <c r="AL119" s="56" t="s">
        <v>58</v>
      </c>
      <c r="AM119" s="57">
        <v>13</v>
      </c>
      <c r="AN119" s="51"/>
    </row>
    <row r="120" spans="15:40" x14ac:dyDescent="0.45">
      <c r="O120" s="54" t="s">
        <v>504</v>
      </c>
      <c r="P120" s="56">
        <v>0</v>
      </c>
      <c r="Q120" s="56">
        <v>19</v>
      </c>
      <c r="R120" s="57">
        <v>10</v>
      </c>
      <c r="S120" s="51"/>
      <c r="V120" s="54" t="s">
        <v>746</v>
      </c>
      <c r="W120" s="56">
        <v>0</v>
      </c>
      <c r="X120" s="56" t="s">
        <v>58</v>
      </c>
      <c r="Y120" s="57">
        <v>0</v>
      </c>
      <c r="AJ120" s="54" t="s">
        <v>483</v>
      </c>
      <c r="AK120" s="56" t="s">
        <v>58</v>
      </c>
      <c r="AL120" s="56" t="s">
        <v>58</v>
      </c>
      <c r="AM120" s="57">
        <v>13</v>
      </c>
    </row>
    <row r="121" spans="15:40" x14ac:dyDescent="0.45">
      <c r="O121" s="54" t="s">
        <v>500</v>
      </c>
      <c r="P121" s="56">
        <v>0</v>
      </c>
      <c r="Q121" s="56">
        <v>5</v>
      </c>
      <c r="R121" s="57">
        <v>24</v>
      </c>
      <c r="S121" s="51"/>
      <c r="V121" s="54" t="s">
        <v>482</v>
      </c>
      <c r="W121" s="56" t="s">
        <v>58</v>
      </c>
      <c r="X121" s="56">
        <v>0</v>
      </c>
      <c r="Y121" s="57">
        <v>0</v>
      </c>
      <c r="AJ121" s="54" t="s">
        <v>747</v>
      </c>
      <c r="AK121" s="56">
        <v>14</v>
      </c>
      <c r="AL121" s="56">
        <v>0</v>
      </c>
      <c r="AM121" s="57">
        <v>0</v>
      </c>
    </row>
    <row r="122" spans="15:40" x14ac:dyDescent="0.45">
      <c r="O122" s="54" t="s">
        <v>459</v>
      </c>
      <c r="P122" s="56">
        <v>0</v>
      </c>
      <c r="Q122" s="56">
        <v>5</v>
      </c>
      <c r="R122" s="57">
        <v>24</v>
      </c>
      <c r="S122" s="51"/>
      <c r="V122" s="54" t="s">
        <v>748</v>
      </c>
      <c r="W122" s="56" t="s">
        <v>58</v>
      </c>
      <c r="X122" s="56">
        <v>0</v>
      </c>
      <c r="Y122" s="57">
        <v>0</v>
      </c>
      <c r="AJ122" s="54" t="s">
        <v>519</v>
      </c>
      <c r="AK122" s="56">
        <v>0</v>
      </c>
      <c r="AL122" s="56">
        <v>0</v>
      </c>
      <c r="AM122" s="57">
        <v>13</v>
      </c>
    </row>
    <row r="123" spans="15:40" x14ac:dyDescent="0.45">
      <c r="O123" s="54" t="s">
        <v>494</v>
      </c>
      <c r="P123" s="56">
        <v>0</v>
      </c>
      <c r="Q123" s="56">
        <v>11</v>
      </c>
      <c r="R123" s="57">
        <v>16</v>
      </c>
      <c r="S123" s="51"/>
      <c r="V123" s="54" t="s">
        <v>416</v>
      </c>
      <c r="W123" s="56" t="s">
        <v>58</v>
      </c>
      <c r="X123" s="56">
        <v>0</v>
      </c>
      <c r="Y123" s="57">
        <v>0</v>
      </c>
      <c r="AJ123" s="54" t="s">
        <v>490</v>
      </c>
      <c r="AK123" s="56">
        <v>0</v>
      </c>
      <c r="AL123" s="56" t="s">
        <v>58</v>
      </c>
      <c r="AM123" s="57">
        <v>12</v>
      </c>
    </row>
    <row r="124" spans="15:40" x14ac:dyDescent="0.45">
      <c r="O124" s="54" t="s">
        <v>520</v>
      </c>
      <c r="P124" s="56">
        <v>0</v>
      </c>
      <c r="Q124" s="56">
        <v>9</v>
      </c>
      <c r="R124" s="57">
        <v>18</v>
      </c>
      <c r="S124" s="51"/>
      <c r="V124" s="54" t="s">
        <v>492</v>
      </c>
      <c r="W124" s="56" t="s">
        <v>58</v>
      </c>
      <c r="X124" s="56">
        <v>0</v>
      </c>
      <c r="Y124" s="57">
        <v>0</v>
      </c>
      <c r="AJ124" s="54" t="s">
        <v>498</v>
      </c>
      <c r="AK124" s="56" t="s">
        <v>58</v>
      </c>
      <c r="AL124" s="56" t="s">
        <v>58</v>
      </c>
      <c r="AM124" s="57">
        <v>6</v>
      </c>
    </row>
    <row r="125" spans="15:40" x14ac:dyDescent="0.45">
      <c r="O125" s="54" t="s">
        <v>497</v>
      </c>
      <c r="P125" s="56">
        <v>0</v>
      </c>
      <c r="Q125" s="56">
        <v>14</v>
      </c>
      <c r="R125" s="57">
        <v>13</v>
      </c>
      <c r="S125" s="51"/>
      <c r="V125" s="54" t="s">
        <v>429</v>
      </c>
      <c r="W125" s="56">
        <v>0</v>
      </c>
      <c r="X125" s="56" t="s">
        <v>58</v>
      </c>
      <c r="Y125" s="57">
        <v>0</v>
      </c>
      <c r="AJ125" s="54" t="s">
        <v>246</v>
      </c>
      <c r="AK125" s="56">
        <v>7</v>
      </c>
      <c r="AL125" s="56" t="s">
        <v>58</v>
      </c>
      <c r="AM125" s="57" t="s">
        <v>58</v>
      </c>
    </row>
    <row r="126" spans="15:40" x14ac:dyDescent="0.45">
      <c r="O126" s="54" t="s">
        <v>488</v>
      </c>
      <c r="P126" s="56">
        <v>0</v>
      </c>
      <c r="Q126" s="56">
        <v>14</v>
      </c>
      <c r="R126" s="57">
        <v>11</v>
      </c>
      <c r="S126" s="51"/>
      <c r="V126" s="54" t="s">
        <v>477</v>
      </c>
      <c r="W126" s="56" t="s">
        <v>58</v>
      </c>
      <c r="X126" s="56">
        <v>0</v>
      </c>
      <c r="Y126" s="57">
        <v>0</v>
      </c>
      <c r="AJ126" s="54" t="s">
        <v>329</v>
      </c>
      <c r="AK126" s="56" t="s">
        <v>58</v>
      </c>
      <c r="AL126" s="56" t="s">
        <v>58</v>
      </c>
      <c r="AM126" s="57">
        <v>8</v>
      </c>
    </row>
    <row r="127" spans="15:40" x14ac:dyDescent="0.45">
      <c r="O127" s="54" t="s">
        <v>518</v>
      </c>
      <c r="P127" s="56">
        <v>0</v>
      </c>
      <c r="Q127" s="56">
        <v>20</v>
      </c>
      <c r="R127" s="57">
        <v>5</v>
      </c>
      <c r="S127" s="51"/>
      <c r="V127" s="54" t="s">
        <v>749</v>
      </c>
      <c r="W127" s="56" t="s">
        <v>58</v>
      </c>
      <c r="X127" s="56">
        <v>0</v>
      </c>
      <c r="Y127" s="57">
        <v>0</v>
      </c>
      <c r="AJ127" s="54" t="s">
        <v>232</v>
      </c>
      <c r="AK127" s="56">
        <v>7</v>
      </c>
      <c r="AL127" s="56" t="s">
        <v>58</v>
      </c>
      <c r="AM127" s="57">
        <v>0</v>
      </c>
    </row>
    <row r="128" spans="15:40" x14ac:dyDescent="0.45">
      <c r="O128" s="54" t="s">
        <v>506</v>
      </c>
      <c r="P128" s="56" t="s">
        <v>58</v>
      </c>
      <c r="Q128" s="56">
        <v>11</v>
      </c>
      <c r="R128" s="57">
        <v>12</v>
      </c>
      <c r="S128" s="51"/>
      <c r="V128" s="54" t="s">
        <v>750</v>
      </c>
      <c r="W128" s="56">
        <v>0</v>
      </c>
      <c r="X128" s="56" t="s">
        <v>58</v>
      </c>
      <c r="Y128" s="57">
        <v>0</v>
      </c>
      <c r="AJ128" s="54" t="s">
        <v>450</v>
      </c>
      <c r="AK128" s="56">
        <v>0</v>
      </c>
      <c r="AL128" s="56">
        <v>0</v>
      </c>
      <c r="AM128" s="57">
        <v>10</v>
      </c>
    </row>
    <row r="129" spans="15:39" x14ac:dyDescent="0.45">
      <c r="O129" s="54" t="s">
        <v>469</v>
      </c>
      <c r="P129" s="56">
        <v>5</v>
      </c>
      <c r="Q129" s="56">
        <v>10</v>
      </c>
      <c r="R129" s="57">
        <v>9</v>
      </c>
      <c r="S129" s="51"/>
      <c r="V129" s="54" t="s">
        <v>372</v>
      </c>
      <c r="W129" s="56" t="s">
        <v>58</v>
      </c>
      <c r="X129" s="56">
        <v>0</v>
      </c>
      <c r="Y129" s="57">
        <v>0</v>
      </c>
      <c r="AJ129" s="54" t="s">
        <v>543</v>
      </c>
      <c r="AK129" s="56">
        <v>0</v>
      </c>
      <c r="AL129" s="56" t="s">
        <v>58</v>
      </c>
      <c r="AM129" s="57">
        <v>8</v>
      </c>
    </row>
    <row r="130" spans="15:39" x14ac:dyDescent="0.45">
      <c r="O130" s="54" t="s">
        <v>516</v>
      </c>
      <c r="P130" s="56">
        <v>0</v>
      </c>
      <c r="Q130" s="56">
        <v>10</v>
      </c>
      <c r="R130" s="57">
        <v>14</v>
      </c>
      <c r="S130" s="51"/>
      <c r="V130" s="54" t="s">
        <v>324</v>
      </c>
      <c r="W130" s="56" t="s">
        <v>58</v>
      </c>
      <c r="X130" s="56">
        <v>0</v>
      </c>
      <c r="Y130" s="57">
        <v>0</v>
      </c>
      <c r="AJ130" s="54" t="s">
        <v>485</v>
      </c>
      <c r="AK130" s="56">
        <v>0</v>
      </c>
      <c r="AL130" s="56" t="s">
        <v>58</v>
      </c>
      <c r="AM130" s="57">
        <v>6</v>
      </c>
    </row>
    <row r="131" spans="15:39" x14ac:dyDescent="0.45">
      <c r="O131" s="54" t="s">
        <v>484</v>
      </c>
      <c r="P131" s="56">
        <v>0</v>
      </c>
      <c r="Q131" s="56">
        <v>14</v>
      </c>
      <c r="R131" s="57">
        <v>9</v>
      </c>
      <c r="S131" s="51"/>
      <c r="V131" s="54" t="s">
        <v>751</v>
      </c>
      <c r="W131" s="56">
        <v>0</v>
      </c>
      <c r="X131" s="56" t="s">
        <v>58</v>
      </c>
      <c r="Y131" s="57">
        <v>0</v>
      </c>
      <c r="AJ131" s="54" t="s">
        <v>505</v>
      </c>
      <c r="AK131" s="56">
        <v>9</v>
      </c>
      <c r="AL131" s="56">
        <v>0</v>
      </c>
      <c r="AM131" s="57">
        <v>0</v>
      </c>
    </row>
    <row r="132" spans="15:39" x14ac:dyDescent="0.45">
      <c r="O132" s="54" t="s">
        <v>491</v>
      </c>
      <c r="P132" s="56">
        <v>8</v>
      </c>
      <c r="Q132" s="56">
        <v>6</v>
      </c>
      <c r="R132" s="57">
        <v>9</v>
      </c>
      <c r="S132" s="51"/>
      <c r="V132" s="54" t="s">
        <v>513</v>
      </c>
      <c r="W132" s="56" t="s">
        <v>58</v>
      </c>
      <c r="X132" s="56">
        <v>0</v>
      </c>
      <c r="Y132" s="57">
        <v>0</v>
      </c>
      <c r="AJ132" s="54" t="s">
        <v>454</v>
      </c>
      <c r="AK132" s="56">
        <v>0</v>
      </c>
      <c r="AL132" s="56" t="s">
        <v>58</v>
      </c>
      <c r="AM132" s="57">
        <v>8</v>
      </c>
    </row>
    <row r="133" spans="15:39" x14ac:dyDescent="0.45">
      <c r="O133" s="54" t="s">
        <v>466</v>
      </c>
      <c r="P133" s="56">
        <v>0</v>
      </c>
      <c r="Q133" s="56">
        <v>18</v>
      </c>
      <c r="R133" s="57" t="s">
        <v>58</v>
      </c>
      <c r="S133" s="51"/>
      <c r="V133" s="54" t="s">
        <v>180</v>
      </c>
      <c r="W133" s="56">
        <v>0</v>
      </c>
      <c r="X133" s="56" t="s">
        <v>58</v>
      </c>
      <c r="Y133" s="57">
        <v>0</v>
      </c>
      <c r="AJ133" s="54" t="s">
        <v>452</v>
      </c>
      <c r="AK133" s="56">
        <v>0</v>
      </c>
      <c r="AL133" s="56">
        <v>8</v>
      </c>
      <c r="AM133" s="57" t="s">
        <v>58</v>
      </c>
    </row>
    <row r="134" spans="15:39" x14ac:dyDescent="0.45">
      <c r="O134" s="54" t="s">
        <v>508</v>
      </c>
      <c r="P134" s="56">
        <v>0</v>
      </c>
      <c r="Q134" s="56">
        <v>7</v>
      </c>
      <c r="R134" s="57">
        <v>12</v>
      </c>
      <c r="S134" s="51"/>
      <c r="V134" s="54" t="s">
        <v>752</v>
      </c>
      <c r="W134" s="56">
        <v>0</v>
      </c>
      <c r="X134" s="56" t="s">
        <v>58</v>
      </c>
      <c r="Y134" s="57">
        <v>0</v>
      </c>
      <c r="AJ134" s="54" t="s">
        <v>470</v>
      </c>
      <c r="AK134" s="56">
        <v>0</v>
      </c>
      <c r="AL134" s="56" t="s">
        <v>58</v>
      </c>
      <c r="AM134" s="57">
        <v>8</v>
      </c>
    </row>
    <row r="135" spans="15:39" x14ac:dyDescent="0.45">
      <c r="O135" s="54" t="s">
        <v>474</v>
      </c>
      <c r="P135" s="56">
        <v>0</v>
      </c>
      <c r="Q135" s="56">
        <v>19</v>
      </c>
      <c r="R135" s="57">
        <v>0</v>
      </c>
      <c r="V135" s="54" t="s">
        <v>399</v>
      </c>
      <c r="W135" s="56" t="s">
        <v>58</v>
      </c>
      <c r="X135" s="56">
        <v>0</v>
      </c>
      <c r="Y135" s="57">
        <v>0</v>
      </c>
      <c r="AJ135" s="54" t="s">
        <v>487</v>
      </c>
      <c r="AK135" s="56">
        <v>0</v>
      </c>
      <c r="AL135" s="56">
        <v>0</v>
      </c>
      <c r="AM135" s="57">
        <v>8</v>
      </c>
    </row>
    <row r="136" spans="15:39" x14ac:dyDescent="0.45">
      <c r="O136" s="54" t="s">
        <v>455</v>
      </c>
      <c r="P136" s="56">
        <v>6</v>
      </c>
      <c r="Q136" s="56" t="s">
        <v>58</v>
      </c>
      <c r="R136" s="57">
        <v>9</v>
      </c>
      <c r="V136" s="54" t="s">
        <v>753</v>
      </c>
      <c r="W136" s="56" t="s">
        <v>58</v>
      </c>
      <c r="X136" s="56">
        <v>0</v>
      </c>
      <c r="Y136" s="57">
        <v>0</v>
      </c>
      <c r="AJ136" s="54" t="s">
        <v>509</v>
      </c>
      <c r="AK136" s="56">
        <v>0</v>
      </c>
      <c r="AL136" s="56" t="s">
        <v>58</v>
      </c>
      <c r="AM136" s="57">
        <v>7</v>
      </c>
    </row>
    <row r="137" spans="15:39" x14ac:dyDescent="0.45">
      <c r="O137" s="54" t="s">
        <v>531</v>
      </c>
      <c r="P137" s="56">
        <v>0</v>
      </c>
      <c r="Q137" s="56">
        <v>13</v>
      </c>
      <c r="R137" s="57" t="s">
        <v>58</v>
      </c>
      <c r="V137" s="54" t="s">
        <v>405</v>
      </c>
      <c r="W137" s="56">
        <v>0</v>
      </c>
      <c r="X137" s="56" t="s">
        <v>58</v>
      </c>
      <c r="Y137" s="57">
        <v>0</v>
      </c>
      <c r="AJ137" s="54" t="s">
        <v>549</v>
      </c>
      <c r="AK137" s="56">
        <v>0</v>
      </c>
      <c r="AL137" s="56" t="s">
        <v>58</v>
      </c>
      <c r="AM137" s="57">
        <v>5</v>
      </c>
    </row>
    <row r="138" spans="15:39" x14ac:dyDescent="0.45">
      <c r="O138" s="54" t="s">
        <v>116</v>
      </c>
      <c r="P138" s="56">
        <v>0</v>
      </c>
      <c r="Q138" s="56">
        <v>9</v>
      </c>
      <c r="R138" s="57">
        <v>8</v>
      </c>
      <c r="V138" s="54" t="s">
        <v>754</v>
      </c>
      <c r="W138" s="56" t="s">
        <v>58</v>
      </c>
      <c r="X138" s="56">
        <v>0</v>
      </c>
      <c r="Y138" s="57">
        <v>0</v>
      </c>
      <c r="AJ138" s="54" t="s">
        <v>478</v>
      </c>
      <c r="AK138" s="56">
        <v>0</v>
      </c>
      <c r="AL138" s="56" t="s">
        <v>58</v>
      </c>
      <c r="AM138" s="57">
        <v>5</v>
      </c>
    </row>
    <row r="139" spans="15:39" x14ac:dyDescent="0.45">
      <c r="O139" s="54" t="s">
        <v>464</v>
      </c>
      <c r="P139" s="56">
        <v>0</v>
      </c>
      <c r="Q139" s="56">
        <v>10</v>
      </c>
      <c r="R139" s="57">
        <v>7</v>
      </c>
      <c r="V139" s="54" t="s">
        <v>458</v>
      </c>
      <c r="W139" s="56">
        <v>0</v>
      </c>
      <c r="X139" s="56" t="s">
        <v>58</v>
      </c>
      <c r="Y139" s="57">
        <v>0</v>
      </c>
      <c r="AJ139" s="54" t="s">
        <v>493</v>
      </c>
      <c r="AK139" s="56">
        <v>0</v>
      </c>
      <c r="AL139" s="56" t="s">
        <v>58</v>
      </c>
      <c r="AM139" s="57">
        <v>5</v>
      </c>
    </row>
    <row r="140" spans="15:39" x14ac:dyDescent="0.45">
      <c r="O140" s="54" t="s">
        <v>486</v>
      </c>
      <c r="P140" s="56">
        <v>0</v>
      </c>
      <c r="Q140" s="56">
        <v>10</v>
      </c>
      <c r="R140" s="57">
        <v>7</v>
      </c>
      <c r="V140" s="58" t="s">
        <v>122</v>
      </c>
      <c r="W140" s="59">
        <v>5662</v>
      </c>
      <c r="X140" s="59">
        <v>24663</v>
      </c>
      <c r="Y140" s="60">
        <v>57994</v>
      </c>
      <c r="Z140" s="60">
        <v>88319</v>
      </c>
      <c r="AJ140" s="54" t="s">
        <v>735</v>
      </c>
      <c r="AK140" s="56">
        <v>6</v>
      </c>
      <c r="AL140" s="56">
        <v>0</v>
      </c>
      <c r="AM140" s="57">
        <v>0</v>
      </c>
    </row>
    <row r="141" spans="15:39" x14ac:dyDescent="0.45">
      <c r="O141" s="54" t="s">
        <v>499</v>
      </c>
      <c r="P141" s="56" t="s">
        <v>58</v>
      </c>
      <c r="Q141" s="56">
        <v>14</v>
      </c>
      <c r="R141" s="57" t="s">
        <v>58</v>
      </c>
      <c r="AJ141" s="54" t="s">
        <v>555</v>
      </c>
      <c r="AK141" s="56">
        <v>5</v>
      </c>
      <c r="AL141" s="56" t="s">
        <v>58</v>
      </c>
      <c r="AM141" s="57">
        <v>0</v>
      </c>
    </row>
    <row r="142" spans="15:39" x14ac:dyDescent="0.45">
      <c r="O142" s="54" t="s">
        <v>538</v>
      </c>
      <c r="P142" s="56">
        <v>0</v>
      </c>
      <c r="Q142" s="56">
        <v>10</v>
      </c>
      <c r="R142" s="57">
        <v>6</v>
      </c>
      <c r="AJ142" s="54" t="s">
        <v>358</v>
      </c>
      <c r="AK142" s="56" t="s">
        <v>58</v>
      </c>
      <c r="AL142" s="56">
        <v>5</v>
      </c>
      <c r="AM142" s="57">
        <v>0</v>
      </c>
    </row>
    <row r="143" spans="15:39" x14ac:dyDescent="0.45">
      <c r="O143" s="54" t="s">
        <v>544</v>
      </c>
      <c r="P143" s="56">
        <v>7</v>
      </c>
      <c r="Q143" s="56" t="s">
        <v>58</v>
      </c>
      <c r="R143" s="57" t="s">
        <v>58</v>
      </c>
      <c r="AJ143" s="54" t="s">
        <v>576</v>
      </c>
      <c r="AK143" s="56" t="s">
        <v>58</v>
      </c>
      <c r="AL143" s="56">
        <v>0</v>
      </c>
      <c r="AM143" s="57">
        <v>5</v>
      </c>
    </row>
    <row r="144" spans="15:39" x14ac:dyDescent="0.45">
      <c r="O144" s="54" t="s">
        <v>512</v>
      </c>
      <c r="P144" s="56">
        <v>15</v>
      </c>
      <c r="Q144" s="56">
        <v>0</v>
      </c>
      <c r="R144" s="57">
        <v>0</v>
      </c>
      <c r="AJ144" s="54" t="s">
        <v>593</v>
      </c>
      <c r="AK144" s="56">
        <v>0</v>
      </c>
      <c r="AL144" s="56" t="s">
        <v>58</v>
      </c>
      <c r="AM144" s="57" t="s">
        <v>58</v>
      </c>
    </row>
    <row r="145" spans="15:39" x14ac:dyDescent="0.45">
      <c r="O145" s="54" t="s">
        <v>445</v>
      </c>
      <c r="P145" s="56">
        <v>0</v>
      </c>
      <c r="Q145" s="56" t="s">
        <v>58</v>
      </c>
      <c r="R145" s="57">
        <v>12</v>
      </c>
      <c r="AJ145" s="54" t="s">
        <v>532</v>
      </c>
      <c r="AK145" s="56">
        <v>0</v>
      </c>
      <c r="AL145" s="56">
        <v>0</v>
      </c>
      <c r="AM145" s="57">
        <v>5</v>
      </c>
    </row>
    <row r="146" spans="15:39" x14ac:dyDescent="0.45">
      <c r="O146" s="54" t="s">
        <v>558</v>
      </c>
      <c r="P146" s="56">
        <v>0</v>
      </c>
      <c r="Q146" s="56">
        <v>8</v>
      </c>
      <c r="R146" s="57">
        <v>5</v>
      </c>
      <c r="AJ146" s="54" t="s">
        <v>523</v>
      </c>
      <c r="AK146" s="56">
        <v>0</v>
      </c>
      <c r="AL146" s="56" t="s">
        <v>58</v>
      </c>
      <c r="AM146" s="57" t="s">
        <v>58</v>
      </c>
    </row>
    <row r="147" spans="15:39" x14ac:dyDescent="0.45">
      <c r="O147" s="54" t="s">
        <v>540</v>
      </c>
      <c r="P147" s="56">
        <v>0</v>
      </c>
      <c r="Q147" s="56">
        <v>8</v>
      </c>
      <c r="R147" s="57">
        <v>5</v>
      </c>
      <c r="AJ147" s="54" t="s">
        <v>480</v>
      </c>
      <c r="AK147" s="56">
        <v>0</v>
      </c>
      <c r="AL147" s="56">
        <v>0</v>
      </c>
      <c r="AM147" s="57">
        <v>5</v>
      </c>
    </row>
    <row r="148" spans="15:39" x14ac:dyDescent="0.45">
      <c r="O148" s="54" t="s">
        <v>529</v>
      </c>
      <c r="P148" s="56">
        <v>0</v>
      </c>
      <c r="Q148" s="56">
        <v>0</v>
      </c>
      <c r="R148" s="57">
        <v>12</v>
      </c>
      <c r="AJ148" s="54" t="s">
        <v>521</v>
      </c>
      <c r="AK148" s="56">
        <v>0</v>
      </c>
      <c r="AL148" s="56">
        <v>0</v>
      </c>
      <c r="AM148" s="57">
        <v>5</v>
      </c>
    </row>
    <row r="149" spans="15:39" x14ac:dyDescent="0.45">
      <c r="O149" s="54" t="s">
        <v>548</v>
      </c>
      <c r="P149" s="56" t="s">
        <v>58</v>
      </c>
      <c r="Q149" s="56" t="s">
        <v>58</v>
      </c>
      <c r="R149" s="57">
        <v>8</v>
      </c>
      <c r="AJ149" s="54" t="s">
        <v>605</v>
      </c>
      <c r="AK149" s="56">
        <v>0</v>
      </c>
      <c r="AL149" s="56">
        <v>0</v>
      </c>
      <c r="AM149" s="57">
        <v>5</v>
      </c>
    </row>
    <row r="150" spans="15:39" x14ac:dyDescent="0.45">
      <c r="O150" s="54" t="s">
        <v>546</v>
      </c>
      <c r="P150" s="56">
        <v>0</v>
      </c>
      <c r="Q150" s="56">
        <v>11</v>
      </c>
      <c r="R150" s="57">
        <v>0</v>
      </c>
      <c r="AJ150" s="54" t="s">
        <v>447</v>
      </c>
      <c r="AK150" s="56" t="s">
        <v>58</v>
      </c>
      <c r="AL150" s="56">
        <v>0</v>
      </c>
      <c r="AM150" s="57" t="s">
        <v>58</v>
      </c>
    </row>
    <row r="151" spans="15:39" x14ac:dyDescent="0.45">
      <c r="O151" s="54" t="s">
        <v>522</v>
      </c>
      <c r="P151" s="56">
        <v>0</v>
      </c>
      <c r="Q151" s="56">
        <v>8</v>
      </c>
      <c r="R151" s="57" t="s">
        <v>58</v>
      </c>
      <c r="AJ151" s="54" t="s">
        <v>573</v>
      </c>
      <c r="AK151" s="56">
        <v>0</v>
      </c>
      <c r="AL151" s="56" t="s">
        <v>58</v>
      </c>
      <c r="AM151" s="57" t="s">
        <v>58</v>
      </c>
    </row>
    <row r="152" spans="15:39" x14ac:dyDescent="0.45">
      <c r="O152" s="54" t="s">
        <v>579</v>
      </c>
      <c r="P152" s="56">
        <v>0</v>
      </c>
      <c r="Q152" s="56">
        <v>8</v>
      </c>
      <c r="R152" s="57" t="s">
        <v>58</v>
      </c>
      <c r="AJ152" s="54" t="s">
        <v>503</v>
      </c>
      <c r="AK152" s="56">
        <v>0</v>
      </c>
      <c r="AL152" s="56" t="s">
        <v>58</v>
      </c>
      <c r="AM152" s="57" t="s">
        <v>58</v>
      </c>
    </row>
    <row r="153" spans="15:39" x14ac:dyDescent="0.45">
      <c r="O153" s="54" t="s">
        <v>567</v>
      </c>
      <c r="P153" s="56">
        <v>0</v>
      </c>
      <c r="Q153" s="56">
        <v>7</v>
      </c>
      <c r="R153" s="57" t="s">
        <v>58</v>
      </c>
      <c r="AJ153" s="54" t="s">
        <v>539</v>
      </c>
      <c r="AK153" s="56">
        <v>0</v>
      </c>
      <c r="AL153" s="56">
        <v>0</v>
      </c>
      <c r="AM153" s="57" t="s">
        <v>58</v>
      </c>
    </row>
    <row r="154" spans="15:39" x14ac:dyDescent="0.45">
      <c r="O154" s="54" t="s">
        <v>542</v>
      </c>
      <c r="P154" s="56">
        <v>0</v>
      </c>
      <c r="Q154" s="56">
        <v>5</v>
      </c>
      <c r="R154" s="57">
        <v>6</v>
      </c>
      <c r="AJ154" s="54" t="s">
        <v>755</v>
      </c>
      <c r="AK154" s="56">
        <v>0</v>
      </c>
      <c r="AL154" s="56" t="s">
        <v>58</v>
      </c>
      <c r="AM154" s="57">
        <v>0</v>
      </c>
    </row>
    <row r="155" spans="15:39" x14ac:dyDescent="0.45">
      <c r="O155" s="54" t="s">
        <v>524</v>
      </c>
      <c r="P155" s="56">
        <v>0</v>
      </c>
      <c r="Q155" s="56">
        <v>6</v>
      </c>
      <c r="R155" s="57" t="s">
        <v>58</v>
      </c>
      <c r="AJ155" s="54" t="s">
        <v>545</v>
      </c>
      <c r="AK155" s="56">
        <v>0</v>
      </c>
      <c r="AL155" s="56" t="s">
        <v>58</v>
      </c>
      <c r="AM155" s="57" t="s">
        <v>58</v>
      </c>
    </row>
    <row r="156" spans="15:39" x14ac:dyDescent="0.45">
      <c r="O156" s="54" t="s">
        <v>481</v>
      </c>
      <c r="P156" s="56">
        <v>0</v>
      </c>
      <c r="Q156" s="56">
        <v>5</v>
      </c>
      <c r="R156" s="57">
        <v>5</v>
      </c>
      <c r="AJ156" s="54" t="s">
        <v>319</v>
      </c>
      <c r="AK156" s="56">
        <v>0</v>
      </c>
      <c r="AL156" s="56" t="s">
        <v>58</v>
      </c>
      <c r="AM156" s="57">
        <v>0</v>
      </c>
    </row>
    <row r="157" spans="15:39" x14ac:dyDescent="0.45">
      <c r="O157" s="54" t="s">
        <v>550</v>
      </c>
      <c r="P157" s="56" t="s">
        <v>58</v>
      </c>
      <c r="Q157" s="56">
        <v>8</v>
      </c>
      <c r="R157" s="57" t="s">
        <v>58</v>
      </c>
      <c r="AJ157" s="54" t="s">
        <v>756</v>
      </c>
      <c r="AK157" s="56" t="s">
        <v>58</v>
      </c>
      <c r="AL157" s="56">
        <v>0</v>
      </c>
      <c r="AM157" s="57">
        <v>0</v>
      </c>
    </row>
    <row r="158" spans="15:39" x14ac:dyDescent="0.45">
      <c r="O158" s="54" t="s">
        <v>526</v>
      </c>
      <c r="P158" s="56">
        <v>0</v>
      </c>
      <c r="Q158" s="56">
        <v>9</v>
      </c>
      <c r="R158" s="57" t="s">
        <v>58</v>
      </c>
      <c r="AJ158" s="54" t="s">
        <v>583</v>
      </c>
      <c r="AK158" s="56">
        <v>0</v>
      </c>
      <c r="AL158" s="56">
        <v>0</v>
      </c>
      <c r="AM158" s="57" t="s">
        <v>58</v>
      </c>
    </row>
    <row r="159" spans="15:39" x14ac:dyDescent="0.45">
      <c r="O159" s="54" t="s">
        <v>601</v>
      </c>
      <c r="P159" s="56">
        <v>0</v>
      </c>
      <c r="Q159" s="56">
        <v>5</v>
      </c>
      <c r="R159" s="57" t="s">
        <v>58</v>
      </c>
      <c r="AJ159" s="54" t="s">
        <v>553</v>
      </c>
      <c r="AK159" s="56">
        <v>0</v>
      </c>
      <c r="AL159" s="56">
        <v>0</v>
      </c>
      <c r="AM159" s="57" t="s">
        <v>58</v>
      </c>
    </row>
    <row r="160" spans="15:39" x14ac:dyDescent="0.45">
      <c r="O160" s="54" t="s">
        <v>534</v>
      </c>
      <c r="P160" s="56">
        <v>0</v>
      </c>
      <c r="Q160" s="56">
        <v>7</v>
      </c>
      <c r="R160" s="57" t="s">
        <v>58</v>
      </c>
      <c r="AJ160" s="54" t="s">
        <v>537</v>
      </c>
      <c r="AK160" s="56" t="s">
        <v>58</v>
      </c>
      <c r="AL160" s="56" t="s">
        <v>58</v>
      </c>
      <c r="AM160" s="57">
        <v>0</v>
      </c>
    </row>
    <row r="161" spans="15:39" x14ac:dyDescent="0.45">
      <c r="O161" s="54" t="s">
        <v>510</v>
      </c>
      <c r="P161" s="56">
        <v>0</v>
      </c>
      <c r="Q161" s="56">
        <v>6</v>
      </c>
      <c r="R161" s="57" t="s">
        <v>58</v>
      </c>
      <c r="AJ161" s="54" t="s">
        <v>501</v>
      </c>
      <c r="AK161" s="56" t="s">
        <v>58</v>
      </c>
      <c r="AL161" s="56">
        <v>0</v>
      </c>
      <c r="AM161" s="57">
        <v>0</v>
      </c>
    </row>
    <row r="162" spans="15:39" x14ac:dyDescent="0.45">
      <c r="O162" s="54" t="s">
        <v>536</v>
      </c>
      <c r="P162" s="56">
        <v>0</v>
      </c>
      <c r="Q162" s="56">
        <v>8</v>
      </c>
      <c r="R162" s="57" t="s">
        <v>58</v>
      </c>
      <c r="AJ162" s="54" t="s">
        <v>568</v>
      </c>
      <c r="AK162" s="56">
        <v>0</v>
      </c>
      <c r="AL162" s="56" t="s">
        <v>58</v>
      </c>
      <c r="AM162" s="57">
        <v>0</v>
      </c>
    </row>
    <row r="163" spans="15:39" x14ac:dyDescent="0.45">
      <c r="O163" s="54" t="s">
        <v>556</v>
      </c>
      <c r="P163" s="56" t="s">
        <v>58</v>
      </c>
      <c r="Q163" s="56" t="s">
        <v>58</v>
      </c>
      <c r="R163" s="57" t="s">
        <v>58</v>
      </c>
      <c r="AJ163" s="54" t="s">
        <v>757</v>
      </c>
      <c r="AK163" s="56">
        <v>0</v>
      </c>
      <c r="AL163" s="56">
        <v>0</v>
      </c>
      <c r="AM163" s="57" t="s">
        <v>58</v>
      </c>
    </row>
    <row r="164" spans="15:39" x14ac:dyDescent="0.45">
      <c r="O164" s="54" t="s">
        <v>569</v>
      </c>
      <c r="P164" s="56">
        <v>0</v>
      </c>
      <c r="Q164" s="56" t="s">
        <v>58</v>
      </c>
      <c r="R164" s="57">
        <v>6</v>
      </c>
      <c r="AJ164" s="54" t="s">
        <v>758</v>
      </c>
      <c r="AK164" s="56">
        <v>0</v>
      </c>
      <c r="AL164" s="56">
        <v>0</v>
      </c>
      <c r="AM164" s="57" t="s">
        <v>58</v>
      </c>
    </row>
    <row r="165" spans="15:39" x14ac:dyDescent="0.45">
      <c r="O165" s="54" t="s">
        <v>514</v>
      </c>
      <c r="P165" s="56">
        <v>0</v>
      </c>
      <c r="Q165" s="56">
        <v>7</v>
      </c>
      <c r="R165" s="57" t="s">
        <v>58</v>
      </c>
      <c r="AJ165" s="54" t="s">
        <v>585</v>
      </c>
      <c r="AK165" s="56">
        <v>0</v>
      </c>
      <c r="AL165" s="56" t="s">
        <v>58</v>
      </c>
      <c r="AM165" s="57" t="s">
        <v>58</v>
      </c>
    </row>
    <row r="166" spans="15:39" x14ac:dyDescent="0.45">
      <c r="O166" s="54" t="s">
        <v>554</v>
      </c>
      <c r="P166" s="56">
        <v>0</v>
      </c>
      <c r="Q166" s="56" t="s">
        <v>58</v>
      </c>
      <c r="R166" s="57" t="s">
        <v>58</v>
      </c>
      <c r="AJ166" s="54" t="s">
        <v>566</v>
      </c>
      <c r="AK166" s="56">
        <v>0</v>
      </c>
      <c r="AL166" s="56" t="s">
        <v>58</v>
      </c>
      <c r="AM166" s="57">
        <v>0</v>
      </c>
    </row>
    <row r="167" spans="15:39" x14ac:dyDescent="0.45">
      <c r="O167" s="54" t="s">
        <v>575</v>
      </c>
      <c r="P167" s="56">
        <v>0</v>
      </c>
      <c r="Q167" s="56" t="s">
        <v>58</v>
      </c>
      <c r="R167" s="57" t="s">
        <v>58</v>
      </c>
      <c r="AJ167" s="54" t="s">
        <v>597</v>
      </c>
      <c r="AK167" s="56">
        <v>0</v>
      </c>
      <c r="AL167" s="56" t="s">
        <v>58</v>
      </c>
      <c r="AM167" s="57">
        <v>0</v>
      </c>
    </row>
    <row r="168" spans="15:39" x14ac:dyDescent="0.45">
      <c r="O168" s="54" t="s">
        <v>586</v>
      </c>
      <c r="P168" s="56">
        <v>0</v>
      </c>
      <c r="Q168" s="56" t="s">
        <v>58</v>
      </c>
      <c r="R168" s="57" t="s">
        <v>58</v>
      </c>
      <c r="AJ168" s="54" t="s">
        <v>496</v>
      </c>
      <c r="AK168" s="56">
        <v>0</v>
      </c>
      <c r="AL168" s="56" t="s">
        <v>58</v>
      </c>
      <c r="AM168" s="57">
        <v>0</v>
      </c>
    </row>
    <row r="169" spans="15:39" x14ac:dyDescent="0.45">
      <c r="O169" s="54" t="s">
        <v>595</v>
      </c>
      <c r="P169" s="56">
        <v>0</v>
      </c>
      <c r="Q169" s="56" t="s">
        <v>58</v>
      </c>
      <c r="R169" s="57" t="s">
        <v>58</v>
      </c>
      <c r="AJ169" s="54" t="s">
        <v>571</v>
      </c>
      <c r="AK169" s="56">
        <v>0</v>
      </c>
      <c r="AL169" s="56" t="s">
        <v>58</v>
      </c>
      <c r="AM169" s="57">
        <v>0</v>
      </c>
    </row>
    <row r="170" spans="15:39" x14ac:dyDescent="0.45">
      <c r="O170" s="54" t="s">
        <v>598</v>
      </c>
      <c r="P170" s="56">
        <v>0</v>
      </c>
      <c r="Q170" s="56" t="s">
        <v>58</v>
      </c>
      <c r="R170" s="57">
        <v>6</v>
      </c>
      <c r="AJ170" s="54" t="s">
        <v>759</v>
      </c>
      <c r="AK170" s="56">
        <v>0</v>
      </c>
      <c r="AL170" s="56">
        <v>0</v>
      </c>
      <c r="AM170" s="57" t="s">
        <v>58</v>
      </c>
    </row>
    <row r="171" spans="15:39" x14ac:dyDescent="0.45">
      <c r="O171" s="54" t="s">
        <v>603</v>
      </c>
      <c r="P171" s="56">
        <v>0</v>
      </c>
      <c r="Q171" s="56" t="s">
        <v>58</v>
      </c>
      <c r="R171" s="57">
        <v>6</v>
      </c>
      <c r="AJ171" s="54" t="s">
        <v>517</v>
      </c>
      <c r="AK171" s="56">
        <v>0</v>
      </c>
      <c r="AL171" s="56" t="s">
        <v>58</v>
      </c>
      <c r="AM171" s="57" t="s">
        <v>58</v>
      </c>
    </row>
    <row r="172" spans="15:39" x14ac:dyDescent="0.45">
      <c r="O172" s="54" t="s">
        <v>572</v>
      </c>
      <c r="P172" s="56">
        <v>0</v>
      </c>
      <c r="Q172" s="56" t="s">
        <v>58</v>
      </c>
      <c r="R172" s="57">
        <v>5</v>
      </c>
      <c r="AJ172" s="54" t="s">
        <v>760</v>
      </c>
      <c r="AK172" s="56" t="s">
        <v>58</v>
      </c>
      <c r="AL172" s="56" t="s">
        <v>58</v>
      </c>
      <c r="AM172" s="57">
        <v>0</v>
      </c>
    </row>
    <row r="173" spans="15:39" x14ac:dyDescent="0.45">
      <c r="O173" s="54" t="s">
        <v>592</v>
      </c>
      <c r="P173" s="56">
        <v>0</v>
      </c>
      <c r="Q173" s="56">
        <v>5</v>
      </c>
      <c r="R173" s="57" t="s">
        <v>58</v>
      </c>
      <c r="AJ173" s="54" t="s">
        <v>761</v>
      </c>
      <c r="AK173" s="56">
        <v>0</v>
      </c>
      <c r="AL173" s="56">
        <v>0</v>
      </c>
      <c r="AM173" s="57" t="s">
        <v>58</v>
      </c>
    </row>
    <row r="174" spans="15:39" x14ac:dyDescent="0.45">
      <c r="O174" s="54" t="s">
        <v>560</v>
      </c>
      <c r="P174" s="56">
        <v>0</v>
      </c>
      <c r="Q174" s="56">
        <v>5</v>
      </c>
      <c r="R174" s="57" t="s">
        <v>58</v>
      </c>
      <c r="AJ174" s="54" t="s">
        <v>762</v>
      </c>
      <c r="AK174" s="56">
        <v>0</v>
      </c>
      <c r="AL174" s="56" t="s">
        <v>58</v>
      </c>
      <c r="AM174" s="57">
        <v>0</v>
      </c>
    </row>
    <row r="175" spans="15:39" x14ac:dyDescent="0.45">
      <c r="O175" s="54" t="s">
        <v>632</v>
      </c>
      <c r="P175" s="56">
        <v>0</v>
      </c>
      <c r="Q175" s="56" t="s">
        <v>58</v>
      </c>
      <c r="R175" s="57" t="s">
        <v>58</v>
      </c>
      <c r="AJ175" s="54" t="s">
        <v>763</v>
      </c>
      <c r="AK175" s="56">
        <v>0</v>
      </c>
      <c r="AL175" s="56" t="s">
        <v>58</v>
      </c>
      <c r="AM175" s="57">
        <v>0</v>
      </c>
    </row>
    <row r="176" spans="15:39" x14ac:dyDescent="0.45">
      <c r="O176" s="54" t="s">
        <v>533</v>
      </c>
      <c r="P176" s="56">
        <v>0</v>
      </c>
      <c r="Q176" s="56" t="s">
        <v>58</v>
      </c>
      <c r="R176" s="57" t="s">
        <v>58</v>
      </c>
      <c r="AJ176" s="54" t="s">
        <v>535</v>
      </c>
      <c r="AK176" s="56">
        <v>0</v>
      </c>
      <c r="AL176" s="56">
        <v>0</v>
      </c>
      <c r="AM176" s="57" t="s">
        <v>58</v>
      </c>
    </row>
    <row r="177" spans="15:39" x14ac:dyDescent="0.45">
      <c r="O177" s="54" t="s">
        <v>588</v>
      </c>
      <c r="P177" s="56">
        <v>0</v>
      </c>
      <c r="Q177" s="56" t="s">
        <v>58</v>
      </c>
      <c r="R177" s="57" t="s">
        <v>58</v>
      </c>
      <c r="AJ177" s="54" t="s">
        <v>764</v>
      </c>
      <c r="AK177" s="56">
        <v>0</v>
      </c>
      <c r="AL177" s="56">
        <v>0</v>
      </c>
      <c r="AM177" s="57" t="s">
        <v>58</v>
      </c>
    </row>
    <row r="178" spans="15:39" x14ac:dyDescent="0.45">
      <c r="O178" s="54" t="s">
        <v>570</v>
      </c>
      <c r="P178" s="56">
        <v>0</v>
      </c>
      <c r="Q178" s="56" t="s">
        <v>58</v>
      </c>
      <c r="R178" s="57" t="s">
        <v>58</v>
      </c>
      <c r="AJ178" s="54" t="s">
        <v>511</v>
      </c>
      <c r="AK178" s="56" t="s">
        <v>58</v>
      </c>
      <c r="AL178" s="56" t="s">
        <v>58</v>
      </c>
      <c r="AM178" s="57">
        <v>0</v>
      </c>
    </row>
    <row r="179" spans="15:39" x14ac:dyDescent="0.45">
      <c r="O179" s="54" t="s">
        <v>596</v>
      </c>
      <c r="P179" s="56">
        <v>0</v>
      </c>
      <c r="Q179" s="56" t="s">
        <v>58</v>
      </c>
      <c r="R179" s="57">
        <v>0</v>
      </c>
      <c r="AJ179" s="54" t="s">
        <v>765</v>
      </c>
      <c r="AK179" s="56">
        <v>0</v>
      </c>
      <c r="AL179" s="56">
        <v>0</v>
      </c>
      <c r="AM179" s="57" t="s">
        <v>58</v>
      </c>
    </row>
    <row r="180" spans="15:39" x14ac:dyDescent="0.45">
      <c r="O180" s="54" t="s">
        <v>627</v>
      </c>
      <c r="P180" s="56">
        <v>0</v>
      </c>
      <c r="Q180" s="56" t="s">
        <v>58</v>
      </c>
      <c r="R180" s="57">
        <v>0</v>
      </c>
      <c r="AJ180" s="54" t="s">
        <v>766</v>
      </c>
      <c r="AK180" s="56">
        <v>0</v>
      </c>
      <c r="AL180" s="56" t="s">
        <v>58</v>
      </c>
      <c r="AM180" s="57">
        <v>0</v>
      </c>
    </row>
    <row r="181" spans="15:39" x14ac:dyDescent="0.45">
      <c r="O181" s="54" t="s">
        <v>590</v>
      </c>
      <c r="P181" s="56" t="s">
        <v>58</v>
      </c>
      <c r="Q181" s="56" t="s">
        <v>58</v>
      </c>
      <c r="R181" s="57" t="s">
        <v>58</v>
      </c>
      <c r="AJ181" s="54" t="s">
        <v>547</v>
      </c>
      <c r="AK181" s="56">
        <v>0</v>
      </c>
      <c r="AL181" s="56">
        <v>0</v>
      </c>
      <c r="AM181" s="57" t="s">
        <v>58</v>
      </c>
    </row>
    <row r="182" spans="15:39" x14ac:dyDescent="0.45">
      <c r="O182" s="54" t="s">
        <v>578</v>
      </c>
      <c r="P182" s="56">
        <v>0</v>
      </c>
      <c r="Q182" s="56" t="s">
        <v>58</v>
      </c>
      <c r="R182" s="57">
        <v>0</v>
      </c>
      <c r="AJ182" s="54" t="s">
        <v>589</v>
      </c>
      <c r="AK182" s="56">
        <v>0</v>
      </c>
      <c r="AL182" s="56">
        <v>0</v>
      </c>
      <c r="AM182" s="57" t="s">
        <v>58</v>
      </c>
    </row>
    <row r="183" spans="15:39" x14ac:dyDescent="0.45">
      <c r="O183" s="54" t="s">
        <v>565</v>
      </c>
      <c r="P183" s="56">
        <v>0</v>
      </c>
      <c r="Q183" s="56" t="s">
        <v>58</v>
      </c>
      <c r="R183" s="57" t="s">
        <v>58</v>
      </c>
      <c r="AJ183" s="54" t="s">
        <v>551</v>
      </c>
      <c r="AK183" s="56">
        <v>0</v>
      </c>
      <c r="AL183" s="56" t="s">
        <v>58</v>
      </c>
      <c r="AM183" s="57" t="s">
        <v>58</v>
      </c>
    </row>
    <row r="184" spans="15:39" x14ac:dyDescent="0.45">
      <c r="O184" s="54" t="s">
        <v>562</v>
      </c>
      <c r="P184" s="56">
        <v>0</v>
      </c>
      <c r="Q184" s="56" t="s">
        <v>58</v>
      </c>
      <c r="R184" s="57" t="s">
        <v>58</v>
      </c>
      <c r="AJ184" s="54" t="s">
        <v>513</v>
      </c>
      <c r="AK184" s="56">
        <v>0</v>
      </c>
      <c r="AL184" s="56" t="s">
        <v>58</v>
      </c>
      <c r="AM184" s="57">
        <v>0</v>
      </c>
    </row>
    <row r="185" spans="15:39" x14ac:dyDescent="0.45">
      <c r="O185" s="54" t="s">
        <v>604</v>
      </c>
      <c r="P185" s="56">
        <v>0</v>
      </c>
      <c r="Q185" s="56">
        <v>0</v>
      </c>
      <c r="R185" s="57" t="s">
        <v>58</v>
      </c>
      <c r="AJ185" s="54" t="s">
        <v>767</v>
      </c>
      <c r="AK185" s="56">
        <v>0</v>
      </c>
      <c r="AL185" s="56">
        <v>0</v>
      </c>
      <c r="AM185" s="57" t="s">
        <v>58</v>
      </c>
    </row>
    <row r="186" spans="15:39" x14ac:dyDescent="0.45">
      <c r="O186" s="54" t="s">
        <v>527</v>
      </c>
      <c r="P186" s="56">
        <v>0</v>
      </c>
      <c r="Q186" s="56" t="s">
        <v>58</v>
      </c>
      <c r="R186" s="57" t="s">
        <v>58</v>
      </c>
      <c r="AJ186" s="54" t="s">
        <v>610</v>
      </c>
      <c r="AK186" s="56">
        <v>0</v>
      </c>
      <c r="AL186" s="56">
        <v>0</v>
      </c>
      <c r="AM186" s="57" t="s">
        <v>58</v>
      </c>
    </row>
    <row r="187" spans="15:39" x14ac:dyDescent="0.45">
      <c r="O187" s="54" t="s">
        <v>594</v>
      </c>
      <c r="P187" s="56">
        <v>0</v>
      </c>
      <c r="Q187" s="56" t="s">
        <v>58</v>
      </c>
      <c r="R187" s="57" t="s">
        <v>58</v>
      </c>
      <c r="AJ187" s="54" t="s">
        <v>591</v>
      </c>
      <c r="AK187" s="56" t="s">
        <v>58</v>
      </c>
      <c r="AL187" s="56" t="s">
        <v>58</v>
      </c>
      <c r="AM187" s="57">
        <v>0</v>
      </c>
    </row>
    <row r="188" spans="15:39" x14ac:dyDescent="0.45">
      <c r="O188" s="54" t="s">
        <v>623</v>
      </c>
      <c r="P188" s="56">
        <v>0</v>
      </c>
      <c r="Q188" s="56" t="s">
        <v>58</v>
      </c>
      <c r="R188" s="57">
        <v>0</v>
      </c>
      <c r="AJ188" s="54" t="s">
        <v>768</v>
      </c>
      <c r="AK188" s="56">
        <v>0</v>
      </c>
      <c r="AL188" s="56">
        <v>0</v>
      </c>
      <c r="AM188" s="57" t="s">
        <v>58</v>
      </c>
    </row>
    <row r="189" spans="15:39" x14ac:dyDescent="0.45">
      <c r="O189" s="54" t="s">
        <v>626</v>
      </c>
      <c r="P189" s="56">
        <v>0</v>
      </c>
      <c r="Q189" s="56" t="s">
        <v>58</v>
      </c>
      <c r="R189" s="57" t="s">
        <v>58</v>
      </c>
      <c r="AJ189" s="54" t="s">
        <v>769</v>
      </c>
      <c r="AK189" s="56">
        <v>0</v>
      </c>
      <c r="AL189" s="56" t="s">
        <v>58</v>
      </c>
      <c r="AM189" s="57">
        <v>0</v>
      </c>
    </row>
    <row r="190" spans="15:39" x14ac:dyDescent="0.45">
      <c r="O190" s="54" t="s">
        <v>614</v>
      </c>
      <c r="P190" s="56">
        <v>0</v>
      </c>
      <c r="Q190" s="56" t="s">
        <v>58</v>
      </c>
      <c r="R190" s="57" t="s">
        <v>58</v>
      </c>
      <c r="AJ190" s="54" t="s">
        <v>770</v>
      </c>
      <c r="AK190" s="56">
        <v>0</v>
      </c>
      <c r="AL190" s="56" t="s">
        <v>58</v>
      </c>
      <c r="AM190" s="57">
        <v>0</v>
      </c>
    </row>
    <row r="191" spans="15:39" x14ac:dyDescent="0.45">
      <c r="O191" s="54" t="s">
        <v>552</v>
      </c>
      <c r="P191" s="56">
        <v>0</v>
      </c>
      <c r="Q191" s="56" t="s">
        <v>58</v>
      </c>
      <c r="R191" s="57">
        <v>0</v>
      </c>
      <c r="AJ191" s="54" t="s">
        <v>580</v>
      </c>
      <c r="AK191" s="56">
        <v>0</v>
      </c>
      <c r="AL191" s="56" t="s">
        <v>58</v>
      </c>
      <c r="AM191" s="57">
        <v>0</v>
      </c>
    </row>
    <row r="192" spans="15:39" x14ac:dyDescent="0.45">
      <c r="O192" s="54" t="s">
        <v>618</v>
      </c>
      <c r="P192" s="56">
        <v>0</v>
      </c>
      <c r="Q192" s="56" t="s">
        <v>58</v>
      </c>
      <c r="R192" s="57" t="s">
        <v>58</v>
      </c>
      <c r="AJ192" s="54" t="s">
        <v>607</v>
      </c>
      <c r="AK192" s="56">
        <v>0</v>
      </c>
      <c r="AL192" s="56">
        <v>0</v>
      </c>
      <c r="AM192" s="57" t="s">
        <v>58</v>
      </c>
    </row>
    <row r="193" spans="15:39" x14ac:dyDescent="0.45">
      <c r="O193" s="54" t="s">
        <v>617</v>
      </c>
      <c r="P193" s="56">
        <v>0</v>
      </c>
      <c r="Q193" s="56" t="s">
        <v>58</v>
      </c>
      <c r="R193" s="57" t="s">
        <v>58</v>
      </c>
      <c r="AJ193" s="54" t="s">
        <v>563</v>
      </c>
      <c r="AK193" s="56">
        <v>0</v>
      </c>
      <c r="AL193" s="56">
        <v>0</v>
      </c>
      <c r="AM193" s="57" t="s">
        <v>58</v>
      </c>
    </row>
    <row r="194" spans="15:39" x14ac:dyDescent="0.45">
      <c r="O194" s="54" t="s">
        <v>564</v>
      </c>
      <c r="P194" s="56">
        <v>0</v>
      </c>
      <c r="Q194" s="56" t="s">
        <v>58</v>
      </c>
      <c r="R194" s="57" t="s">
        <v>58</v>
      </c>
      <c r="AJ194" s="54" t="s">
        <v>771</v>
      </c>
      <c r="AK194" s="56">
        <v>0</v>
      </c>
      <c r="AL194" s="56" t="s">
        <v>58</v>
      </c>
      <c r="AM194" s="57">
        <v>0</v>
      </c>
    </row>
    <row r="195" spans="15:39" x14ac:dyDescent="0.45">
      <c r="O195" s="54" t="s">
        <v>621</v>
      </c>
      <c r="P195" s="56">
        <v>0</v>
      </c>
      <c r="Q195" s="56" t="s">
        <v>58</v>
      </c>
      <c r="R195" s="57" t="s">
        <v>58</v>
      </c>
      <c r="AJ195" s="54" t="s">
        <v>772</v>
      </c>
      <c r="AK195" s="56" t="s">
        <v>58</v>
      </c>
      <c r="AL195" s="56">
        <v>0</v>
      </c>
      <c r="AM195" s="57">
        <v>0</v>
      </c>
    </row>
    <row r="196" spans="15:39" x14ac:dyDescent="0.45">
      <c r="O196" s="54" t="s">
        <v>629</v>
      </c>
      <c r="P196" s="56">
        <v>0</v>
      </c>
      <c r="Q196" s="56" t="s">
        <v>58</v>
      </c>
      <c r="R196" s="57">
        <v>0</v>
      </c>
      <c r="AJ196" s="54" t="s">
        <v>773</v>
      </c>
      <c r="AK196" s="56">
        <v>0</v>
      </c>
      <c r="AL196" s="56">
        <v>0</v>
      </c>
      <c r="AM196" s="57" t="s">
        <v>58</v>
      </c>
    </row>
    <row r="197" spans="15:39" x14ac:dyDescent="0.45">
      <c r="O197" s="54" t="s">
        <v>574</v>
      </c>
      <c r="P197" s="56">
        <v>0</v>
      </c>
      <c r="Q197" s="56" t="s">
        <v>58</v>
      </c>
      <c r="R197" s="57">
        <v>0</v>
      </c>
      <c r="AJ197" s="54" t="s">
        <v>581</v>
      </c>
      <c r="AK197" s="56">
        <v>0</v>
      </c>
      <c r="AL197" s="56">
        <v>0</v>
      </c>
      <c r="AM197" s="57" t="s">
        <v>58</v>
      </c>
    </row>
    <row r="198" spans="15:39" x14ac:dyDescent="0.45">
      <c r="O198" s="54" t="s">
        <v>619</v>
      </c>
      <c r="P198" s="56">
        <v>0</v>
      </c>
      <c r="Q198" s="56" t="s">
        <v>58</v>
      </c>
      <c r="R198" s="57" t="s">
        <v>58</v>
      </c>
      <c r="AJ198" s="54" t="s">
        <v>530</v>
      </c>
      <c r="AK198" s="56">
        <v>0</v>
      </c>
      <c r="AL198" s="56" t="s">
        <v>58</v>
      </c>
      <c r="AM198" s="57">
        <v>0</v>
      </c>
    </row>
    <row r="199" spans="15:39" x14ac:dyDescent="0.45">
      <c r="O199" s="54" t="s">
        <v>600</v>
      </c>
      <c r="P199" s="56">
        <v>0</v>
      </c>
      <c r="Q199" s="56" t="s">
        <v>58</v>
      </c>
      <c r="R199" s="57">
        <v>0</v>
      </c>
      <c r="AJ199" s="54" t="s">
        <v>774</v>
      </c>
      <c r="AK199" s="56">
        <v>0</v>
      </c>
      <c r="AL199" s="56" t="s">
        <v>58</v>
      </c>
      <c r="AM199" s="57">
        <v>0</v>
      </c>
    </row>
    <row r="200" spans="15:39" x14ac:dyDescent="0.45">
      <c r="O200" s="54" t="s">
        <v>606</v>
      </c>
      <c r="P200" s="56">
        <v>0</v>
      </c>
      <c r="Q200" s="56" t="s">
        <v>58</v>
      </c>
      <c r="R200" s="57">
        <v>0</v>
      </c>
      <c r="AJ200" s="54" t="s">
        <v>495</v>
      </c>
      <c r="AK200" s="56" t="s">
        <v>58</v>
      </c>
      <c r="AL200" s="56">
        <v>0</v>
      </c>
      <c r="AM200" s="57">
        <v>0</v>
      </c>
    </row>
    <row r="201" spans="15:39" x14ac:dyDescent="0.45">
      <c r="O201" s="54" t="s">
        <v>613</v>
      </c>
      <c r="P201" s="56">
        <v>0</v>
      </c>
      <c r="Q201" s="56">
        <v>0</v>
      </c>
      <c r="R201" s="57" t="s">
        <v>58</v>
      </c>
      <c r="AJ201" s="54" t="s">
        <v>775</v>
      </c>
      <c r="AK201" s="56" t="s">
        <v>58</v>
      </c>
      <c r="AL201" s="56">
        <v>0</v>
      </c>
      <c r="AM201" s="57">
        <v>0</v>
      </c>
    </row>
    <row r="202" spans="15:39" x14ac:dyDescent="0.45">
      <c r="O202" s="54" t="s">
        <v>561</v>
      </c>
      <c r="P202" s="56">
        <v>0</v>
      </c>
      <c r="Q202" s="56" t="s">
        <v>58</v>
      </c>
      <c r="R202" s="57">
        <v>0</v>
      </c>
      <c r="AJ202" s="54" t="s">
        <v>599</v>
      </c>
      <c r="AK202" s="56">
        <v>0</v>
      </c>
      <c r="AL202" s="56" t="s">
        <v>58</v>
      </c>
      <c r="AM202" s="57">
        <v>0</v>
      </c>
    </row>
    <row r="203" spans="15:39" x14ac:dyDescent="0.45">
      <c r="O203" s="54" t="s">
        <v>622</v>
      </c>
      <c r="P203" s="56">
        <v>0</v>
      </c>
      <c r="Q203" s="56" t="s">
        <v>58</v>
      </c>
      <c r="R203" s="57" t="s">
        <v>58</v>
      </c>
      <c r="AJ203" s="54" t="s">
        <v>587</v>
      </c>
      <c r="AK203" s="56">
        <v>0</v>
      </c>
      <c r="AL203" s="56" t="s">
        <v>58</v>
      </c>
      <c r="AM203" s="57">
        <v>0</v>
      </c>
    </row>
    <row r="204" spans="15:39" x14ac:dyDescent="0.45">
      <c r="O204" s="54" t="s">
        <v>776</v>
      </c>
      <c r="P204" s="56">
        <v>0</v>
      </c>
      <c r="Q204" s="56" t="s">
        <v>58</v>
      </c>
      <c r="R204" s="57" t="s">
        <v>58</v>
      </c>
      <c r="AJ204" s="54" t="s">
        <v>777</v>
      </c>
      <c r="AK204" s="56">
        <v>0</v>
      </c>
      <c r="AL204" s="56">
        <v>0</v>
      </c>
      <c r="AM204" s="57" t="s">
        <v>58</v>
      </c>
    </row>
    <row r="205" spans="15:39" x14ac:dyDescent="0.45">
      <c r="O205" s="54" t="s">
        <v>778</v>
      </c>
      <c r="P205" s="56">
        <v>0</v>
      </c>
      <c r="Q205" s="56">
        <v>0</v>
      </c>
      <c r="R205" s="57" t="s">
        <v>58</v>
      </c>
      <c r="AJ205" s="54" t="s">
        <v>608</v>
      </c>
      <c r="AK205" s="56">
        <v>0</v>
      </c>
      <c r="AL205" s="56">
        <v>0</v>
      </c>
      <c r="AM205" s="57" t="s">
        <v>58</v>
      </c>
    </row>
    <row r="206" spans="15:39" x14ac:dyDescent="0.45">
      <c r="O206" s="54" t="s">
        <v>779</v>
      </c>
      <c r="P206" s="56">
        <v>0</v>
      </c>
      <c r="Q206" s="56">
        <v>0</v>
      </c>
      <c r="R206" s="57" t="s">
        <v>58</v>
      </c>
      <c r="AJ206" s="54" t="s">
        <v>780</v>
      </c>
      <c r="AK206" s="56">
        <v>0</v>
      </c>
      <c r="AL206" s="56" t="s">
        <v>58</v>
      </c>
      <c r="AM206" s="57">
        <v>0</v>
      </c>
    </row>
    <row r="207" spans="15:39" x14ac:dyDescent="0.45">
      <c r="O207" s="54" t="s">
        <v>611</v>
      </c>
      <c r="P207" s="56">
        <v>0</v>
      </c>
      <c r="Q207" s="56">
        <v>0</v>
      </c>
      <c r="R207" s="57" t="s">
        <v>58</v>
      </c>
      <c r="AJ207" s="54" t="s">
        <v>745</v>
      </c>
      <c r="AK207" s="56" t="s">
        <v>58</v>
      </c>
      <c r="AL207" s="56">
        <v>0</v>
      </c>
      <c r="AM207" s="57">
        <v>0</v>
      </c>
    </row>
    <row r="208" spans="15:39" x14ac:dyDescent="0.45">
      <c r="O208" s="54" t="s">
        <v>609</v>
      </c>
      <c r="P208" s="56">
        <v>0</v>
      </c>
      <c r="Q208" s="56" t="s">
        <v>58</v>
      </c>
      <c r="R208" s="57">
        <v>0</v>
      </c>
      <c r="AJ208" s="54" t="s">
        <v>781</v>
      </c>
      <c r="AK208" s="56" t="s">
        <v>58</v>
      </c>
      <c r="AL208" s="56">
        <v>0</v>
      </c>
      <c r="AM208" s="57">
        <v>0</v>
      </c>
    </row>
    <row r="209" spans="15:40" x14ac:dyDescent="0.45">
      <c r="O209" s="54" t="s">
        <v>782</v>
      </c>
      <c r="P209" s="56">
        <v>0</v>
      </c>
      <c r="Q209" s="56" t="s">
        <v>58</v>
      </c>
      <c r="R209" s="57">
        <v>0</v>
      </c>
      <c r="AJ209" s="54" t="s">
        <v>559</v>
      </c>
      <c r="AK209" s="56">
        <v>0</v>
      </c>
      <c r="AL209" s="56" t="s">
        <v>58</v>
      </c>
      <c r="AM209" s="57">
        <v>0</v>
      </c>
    </row>
    <row r="210" spans="15:40" x14ac:dyDescent="0.45">
      <c r="O210" s="54" t="s">
        <v>582</v>
      </c>
      <c r="P210" s="56">
        <v>0</v>
      </c>
      <c r="Q210" s="56" t="s">
        <v>58</v>
      </c>
      <c r="R210" s="57">
        <v>0</v>
      </c>
      <c r="AJ210" s="54" t="s">
        <v>528</v>
      </c>
      <c r="AK210" s="56">
        <v>0</v>
      </c>
      <c r="AL210" s="56" t="s">
        <v>58</v>
      </c>
      <c r="AM210" s="57">
        <v>0</v>
      </c>
    </row>
    <row r="211" spans="15:40" x14ac:dyDescent="0.45">
      <c r="O211" s="54" t="s">
        <v>615</v>
      </c>
      <c r="P211" s="56">
        <v>0</v>
      </c>
      <c r="Q211" s="56" t="s">
        <v>58</v>
      </c>
      <c r="R211" s="57">
        <v>0</v>
      </c>
      <c r="AJ211" s="54" t="s">
        <v>783</v>
      </c>
      <c r="AK211" s="56" t="s">
        <v>58</v>
      </c>
      <c r="AL211" s="56">
        <v>0</v>
      </c>
      <c r="AM211" s="57">
        <v>0</v>
      </c>
    </row>
    <row r="212" spans="15:40" x14ac:dyDescent="0.45">
      <c r="O212" s="54" t="s">
        <v>630</v>
      </c>
      <c r="P212" s="56">
        <v>0</v>
      </c>
      <c r="Q212" s="56">
        <v>0</v>
      </c>
      <c r="R212" s="57" t="s">
        <v>58</v>
      </c>
      <c r="AJ212" s="54" t="s">
        <v>784</v>
      </c>
      <c r="AK212" s="56" t="s">
        <v>58</v>
      </c>
      <c r="AL212" s="56">
        <v>0</v>
      </c>
      <c r="AM212" s="57">
        <v>0</v>
      </c>
    </row>
    <row r="213" spans="15:40" x14ac:dyDescent="0.45">
      <c r="O213" s="54" t="s">
        <v>785</v>
      </c>
      <c r="P213" s="56">
        <v>0</v>
      </c>
      <c r="Q213" s="56" t="s">
        <v>58</v>
      </c>
      <c r="R213" s="57">
        <v>0</v>
      </c>
      <c r="AJ213" s="54" t="s">
        <v>786</v>
      </c>
      <c r="AK213" s="56">
        <v>0</v>
      </c>
      <c r="AL213" s="56">
        <v>0</v>
      </c>
      <c r="AM213" s="57" t="s">
        <v>58</v>
      </c>
    </row>
    <row r="214" spans="15:40" x14ac:dyDescent="0.45">
      <c r="O214" s="54" t="s">
        <v>787</v>
      </c>
      <c r="P214" s="56">
        <v>0</v>
      </c>
      <c r="Q214" s="56" t="s">
        <v>58</v>
      </c>
      <c r="R214" s="57">
        <v>0</v>
      </c>
      <c r="AJ214" s="54" t="s">
        <v>788</v>
      </c>
      <c r="AK214" s="56">
        <v>0</v>
      </c>
      <c r="AL214" s="56" t="s">
        <v>58</v>
      </c>
      <c r="AM214" s="57">
        <v>0</v>
      </c>
    </row>
    <row r="215" spans="15:40" x14ac:dyDescent="0.45">
      <c r="O215" s="54" t="s">
        <v>631</v>
      </c>
      <c r="P215" s="56">
        <v>0</v>
      </c>
      <c r="Q215" s="56" t="s">
        <v>58</v>
      </c>
      <c r="R215" s="57">
        <v>0</v>
      </c>
      <c r="AJ215" s="54" t="s">
        <v>789</v>
      </c>
      <c r="AK215" s="56">
        <v>0</v>
      </c>
      <c r="AL215" s="56" t="s">
        <v>58</v>
      </c>
      <c r="AM215" s="57">
        <v>0</v>
      </c>
    </row>
    <row r="216" spans="15:40" x14ac:dyDescent="0.45">
      <c r="O216" s="54" t="s">
        <v>790</v>
      </c>
      <c r="P216" s="56">
        <v>0</v>
      </c>
      <c r="Q216" s="56" t="s">
        <v>58</v>
      </c>
      <c r="R216" s="57">
        <v>0</v>
      </c>
      <c r="AJ216" s="54" t="s">
        <v>577</v>
      </c>
      <c r="AK216" s="56">
        <v>0</v>
      </c>
      <c r="AL216" s="56">
        <v>0</v>
      </c>
      <c r="AM216" s="57" t="s">
        <v>58</v>
      </c>
    </row>
    <row r="217" spans="15:40" x14ac:dyDescent="0.45">
      <c r="O217" s="54" t="s">
        <v>628</v>
      </c>
      <c r="P217" s="56">
        <v>0</v>
      </c>
      <c r="Q217" s="56" t="s">
        <v>58</v>
      </c>
      <c r="R217" s="57">
        <v>0</v>
      </c>
      <c r="AJ217" s="54" t="s">
        <v>602</v>
      </c>
      <c r="AK217" s="56">
        <v>0</v>
      </c>
      <c r="AL217" s="56" t="s">
        <v>58</v>
      </c>
      <c r="AM217" s="57">
        <v>0</v>
      </c>
    </row>
    <row r="218" spans="15:40" x14ac:dyDescent="0.45">
      <c r="O218" s="54" t="s">
        <v>584</v>
      </c>
      <c r="P218" s="56">
        <v>0</v>
      </c>
      <c r="Q218" s="56" t="s">
        <v>58</v>
      </c>
      <c r="R218" s="57">
        <v>0</v>
      </c>
      <c r="AJ218" s="54" t="s">
        <v>791</v>
      </c>
      <c r="AK218" s="56">
        <v>0</v>
      </c>
      <c r="AL218" s="56">
        <v>0</v>
      </c>
      <c r="AM218" s="57" t="s">
        <v>58</v>
      </c>
    </row>
    <row r="219" spans="15:40" x14ac:dyDescent="0.45">
      <c r="O219" s="54" t="s">
        <v>616</v>
      </c>
      <c r="P219" s="56">
        <v>0</v>
      </c>
      <c r="Q219" s="56" t="s">
        <v>58</v>
      </c>
      <c r="R219" s="57">
        <v>0</v>
      </c>
      <c r="AJ219" s="54" t="s">
        <v>792</v>
      </c>
      <c r="AK219" s="56">
        <v>0</v>
      </c>
      <c r="AL219" s="56">
        <v>0</v>
      </c>
      <c r="AM219" s="57" t="s">
        <v>58</v>
      </c>
    </row>
    <row r="220" spans="15:40" x14ac:dyDescent="0.45">
      <c r="O220" s="54" t="s">
        <v>793</v>
      </c>
      <c r="P220" s="56">
        <v>0</v>
      </c>
      <c r="Q220" s="56">
        <v>0</v>
      </c>
      <c r="R220" s="57" t="s">
        <v>58</v>
      </c>
      <c r="AJ220" s="54" t="s">
        <v>794</v>
      </c>
      <c r="AK220" s="56" t="s">
        <v>58</v>
      </c>
      <c r="AL220" s="56">
        <v>0</v>
      </c>
      <c r="AM220" s="57">
        <v>0</v>
      </c>
    </row>
    <row r="221" spans="15:40" x14ac:dyDescent="0.45">
      <c r="O221" s="54" t="s">
        <v>612</v>
      </c>
      <c r="P221" s="56">
        <v>0</v>
      </c>
      <c r="Q221" s="56">
        <v>0</v>
      </c>
      <c r="R221" s="57" t="s">
        <v>58</v>
      </c>
      <c r="AJ221" s="54" t="s">
        <v>541</v>
      </c>
      <c r="AK221" s="56">
        <v>0</v>
      </c>
      <c r="AL221" s="56">
        <v>0</v>
      </c>
      <c r="AM221" s="57" t="s">
        <v>58</v>
      </c>
    </row>
    <row r="222" spans="15:40" x14ac:dyDescent="0.45">
      <c r="O222" s="54" t="s">
        <v>795</v>
      </c>
      <c r="P222" s="56">
        <v>0</v>
      </c>
      <c r="Q222" s="56">
        <v>0</v>
      </c>
      <c r="R222" s="57" t="s">
        <v>58</v>
      </c>
      <c r="AJ222" s="58" t="s">
        <v>122</v>
      </c>
      <c r="AK222" s="59">
        <v>5662</v>
      </c>
      <c r="AL222" s="59">
        <v>24663</v>
      </c>
      <c r="AM222" s="60">
        <v>57994</v>
      </c>
      <c r="AN222" s="60">
        <v>88319</v>
      </c>
    </row>
    <row r="223" spans="15:40" x14ac:dyDescent="0.45">
      <c r="O223" s="54" t="s">
        <v>796</v>
      </c>
      <c r="P223" s="56">
        <v>0</v>
      </c>
      <c r="Q223" s="56">
        <v>0</v>
      </c>
      <c r="R223" s="57" t="s">
        <v>58</v>
      </c>
    </row>
    <row r="224" spans="15:40" x14ac:dyDescent="0.45">
      <c r="O224" s="54" t="s">
        <v>620</v>
      </c>
      <c r="P224" s="56">
        <v>0</v>
      </c>
      <c r="Q224" s="56" t="s">
        <v>58</v>
      </c>
      <c r="R224" s="57">
        <v>0</v>
      </c>
    </row>
    <row r="225" spans="15:19" x14ac:dyDescent="0.45">
      <c r="O225" s="54" t="s">
        <v>797</v>
      </c>
      <c r="P225" s="56" t="s">
        <v>58</v>
      </c>
      <c r="Q225" s="56">
        <v>0</v>
      </c>
      <c r="R225" s="57">
        <v>0</v>
      </c>
    </row>
    <row r="226" spans="15:19" x14ac:dyDescent="0.45">
      <c r="O226" s="54" t="s">
        <v>798</v>
      </c>
      <c r="P226" s="56">
        <v>0</v>
      </c>
      <c r="Q226" s="56">
        <v>0</v>
      </c>
      <c r="R226" s="57" t="s">
        <v>58</v>
      </c>
    </row>
    <row r="227" spans="15:19" x14ac:dyDescent="0.45">
      <c r="O227" s="54" t="s">
        <v>799</v>
      </c>
      <c r="P227" s="56">
        <v>0</v>
      </c>
      <c r="Q227" s="56" t="s">
        <v>58</v>
      </c>
      <c r="R227" s="57">
        <v>0</v>
      </c>
    </row>
    <row r="228" spans="15:19" x14ac:dyDescent="0.45">
      <c r="O228" s="54" t="s">
        <v>800</v>
      </c>
      <c r="P228" s="56">
        <v>0</v>
      </c>
      <c r="Q228" s="56">
        <v>0</v>
      </c>
      <c r="R228" s="57" t="s">
        <v>58</v>
      </c>
    </row>
    <row r="229" spans="15:19" x14ac:dyDescent="0.45">
      <c r="O229" s="54" t="s">
        <v>624</v>
      </c>
      <c r="P229" s="56">
        <v>0</v>
      </c>
      <c r="Q229" s="56" t="s">
        <v>58</v>
      </c>
      <c r="R229" s="57">
        <v>0</v>
      </c>
    </row>
    <row r="230" spans="15:19" x14ac:dyDescent="0.45">
      <c r="O230" s="54" t="s">
        <v>801</v>
      </c>
      <c r="P230" s="56">
        <v>0</v>
      </c>
      <c r="Q230" s="56" t="s">
        <v>58</v>
      </c>
      <c r="R230" s="57">
        <v>0</v>
      </c>
    </row>
    <row r="231" spans="15:19" x14ac:dyDescent="0.45">
      <c r="O231" s="54" t="s">
        <v>625</v>
      </c>
      <c r="P231" s="56">
        <v>0</v>
      </c>
      <c r="Q231" s="56" t="s">
        <v>58</v>
      </c>
      <c r="R231" s="57">
        <v>0</v>
      </c>
    </row>
    <row r="232" spans="15:19" x14ac:dyDescent="0.45">
      <c r="O232" s="54" t="s">
        <v>802</v>
      </c>
      <c r="P232" s="56">
        <v>0</v>
      </c>
      <c r="Q232" s="56" t="s">
        <v>58</v>
      </c>
      <c r="R232" s="57">
        <v>0</v>
      </c>
    </row>
    <row r="233" spans="15:19" x14ac:dyDescent="0.45">
      <c r="O233" s="54" t="s">
        <v>803</v>
      </c>
      <c r="P233" s="56">
        <v>0</v>
      </c>
      <c r="Q233" s="56">
        <v>0</v>
      </c>
      <c r="R233" s="57" t="s">
        <v>58</v>
      </c>
    </row>
    <row r="234" spans="15:19" x14ac:dyDescent="0.45">
      <c r="O234" s="58" t="s">
        <v>122</v>
      </c>
      <c r="P234" s="59">
        <v>5662</v>
      </c>
      <c r="Q234" s="59">
        <v>24663</v>
      </c>
      <c r="R234" s="60">
        <v>57994</v>
      </c>
      <c r="S234" s="60">
        <v>88319</v>
      </c>
    </row>
  </sheetData>
  <mergeCells count="8">
    <mergeCell ref="W17:Y17"/>
    <mergeCell ref="AD17:AF17"/>
    <mergeCell ref="AK17:AM17"/>
    <mergeCell ref="B33:D33"/>
    <mergeCell ref="B41:D41"/>
    <mergeCell ref="B17:D17"/>
    <mergeCell ref="I17:K17"/>
    <mergeCell ref="P17:R17"/>
  </mergeCells>
  <pageMargins left="0.7" right="0.7" top="0.75" bottom="0.75" header="0.3" footer="0.3"/>
  <pageSetup scale="1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A1:Z89"/>
  <sheetViews>
    <sheetView showGridLines="0" showRowColHeaders="0" tabSelected="1" zoomScale="95" zoomScaleNormal="9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1" sqref="O1"/>
    </sheetView>
  </sheetViews>
  <sheetFormatPr defaultColWidth="9.1328125" defaultRowHeight="13.5" customHeight="1" x14ac:dyDescent="0.45"/>
  <cols>
    <col min="1" max="1" width="2.3984375" style="70" bestFit="1" customWidth="1"/>
    <col min="2" max="2" width="15.86328125" style="12" customWidth="1"/>
    <col min="3" max="6" width="11.265625" style="12" customWidth="1"/>
    <col min="7" max="7" width="9.1328125" style="12"/>
    <col min="8" max="8" width="17.1328125" style="12" customWidth="1"/>
    <col min="9" max="14" width="9.1328125" style="12"/>
    <col min="15" max="15" width="17.86328125" style="12" customWidth="1"/>
    <col min="16" max="19" width="11" style="12" customWidth="1"/>
    <col min="20" max="16384" width="9.1328125" style="12"/>
  </cols>
  <sheetData>
    <row r="1" spans="1:26" ht="21" x14ac:dyDescent="0.45">
      <c r="B1" s="98" t="s">
        <v>815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26" ht="18" x14ac:dyDescent="0.45">
      <c r="B2" s="13"/>
    </row>
    <row r="3" spans="1:26" ht="13.5" customHeight="1" x14ac:dyDescent="0.45">
      <c r="B3" s="12" t="s">
        <v>713</v>
      </c>
      <c r="G3" s="14" t="s">
        <v>820</v>
      </c>
      <c r="M3" s="32">
        <v>1</v>
      </c>
      <c r="U3" s="71">
        <v>11</v>
      </c>
    </row>
    <row r="5" spans="1:26" s="16" customFormat="1" ht="13.5" customHeight="1" x14ac:dyDescent="0.45">
      <c r="A5" s="68"/>
      <c r="B5" s="69" t="s">
        <v>819</v>
      </c>
      <c r="G5" s="31"/>
      <c r="H5" s="31"/>
      <c r="I5" s="31"/>
      <c r="J5" s="31"/>
      <c r="K5" s="31"/>
      <c r="L5" s="31"/>
      <c r="M5" s="12"/>
      <c r="N5" s="31"/>
      <c r="O5" s="69" t="s">
        <v>818</v>
      </c>
      <c r="P5" s="15"/>
      <c r="Q5" s="15"/>
      <c r="R5" s="15"/>
      <c r="S5" s="15"/>
      <c r="T5" s="99" t="str">
        <f>CONCATENATE("Breakdown of Settlement in ",INDEX(B7:B86,U3),", by Settment Stream")</f>
        <v>Breakdown of Settlement in Brimbank, by Settment Stream</v>
      </c>
      <c r="U5" s="99"/>
      <c r="V5" s="99"/>
      <c r="W5" s="99"/>
      <c r="X5" s="99"/>
      <c r="Y5" s="99"/>
      <c r="Z5" s="99"/>
    </row>
    <row r="6" spans="1:26" ht="13.5" customHeight="1" x14ac:dyDescent="0.45">
      <c r="B6" s="17"/>
      <c r="C6" s="17" t="s">
        <v>711</v>
      </c>
      <c r="D6" s="17" t="s">
        <v>49</v>
      </c>
      <c r="E6" s="17" t="s">
        <v>50</v>
      </c>
      <c r="F6" s="18" t="s">
        <v>714</v>
      </c>
      <c r="O6" s="17"/>
      <c r="P6" s="17" t="s">
        <v>711</v>
      </c>
      <c r="Q6" s="17" t="s">
        <v>49</v>
      </c>
      <c r="R6" s="17" t="s">
        <v>50</v>
      </c>
      <c r="S6" s="18" t="s">
        <v>714</v>
      </c>
      <c r="T6" s="99"/>
      <c r="U6" s="99"/>
      <c r="V6" s="99"/>
      <c r="W6" s="99"/>
      <c r="X6" s="99"/>
      <c r="Y6" s="99"/>
      <c r="Z6" s="99"/>
    </row>
    <row r="7" spans="1:26" ht="13.5" customHeight="1" x14ac:dyDescent="0.45">
      <c r="A7" s="19">
        <v>1</v>
      </c>
      <c r="B7" s="20" t="s">
        <v>60</v>
      </c>
      <c r="C7" s="21">
        <v>37</v>
      </c>
      <c r="D7" s="21">
        <v>2349</v>
      </c>
      <c r="E7" s="21">
        <v>4636</v>
      </c>
      <c r="F7" s="22">
        <v>7022</v>
      </c>
      <c r="H7" s="23" t="s">
        <v>60</v>
      </c>
      <c r="I7" s="11">
        <f t="shared" ref="I7:I38" si="0">VLOOKUP($A7,$A$7:$F$86,2+$M$3)</f>
        <v>37</v>
      </c>
      <c r="J7" s="11">
        <f t="shared" ref="J7:J38" si="1">I7+A7*0.000001</f>
        <v>37.000000999999997</v>
      </c>
      <c r="K7" s="11">
        <f>RANK(J7,J$7:J$86)</f>
        <v>21</v>
      </c>
      <c r="L7" s="11" t="str">
        <f t="shared" ref="L7:L38" si="2">VLOOKUP(MATCH(A7,K$7:K$86,0),$A$7:$I$86,2)</f>
        <v>Hume</v>
      </c>
      <c r="M7" s="11">
        <f t="shared" ref="M7:M38" si="3">VLOOKUP(MATCH(A7,K$7:K$86,0),$A$7:$I$86,9)</f>
        <v>1563</v>
      </c>
      <c r="N7" s="11"/>
      <c r="O7" s="20" t="s">
        <v>60</v>
      </c>
      <c r="P7" s="63">
        <f>C7/C$87*100</f>
        <v>0.65428824049513701</v>
      </c>
      <c r="Q7" s="66">
        <f>D7/D$87*100</f>
        <v>9.525161185677792</v>
      </c>
      <c r="R7" s="63">
        <f>E7/E$87*100</f>
        <v>7.9937925683248565</v>
      </c>
      <c r="S7" s="66">
        <f>F7/F$87*100</f>
        <v>7.9514443274337276</v>
      </c>
      <c r="T7" s="11"/>
      <c r="U7" s="11"/>
      <c r="V7" s="70"/>
      <c r="W7" s="70"/>
      <c r="X7" s="11"/>
      <c r="Y7" s="11"/>
    </row>
    <row r="8" spans="1:26" ht="13.5" customHeight="1" x14ac:dyDescent="0.45">
      <c r="A8" s="19">
        <v>2</v>
      </c>
      <c r="B8" s="24" t="s">
        <v>689</v>
      </c>
      <c r="C8" s="25">
        <v>6</v>
      </c>
      <c r="D8" s="25">
        <v>15</v>
      </c>
      <c r="E8" s="25">
        <v>29</v>
      </c>
      <c r="F8" s="22">
        <v>50</v>
      </c>
      <c r="H8" s="26" t="s">
        <v>655</v>
      </c>
      <c r="I8" s="11">
        <f t="shared" si="0"/>
        <v>6</v>
      </c>
      <c r="J8" s="11">
        <f t="shared" si="1"/>
        <v>6.0000020000000003</v>
      </c>
      <c r="K8" s="11">
        <f t="shared" ref="K8:K71" si="4">RANK(J8,J$7:J$86)</f>
        <v>38</v>
      </c>
      <c r="L8" s="11" t="str">
        <f t="shared" si="2"/>
        <v>Casey</v>
      </c>
      <c r="M8" s="11">
        <f t="shared" si="3"/>
        <v>480</v>
      </c>
      <c r="N8" s="11"/>
      <c r="O8" s="24" t="s">
        <v>655</v>
      </c>
      <c r="P8" s="63">
        <f t="shared" ref="P8:S71" si="5">C8/C$87*100</f>
        <v>0.10610079575596816</v>
      </c>
      <c r="Q8" s="66">
        <f t="shared" si="5"/>
        <v>6.0824784072016552E-2</v>
      </c>
      <c r="R8" s="63">
        <f t="shared" si="5"/>
        <v>5.0004310716441076E-2</v>
      </c>
      <c r="S8" s="66">
        <f t="shared" si="5"/>
        <v>5.6618088346865054E-2</v>
      </c>
      <c r="T8" s="11"/>
      <c r="U8" s="11"/>
      <c r="V8" s="70"/>
      <c r="W8" s="70" t="s">
        <v>711</v>
      </c>
      <c r="X8" s="70">
        <f>VLOOKUP($U$3,$A$7:$E$86,3)</f>
        <v>386</v>
      </c>
      <c r="Y8" s="74">
        <f>X8/SUM(X$8:X$10)*100</f>
        <v>12.22679759265125</v>
      </c>
    </row>
    <row r="9" spans="1:26" ht="13.5" customHeight="1" x14ac:dyDescent="0.45">
      <c r="A9" s="19">
        <v>3</v>
      </c>
      <c r="B9" s="24" t="s">
        <v>671</v>
      </c>
      <c r="C9" s="25">
        <v>0</v>
      </c>
      <c r="D9" s="25">
        <v>7</v>
      </c>
      <c r="E9" s="25">
        <v>21</v>
      </c>
      <c r="F9" s="22">
        <v>28</v>
      </c>
      <c r="H9" s="26" t="s">
        <v>638</v>
      </c>
      <c r="I9" s="11">
        <f t="shared" si="0"/>
        <v>0</v>
      </c>
      <c r="J9" s="11">
        <f t="shared" si="1"/>
        <v>3.0000000000000001E-6</v>
      </c>
      <c r="K9" s="11">
        <f t="shared" si="4"/>
        <v>80</v>
      </c>
      <c r="L9" s="11" t="str">
        <f t="shared" si="2"/>
        <v>Wyndham</v>
      </c>
      <c r="M9" s="11">
        <f t="shared" si="3"/>
        <v>387</v>
      </c>
      <c r="N9" s="11"/>
      <c r="O9" s="24" t="s">
        <v>638</v>
      </c>
      <c r="P9" s="63">
        <f t="shared" si="5"/>
        <v>0</v>
      </c>
      <c r="Q9" s="66">
        <f t="shared" si="5"/>
        <v>2.8384899233607722E-2</v>
      </c>
      <c r="R9" s="63">
        <f t="shared" si="5"/>
        <v>3.6210018105009054E-2</v>
      </c>
      <c r="S9" s="66">
        <f t="shared" si="5"/>
        <v>3.1706129474244428E-2</v>
      </c>
      <c r="T9" s="11"/>
      <c r="U9" s="11"/>
      <c r="V9" s="70"/>
      <c r="W9" s="70" t="s">
        <v>49</v>
      </c>
      <c r="X9" s="70">
        <f>VLOOKUP($U$3,$A$7:$E$86,4)</f>
        <v>1004</v>
      </c>
      <c r="Y9" s="74">
        <f>X9/SUM(X$8:X$10)*100</f>
        <v>31.802343997465947</v>
      </c>
    </row>
    <row r="10" spans="1:26" ht="13.5" customHeight="1" x14ac:dyDescent="0.45">
      <c r="A10" s="19">
        <v>4</v>
      </c>
      <c r="B10" s="24" t="s">
        <v>634</v>
      </c>
      <c r="C10" s="25">
        <v>0</v>
      </c>
      <c r="D10" s="25">
        <v>108</v>
      </c>
      <c r="E10" s="25">
        <v>288</v>
      </c>
      <c r="F10" s="22">
        <v>396</v>
      </c>
      <c r="H10" s="26" t="s">
        <v>640</v>
      </c>
      <c r="I10" s="11">
        <f t="shared" si="0"/>
        <v>0</v>
      </c>
      <c r="J10" s="11">
        <f t="shared" si="1"/>
        <v>3.9999999999999998E-6</v>
      </c>
      <c r="K10" s="11">
        <f t="shared" si="4"/>
        <v>79</v>
      </c>
      <c r="L10" s="11" t="str">
        <f t="shared" si="2"/>
        <v>Brimbank</v>
      </c>
      <c r="M10" s="11">
        <f t="shared" si="3"/>
        <v>386</v>
      </c>
      <c r="N10" s="11"/>
      <c r="O10" s="24" t="s">
        <v>640</v>
      </c>
      <c r="P10" s="63">
        <f t="shared" si="5"/>
        <v>0</v>
      </c>
      <c r="Q10" s="66">
        <f t="shared" si="5"/>
        <v>0.43793844531851911</v>
      </c>
      <c r="R10" s="63">
        <f t="shared" si="5"/>
        <v>0.49659453401155274</v>
      </c>
      <c r="S10" s="66">
        <f t="shared" si="5"/>
        <v>0.44841525970717122</v>
      </c>
      <c r="T10" s="11"/>
      <c r="U10" s="11"/>
      <c r="V10" s="70"/>
      <c r="W10" s="70" t="s">
        <v>50</v>
      </c>
      <c r="X10" s="70">
        <f>VLOOKUP($U$3,$A$7:$E$86,5)</f>
        <v>1767</v>
      </c>
      <c r="Y10" s="74">
        <f>X10/SUM(X$8:X$10)*100</f>
        <v>55.970858409882794</v>
      </c>
    </row>
    <row r="11" spans="1:26" ht="13.5" customHeight="1" x14ac:dyDescent="0.45">
      <c r="A11" s="19">
        <v>5</v>
      </c>
      <c r="B11" s="24" t="s">
        <v>659</v>
      </c>
      <c r="C11" s="25">
        <v>21</v>
      </c>
      <c r="D11" s="25">
        <v>352</v>
      </c>
      <c r="E11" s="25">
        <v>590</v>
      </c>
      <c r="F11" s="22">
        <v>963</v>
      </c>
      <c r="H11" s="26" t="s">
        <v>657</v>
      </c>
      <c r="I11" s="11">
        <f t="shared" si="0"/>
        <v>21</v>
      </c>
      <c r="J11" s="11">
        <f t="shared" si="1"/>
        <v>21.000005000000002</v>
      </c>
      <c r="K11" s="11">
        <f t="shared" si="4"/>
        <v>25</v>
      </c>
      <c r="L11" s="11" t="str">
        <f t="shared" si="2"/>
        <v>Melton</v>
      </c>
      <c r="M11" s="11">
        <f t="shared" si="3"/>
        <v>361</v>
      </c>
      <c r="N11" s="11"/>
      <c r="O11" s="24" t="s">
        <v>641</v>
      </c>
      <c r="P11" s="63">
        <f t="shared" si="5"/>
        <v>0.3713527851458886</v>
      </c>
      <c r="Q11" s="66">
        <f t="shared" si="5"/>
        <v>1.4273549328899884</v>
      </c>
      <c r="R11" s="63">
        <f t="shared" si="5"/>
        <v>1.0173290800931114</v>
      </c>
      <c r="S11" s="66">
        <f t="shared" si="5"/>
        <v>1.090464381560621</v>
      </c>
      <c r="T11" s="11"/>
      <c r="U11" s="11"/>
      <c r="V11" s="70"/>
      <c r="W11" s="70" t="s">
        <v>714</v>
      </c>
      <c r="X11" s="70"/>
      <c r="Y11" s="11"/>
    </row>
    <row r="12" spans="1:26" ht="13.5" customHeight="1" x14ac:dyDescent="0.45">
      <c r="A12" s="19">
        <v>6</v>
      </c>
      <c r="B12" s="24" t="s">
        <v>687</v>
      </c>
      <c r="C12" s="25">
        <v>0</v>
      </c>
      <c r="D12" s="25">
        <v>48</v>
      </c>
      <c r="E12" s="25">
        <v>50</v>
      </c>
      <c r="F12" s="22">
        <v>98</v>
      </c>
      <c r="H12" s="26" t="s">
        <v>641</v>
      </c>
      <c r="I12" s="11">
        <f t="shared" si="0"/>
        <v>0</v>
      </c>
      <c r="J12" s="11">
        <f t="shared" si="1"/>
        <v>6.0000000000000002E-6</v>
      </c>
      <c r="K12" s="11">
        <f t="shared" si="4"/>
        <v>78</v>
      </c>
      <c r="L12" s="11" t="str">
        <f t="shared" si="2"/>
        <v>Greater Dandenong</v>
      </c>
      <c r="M12" s="11">
        <f t="shared" si="3"/>
        <v>327</v>
      </c>
      <c r="N12" s="11"/>
      <c r="O12" s="24" t="s">
        <v>657</v>
      </c>
      <c r="P12" s="63">
        <f t="shared" si="5"/>
        <v>0</v>
      </c>
      <c r="Q12" s="66">
        <f t="shared" si="5"/>
        <v>0.19463930903045296</v>
      </c>
      <c r="R12" s="63">
        <f t="shared" si="5"/>
        <v>8.6214328821450123E-2</v>
      </c>
      <c r="S12" s="66">
        <f t="shared" si="5"/>
        <v>0.1109714531598555</v>
      </c>
      <c r="T12" s="11"/>
      <c r="U12" s="11"/>
      <c r="V12" s="70"/>
      <c r="W12" s="70"/>
      <c r="X12" s="11"/>
      <c r="Y12" s="11"/>
    </row>
    <row r="13" spans="1:26" ht="13.5" customHeight="1" x14ac:dyDescent="0.45">
      <c r="A13" s="19">
        <v>7</v>
      </c>
      <c r="B13" s="24" t="s">
        <v>685</v>
      </c>
      <c r="C13" s="25">
        <v>2</v>
      </c>
      <c r="D13" s="25">
        <v>41</v>
      </c>
      <c r="E13" s="25">
        <v>46</v>
      </c>
      <c r="F13" s="22">
        <v>89</v>
      </c>
      <c r="H13" s="26" t="s">
        <v>644</v>
      </c>
      <c r="I13" s="11">
        <f t="shared" si="0"/>
        <v>2</v>
      </c>
      <c r="J13" s="11">
        <f t="shared" si="1"/>
        <v>2.0000070000000001</v>
      </c>
      <c r="K13" s="11">
        <f t="shared" si="4"/>
        <v>48</v>
      </c>
      <c r="L13" s="11" t="str">
        <f t="shared" si="2"/>
        <v>Whittlesea</v>
      </c>
      <c r="M13" s="11">
        <f t="shared" si="3"/>
        <v>275</v>
      </c>
      <c r="N13" s="11"/>
      <c r="O13" s="24" t="s">
        <v>636</v>
      </c>
      <c r="P13" s="63">
        <f t="shared" si="5"/>
        <v>3.5366931918656058E-2</v>
      </c>
      <c r="Q13" s="66">
        <f t="shared" si="5"/>
        <v>0.16625440979684522</v>
      </c>
      <c r="R13" s="63">
        <f t="shared" si="5"/>
        <v>7.9317182515734122E-2</v>
      </c>
      <c r="S13" s="66">
        <f t="shared" si="5"/>
        <v>0.10078019725741981</v>
      </c>
      <c r="T13" s="11"/>
      <c r="U13" s="11"/>
      <c r="V13" s="70"/>
      <c r="W13" s="70"/>
      <c r="X13" s="11"/>
      <c r="Y13" s="11"/>
    </row>
    <row r="14" spans="1:26" ht="13.5" customHeight="1" x14ac:dyDescent="0.45">
      <c r="A14" s="19">
        <v>8</v>
      </c>
      <c r="B14" s="24" t="s">
        <v>633</v>
      </c>
      <c r="C14" s="25">
        <v>2</v>
      </c>
      <c r="D14" s="25">
        <v>220</v>
      </c>
      <c r="E14" s="25">
        <v>522</v>
      </c>
      <c r="F14" s="22">
        <v>744</v>
      </c>
      <c r="H14" s="26" t="s">
        <v>651</v>
      </c>
      <c r="I14" s="11">
        <f t="shared" si="0"/>
        <v>2</v>
      </c>
      <c r="J14" s="11">
        <f t="shared" si="1"/>
        <v>2.0000079999999998</v>
      </c>
      <c r="K14" s="11">
        <f t="shared" si="4"/>
        <v>47</v>
      </c>
      <c r="L14" s="11" t="str">
        <f t="shared" si="2"/>
        <v>Greater Geelong</v>
      </c>
      <c r="M14" s="11">
        <f t="shared" si="3"/>
        <v>260</v>
      </c>
      <c r="N14" s="11"/>
      <c r="O14" s="24" t="s">
        <v>644</v>
      </c>
      <c r="P14" s="63">
        <f t="shared" si="5"/>
        <v>3.5366931918656058E-2</v>
      </c>
      <c r="Q14" s="66">
        <f t="shared" si="5"/>
        <v>0.89209683305624266</v>
      </c>
      <c r="R14" s="63">
        <f t="shared" si="5"/>
        <v>0.90007759289593925</v>
      </c>
      <c r="S14" s="66">
        <f t="shared" si="5"/>
        <v>0.84247715460135197</v>
      </c>
      <c r="T14" s="11"/>
      <c r="U14" s="11"/>
      <c r="V14" s="70"/>
      <c r="W14" s="70"/>
      <c r="X14" s="11"/>
      <c r="Y14" s="11"/>
    </row>
    <row r="15" spans="1:26" ht="13.5" customHeight="1" x14ac:dyDescent="0.45">
      <c r="A15" s="19">
        <v>9</v>
      </c>
      <c r="B15" s="24" t="s">
        <v>670</v>
      </c>
      <c r="C15" s="25">
        <v>2</v>
      </c>
      <c r="D15" s="25">
        <v>10</v>
      </c>
      <c r="E15" s="25">
        <v>20</v>
      </c>
      <c r="F15" s="22">
        <v>32</v>
      </c>
      <c r="H15" s="26" t="s">
        <v>636</v>
      </c>
      <c r="I15" s="11">
        <f t="shared" si="0"/>
        <v>2</v>
      </c>
      <c r="J15" s="11">
        <f t="shared" si="1"/>
        <v>2.0000089999999999</v>
      </c>
      <c r="K15" s="11">
        <f t="shared" si="4"/>
        <v>46</v>
      </c>
      <c r="L15" s="11" t="str">
        <f t="shared" si="2"/>
        <v>Maroondah</v>
      </c>
      <c r="M15" s="11">
        <f t="shared" si="3"/>
        <v>205</v>
      </c>
      <c r="N15" s="11"/>
      <c r="O15" s="24" t="s">
        <v>651</v>
      </c>
      <c r="P15" s="63">
        <f t="shared" si="5"/>
        <v>3.5366931918656058E-2</v>
      </c>
      <c r="Q15" s="66">
        <f t="shared" si="5"/>
        <v>4.0549856048011028E-2</v>
      </c>
      <c r="R15" s="63">
        <f t="shared" si="5"/>
        <v>3.4485731528580053E-2</v>
      </c>
      <c r="S15" s="66">
        <f t="shared" si="5"/>
        <v>3.6235576541993636E-2</v>
      </c>
      <c r="T15" s="11"/>
      <c r="U15" s="11"/>
      <c r="V15" s="11"/>
      <c r="W15" s="11"/>
      <c r="X15" s="11"/>
      <c r="Y15" s="11"/>
    </row>
    <row r="16" spans="1:26" ht="13.5" customHeight="1" x14ac:dyDescent="0.45">
      <c r="A16" s="19">
        <v>10</v>
      </c>
      <c r="B16" s="24" t="s">
        <v>654</v>
      </c>
      <c r="C16" s="25">
        <v>16</v>
      </c>
      <c r="D16" s="25">
        <v>558</v>
      </c>
      <c r="E16" s="25">
        <v>2080</v>
      </c>
      <c r="F16" s="22">
        <v>2654</v>
      </c>
      <c r="H16" s="26" t="s">
        <v>648</v>
      </c>
      <c r="I16" s="11">
        <f t="shared" si="0"/>
        <v>16</v>
      </c>
      <c r="J16" s="11">
        <f t="shared" si="1"/>
        <v>16.00001</v>
      </c>
      <c r="K16" s="11">
        <f t="shared" si="4"/>
        <v>29</v>
      </c>
      <c r="L16" s="11" t="str">
        <f t="shared" si="2"/>
        <v>Greater Shepparton</v>
      </c>
      <c r="M16" s="11">
        <f t="shared" si="3"/>
        <v>189</v>
      </c>
      <c r="N16" s="11"/>
      <c r="O16" s="24" t="s">
        <v>648</v>
      </c>
      <c r="P16" s="63">
        <f t="shared" si="5"/>
        <v>0.28293545534924847</v>
      </c>
      <c r="Q16" s="66">
        <f t="shared" si="5"/>
        <v>2.2626819674790153</v>
      </c>
      <c r="R16" s="63">
        <f t="shared" si="5"/>
        <v>3.5865160789723252</v>
      </c>
      <c r="S16" s="66">
        <f t="shared" si="5"/>
        <v>3.0052881294515972</v>
      </c>
      <c r="T16" s="11"/>
      <c r="U16" s="11"/>
      <c r="V16" s="11"/>
      <c r="W16" s="11"/>
      <c r="X16" s="11"/>
      <c r="Y16" s="11"/>
    </row>
    <row r="17" spans="1:25" ht="13.5" customHeight="1" x14ac:dyDescent="0.45">
      <c r="A17" s="19">
        <v>11</v>
      </c>
      <c r="B17" s="24" t="s">
        <v>637</v>
      </c>
      <c r="C17" s="25">
        <v>386</v>
      </c>
      <c r="D17" s="25">
        <v>1004</v>
      </c>
      <c r="E17" s="25">
        <v>1767</v>
      </c>
      <c r="F17" s="22">
        <v>3157</v>
      </c>
      <c r="H17" s="26" t="s">
        <v>637</v>
      </c>
      <c r="I17" s="11">
        <f t="shared" si="0"/>
        <v>386</v>
      </c>
      <c r="J17" s="11">
        <f t="shared" si="1"/>
        <v>386.00001099999997</v>
      </c>
      <c r="K17" s="11">
        <f t="shared" si="4"/>
        <v>4</v>
      </c>
      <c r="L17" s="11" t="str">
        <f t="shared" si="2"/>
        <v>Maribyrnong</v>
      </c>
      <c r="M17" s="11">
        <f t="shared" si="3"/>
        <v>174</v>
      </c>
      <c r="N17" s="11"/>
      <c r="O17" s="24" t="s">
        <v>637</v>
      </c>
      <c r="P17" s="63">
        <f t="shared" si="5"/>
        <v>6.825817860300619</v>
      </c>
      <c r="Q17" s="66">
        <f t="shared" si="5"/>
        <v>4.0712055472203073</v>
      </c>
      <c r="R17" s="63">
        <f t="shared" si="5"/>
        <v>3.0468143805500474</v>
      </c>
      <c r="S17" s="66">
        <f t="shared" si="5"/>
        <v>3.5748660982210598</v>
      </c>
      <c r="T17" s="11"/>
      <c r="U17" s="11"/>
      <c r="V17" s="11"/>
      <c r="W17" s="11"/>
      <c r="X17" s="11"/>
      <c r="Y17" s="11"/>
    </row>
    <row r="18" spans="1:25" ht="13.5" customHeight="1" x14ac:dyDescent="0.45">
      <c r="A18" s="19">
        <v>12</v>
      </c>
      <c r="B18" s="24" t="s">
        <v>705</v>
      </c>
      <c r="C18" s="25">
        <v>0</v>
      </c>
      <c r="D18" s="25">
        <v>5</v>
      </c>
      <c r="E18" s="25">
        <v>12</v>
      </c>
      <c r="F18" s="22">
        <v>17</v>
      </c>
      <c r="H18" s="26" t="s">
        <v>662</v>
      </c>
      <c r="I18" s="11">
        <f t="shared" si="0"/>
        <v>0</v>
      </c>
      <c r="J18" s="11">
        <f t="shared" si="1"/>
        <v>1.2E-5</v>
      </c>
      <c r="K18" s="11">
        <f t="shared" si="4"/>
        <v>77</v>
      </c>
      <c r="L18" s="11" t="str">
        <f t="shared" si="2"/>
        <v>Mildura</v>
      </c>
      <c r="M18" s="11">
        <f t="shared" si="3"/>
        <v>128</v>
      </c>
      <c r="N18" s="11"/>
      <c r="O18" s="24" t="s">
        <v>662</v>
      </c>
      <c r="P18" s="63">
        <f t="shared" si="5"/>
        <v>0</v>
      </c>
      <c r="Q18" s="66">
        <f t="shared" si="5"/>
        <v>2.0274928024005514E-2</v>
      </c>
      <c r="R18" s="63">
        <f t="shared" si="5"/>
        <v>2.0691438917148031E-2</v>
      </c>
      <c r="S18" s="66">
        <f t="shared" si="5"/>
        <v>1.9250150037934118E-2</v>
      </c>
      <c r="T18" s="11"/>
      <c r="U18" s="11"/>
      <c r="V18" s="11"/>
      <c r="W18" s="11"/>
      <c r="X18" s="11"/>
      <c r="Y18" s="11"/>
    </row>
    <row r="19" spans="1:25" ht="13.5" customHeight="1" x14ac:dyDescent="0.45">
      <c r="A19" s="19">
        <v>13</v>
      </c>
      <c r="B19" s="24" t="s">
        <v>684</v>
      </c>
      <c r="C19" s="25">
        <v>0</v>
      </c>
      <c r="D19" s="25">
        <v>30</v>
      </c>
      <c r="E19" s="25">
        <v>70</v>
      </c>
      <c r="F19" s="22">
        <v>100</v>
      </c>
      <c r="H19" s="26" t="s">
        <v>654</v>
      </c>
      <c r="I19" s="11">
        <f t="shared" si="0"/>
        <v>0</v>
      </c>
      <c r="J19" s="11">
        <f t="shared" si="1"/>
        <v>1.2999999999999999E-5</v>
      </c>
      <c r="K19" s="11">
        <f t="shared" si="4"/>
        <v>76</v>
      </c>
      <c r="L19" s="11" t="str">
        <f t="shared" si="2"/>
        <v>Wodonga</v>
      </c>
      <c r="M19" s="11">
        <f t="shared" si="3"/>
        <v>123</v>
      </c>
      <c r="N19" s="11"/>
      <c r="O19" s="24" t="s">
        <v>654</v>
      </c>
      <c r="P19" s="63">
        <f t="shared" si="5"/>
        <v>0</v>
      </c>
      <c r="Q19" s="66">
        <f t="shared" si="5"/>
        <v>0.1216495681440331</v>
      </c>
      <c r="R19" s="63">
        <f t="shared" si="5"/>
        <v>0.12070006035003018</v>
      </c>
      <c r="S19" s="66">
        <f t="shared" si="5"/>
        <v>0.11323617669373011</v>
      </c>
      <c r="T19" s="11"/>
      <c r="U19" s="11"/>
      <c r="V19" s="11"/>
      <c r="W19" s="11"/>
      <c r="X19" s="11"/>
      <c r="Y19" s="11"/>
    </row>
    <row r="20" spans="1:25" ht="13.5" customHeight="1" x14ac:dyDescent="0.45">
      <c r="A20" s="19">
        <v>14</v>
      </c>
      <c r="B20" s="24" t="s">
        <v>681</v>
      </c>
      <c r="C20" s="25">
        <v>23</v>
      </c>
      <c r="D20" s="25">
        <v>302</v>
      </c>
      <c r="E20" s="25">
        <v>314</v>
      </c>
      <c r="F20" s="22">
        <v>639</v>
      </c>
      <c r="H20" s="26" t="s">
        <v>679</v>
      </c>
      <c r="I20" s="11">
        <f t="shared" si="0"/>
        <v>23</v>
      </c>
      <c r="J20" s="11">
        <f t="shared" si="1"/>
        <v>23.000014</v>
      </c>
      <c r="K20" s="11">
        <f t="shared" si="4"/>
        <v>24</v>
      </c>
      <c r="L20" s="11" t="str">
        <f t="shared" si="2"/>
        <v>Darebin</v>
      </c>
      <c r="M20" s="11">
        <f t="shared" si="3"/>
        <v>97</v>
      </c>
      <c r="N20" s="11"/>
      <c r="O20" s="24" t="s">
        <v>679</v>
      </c>
      <c r="P20" s="63">
        <f t="shared" si="5"/>
        <v>0.40671971706454463</v>
      </c>
      <c r="Q20" s="66">
        <f t="shared" si="5"/>
        <v>1.2246056526499329</v>
      </c>
      <c r="R20" s="63">
        <f t="shared" si="5"/>
        <v>0.54142598499870676</v>
      </c>
      <c r="S20" s="66">
        <f t="shared" si="5"/>
        <v>0.7235791690729354</v>
      </c>
      <c r="T20" s="11"/>
      <c r="U20" s="11"/>
      <c r="V20" s="11"/>
      <c r="W20" s="11"/>
      <c r="X20" s="11"/>
      <c r="Y20" s="11"/>
    </row>
    <row r="21" spans="1:25" ht="13.5" customHeight="1" x14ac:dyDescent="0.45">
      <c r="A21" s="19">
        <v>15</v>
      </c>
      <c r="B21" s="24" t="s">
        <v>641</v>
      </c>
      <c r="C21" s="25">
        <v>480</v>
      </c>
      <c r="D21" s="25">
        <v>2164</v>
      </c>
      <c r="E21" s="25">
        <v>1997</v>
      </c>
      <c r="F21" s="22">
        <v>4641</v>
      </c>
      <c r="H21" s="26" t="s">
        <v>647</v>
      </c>
      <c r="I21" s="11">
        <f t="shared" si="0"/>
        <v>480</v>
      </c>
      <c r="J21" s="11">
        <f t="shared" si="1"/>
        <v>480.00001500000002</v>
      </c>
      <c r="K21" s="11">
        <f t="shared" si="4"/>
        <v>2</v>
      </c>
      <c r="L21" s="11" t="str">
        <f t="shared" si="2"/>
        <v>Yarra Ranges</v>
      </c>
      <c r="M21" s="11">
        <f t="shared" si="3"/>
        <v>74</v>
      </c>
      <c r="N21" s="11"/>
      <c r="O21" s="24" t="s">
        <v>647</v>
      </c>
      <c r="P21" s="63">
        <f t="shared" si="5"/>
        <v>8.4880636604774526</v>
      </c>
      <c r="Q21" s="66">
        <f t="shared" si="5"/>
        <v>8.7749888487895866</v>
      </c>
      <c r="R21" s="63">
        <f t="shared" si="5"/>
        <v>3.4434002931287178</v>
      </c>
      <c r="S21" s="66">
        <f t="shared" si="5"/>
        <v>5.2552909603560147</v>
      </c>
      <c r="T21" s="11"/>
      <c r="U21" s="11"/>
      <c r="V21" s="11"/>
      <c r="W21" s="11"/>
      <c r="X21" s="11"/>
      <c r="Y21" s="11"/>
    </row>
    <row r="22" spans="1:25" ht="13.5" customHeight="1" x14ac:dyDescent="0.45">
      <c r="A22" s="19">
        <v>16</v>
      </c>
      <c r="B22" s="24" t="s">
        <v>693</v>
      </c>
      <c r="C22" s="25">
        <v>0</v>
      </c>
      <c r="D22" s="25">
        <v>12</v>
      </c>
      <c r="E22" s="25">
        <v>23</v>
      </c>
      <c r="F22" s="22">
        <v>35</v>
      </c>
      <c r="H22" s="26" t="s">
        <v>661</v>
      </c>
      <c r="I22" s="11">
        <f t="shared" si="0"/>
        <v>0</v>
      </c>
      <c r="J22" s="11">
        <f t="shared" si="1"/>
        <v>1.5999999999999999E-5</v>
      </c>
      <c r="K22" s="11">
        <f t="shared" si="4"/>
        <v>75</v>
      </c>
      <c r="L22" s="11" t="str">
        <f t="shared" si="2"/>
        <v>Greater Bendigo</v>
      </c>
      <c r="M22" s="11">
        <f t="shared" si="3"/>
        <v>71</v>
      </c>
      <c r="N22" s="11"/>
      <c r="O22" s="24" t="s">
        <v>660</v>
      </c>
      <c r="P22" s="63">
        <f t="shared" si="5"/>
        <v>0</v>
      </c>
      <c r="Q22" s="66">
        <f t="shared" si="5"/>
        <v>4.8659827257613239E-2</v>
      </c>
      <c r="R22" s="63">
        <f t="shared" si="5"/>
        <v>3.9658591257867061E-2</v>
      </c>
      <c r="S22" s="66">
        <f t="shared" si="5"/>
        <v>3.963266184280554E-2</v>
      </c>
      <c r="T22" s="11"/>
      <c r="U22" s="11"/>
      <c r="V22" s="11"/>
      <c r="W22" s="11"/>
      <c r="X22" s="11"/>
      <c r="Y22" s="11"/>
    </row>
    <row r="23" spans="1:25" ht="13.5" customHeight="1" x14ac:dyDescent="0.45">
      <c r="A23" s="19">
        <v>17</v>
      </c>
      <c r="B23" s="24" t="s">
        <v>690</v>
      </c>
      <c r="C23" s="25">
        <v>2</v>
      </c>
      <c r="D23" s="25">
        <v>21</v>
      </c>
      <c r="E23" s="25">
        <v>42</v>
      </c>
      <c r="F23" s="22">
        <v>65</v>
      </c>
      <c r="H23" s="26" t="s">
        <v>660</v>
      </c>
      <c r="I23" s="11">
        <f t="shared" si="0"/>
        <v>2</v>
      </c>
      <c r="J23" s="11">
        <f t="shared" si="1"/>
        <v>2.0000170000000002</v>
      </c>
      <c r="K23" s="11">
        <f t="shared" si="4"/>
        <v>45</v>
      </c>
      <c r="L23" s="11" t="str">
        <f t="shared" si="2"/>
        <v>Moreland</v>
      </c>
      <c r="M23" s="11">
        <f t="shared" si="3"/>
        <v>66</v>
      </c>
      <c r="N23" s="11"/>
      <c r="O23" s="24" t="s">
        <v>661</v>
      </c>
      <c r="P23" s="63">
        <f t="shared" si="5"/>
        <v>3.5366931918656058E-2</v>
      </c>
      <c r="Q23" s="66">
        <f t="shared" si="5"/>
        <v>8.5154697700823165E-2</v>
      </c>
      <c r="R23" s="63">
        <f t="shared" si="5"/>
        <v>7.2420036210018107E-2</v>
      </c>
      <c r="S23" s="66">
        <f t="shared" si="5"/>
        <v>7.3603514850924576E-2</v>
      </c>
      <c r="T23" s="11"/>
      <c r="U23" s="11"/>
      <c r="V23" s="11"/>
      <c r="W23" s="11"/>
      <c r="X23" s="11"/>
      <c r="Y23" s="11"/>
    </row>
    <row r="24" spans="1:25" ht="13.5" customHeight="1" x14ac:dyDescent="0.45">
      <c r="A24" s="19">
        <v>18</v>
      </c>
      <c r="B24" s="24" t="s">
        <v>697</v>
      </c>
      <c r="C24" s="25">
        <v>0</v>
      </c>
      <c r="D24" s="25">
        <v>13</v>
      </c>
      <c r="E24" s="25">
        <v>22</v>
      </c>
      <c r="F24" s="22">
        <v>35</v>
      </c>
      <c r="H24" s="26" t="s">
        <v>645</v>
      </c>
      <c r="I24" s="11">
        <f t="shared" si="0"/>
        <v>0</v>
      </c>
      <c r="J24" s="11">
        <f t="shared" si="1"/>
        <v>1.8E-5</v>
      </c>
      <c r="K24" s="11">
        <f t="shared" si="4"/>
        <v>74</v>
      </c>
      <c r="L24" s="11" t="str">
        <f t="shared" si="2"/>
        <v>Hobsons Bay</v>
      </c>
      <c r="M24" s="11">
        <f t="shared" si="3"/>
        <v>64</v>
      </c>
      <c r="N24" s="11"/>
      <c r="O24" s="24" t="s">
        <v>645</v>
      </c>
      <c r="P24" s="63">
        <f t="shared" si="5"/>
        <v>0</v>
      </c>
      <c r="Q24" s="66">
        <f t="shared" si="5"/>
        <v>5.2714812862414341E-2</v>
      </c>
      <c r="R24" s="63">
        <f t="shared" si="5"/>
        <v>3.7934304681438054E-2</v>
      </c>
      <c r="S24" s="66">
        <f t="shared" si="5"/>
        <v>3.963266184280554E-2</v>
      </c>
      <c r="T24" s="11"/>
      <c r="U24" s="11"/>
      <c r="V24" s="11"/>
      <c r="W24" s="11"/>
      <c r="X24" s="11"/>
      <c r="Y24" s="11"/>
    </row>
    <row r="25" spans="1:25" ht="13.5" customHeight="1" x14ac:dyDescent="0.45">
      <c r="A25" s="19">
        <v>19</v>
      </c>
      <c r="B25" s="24" t="s">
        <v>647</v>
      </c>
      <c r="C25" s="25">
        <v>97</v>
      </c>
      <c r="D25" s="25">
        <v>640</v>
      </c>
      <c r="E25" s="25">
        <v>1662</v>
      </c>
      <c r="F25" s="22">
        <v>2399</v>
      </c>
      <c r="H25" s="26" t="s">
        <v>656</v>
      </c>
      <c r="I25" s="11">
        <f t="shared" si="0"/>
        <v>97</v>
      </c>
      <c r="J25" s="11">
        <f t="shared" si="1"/>
        <v>97.000018999999995</v>
      </c>
      <c r="K25" s="11">
        <f t="shared" si="4"/>
        <v>14</v>
      </c>
      <c r="L25" s="11" t="str">
        <f t="shared" si="2"/>
        <v>Knox</v>
      </c>
      <c r="M25" s="11">
        <f t="shared" si="3"/>
        <v>62</v>
      </c>
      <c r="N25" s="11"/>
      <c r="O25" s="24" t="s">
        <v>642</v>
      </c>
      <c r="P25" s="63">
        <f t="shared" si="5"/>
        <v>1.7152961980548189</v>
      </c>
      <c r="Q25" s="66">
        <f t="shared" si="5"/>
        <v>2.5951907870727058</v>
      </c>
      <c r="R25" s="63">
        <f t="shared" si="5"/>
        <v>2.8657642900250022</v>
      </c>
      <c r="S25" s="66">
        <f t="shared" si="5"/>
        <v>2.7165358788825853</v>
      </c>
      <c r="T25" s="11"/>
      <c r="U25" s="11"/>
      <c r="V25" s="11"/>
      <c r="W25" s="11"/>
      <c r="X25" s="11"/>
      <c r="Y25" s="11"/>
    </row>
    <row r="26" spans="1:25" ht="13.5" customHeight="1" x14ac:dyDescent="0.45">
      <c r="A26" s="19">
        <v>20</v>
      </c>
      <c r="B26" s="24" t="s">
        <v>683</v>
      </c>
      <c r="C26" s="25">
        <v>10</v>
      </c>
      <c r="D26" s="25">
        <v>51</v>
      </c>
      <c r="E26" s="25">
        <v>51</v>
      </c>
      <c r="F26" s="22">
        <v>112</v>
      </c>
      <c r="H26" s="26" t="s">
        <v>652</v>
      </c>
      <c r="I26" s="11">
        <f t="shared" si="0"/>
        <v>10</v>
      </c>
      <c r="J26" s="11">
        <f t="shared" si="1"/>
        <v>10.000019999999999</v>
      </c>
      <c r="K26" s="11">
        <f t="shared" si="4"/>
        <v>33</v>
      </c>
      <c r="L26" s="11" t="str">
        <f t="shared" si="2"/>
        <v>Moonee Valley</v>
      </c>
      <c r="M26" s="11">
        <f t="shared" si="3"/>
        <v>40</v>
      </c>
      <c r="N26" s="11"/>
      <c r="O26" s="24" t="s">
        <v>656</v>
      </c>
      <c r="P26" s="63">
        <f t="shared" si="5"/>
        <v>0.17683465959328026</v>
      </c>
      <c r="Q26" s="66">
        <f t="shared" si="5"/>
        <v>0.20680426584485626</v>
      </c>
      <c r="R26" s="63">
        <f t="shared" si="5"/>
        <v>8.793861539787913E-2</v>
      </c>
      <c r="S26" s="66">
        <f t="shared" si="5"/>
        <v>0.12682451789697771</v>
      </c>
      <c r="T26" s="11"/>
      <c r="U26" s="11"/>
      <c r="V26" s="11"/>
      <c r="W26" s="11"/>
      <c r="X26" s="11"/>
      <c r="Y26" s="11"/>
    </row>
    <row r="27" spans="1:25" ht="13.5" customHeight="1" x14ac:dyDescent="0.45">
      <c r="A27" s="19">
        <v>21</v>
      </c>
      <c r="B27" s="24" t="s">
        <v>663</v>
      </c>
      <c r="C27" s="25">
        <v>6</v>
      </c>
      <c r="D27" s="25">
        <v>255</v>
      </c>
      <c r="E27" s="25">
        <v>317</v>
      </c>
      <c r="F27" s="22">
        <v>578</v>
      </c>
      <c r="H27" s="26" t="s">
        <v>650</v>
      </c>
      <c r="I27" s="11">
        <f t="shared" si="0"/>
        <v>6</v>
      </c>
      <c r="J27" s="11">
        <f t="shared" si="1"/>
        <v>6.0000210000000003</v>
      </c>
      <c r="K27" s="11">
        <f t="shared" si="4"/>
        <v>37</v>
      </c>
      <c r="L27" s="11" t="str">
        <f t="shared" si="2"/>
        <v>Not Recorded</v>
      </c>
      <c r="M27" s="11">
        <f t="shared" si="3"/>
        <v>37</v>
      </c>
      <c r="N27" s="11"/>
      <c r="O27" s="24" t="s">
        <v>652</v>
      </c>
      <c r="P27" s="63">
        <f t="shared" si="5"/>
        <v>0.10610079575596816</v>
      </c>
      <c r="Q27" s="66">
        <f t="shared" si="5"/>
        <v>1.0340213292242812</v>
      </c>
      <c r="R27" s="63">
        <f t="shared" si="5"/>
        <v>0.5465988447279938</v>
      </c>
      <c r="S27" s="66">
        <f t="shared" si="5"/>
        <v>0.65450510128976003</v>
      </c>
      <c r="T27" s="11"/>
      <c r="U27" s="11"/>
      <c r="V27" s="11"/>
      <c r="W27" s="11"/>
      <c r="X27" s="11"/>
      <c r="Y27" s="11"/>
    </row>
    <row r="28" spans="1:25" ht="13.5" customHeight="1" x14ac:dyDescent="0.45">
      <c r="A28" s="19">
        <v>22</v>
      </c>
      <c r="B28" s="24" t="s">
        <v>677</v>
      </c>
      <c r="C28" s="25">
        <v>0</v>
      </c>
      <c r="D28" s="25">
        <v>6</v>
      </c>
      <c r="E28" s="25">
        <v>32</v>
      </c>
      <c r="F28" s="22">
        <v>38</v>
      </c>
      <c r="H28" s="26" t="s">
        <v>642</v>
      </c>
      <c r="I28" s="11">
        <f t="shared" si="0"/>
        <v>0</v>
      </c>
      <c r="J28" s="11">
        <f t="shared" si="1"/>
        <v>2.1999999999999999E-5</v>
      </c>
      <c r="K28" s="11">
        <f t="shared" si="4"/>
        <v>73</v>
      </c>
      <c r="L28" s="11" t="str">
        <f t="shared" si="2"/>
        <v>Melbourne</v>
      </c>
      <c r="M28" s="11">
        <f t="shared" si="3"/>
        <v>36</v>
      </c>
      <c r="N28" s="11"/>
      <c r="O28" s="24" t="s">
        <v>658</v>
      </c>
      <c r="P28" s="63">
        <f t="shared" si="5"/>
        <v>0</v>
      </c>
      <c r="Q28" s="66">
        <f t="shared" si="5"/>
        <v>2.432991362880662E-2</v>
      </c>
      <c r="R28" s="63">
        <f t="shared" si="5"/>
        <v>5.5177170445728077E-2</v>
      </c>
      <c r="S28" s="66">
        <f t="shared" si="5"/>
        <v>4.3029747143617444E-2</v>
      </c>
      <c r="T28" s="11"/>
      <c r="U28" s="11"/>
      <c r="V28" s="11"/>
      <c r="W28" s="11"/>
      <c r="X28" s="11"/>
      <c r="Y28" s="11"/>
    </row>
    <row r="29" spans="1:25" ht="13.5" customHeight="1" x14ac:dyDescent="0.45">
      <c r="A29" s="19">
        <v>23</v>
      </c>
      <c r="B29" s="24" t="s">
        <v>662</v>
      </c>
      <c r="C29" s="25">
        <v>9</v>
      </c>
      <c r="D29" s="25">
        <v>497</v>
      </c>
      <c r="E29" s="25">
        <v>2426</v>
      </c>
      <c r="F29" s="22">
        <v>2932</v>
      </c>
      <c r="H29" s="26" t="s">
        <v>649</v>
      </c>
      <c r="I29" s="11">
        <f t="shared" si="0"/>
        <v>9</v>
      </c>
      <c r="J29" s="11">
        <f t="shared" si="1"/>
        <v>9.0000230000000006</v>
      </c>
      <c r="K29" s="11">
        <f t="shared" si="4"/>
        <v>34</v>
      </c>
      <c r="L29" s="11" t="str">
        <f t="shared" si="2"/>
        <v>Yarra</v>
      </c>
      <c r="M29" s="11">
        <f t="shared" si="3"/>
        <v>31</v>
      </c>
      <c r="N29" s="11"/>
      <c r="O29" s="24" t="s">
        <v>650</v>
      </c>
      <c r="P29" s="63">
        <f t="shared" si="5"/>
        <v>0.15915119363395225</v>
      </c>
      <c r="Q29" s="66">
        <f t="shared" si="5"/>
        <v>2.0153278455861479</v>
      </c>
      <c r="R29" s="63">
        <f t="shared" si="5"/>
        <v>4.1831192344167603</v>
      </c>
      <c r="S29" s="66">
        <f t="shared" si="5"/>
        <v>3.3200847006601668</v>
      </c>
      <c r="T29" s="11"/>
      <c r="U29" s="11"/>
      <c r="V29" s="11"/>
      <c r="W29" s="11"/>
      <c r="X29" s="11"/>
      <c r="Y29" s="11"/>
    </row>
    <row r="30" spans="1:25" ht="13.5" customHeight="1" x14ac:dyDescent="0.45">
      <c r="A30" s="19">
        <v>24</v>
      </c>
      <c r="B30" s="24" t="s">
        <v>696</v>
      </c>
      <c r="C30" s="25">
        <v>0</v>
      </c>
      <c r="D30" s="25">
        <v>13</v>
      </c>
      <c r="E30" s="25">
        <v>36</v>
      </c>
      <c r="F30" s="22">
        <v>49</v>
      </c>
      <c r="H30" s="26" t="s">
        <v>658</v>
      </c>
      <c r="I30" s="11">
        <f t="shared" si="0"/>
        <v>0</v>
      </c>
      <c r="J30" s="11">
        <f t="shared" si="1"/>
        <v>2.4000000000000001E-5</v>
      </c>
      <c r="K30" s="11">
        <f t="shared" si="4"/>
        <v>72</v>
      </c>
      <c r="L30" s="11" t="str">
        <f t="shared" si="2"/>
        <v>Cardinia</v>
      </c>
      <c r="M30" s="11">
        <f t="shared" si="3"/>
        <v>23</v>
      </c>
      <c r="N30" s="11"/>
      <c r="O30" s="24" t="s">
        <v>649</v>
      </c>
      <c r="P30" s="63">
        <f t="shared" si="5"/>
        <v>0</v>
      </c>
      <c r="Q30" s="66">
        <f t="shared" si="5"/>
        <v>5.2714812862414341E-2</v>
      </c>
      <c r="R30" s="63">
        <f t="shared" si="5"/>
        <v>6.2074316751444092E-2</v>
      </c>
      <c r="S30" s="66">
        <f t="shared" si="5"/>
        <v>5.5485726579927751E-2</v>
      </c>
      <c r="T30" s="11"/>
      <c r="U30" s="11"/>
      <c r="V30" s="11"/>
      <c r="W30" s="11"/>
      <c r="X30" s="11"/>
      <c r="Y30" s="11"/>
    </row>
    <row r="31" spans="1:25" ht="13.5" customHeight="1" x14ac:dyDescent="0.45">
      <c r="A31" s="19">
        <v>25</v>
      </c>
      <c r="B31" s="24" t="s">
        <v>702</v>
      </c>
      <c r="C31" s="25">
        <v>0</v>
      </c>
      <c r="D31" s="25">
        <v>19</v>
      </c>
      <c r="E31" s="25">
        <v>11</v>
      </c>
      <c r="F31" s="22">
        <v>30</v>
      </c>
      <c r="H31" s="26" t="s">
        <v>653</v>
      </c>
      <c r="I31" s="11">
        <f t="shared" si="0"/>
        <v>0</v>
      </c>
      <c r="J31" s="11">
        <f t="shared" si="1"/>
        <v>2.4999999999999998E-5</v>
      </c>
      <c r="K31" s="11">
        <f t="shared" si="4"/>
        <v>71</v>
      </c>
      <c r="L31" s="11" t="str">
        <f t="shared" si="2"/>
        <v>Banyule</v>
      </c>
      <c r="M31" s="11">
        <f t="shared" si="3"/>
        <v>21</v>
      </c>
      <c r="N31" s="11"/>
      <c r="O31" s="24" t="s">
        <v>653</v>
      </c>
      <c r="P31" s="63">
        <f t="shared" si="5"/>
        <v>0</v>
      </c>
      <c r="Q31" s="66">
        <f t="shared" si="5"/>
        <v>7.7044726491220947E-2</v>
      </c>
      <c r="R31" s="63">
        <f t="shared" si="5"/>
        <v>1.8967152340719027E-2</v>
      </c>
      <c r="S31" s="66">
        <f t="shared" si="5"/>
        <v>3.3970853008119035E-2</v>
      </c>
      <c r="T31" s="11"/>
      <c r="U31" s="11"/>
      <c r="V31" s="11"/>
      <c r="W31" s="11"/>
      <c r="X31" s="11"/>
      <c r="Y31" s="11"/>
    </row>
    <row r="32" spans="1:25" ht="13.5" customHeight="1" x14ac:dyDescent="0.45">
      <c r="A32" s="19">
        <v>26</v>
      </c>
      <c r="B32" s="24" t="s">
        <v>646</v>
      </c>
      <c r="C32" s="25">
        <v>71</v>
      </c>
      <c r="D32" s="25">
        <v>143</v>
      </c>
      <c r="E32" s="25">
        <v>233</v>
      </c>
      <c r="F32" s="22">
        <v>447</v>
      </c>
      <c r="H32" s="26" t="s">
        <v>639</v>
      </c>
      <c r="I32" s="11">
        <f t="shared" si="0"/>
        <v>71</v>
      </c>
      <c r="J32" s="11">
        <f t="shared" si="1"/>
        <v>71.000026000000005</v>
      </c>
      <c r="K32" s="11">
        <f t="shared" si="4"/>
        <v>16</v>
      </c>
      <c r="L32" s="11" t="str">
        <f t="shared" si="2"/>
        <v>Whitehorse</v>
      </c>
      <c r="M32" s="11">
        <f t="shared" si="3"/>
        <v>19</v>
      </c>
      <c r="N32" s="11"/>
      <c r="O32" s="24" t="s">
        <v>659</v>
      </c>
      <c r="P32" s="63">
        <f t="shared" si="5"/>
        <v>1.2555260831122901</v>
      </c>
      <c r="Q32" s="66">
        <f t="shared" si="5"/>
        <v>0.5798629414865577</v>
      </c>
      <c r="R32" s="63">
        <f t="shared" si="5"/>
        <v>0.40175877230795759</v>
      </c>
      <c r="S32" s="66">
        <f t="shared" si="5"/>
        <v>0.50616570982097364</v>
      </c>
      <c r="T32" s="11"/>
      <c r="U32" s="11"/>
      <c r="V32" s="11"/>
      <c r="W32" s="11"/>
      <c r="X32" s="11"/>
      <c r="Y32" s="11"/>
    </row>
    <row r="33" spans="1:25" ht="13.5" customHeight="1" x14ac:dyDescent="0.45">
      <c r="A33" s="19">
        <v>27</v>
      </c>
      <c r="B33" s="24" t="s">
        <v>640</v>
      </c>
      <c r="C33" s="25">
        <v>327</v>
      </c>
      <c r="D33" s="25">
        <v>1680</v>
      </c>
      <c r="E33" s="25">
        <v>2785</v>
      </c>
      <c r="F33" s="22">
        <v>4792</v>
      </c>
      <c r="H33" s="26" t="s">
        <v>659</v>
      </c>
      <c r="I33" s="11">
        <f t="shared" si="0"/>
        <v>327</v>
      </c>
      <c r="J33" s="11">
        <f t="shared" si="1"/>
        <v>327.00002699999999</v>
      </c>
      <c r="K33" s="11">
        <f t="shared" si="4"/>
        <v>6</v>
      </c>
      <c r="L33" s="11" t="str">
        <f t="shared" si="2"/>
        <v>Manningham</v>
      </c>
      <c r="M33" s="11">
        <f t="shared" si="3"/>
        <v>17</v>
      </c>
      <c r="N33" s="11"/>
      <c r="O33" s="24" t="s">
        <v>639</v>
      </c>
      <c r="P33" s="63">
        <f t="shared" si="5"/>
        <v>5.7824933687002655</v>
      </c>
      <c r="Q33" s="66">
        <f t="shared" si="5"/>
        <v>6.8123758160658534</v>
      </c>
      <c r="R33" s="63">
        <f t="shared" si="5"/>
        <v>4.8021381153547722</v>
      </c>
      <c r="S33" s="66">
        <f t="shared" si="5"/>
        <v>5.4262775871635469</v>
      </c>
      <c r="T33" s="11"/>
      <c r="U33" s="11"/>
      <c r="V33" s="11"/>
      <c r="W33" s="11"/>
      <c r="X33" s="11"/>
      <c r="Y33" s="11"/>
    </row>
    <row r="34" spans="1:25" ht="13.5" customHeight="1" x14ac:dyDescent="0.45">
      <c r="A34" s="19">
        <v>28</v>
      </c>
      <c r="B34" s="24" t="s">
        <v>642</v>
      </c>
      <c r="C34" s="25">
        <v>260</v>
      </c>
      <c r="D34" s="25">
        <v>434</v>
      </c>
      <c r="E34" s="25">
        <v>1180</v>
      </c>
      <c r="F34" s="22">
        <v>1874</v>
      </c>
      <c r="H34" s="26" t="s">
        <v>633</v>
      </c>
      <c r="I34" s="11">
        <f t="shared" si="0"/>
        <v>260</v>
      </c>
      <c r="J34" s="11">
        <f t="shared" si="1"/>
        <v>260.00002799999999</v>
      </c>
      <c r="K34" s="11">
        <f t="shared" si="4"/>
        <v>8</v>
      </c>
      <c r="L34" s="11" t="str">
        <f t="shared" si="2"/>
        <v>Monash</v>
      </c>
      <c r="M34" s="11">
        <f t="shared" si="3"/>
        <v>16</v>
      </c>
      <c r="N34" s="11"/>
      <c r="O34" s="24" t="s">
        <v>633</v>
      </c>
      <c r="P34" s="63">
        <f t="shared" si="5"/>
        <v>4.5977011494252871</v>
      </c>
      <c r="Q34" s="66">
        <f t="shared" si="5"/>
        <v>1.7598637524836787</v>
      </c>
      <c r="R34" s="63">
        <f t="shared" si="5"/>
        <v>2.0346581601862228</v>
      </c>
      <c r="S34" s="66">
        <f t="shared" si="5"/>
        <v>2.1220459512405023</v>
      </c>
      <c r="T34" s="11"/>
      <c r="U34" s="11"/>
      <c r="V34" s="11"/>
      <c r="W34" s="11"/>
      <c r="X34" s="11"/>
      <c r="Y34" s="11"/>
    </row>
    <row r="35" spans="1:25" ht="13.5" customHeight="1" x14ac:dyDescent="0.45">
      <c r="A35" s="19">
        <v>29</v>
      </c>
      <c r="B35" s="24" t="s">
        <v>643</v>
      </c>
      <c r="C35" s="25">
        <v>189</v>
      </c>
      <c r="D35" s="25">
        <v>190</v>
      </c>
      <c r="E35" s="25">
        <v>258</v>
      </c>
      <c r="F35" s="22">
        <v>637</v>
      </c>
      <c r="H35" s="26" t="s">
        <v>680</v>
      </c>
      <c r="I35" s="11">
        <f t="shared" si="0"/>
        <v>189</v>
      </c>
      <c r="J35" s="11">
        <f t="shared" si="1"/>
        <v>189.00002900000001</v>
      </c>
      <c r="K35" s="11">
        <f t="shared" si="4"/>
        <v>10</v>
      </c>
      <c r="L35" s="11" t="str">
        <f t="shared" si="2"/>
        <v>Boroondara</v>
      </c>
      <c r="M35" s="11">
        <f t="shared" si="3"/>
        <v>16</v>
      </c>
      <c r="N35" s="11"/>
      <c r="O35" s="24" t="s">
        <v>681</v>
      </c>
      <c r="P35" s="63">
        <f t="shared" si="5"/>
        <v>3.3421750663129974</v>
      </c>
      <c r="Q35" s="66">
        <f t="shared" si="5"/>
        <v>0.77044726491220961</v>
      </c>
      <c r="R35" s="63">
        <f t="shared" si="5"/>
        <v>0.44486593671868269</v>
      </c>
      <c r="S35" s="66">
        <f t="shared" si="5"/>
        <v>0.72131444553906088</v>
      </c>
      <c r="T35" s="11"/>
      <c r="U35" s="11"/>
      <c r="V35" s="11"/>
      <c r="W35" s="11"/>
      <c r="X35" s="11"/>
      <c r="Y35" s="11"/>
    </row>
    <row r="36" spans="1:25" ht="13.5" customHeight="1" x14ac:dyDescent="0.45">
      <c r="A36" s="19">
        <v>30</v>
      </c>
      <c r="B36" s="24" t="s">
        <v>691</v>
      </c>
      <c r="C36" s="25">
        <v>0</v>
      </c>
      <c r="D36" s="25">
        <v>21</v>
      </c>
      <c r="E36" s="25">
        <v>28</v>
      </c>
      <c r="F36" s="22">
        <v>49</v>
      </c>
      <c r="H36" s="26" t="s">
        <v>681</v>
      </c>
      <c r="I36" s="11">
        <f t="shared" si="0"/>
        <v>0</v>
      </c>
      <c r="J36" s="11">
        <f t="shared" si="1"/>
        <v>2.9999999999999997E-5</v>
      </c>
      <c r="K36" s="11">
        <f t="shared" si="4"/>
        <v>70</v>
      </c>
      <c r="L36" s="11" t="str">
        <f t="shared" si="2"/>
        <v>Stonnington</v>
      </c>
      <c r="M36" s="11">
        <f t="shared" si="3"/>
        <v>14</v>
      </c>
      <c r="N36" s="11"/>
      <c r="O36" s="24" t="s">
        <v>643</v>
      </c>
      <c r="P36" s="63">
        <f t="shared" si="5"/>
        <v>0</v>
      </c>
      <c r="Q36" s="66">
        <f t="shared" si="5"/>
        <v>8.5154697700823165E-2</v>
      </c>
      <c r="R36" s="63">
        <f t="shared" si="5"/>
        <v>4.8280024140012069E-2</v>
      </c>
      <c r="S36" s="66">
        <f t="shared" si="5"/>
        <v>5.5485726579927751E-2</v>
      </c>
      <c r="T36" s="11"/>
      <c r="U36" s="11"/>
      <c r="V36" s="11"/>
      <c r="W36" s="11"/>
      <c r="X36" s="11"/>
      <c r="Y36" s="11"/>
    </row>
    <row r="37" spans="1:25" ht="13.5" customHeight="1" x14ac:dyDescent="0.45">
      <c r="A37" s="19">
        <v>31</v>
      </c>
      <c r="B37" s="24" t="s">
        <v>678</v>
      </c>
      <c r="C37" s="25">
        <v>5</v>
      </c>
      <c r="D37" s="25">
        <v>8</v>
      </c>
      <c r="E37" s="25">
        <v>10</v>
      </c>
      <c r="F37" s="22">
        <v>23</v>
      </c>
      <c r="H37" s="26" t="s">
        <v>663</v>
      </c>
      <c r="I37" s="11">
        <f t="shared" si="0"/>
        <v>5</v>
      </c>
      <c r="J37" s="11">
        <f t="shared" si="1"/>
        <v>5.0000309999999999</v>
      </c>
      <c r="K37" s="11">
        <f t="shared" si="4"/>
        <v>39</v>
      </c>
      <c r="L37" s="11" t="str">
        <f t="shared" si="2"/>
        <v>Port Phillip</v>
      </c>
      <c r="M37" s="11">
        <f t="shared" si="3"/>
        <v>13</v>
      </c>
      <c r="N37" s="11"/>
      <c r="O37" s="24" t="s">
        <v>663</v>
      </c>
      <c r="P37" s="63">
        <f t="shared" si="5"/>
        <v>8.8417329796640132E-2</v>
      </c>
      <c r="Q37" s="66">
        <f t="shared" si="5"/>
        <v>3.2439884838408824E-2</v>
      </c>
      <c r="R37" s="63">
        <f t="shared" si="5"/>
        <v>1.7242865764290027E-2</v>
      </c>
      <c r="S37" s="66">
        <f t="shared" si="5"/>
        <v>2.6044320639557923E-2</v>
      </c>
      <c r="T37" s="11"/>
      <c r="U37" s="11"/>
      <c r="V37" s="11"/>
      <c r="W37" s="11"/>
      <c r="X37" s="11"/>
      <c r="Y37" s="11"/>
    </row>
    <row r="38" spans="1:25" ht="13.5" customHeight="1" x14ac:dyDescent="0.45">
      <c r="A38" s="19">
        <v>32</v>
      </c>
      <c r="B38" s="24" t="s">
        <v>653</v>
      </c>
      <c r="C38" s="25">
        <v>64</v>
      </c>
      <c r="D38" s="25">
        <v>312</v>
      </c>
      <c r="E38" s="25">
        <v>682</v>
      </c>
      <c r="F38" s="22">
        <v>1058</v>
      </c>
      <c r="H38" s="26" t="s">
        <v>646</v>
      </c>
      <c r="I38" s="11">
        <f t="shared" si="0"/>
        <v>64</v>
      </c>
      <c r="J38" s="11">
        <f t="shared" si="1"/>
        <v>64.000032000000004</v>
      </c>
      <c r="K38" s="11">
        <f t="shared" si="4"/>
        <v>18</v>
      </c>
      <c r="L38" s="11" t="str">
        <f t="shared" si="2"/>
        <v>Kingston</v>
      </c>
      <c r="M38" s="11">
        <f t="shared" si="3"/>
        <v>12</v>
      </c>
      <c r="N38" s="11"/>
      <c r="O38" s="24" t="s">
        <v>646</v>
      </c>
      <c r="P38" s="63">
        <f t="shared" si="5"/>
        <v>1.1317418213969939</v>
      </c>
      <c r="Q38" s="66">
        <f t="shared" si="5"/>
        <v>1.265155508697944</v>
      </c>
      <c r="R38" s="63">
        <f t="shared" si="5"/>
        <v>1.1759634451245797</v>
      </c>
      <c r="S38" s="66">
        <f t="shared" si="5"/>
        <v>1.1980387494196645</v>
      </c>
      <c r="T38" s="11"/>
      <c r="U38" s="11"/>
      <c r="V38" s="11"/>
      <c r="W38" s="11"/>
      <c r="X38" s="11"/>
      <c r="Y38" s="11"/>
    </row>
    <row r="39" spans="1:25" ht="13.5" customHeight="1" x14ac:dyDescent="0.45">
      <c r="A39" s="19">
        <v>33</v>
      </c>
      <c r="B39" s="24" t="s">
        <v>666</v>
      </c>
      <c r="C39" s="25">
        <v>2</v>
      </c>
      <c r="D39" s="25">
        <v>16</v>
      </c>
      <c r="E39" s="25">
        <v>58</v>
      </c>
      <c r="F39" s="22">
        <v>76</v>
      </c>
      <c r="H39" s="26" t="s">
        <v>643</v>
      </c>
      <c r="I39" s="11">
        <f t="shared" ref="I39:I70" si="6">VLOOKUP($A39,$A$7:$F$86,2+$M$3)</f>
        <v>2</v>
      </c>
      <c r="J39" s="11">
        <f t="shared" ref="J39:J70" si="7">I39+A39*0.000001</f>
        <v>2.0000330000000002</v>
      </c>
      <c r="K39" s="11">
        <f t="shared" si="4"/>
        <v>44</v>
      </c>
      <c r="L39" s="11" t="str">
        <f t="shared" ref="L39:L70" si="8">VLOOKUP(MATCH(A39,K$7:K$86,0),$A$7:$I$86,2)</f>
        <v>East Gippsland</v>
      </c>
      <c r="M39" s="11">
        <f t="shared" ref="M39:M70" si="9">VLOOKUP(MATCH(A39,K$7:K$86,0),$A$7:$I$86,9)</f>
        <v>10</v>
      </c>
      <c r="N39" s="11"/>
      <c r="O39" s="24" t="s">
        <v>668</v>
      </c>
      <c r="P39" s="63">
        <f t="shared" si="5"/>
        <v>3.5366931918656058E-2</v>
      </c>
      <c r="Q39" s="66">
        <f t="shared" si="5"/>
        <v>6.4879769676817647E-2</v>
      </c>
      <c r="R39" s="63">
        <f t="shared" si="5"/>
        <v>0.10000862143288215</v>
      </c>
      <c r="S39" s="66">
        <f t="shared" si="5"/>
        <v>8.6059494287234889E-2</v>
      </c>
      <c r="T39" s="11"/>
      <c r="U39" s="11"/>
      <c r="V39" s="11"/>
      <c r="W39" s="11"/>
      <c r="X39" s="11"/>
      <c r="Y39" s="11"/>
    </row>
    <row r="40" spans="1:25" ht="13.5" customHeight="1" x14ac:dyDescent="0.45">
      <c r="A40" s="19">
        <v>34</v>
      </c>
      <c r="B40" s="24" t="s">
        <v>636</v>
      </c>
      <c r="C40" s="25">
        <v>1563</v>
      </c>
      <c r="D40" s="25">
        <v>1043</v>
      </c>
      <c r="E40" s="25">
        <v>1592</v>
      </c>
      <c r="F40" s="22">
        <v>4198</v>
      </c>
      <c r="H40" s="26" t="s">
        <v>634</v>
      </c>
      <c r="I40" s="11">
        <f t="shared" si="6"/>
        <v>1563</v>
      </c>
      <c r="J40" s="11">
        <f t="shared" si="7"/>
        <v>1563.0000339999999</v>
      </c>
      <c r="K40" s="11">
        <f t="shared" si="4"/>
        <v>1</v>
      </c>
      <c r="L40" s="11" t="str">
        <f t="shared" si="8"/>
        <v>Glen Eira</v>
      </c>
      <c r="M40" s="11">
        <f t="shared" si="9"/>
        <v>9</v>
      </c>
      <c r="N40" s="11"/>
      <c r="O40" s="24" t="s">
        <v>634</v>
      </c>
      <c r="P40" s="63">
        <f t="shared" si="5"/>
        <v>27.639257294429708</v>
      </c>
      <c r="Q40" s="66">
        <f t="shared" si="5"/>
        <v>4.2293499858075503</v>
      </c>
      <c r="R40" s="63">
        <f t="shared" si="5"/>
        <v>2.7450642296749721</v>
      </c>
      <c r="S40" s="66">
        <f t="shared" si="5"/>
        <v>4.7536546976027907</v>
      </c>
      <c r="T40" s="11"/>
      <c r="U40" s="11"/>
      <c r="V40" s="11"/>
      <c r="W40" s="11"/>
      <c r="X40" s="11"/>
      <c r="Y40" s="11"/>
    </row>
    <row r="41" spans="1:25" ht="13.5" customHeight="1" x14ac:dyDescent="0.45">
      <c r="A41" s="19">
        <v>35</v>
      </c>
      <c r="B41" s="24" t="s">
        <v>701</v>
      </c>
      <c r="C41" s="25">
        <v>0</v>
      </c>
      <c r="D41" s="25">
        <v>9</v>
      </c>
      <c r="E41" s="25">
        <v>6</v>
      </c>
      <c r="F41" s="22">
        <v>15</v>
      </c>
      <c r="H41" s="26" t="s">
        <v>672</v>
      </c>
      <c r="I41" s="11">
        <f t="shared" si="6"/>
        <v>0</v>
      </c>
      <c r="J41" s="11">
        <f t="shared" si="7"/>
        <v>3.4999999999999997E-5</v>
      </c>
      <c r="K41" s="11">
        <f t="shared" si="4"/>
        <v>69</v>
      </c>
      <c r="L41" s="11" t="str">
        <f t="shared" si="8"/>
        <v>Latrobe</v>
      </c>
      <c r="M41" s="11">
        <f t="shared" si="9"/>
        <v>8</v>
      </c>
      <c r="N41" s="11"/>
      <c r="O41" s="24" t="s">
        <v>680</v>
      </c>
      <c r="P41" s="63">
        <f t="shared" si="5"/>
        <v>0</v>
      </c>
      <c r="Q41" s="66">
        <f t="shared" si="5"/>
        <v>3.6494870443209926E-2</v>
      </c>
      <c r="R41" s="63">
        <f t="shared" si="5"/>
        <v>1.0345719458574015E-2</v>
      </c>
      <c r="S41" s="66">
        <f t="shared" si="5"/>
        <v>1.6985426504059518E-2</v>
      </c>
      <c r="T41" s="11"/>
      <c r="U41" s="11"/>
      <c r="V41" s="11"/>
      <c r="W41" s="11"/>
      <c r="X41" s="11"/>
      <c r="Y41" s="11"/>
    </row>
    <row r="42" spans="1:25" ht="13.5" customHeight="1" x14ac:dyDescent="0.45">
      <c r="A42" s="19">
        <v>36</v>
      </c>
      <c r="B42" s="24" t="s">
        <v>656</v>
      </c>
      <c r="C42" s="25">
        <v>12</v>
      </c>
      <c r="D42" s="25">
        <v>445</v>
      </c>
      <c r="E42" s="25">
        <v>1209</v>
      </c>
      <c r="F42" s="22">
        <v>1666</v>
      </c>
      <c r="H42" s="26" t="s">
        <v>668</v>
      </c>
      <c r="I42" s="11">
        <f t="shared" si="6"/>
        <v>12</v>
      </c>
      <c r="J42" s="11">
        <f t="shared" si="7"/>
        <v>12.000036</v>
      </c>
      <c r="K42" s="11">
        <f t="shared" si="4"/>
        <v>32</v>
      </c>
      <c r="L42" s="11" t="str">
        <f t="shared" si="8"/>
        <v>Mitchell</v>
      </c>
      <c r="M42" s="11">
        <f t="shared" si="9"/>
        <v>6</v>
      </c>
      <c r="N42" s="11"/>
      <c r="O42" s="24" t="s">
        <v>672</v>
      </c>
      <c r="P42" s="63">
        <f t="shared" si="5"/>
        <v>0.21220159151193632</v>
      </c>
      <c r="Q42" s="66">
        <f t="shared" si="5"/>
        <v>1.8044685941364906</v>
      </c>
      <c r="R42" s="63">
        <f t="shared" si="5"/>
        <v>2.0846624709026642</v>
      </c>
      <c r="S42" s="66">
        <f t="shared" si="5"/>
        <v>1.8865147037175436</v>
      </c>
      <c r="T42" s="11"/>
      <c r="U42" s="11"/>
      <c r="V42" s="11"/>
      <c r="W42" s="11"/>
      <c r="X42" s="11"/>
      <c r="Y42" s="11"/>
    </row>
    <row r="43" spans="1:25" ht="13.5" customHeight="1" x14ac:dyDescent="0.45">
      <c r="A43" s="19">
        <v>37</v>
      </c>
      <c r="B43" s="24" t="s">
        <v>649</v>
      </c>
      <c r="C43" s="25">
        <v>62</v>
      </c>
      <c r="D43" s="25">
        <v>525</v>
      </c>
      <c r="E43" s="25">
        <v>694</v>
      </c>
      <c r="F43" s="22">
        <v>1281</v>
      </c>
      <c r="H43" s="26" t="s">
        <v>667</v>
      </c>
      <c r="I43" s="11">
        <f t="shared" si="6"/>
        <v>62</v>
      </c>
      <c r="J43" s="11">
        <f t="shared" si="7"/>
        <v>62.000036999999999</v>
      </c>
      <c r="K43" s="11">
        <f t="shared" si="4"/>
        <v>19</v>
      </c>
      <c r="L43" s="11" t="str">
        <f t="shared" si="8"/>
        <v>Frankston</v>
      </c>
      <c r="M43" s="11">
        <f t="shared" si="9"/>
        <v>6</v>
      </c>
      <c r="N43" s="11"/>
      <c r="O43" s="24" t="s">
        <v>667</v>
      </c>
      <c r="P43" s="63">
        <f t="shared" si="5"/>
        <v>1.0963748894783378</v>
      </c>
      <c r="Q43" s="66">
        <f t="shared" si="5"/>
        <v>2.1288674425205789</v>
      </c>
      <c r="R43" s="63">
        <f t="shared" si="5"/>
        <v>1.1966548840417277</v>
      </c>
      <c r="S43" s="66">
        <f t="shared" si="5"/>
        <v>1.4505554234466829</v>
      </c>
      <c r="T43" s="11"/>
      <c r="U43" s="11"/>
      <c r="V43" s="11"/>
      <c r="W43" s="11"/>
      <c r="X43" s="11"/>
      <c r="Y43" s="11"/>
    </row>
    <row r="44" spans="1:25" ht="13.5" customHeight="1" x14ac:dyDescent="0.45">
      <c r="A44" s="19">
        <v>38</v>
      </c>
      <c r="B44" s="24" t="s">
        <v>664</v>
      </c>
      <c r="C44" s="25">
        <v>8</v>
      </c>
      <c r="D44" s="25">
        <v>92</v>
      </c>
      <c r="E44" s="25">
        <v>106</v>
      </c>
      <c r="F44" s="22">
        <v>206</v>
      </c>
      <c r="H44" s="26" t="s">
        <v>664</v>
      </c>
      <c r="I44" s="11">
        <f t="shared" si="6"/>
        <v>8</v>
      </c>
      <c r="J44" s="11">
        <f t="shared" si="7"/>
        <v>8.000038</v>
      </c>
      <c r="K44" s="11">
        <f t="shared" si="4"/>
        <v>35</v>
      </c>
      <c r="L44" s="11" t="str">
        <f t="shared" si="8"/>
        <v>Alpine</v>
      </c>
      <c r="M44" s="11">
        <f t="shared" si="9"/>
        <v>6</v>
      </c>
      <c r="N44" s="11"/>
      <c r="O44" s="24" t="s">
        <v>682</v>
      </c>
      <c r="P44" s="63">
        <f t="shared" si="5"/>
        <v>0.14146772767462423</v>
      </c>
      <c r="Q44" s="66">
        <f t="shared" si="5"/>
        <v>0.37305867564170148</v>
      </c>
      <c r="R44" s="63">
        <f t="shared" si="5"/>
        <v>0.18277437710147426</v>
      </c>
      <c r="S44" s="66">
        <f t="shared" si="5"/>
        <v>0.23326652398908404</v>
      </c>
      <c r="T44" s="11"/>
      <c r="U44" s="11"/>
      <c r="V44" s="11"/>
      <c r="W44" s="11"/>
      <c r="X44" s="11"/>
      <c r="Y44" s="11"/>
    </row>
    <row r="45" spans="1:25" ht="13.5" customHeight="1" x14ac:dyDescent="0.45">
      <c r="A45" s="19">
        <v>39</v>
      </c>
      <c r="B45" s="24" t="s">
        <v>703</v>
      </c>
      <c r="C45" s="25">
        <v>0</v>
      </c>
      <c r="D45" s="25">
        <v>7</v>
      </c>
      <c r="E45" s="25">
        <v>13</v>
      </c>
      <c r="F45" s="22">
        <v>20</v>
      </c>
      <c r="H45" s="26" t="s">
        <v>682</v>
      </c>
      <c r="I45" s="11">
        <f t="shared" si="6"/>
        <v>0</v>
      </c>
      <c r="J45" s="11">
        <f t="shared" si="7"/>
        <v>3.8999999999999999E-5</v>
      </c>
      <c r="K45" s="11">
        <f t="shared" si="4"/>
        <v>68</v>
      </c>
      <c r="L45" s="11" t="str">
        <f t="shared" si="8"/>
        <v>Hindmarsh</v>
      </c>
      <c r="M45" s="11">
        <f t="shared" si="9"/>
        <v>5</v>
      </c>
      <c r="N45" s="11"/>
      <c r="O45" s="24" t="s">
        <v>664</v>
      </c>
      <c r="P45" s="63">
        <f t="shared" si="5"/>
        <v>0</v>
      </c>
      <c r="Q45" s="66">
        <f t="shared" si="5"/>
        <v>2.8384899233607722E-2</v>
      </c>
      <c r="R45" s="63">
        <f t="shared" si="5"/>
        <v>2.2415725493577034E-2</v>
      </c>
      <c r="S45" s="66">
        <f t="shared" si="5"/>
        <v>2.2647235338746022E-2</v>
      </c>
      <c r="T45" s="11"/>
      <c r="U45" s="11"/>
      <c r="V45" s="11"/>
      <c r="W45" s="11"/>
      <c r="X45" s="11"/>
      <c r="Y45" s="11"/>
    </row>
    <row r="46" spans="1:25" ht="13.5" customHeight="1" x14ac:dyDescent="0.45">
      <c r="A46" s="19">
        <v>40</v>
      </c>
      <c r="B46" s="24" t="s">
        <v>686</v>
      </c>
      <c r="C46" s="25">
        <v>0</v>
      </c>
      <c r="D46" s="25">
        <v>47</v>
      </c>
      <c r="E46" s="25">
        <v>43</v>
      </c>
      <c r="F46" s="22">
        <v>90</v>
      </c>
      <c r="H46" s="26" t="s">
        <v>673</v>
      </c>
      <c r="I46" s="11">
        <f t="shared" si="6"/>
        <v>0</v>
      </c>
      <c r="J46" s="11">
        <f t="shared" si="7"/>
        <v>3.9999999999999996E-5</v>
      </c>
      <c r="K46" s="11">
        <f t="shared" si="4"/>
        <v>67</v>
      </c>
      <c r="L46" s="11" t="str">
        <f t="shared" si="8"/>
        <v>Wellington</v>
      </c>
      <c r="M46" s="11">
        <f t="shared" si="9"/>
        <v>2</v>
      </c>
      <c r="N46" s="11"/>
      <c r="O46" s="24" t="s">
        <v>674</v>
      </c>
      <c r="P46" s="63">
        <f t="shared" si="5"/>
        <v>0</v>
      </c>
      <c r="Q46" s="66">
        <f t="shared" si="5"/>
        <v>0.19058432342565185</v>
      </c>
      <c r="R46" s="63">
        <f t="shared" si="5"/>
        <v>7.4144322786447101E-2</v>
      </c>
      <c r="S46" s="66">
        <f t="shared" si="5"/>
        <v>0.10191255902435711</v>
      </c>
      <c r="T46" s="11"/>
      <c r="U46" s="11"/>
      <c r="V46" s="11"/>
      <c r="W46" s="11"/>
      <c r="X46" s="11"/>
      <c r="Y46" s="11"/>
    </row>
    <row r="47" spans="1:25" ht="13.5" customHeight="1" x14ac:dyDescent="0.45">
      <c r="A47" s="19">
        <v>41</v>
      </c>
      <c r="B47" s="24" t="s">
        <v>650</v>
      </c>
      <c r="C47" s="25">
        <v>17</v>
      </c>
      <c r="D47" s="25">
        <v>443</v>
      </c>
      <c r="E47" s="25">
        <v>922</v>
      </c>
      <c r="F47" s="22">
        <v>1382</v>
      </c>
      <c r="H47" s="26" t="s">
        <v>665</v>
      </c>
      <c r="I47" s="11">
        <f t="shared" si="6"/>
        <v>17</v>
      </c>
      <c r="J47" s="11">
        <f t="shared" si="7"/>
        <v>17.000041</v>
      </c>
      <c r="K47" s="11">
        <f t="shared" si="4"/>
        <v>27</v>
      </c>
      <c r="L47" s="11" t="str">
        <f t="shared" si="8"/>
        <v>Swan Hill</v>
      </c>
      <c r="M47" s="11">
        <f t="shared" si="9"/>
        <v>2</v>
      </c>
      <c r="N47" s="11"/>
      <c r="O47" s="24" t="s">
        <v>665</v>
      </c>
      <c r="P47" s="63">
        <f t="shared" si="5"/>
        <v>0.30061892130857648</v>
      </c>
      <c r="Q47" s="66">
        <f t="shared" si="5"/>
        <v>1.7963586229268884</v>
      </c>
      <c r="R47" s="63">
        <f t="shared" si="5"/>
        <v>1.5897922234675403</v>
      </c>
      <c r="S47" s="66">
        <f t="shared" si="5"/>
        <v>1.5649239619073503</v>
      </c>
      <c r="T47" s="11"/>
      <c r="U47" s="11"/>
      <c r="V47" s="11"/>
      <c r="W47" s="11"/>
      <c r="X47" s="11"/>
      <c r="Y47" s="11"/>
    </row>
    <row r="48" spans="1:25" ht="13.5" customHeight="1" x14ac:dyDescent="0.45">
      <c r="A48" s="19">
        <v>42</v>
      </c>
      <c r="B48" s="24" t="s">
        <v>704</v>
      </c>
      <c r="C48" s="25">
        <v>0</v>
      </c>
      <c r="D48" s="25">
        <v>14</v>
      </c>
      <c r="E48" s="25">
        <v>8</v>
      </c>
      <c r="F48" s="22">
        <v>22</v>
      </c>
      <c r="H48" s="26" t="s">
        <v>674</v>
      </c>
      <c r="I48" s="11">
        <f t="shared" si="6"/>
        <v>0</v>
      </c>
      <c r="J48" s="11">
        <f t="shared" si="7"/>
        <v>4.1999999999999998E-5</v>
      </c>
      <c r="K48" s="11">
        <f t="shared" si="4"/>
        <v>66</v>
      </c>
      <c r="L48" s="11" t="str">
        <f t="shared" si="8"/>
        <v>Nillumbik</v>
      </c>
      <c r="M48" s="11">
        <f t="shared" si="9"/>
        <v>2</v>
      </c>
      <c r="N48" s="11"/>
      <c r="O48" s="24" t="s">
        <v>673</v>
      </c>
      <c r="P48" s="63">
        <f t="shared" si="5"/>
        <v>0</v>
      </c>
      <c r="Q48" s="66">
        <f t="shared" si="5"/>
        <v>5.6769798467215443E-2</v>
      </c>
      <c r="R48" s="63">
        <f t="shared" si="5"/>
        <v>1.3794292611432019E-2</v>
      </c>
      <c r="S48" s="66">
        <f t="shared" si="5"/>
        <v>2.4911958872620626E-2</v>
      </c>
      <c r="T48" s="11"/>
      <c r="U48" s="11"/>
      <c r="V48" s="11"/>
      <c r="W48" s="11"/>
      <c r="X48" s="11"/>
      <c r="Y48" s="11"/>
    </row>
    <row r="49" spans="1:25" ht="13.5" customHeight="1" x14ac:dyDescent="0.45">
      <c r="A49" s="19">
        <v>43</v>
      </c>
      <c r="B49" s="24" t="s">
        <v>645</v>
      </c>
      <c r="C49" s="25">
        <v>174</v>
      </c>
      <c r="D49" s="25">
        <v>464</v>
      </c>
      <c r="E49" s="25">
        <v>1291</v>
      </c>
      <c r="F49" s="22">
        <v>1929</v>
      </c>
      <c r="H49" s="26" t="s">
        <v>683</v>
      </c>
      <c r="I49" s="11">
        <f t="shared" si="6"/>
        <v>174</v>
      </c>
      <c r="J49" s="11">
        <f t="shared" si="7"/>
        <v>174.00004300000001</v>
      </c>
      <c r="K49" s="11">
        <f t="shared" si="4"/>
        <v>11</v>
      </c>
      <c r="L49" s="11" t="str">
        <f t="shared" si="8"/>
        <v>Moira</v>
      </c>
      <c r="M49" s="11">
        <f t="shared" si="9"/>
        <v>2</v>
      </c>
      <c r="N49" s="11"/>
      <c r="O49" s="24" t="s">
        <v>676</v>
      </c>
      <c r="P49" s="63">
        <f t="shared" si="5"/>
        <v>3.0769230769230771</v>
      </c>
      <c r="Q49" s="66">
        <f t="shared" si="5"/>
        <v>1.8815133206277119</v>
      </c>
      <c r="R49" s="63">
        <f t="shared" si="5"/>
        <v>2.2260539701698421</v>
      </c>
      <c r="S49" s="66">
        <f t="shared" si="5"/>
        <v>2.1843258484220538</v>
      </c>
      <c r="T49" s="11"/>
      <c r="U49" s="11"/>
      <c r="V49" s="11"/>
      <c r="W49" s="11"/>
      <c r="X49" s="11"/>
      <c r="Y49" s="11"/>
    </row>
    <row r="50" spans="1:25" ht="13.5" customHeight="1" x14ac:dyDescent="0.45">
      <c r="A50" s="19">
        <v>44</v>
      </c>
      <c r="B50" s="24" t="s">
        <v>639</v>
      </c>
      <c r="C50" s="25">
        <v>205</v>
      </c>
      <c r="D50" s="25">
        <v>283</v>
      </c>
      <c r="E50" s="25">
        <v>446</v>
      </c>
      <c r="F50" s="22">
        <v>934</v>
      </c>
      <c r="H50" s="26" t="s">
        <v>635</v>
      </c>
      <c r="I50" s="11">
        <f t="shared" si="6"/>
        <v>205</v>
      </c>
      <c r="J50" s="11">
        <f t="shared" si="7"/>
        <v>205.000044</v>
      </c>
      <c r="K50" s="11">
        <f t="shared" si="4"/>
        <v>9</v>
      </c>
      <c r="L50" s="11" t="str">
        <f t="shared" si="8"/>
        <v>Horsham</v>
      </c>
      <c r="M50" s="11">
        <f t="shared" si="9"/>
        <v>2</v>
      </c>
      <c r="N50" s="11"/>
      <c r="O50" s="24" t="s">
        <v>683</v>
      </c>
      <c r="P50" s="63">
        <f t="shared" si="5"/>
        <v>3.6251105216622457</v>
      </c>
      <c r="Q50" s="66">
        <f t="shared" si="5"/>
        <v>1.1475609261587121</v>
      </c>
      <c r="R50" s="63">
        <f t="shared" si="5"/>
        <v>0.76903181308733515</v>
      </c>
      <c r="S50" s="66">
        <f t="shared" si="5"/>
        <v>1.0576258903194393</v>
      </c>
      <c r="T50" s="11"/>
      <c r="U50" s="11"/>
      <c r="V50" s="11"/>
      <c r="W50" s="11"/>
      <c r="X50" s="11"/>
      <c r="Y50" s="11"/>
    </row>
    <row r="51" spans="1:25" ht="13.5" customHeight="1" x14ac:dyDescent="0.45">
      <c r="A51" s="19">
        <v>45</v>
      </c>
      <c r="B51" s="24" t="s">
        <v>655</v>
      </c>
      <c r="C51" s="25">
        <v>36</v>
      </c>
      <c r="D51" s="25">
        <v>923</v>
      </c>
      <c r="E51" s="25">
        <v>5956</v>
      </c>
      <c r="F51" s="22">
        <v>6915</v>
      </c>
      <c r="H51" s="26" t="s">
        <v>684</v>
      </c>
      <c r="I51" s="11">
        <f t="shared" si="6"/>
        <v>36</v>
      </c>
      <c r="J51" s="11">
        <f t="shared" si="7"/>
        <v>36.000045</v>
      </c>
      <c r="K51" s="11">
        <f t="shared" si="4"/>
        <v>22</v>
      </c>
      <c r="L51" s="11" t="str">
        <f t="shared" si="8"/>
        <v>Colac-Otway</v>
      </c>
      <c r="M51" s="11">
        <f t="shared" si="9"/>
        <v>2</v>
      </c>
      <c r="N51" s="11"/>
      <c r="O51" s="72" t="s">
        <v>635</v>
      </c>
      <c r="P51" s="63">
        <f t="shared" si="5"/>
        <v>0.63660477453580899</v>
      </c>
      <c r="Q51" s="66">
        <f t="shared" si="5"/>
        <v>3.7427517132314181</v>
      </c>
      <c r="R51" s="63">
        <f t="shared" si="5"/>
        <v>10.269850849211139</v>
      </c>
      <c r="S51" s="66">
        <f t="shared" si="5"/>
        <v>7.830281618371437</v>
      </c>
      <c r="T51" s="11"/>
      <c r="U51" s="11"/>
      <c r="V51" s="11"/>
      <c r="W51" s="11"/>
      <c r="X51" s="11"/>
      <c r="Y51" s="11"/>
    </row>
    <row r="52" spans="1:25" ht="13.5" customHeight="1" x14ac:dyDescent="0.45">
      <c r="A52" s="19">
        <v>46</v>
      </c>
      <c r="B52" s="24" t="s">
        <v>679</v>
      </c>
      <c r="C52" s="25">
        <v>361</v>
      </c>
      <c r="D52" s="25">
        <v>873</v>
      </c>
      <c r="E52" s="25">
        <v>1180</v>
      </c>
      <c r="F52" s="22">
        <v>2414</v>
      </c>
      <c r="H52" s="26" t="s">
        <v>685</v>
      </c>
      <c r="I52" s="11">
        <f t="shared" si="6"/>
        <v>361</v>
      </c>
      <c r="J52" s="11">
        <f t="shared" si="7"/>
        <v>361.000046</v>
      </c>
      <c r="K52" s="11">
        <f t="shared" si="4"/>
        <v>5</v>
      </c>
      <c r="L52" s="11" t="str">
        <f t="shared" si="8"/>
        <v>Benalla</v>
      </c>
      <c r="M52" s="11">
        <f t="shared" si="9"/>
        <v>2</v>
      </c>
      <c r="N52" s="11"/>
      <c r="O52" s="72" t="s">
        <v>684</v>
      </c>
      <c r="P52" s="63">
        <f t="shared" si="5"/>
        <v>6.3837312113174187</v>
      </c>
      <c r="Q52" s="66">
        <f t="shared" si="5"/>
        <v>3.5400024329913626</v>
      </c>
      <c r="R52" s="63">
        <f t="shared" si="5"/>
        <v>2.0346581601862228</v>
      </c>
      <c r="S52" s="66">
        <f t="shared" si="5"/>
        <v>2.733521305386645</v>
      </c>
      <c r="T52" s="11"/>
      <c r="U52" s="11"/>
      <c r="V52" s="11"/>
      <c r="W52" s="11"/>
      <c r="X52" s="11"/>
      <c r="Y52" s="11"/>
    </row>
    <row r="53" spans="1:25" ht="13.5" customHeight="1" x14ac:dyDescent="0.45">
      <c r="A53" s="19">
        <v>47</v>
      </c>
      <c r="B53" s="24" t="s">
        <v>668</v>
      </c>
      <c r="C53" s="25">
        <v>128</v>
      </c>
      <c r="D53" s="25">
        <v>96</v>
      </c>
      <c r="E53" s="25">
        <v>192</v>
      </c>
      <c r="F53" s="22">
        <v>416</v>
      </c>
      <c r="H53" s="26" t="s">
        <v>686</v>
      </c>
      <c r="I53" s="11">
        <f t="shared" si="6"/>
        <v>128</v>
      </c>
      <c r="J53" s="11">
        <f t="shared" si="7"/>
        <v>128.000047</v>
      </c>
      <c r="K53" s="11">
        <f t="shared" si="4"/>
        <v>12</v>
      </c>
      <c r="L53" s="11" t="str">
        <f t="shared" si="8"/>
        <v>Bayside</v>
      </c>
      <c r="M53" s="11">
        <f t="shared" si="9"/>
        <v>2</v>
      </c>
      <c r="N53" s="11"/>
      <c r="O53" s="72" t="s">
        <v>687</v>
      </c>
      <c r="P53" s="63">
        <f t="shared" si="5"/>
        <v>2.2634836427939877</v>
      </c>
      <c r="Q53" s="66">
        <f t="shared" si="5"/>
        <v>0.38927861806090591</v>
      </c>
      <c r="R53" s="63">
        <f t="shared" si="5"/>
        <v>0.33106302267436849</v>
      </c>
      <c r="S53" s="66">
        <f t="shared" si="5"/>
        <v>0.47106249504591724</v>
      </c>
      <c r="T53" s="11"/>
      <c r="U53" s="11"/>
      <c r="V53" s="11"/>
      <c r="W53" s="11"/>
      <c r="X53" s="11"/>
      <c r="Y53" s="11"/>
    </row>
    <row r="54" spans="1:25" ht="13.5" customHeight="1" x14ac:dyDescent="0.45">
      <c r="A54" s="19">
        <v>48</v>
      </c>
      <c r="B54" s="24" t="s">
        <v>682</v>
      </c>
      <c r="C54" s="25">
        <v>6</v>
      </c>
      <c r="D54" s="25">
        <v>88</v>
      </c>
      <c r="E54" s="25">
        <v>121</v>
      </c>
      <c r="F54" s="22">
        <v>215</v>
      </c>
      <c r="H54" s="26" t="s">
        <v>687</v>
      </c>
      <c r="I54" s="11">
        <f t="shared" si="6"/>
        <v>6</v>
      </c>
      <c r="J54" s="11">
        <f t="shared" si="7"/>
        <v>6.0000479999999996</v>
      </c>
      <c r="K54" s="11">
        <f t="shared" si="4"/>
        <v>36</v>
      </c>
      <c r="L54" s="11" t="str">
        <f t="shared" si="8"/>
        <v>Baw Baw</v>
      </c>
      <c r="M54" s="11">
        <f t="shared" si="9"/>
        <v>2</v>
      </c>
      <c r="N54" s="11"/>
      <c r="O54" s="72" t="s">
        <v>685</v>
      </c>
      <c r="P54" s="63">
        <f t="shared" si="5"/>
        <v>0.10610079575596816</v>
      </c>
      <c r="Q54" s="66">
        <f t="shared" si="5"/>
        <v>0.3568387332224971</v>
      </c>
      <c r="R54" s="63">
        <f t="shared" si="5"/>
        <v>0.20863867574790929</v>
      </c>
      <c r="S54" s="66">
        <f t="shared" si="5"/>
        <v>0.24345777989151973</v>
      </c>
      <c r="T54" s="11"/>
      <c r="U54" s="11"/>
      <c r="V54" s="11"/>
      <c r="W54" s="11"/>
      <c r="X54" s="11"/>
      <c r="Y54" s="11"/>
    </row>
    <row r="55" spans="1:25" ht="13.5" customHeight="1" x14ac:dyDescent="0.45">
      <c r="A55" s="19">
        <v>49</v>
      </c>
      <c r="B55" s="24" t="s">
        <v>675</v>
      </c>
      <c r="C55" s="25">
        <v>2</v>
      </c>
      <c r="D55" s="25">
        <v>28</v>
      </c>
      <c r="E55" s="25">
        <v>36</v>
      </c>
      <c r="F55" s="22">
        <v>66</v>
      </c>
      <c r="H55" s="26" t="s">
        <v>675</v>
      </c>
      <c r="I55" s="11">
        <f t="shared" si="6"/>
        <v>2</v>
      </c>
      <c r="J55" s="11">
        <f t="shared" si="7"/>
        <v>2.0000490000000002</v>
      </c>
      <c r="K55" s="11">
        <f t="shared" si="4"/>
        <v>43</v>
      </c>
      <c r="L55" s="11" t="str">
        <f t="shared" si="8"/>
        <v>Yarriambiack</v>
      </c>
      <c r="M55" s="11">
        <f t="shared" si="9"/>
        <v>0</v>
      </c>
      <c r="N55" s="11"/>
      <c r="O55" s="72" t="s">
        <v>686</v>
      </c>
      <c r="P55" s="63">
        <f t="shared" si="5"/>
        <v>3.5366931918656058E-2</v>
      </c>
      <c r="Q55" s="66">
        <f t="shared" si="5"/>
        <v>0.11353959693443089</v>
      </c>
      <c r="R55" s="63">
        <f t="shared" si="5"/>
        <v>6.2074316751444092E-2</v>
      </c>
      <c r="S55" s="66">
        <f t="shared" si="5"/>
        <v>7.4735876617861879E-2</v>
      </c>
      <c r="T55" s="11"/>
      <c r="U55" s="11"/>
      <c r="V55" s="11"/>
      <c r="W55" s="11"/>
      <c r="X55" s="11"/>
      <c r="Y55" s="11"/>
    </row>
    <row r="56" spans="1:25" ht="13.5" customHeight="1" x14ac:dyDescent="0.45">
      <c r="A56" s="19">
        <v>50</v>
      </c>
      <c r="B56" s="24" t="s">
        <v>657</v>
      </c>
      <c r="C56" s="25">
        <v>16</v>
      </c>
      <c r="D56" s="25">
        <v>750</v>
      </c>
      <c r="E56" s="25">
        <v>3591</v>
      </c>
      <c r="F56" s="22">
        <v>4357</v>
      </c>
      <c r="H56" s="26" t="s">
        <v>676</v>
      </c>
      <c r="I56" s="11">
        <f t="shared" si="6"/>
        <v>16</v>
      </c>
      <c r="J56" s="11">
        <f t="shared" si="7"/>
        <v>16.000050000000002</v>
      </c>
      <c r="K56" s="11">
        <f t="shared" si="4"/>
        <v>28</v>
      </c>
      <c r="L56" s="11" t="str">
        <f t="shared" si="8"/>
        <v>West Wimmera</v>
      </c>
      <c r="M56" s="11">
        <f t="shared" si="9"/>
        <v>0</v>
      </c>
      <c r="N56" s="11"/>
      <c r="O56" s="72" t="s">
        <v>688</v>
      </c>
      <c r="P56" s="63">
        <f t="shared" si="5"/>
        <v>0.28293545534924847</v>
      </c>
      <c r="Q56" s="66">
        <f t="shared" si="5"/>
        <v>3.0412392036008273</v>
      </c>
      <c r="R56" s="63">
        <f t="shared" si="5"/>
        <v>6.191913095956548</v>
      </c>
      <c r="S56" s="66">
        <f t="shared" si="5"/>
        <v>4.9337002185458205</v>
      </c>
      <c r="T56" s="11"/>
      <c r="U56" s="11"/>
      <c r="V56" s="11"/>
      <c r="W56" s="11"/>
      <c r="X56" s="11"/>
      <c r="Y56" s="11"/>
    </row>
    <row r="57" spans="1:25" ht="13.5" customHeight="1" x14ac:dyDescent="0.45">
      <c r="A57" s="19">
        <v>51</v>
      </c>
      <c r="B57" s="24" t="s">
        <v>652</v>
      </c>
      <c r="C57" s="25">
        <v>40</v>
      </c>
      <c r="D57" s="25">
        <v>432</v>
      </c>
      <c r="E57" s="25">
        <v>1074</v>
      </c>
      <c r="F57" s="22">
        <v>1546</v>
      </c>
      <c r="H57" s="26" t="s">
        <v>669</v>
      </c>
      <c r="I57" s="11">
        <f t="shared" si="6"/>
        <v>40</v>
      </c>
      <c r="J57" s="11">
        <f t="shared" si="7"/>
        <v>40.000050999999999</v>
      </c>
      <c r="K57" s="11">
        <f t="shared" si="4"/>
        <v>20</v>
      </c>
      <c r="L57" s="11" t="str">
        <f t="shared" si="8"/>
        <v>Warrnambool</v>
      </c>
      <c r="M57" s="11">
        <f t="shared" si="9"/>
        <v>0</v>
      </c>
      <c r="N57" s="11"/>
      <c r="O57" s="72" t="s">
        <v>666</v>
      </c>
      <c r="P57" s="63">
        <f t="shared" si="5"/>
        <v>0.70733863837312105</v>
      </c>
      <c r="Q57" s="66">
        <f t="shared" si="5"/>
        <v>1.7517537812740764</v>
      </c>
      <c r="R57" s="63">
        <f t="shared" si="5"/>
        <v>1.8518837830847488</v>
      </c>
      <c r="S57" s="66">
        <f t="shared" si="5"/>
        <v>1.7506312916850675</v>
      </c>
      <c r="T57" s="11"/>
      <c r="U57" s="11"/>
      <c r="V57" s="11"/>
      <c r="W57" s="11"/>
      <c r="X57" s="11"/>
      <c r="Y57" s="11"/>
    </row>
    <row r="58" spans="1:25" ht="13.5" customHeight="1" x14ac:dyDescent="0.45">
      <c r="A58" s="19">
        <v>52</v>
      </c>
      <c r="B58" s="24" t="s">
        <v>688</v>
      </c>
      <c r="C58" s="25">
        <v>0</v>
      </c>
      <c r="D58" s="25">
        <v>40</v>
      </c>
      <c r="E58" s="25">
        <v>47</v>
      </c>
      <c r="F58" s="22">
        <v>87</v>
      </c>
      <c r="H58" s="26" t="s">
        <v>688</v>
      </c>
      <c r="I58" s="11">
        <f t="shared" si="6"/>
        <v>0</v>
      </c>
      <c r="J58" s="11">
        <f t="shared" si="7"/>
        <v>5.1999999999999997E-5</v>
      </c>
      <c r="K58" s="11">
        <f t="shared" si="4"/>
        <v>65</v>
      </c>
      <c r="L58" s="11" t="str">
        <f t="shared" si="8"/>
        <v>Wangaratta</v>
      </c>
      <c r="M58" s="11">
        <f t="shared" si="9"/>
        <v>0</v>
      </c>
      <c r="N58" s="11"/>
      <c r="O58" s="72" t="s">
        <v>669</v>
      </c>
      <c r="P58" s="63">
        <f t="shared" si="5"/>
        <v>0</v>
      </c>
      <c r="Q58" s="66">
        <f t="shared" si="5"/>
        <v>0.16219942419204411</v>
      </c>
      <c r="R58" s="63">
        <f t="shared" si="5"/>
        <v>8.1041469092163115E-2</v>
      </c>
      <c r="S58" s="66">
        <f t="shared" si="5"/>
        <v>9.8515473723545202E-2</v>
      </c>
      <c r="T58" s="11"/>
      <c r="U58" s="11"/>
      <c r="V58" s="11"/>
      <c r="W58" s="11"/>
      <c r="X58" s="11"/>
      <c r="Y58" s="11"/>
    </row>
    <row r="59" spans="1:25" ht="13.5" customHeight="1" x14ac:dyDescent="0.45">
      <c r="A59" s="19">
        <v>53</v>
      </c>
      <c r="B59" s="24" t="s">
        <v>648</v>
      </c>
      <c r="C59" s="25">
        <v>66</v>
      </c>
      <c r="D59" s="25">
        <v>780</v>
      </c>
      <c r="E59" s="25">
        <v>2652</v>
      </c>
      <c r="F59" s="22">
        <v>3498</v>
      </c>
      <c r="H59" s="26" t="s">
        <v>689</v>
      </c>
      <c r="I59" s="11">
        <f t="shared" si="6"/>
        <v>66</v>
      </c>
      <c r="J59" s="11">
        <f t="shared" si="7"/>
        <v>66.000052999999994</v>
      </c>
      <c r="K59" s="11">
        <f t="shared" si="4"/>
        <v>17</v>
      </c>
      <c r="L59" s="11" t="str">
        <f t="shared" si="8"/>
        <v>Towong</v>
      </c>
      <c r="M59" s="11">
        <f t="shared" si="9"/>
        <v>0</v>
      </c>
      <c r="N59" s="11"/>
      <c r="O59" s="72" t="s">
        <v>692</v>
      </c>
      <c r="P59" s="63">
        <f t="shared" si="5"/>
        <v>1.1671087533156499</v>
      </c>
      <c r="Q59" s="66">
        <f t="shared" si="5"/>
        <v>3.1628887717448602</v>
      </c>
      <c r="R59" s="63">
        <f t="shared" si="5"/>
        <v>4.5728080006897143</v>
      </c>
      <c r="S59" s="66">
        <f t="shared" si="5"/>
        <v>3.961001460746679</v>
      </c>
      <c r="T59" s="11"/>
      <c r="U59" s="11"/>
      <c r="V59" s="11"/>
      <c r="W59" s="11"/>
      <c r="X59" s="11"/>
      <c r="Y59" s="11"/>
    </row>
    <row r="60" spans="1:25" ht="13.5" customHeight="1" x14ac:dyDescent="0.45">
      <c r="A60" s="19">
        <v>54</v>
      </c>
      <c r="B60" s="24" t="s">
        <v>672</v>
      </c>
      <c r="C60" s="25">
        <v>0</v>
      </c>
      <c r="D60" s="25">
        <v>194</v>
      </c>
      <c r="E60" s="25">
        <v>160</v>
      </c>
      <c r="F60" s="22">
        <v>354</v>
      </c>
      <c r="H60" s="26" t="s">
        <v>690</v>
      </c>
      <c r="I60" s="11">
        <f t="shared" si="6"/>
        <v>0</v>
      </c>
      <c r="J60" s="11">
        <f t="shared" si="7"/>
        <v>5.3999999999999998E-5</v>
      </c>
      <c r="K60" s="11">
        <f t="shared" si="4"/>
        <v>64</v>
      </c>
      <c r="L60" s="11" t="str">
        <f t="shared" si="8"/>
        <v>Surf Coast</v>
      </c>
      <c r="M60" s="11">
        <f t="shared" si="9"/>
        <v>0</v>
      </c>
      <c r="N60" s="11"/>
      <c r="O60" s="72" t="s">
        <v>690</v>
      </c>
      <c r="P60" s="63">
        <f t="shared" si="5"/>
        <v>0</v>
      </c>
      <c r="Q60" s="66">
        <f t="shared" si="5"/>
        <v>0.78666720733141393</v>
      </c>
      <c r="R60" s="63">
        <f t="shared" si="5"/>
        <v>0.27588585222864043</v>
      </c>
      <c r="S60" s="66">
        <f t="shared" si="5"/>
        <v>0.40085606549580455</v>
      </c>
      <c r="T60" s="11"/>
      <c r="U60" s="11"/>
      <c r="V60" s="11"/>
      <c r="W60" s="11"/>
      <c r="X60" s="11"/>
      <c r="Y60" s="11"/>
    </row>
    <row r="61" spans="1:25" ht="13.5" customHeight="1" x14ac:dyDescent="0.45">
      <c r="A61" s="19">
        <v>55</v>
      </c>
      <c r="B61" s="24" t="s">
        <v>706</v>
      </c>
      <c r="C61" s="25">
        <v>0</v>
      </c>
      <c r="D61" s="25">
        <v>10</v>
      </c>
      <c r="E61" s="25">
        <v>6</v>
      </c>
      <c r="F61" s="22">
        <v>16</v>
      </c>
      <c r="H61" s="26" t="s">
        <v>691</v>
      </c>
      <c r="I61" s="11">
        <f t="shared" si="6"/>
        <v>0</v>
      </c>
      <c r="J61" s="11">
        <f t="shared" si="7"/>
        <v>5.4999999999999995E-5</v>
      </c>
      <c r="K61" s="11">
        <f t="shared" si="4"/>
        <v>63</v>
      </c>
      <c r="L61" s="11" t="str">
        <f t="shared" si="8"/>
        <v>Strathbogie</v>
      </c>
      <c r="M61" s="11">
        <f t="shared" si="9"/>
        <v>0</v>
      </c>
      <c r="N61" s="11"/>
      <c r="O61" s="72" t="s">
        <v>675</v>
      </c>
      <c r="P61" s="63">
        <f t="shared" si="5"/>
        <v>0</v>
      </c>
      <c r="Q61" s="66">
        <f t="shared" si="5"/>
        <v>4.0549856048011028E-2</v>
      </c>
      <c r="R61" s="63">
        <f t="shared" si="5"/>
        <v>1.0345719458574015E-2</v>
      </c>
      <c r="S61" s="66">
        <f t="shared" si="5"/>
        <v>1.8117788270996818E-2</v>
      </c>
      <c r="T61" s="11"/>
      <c r="U61" s="11"/>
      <c r="V61" s="11"/>
      <c r="W61" s="11"/>
      <c r="X61" s="11"/>
      <c r="Y61" s="11"/>
    </row>
    <row r="62" spans="1:25" ht="13.5" customHeight="1" x14ac:dyDescent="0.45">
      <c r="A62" s="19">
        <v>56</v>
      </c>
      <c r="B62" s="24" t="s">
        <v>694</v>
      </c>
      <c r="C62" s="25">
        <v>0</v>
      </c>
      <c r="D62" s="25">
        <v>18</v>
      </c>
      <c r="E62" s="25">
        <v>24</v>
      </c>
      <c r="F62" s="22">
        <v>42</v>
      </c>
      <c r="H62" s="26" t="s">
        <v>692</v>
      </c>
      <c r="I62" s="11">
        <f t="shared" si="6"/>
        <v>0</v>
      </c>
      <c r="J62" s="11">
        <f t="shared" si="7"/>
        <v>5.5999999999999999E-5</v>
      </c>
      <c r="K62" s="11">
        <f t="shared" si="4"/>
        <v>62</v>
      </c>
      <c r="L62" s="11" t="str">
        <f t="shared" si="8"/>
        <v>Southern Grampians</v>
      </c>
      <c r="M62" s="11">
        <f t="shared" si="9"/>
        <v>0</v>
      </c>
      <c r="N62" s="11"/>
      <c r="O62" s="72" t="s">
        <v>689</v>
      </c>
      <c r="P62" s="63">
        <f t="shared" si="5"/>
        <v>0</v>
      </c>
      <c r="Q62" s="66">
        <f t="shared" si="5"/>
        <v>7.2989740886419852E-2</v>
      </c>
      <c r="R62" s="63">
        <f t="shared" si="5"/>
        <v>4.1382877834296061E-2</v>
      </c>
      <c r="S62" s="66">
        <f t="shared" si="5"/>
        <v>4.7559194211366645E-2</v>
      </c>
      <c r="T62" s="11"/>
      <c r="U62" s="11"/>
      <c r="V62" s="11"/>
      <c r="W62" s="11"/>
      <c r="X62" s="11"/>
      <c r="Y62" s="11"/>
    </row>
    <row r="63" spans="1:25" ht="13.5" customHeight="1" x14ac:dyDescent="0.45">
      <c r="A63" s="19">
        <v>57</v>
      </c>
      <c r="B63" s="24" t="s">
        <v>699</v>
      </c>
      <c r="C63" s="25">
        <v>0</v>
      </c>
      <c r="D63" s="25">
        <v>17</v>
      </c>
      <c r="E63" s="25">
        <v>18</v>
      </c>
      <c r="F63" s="22">
        <v>35</v>
      </c>
      <c r="H63" s="26" t="s">
        <v>666</v>
      </c>
      <c r="I63" s="11">
        <f t="shared" si="6"/>
        <v>0</v>
      </c>
      <c r="J63" s="11">
        <f t="shared" si="7"/>
        <v>5.6999999999999996E-5</v>
      </c>
      <c r="K63" s="11">
        <f t="shared" si="4"/>
        <v>61</v>
      </c>
      <c r="L63" s="11" t="str">
        <f t="shared" si="8"/>
        <v>South Gippsland</v>
      </c>
      <c r="M63" s="11">
        <f t="shared" si="9"/>
        <v>0</v>
      </c>
      <c r="N63" s="11"/>
      <c r="O63" s="72" t="s">
        <v>696</v>
      </c>
      <c r="P63" s="63">
        <f t="shared" si="5"/>
        <v>0</v>
      </c>
      <c r="Q63" s="66">
        <f t="shared" si="5"/>
        <v>6.8934755281618743E-2</v>
      </c>
      <c r="R63" s="63">
        <f t="shared" si="5"/>
        <v>3.1037158375722046E-2</v>
      </c>
      <c r="S63" s="66">
        <f t="shared" si="5"/>
        <v>3.963266184280554E-2</v>
      </c>
      <c r="T63" s="11"/>
      <c r="U63" s="11"/>
      <c r="V63" s="11"/>
      <c r="W63" s="11"/>
      <c r="X63" s="11"/>
      <c r="Y63" s="11"/>
    </row>
    <row r="64" spans="1:25" ht="13.5" customHeight="1" x14ac:dyDescent="0.45">
      <c r="A64" s="19">
        <v>58</v>
      </c>
      <c r="B64" s="24" t="s">
        <v>673</v>
      </c>
      <c r="C64" s="25">
        <v>2</v>
      </c>
      <c r="D64" s="25">
        <v>62</v>
      </c>
      <c r="E64" s="25">
        <v>49</v>
      </c>
      <c r="F64" s="22">
        <v>113</v>
      </c>
      <c r="H64" s="26" t="s">
        <v>693</v>
      </c>
      <c r="I64" s="11">
        <f t="shared" si="6"/>
        <v>2</v>
      </c>
      <c r="J64" s="11">
        <f t="shared" si="7"/>
        <v>2.0000580000000001</v>
      </c>
      <c r="K64" s="11">
        <f t="shared" si="4"/>
        <v>42</v>
      </c>
      <c r="L64" s="11" t="str">
        <f t="shared" si="8"/>
        <v>Queenscliffe (B)</v>
      </c>
      <c r="M64" s="11">
        <f t="shared" si="9"/>
        <v>0</v>
      </c>
      <c r="N64" s="11"/>
      <c r="O64" s="72" t="s">
        <v>691</v>
      </c>
      <c r="P64" s="63">
        <f t="shared" si="5"/>
        <v>3.5366931918656058E-2</v>
      </c>
      <c r="Q64" s="66">
        <f t="shared" si="5"/>
        <v>0.25140910749766837</v>
      </c>
      <c r="R64" s="63">
        <f t="shared" si="5"/>
        <v>8.4490042245021116E-2</v>
      </c>
      <c r="S64" s="66">
        <f t="shared" si="5"/>
        <v>0.12795687966391503</v>
      </c>
      <c r="T64" s="11"/>
      <c r="U64" s="11"/>
      <c r="V64" s="11"/>
      <c r="W64" s="11"/>
      <c r="X64" s="11"/>
      <c r="Y64" s="11"/>
    </row>
    <row r="65" spans="1:25" ht="13.5" customHeight="1" x14ac:dyDescent="0.45">
      <c r="A65" s="19">
        <v>59</v>
      </c>
      <c r="B65" s="24" t="s">
        <v>698</v>
      </c>
      <c r="C65" s="25">
        <v>0</v>
      </c>
      <c r="D65" s="25">
        <v>13</v>
      </c>
      <c r="E65" s="25">
        <v>26</v>
      </c>
      <c r="F65" s="22">
        <v>39</v>
      </c>
      <c r="H65" s="26" t="s">
        <v>694</v>
      </c>
      <c r="I65" s="11">
        <f t="shared" si="6"/>
        <v>0</v>
      </c>
      <c r="J65" s="11">
        <f t="shared" si="7"/>
        <v>5.8999999999999998E-5</v>
      </c>
      <c r="K65" s="11">
        <f t="shared" si="4"/>
        <v>60</v>
      </c>
      <c r="L65" s="11" t="str">
        <f t="shared" si="8"/>
        <v>Pyrenees</v>
      </c>
      <c r="M65" s="11">
        <f t="shared" si="9"/>
        <v>0</v>
      </c>
      <c r="N65" s="11"/>
      <c r="O65" s="72" t="s">
        <v>695</v>
      </c>
      <c r="P65" s="63">
        <f t="shared" si="5"/>
        <v>0</v>
      </c>
      <c r="Q65" s="66">
        <f t="shared" si="5"/>
        <v>5.2714812862414341E-2</v>
      </c>
      <c r="R65" s="63">
        <f t="shared" si="5"/>
        <v>4.4831450987154069E-2</v>
      </c>
      <c r="S65" s="66">
        <f t="shared" si="5"/>
        <v>4.4162108910554741E-2</v>
      </c>
      <c r="T65" s="11"/>
      <c r="U65" s="11"/>
      <c r="V65" s="11"/>
      <c r="W65" s="11"/>
      <c r="X65" s="11"/>
      <c r="Y65" s="11"/>
    </row>
    <row r="66" spans="1:25" ht="13.5" customHeight="1" x14ac:dyDescent="0.45">
      <c r="A66" s="19">
        <v>60</v>
      </c>
      <c r="B66" s="24" t="s">
        <v>660</v>
      </c>
      <c r="C66" s="25">
        <v>13</v>
      </c>
      <c r="D66" s="25">
        <v>606</v>
      </c>
      <c r="E66" s="25">
        <v>1680</v>
      </c>
      <c r="F66" s="22">
        <v>2299</v>
      </c>
      <c r="H66" s="26" t="s">
        <v>695</v>
      </c>
      <c r="I66" s="11">
        <f t="shared" si="6"/>
        <v>13</v>
      </c>
      <c r="J66" s="11">
        <f t="shared" si="7"/>
        <v>13.00006</v>
      </c>
      <c r="K66" s="11">
        <f t="shared" si="4"/>
        <v>31</v>
      </c>
      <c r="L66" s="11" t="str">
        <f t="shared" si="8"/>
        <v>Northern Grampians</v>
      </c>
      <c r="M66" s="11">
        <f t="shared" si="9"/>
        <v>0</v>
      </c>
      <c r="N66" s="11"/>
      <c r="O66" s="72" t="s">
        <v>694</v>
      </c>
      <c r="P66" s="63">
        <f t="shared" si="5"/>
        <v>0.22988505747126436</v>
      </c>
      <c r="Q66" s="66">
        <f t="shared" si="5"/>
        <v>2.4573212765094681</v>
      </c>
      <c r="R66" s="63">
        <f t="shared" si="5"/>
        <v>2.8968014484007241</v>
      </c>
      <c r="S66" s="66">
        <f t="shared" si="5"/>
        <v>2.6032997021888553</v>
      </c>
      <c r="T66" s="11"/>
      <c r="U66" s="11"/>
      <c r="V66" s="11"/>
      <c r="W66" s="11"/>
      <c r="X66" s="11"/>
      <c r="Y66" s="11"/>
    </row>
    <row r="67" spans="1:25" ht="13.5" customHeight="1" x14ac:dyDescent="0.45">
      <c r="A67" s="19">
        <v>61</v>
      </c>
      <c r="B67" s="24" t="s">
        <v>709</v>
      </c>
      <c r="C67" s="25">
        <v>0</v>
      </c>
      <c r="D67" s="25">
        <v>8</v>
      </c>
      <c r="E67" s="25">
        <v>2</v>
      </c>
      <c r="F67" s="22">
        <v>10</v>
      </c>
      <c r="H67" s="26" t="s">
        <v>696</v>
      </c>
      <c r="I67" s="11">
        <f t="shared" si="6"/>
        <v>0</v>
      </c>
      <c r="J67" s="11">
        <f t="shared" si="7"/>
        <v>6.0999999999999999E-5</v>
      </c>
      <c r="K67" s="11">
        <f t="shared" si="4"/>
        <v>59</v>
      </c>
      <c r="L67" s="11" t="str">
        <f t="shared" si="8"/>
        <v>Murrindindi</v>
      </c>
      <c r="M67" s="11">
        <f t="shared" si="9"/>
        <v>0</v>
      </c>
      <c r="N67" s="11"/>
      <c r="O67" s="72" t="s">
        <v>698</v>
      </c>
      <c r="P67" s="63">
        <f t="shared" si="5"/>
        <v>0</v>
      </c>
      <c r="Q67" s="66">
        <f t="shared" si="5"/>
        <v>3.2439884838408824E-2</v>
      </c>
      <c r="R67" s="63">
        <f t="shared" si="5"/>
        <v>3.4485731528580048E-3</v>
      </c>
      <c r="S67" s="66">
        <f t="shared" si="5"/>
        <v>1.1323617669373011E-2</v>
      </c>
      <c r="T67" s="11"/>
      <c r="U67" s="11"/>
      <c r="V67" s="11"/>
      <c r="W67" s="11"/>
      <c r="X67" s="11"/>
      <c r="Y67" s="11"/>
    </row>
    <row r="68" spans="1:25" ht="13.5" customHeight="1" x14ac:dyDescent="0.45">
      <c r="A68" s="19">
        <v>62</v>
      </c>
      <c r="B68" s="24" t="s">
        <v>417</v>
      </c>
      <c r="C68" s="25">
        <v>0</v>
      </c>
      <c r="D68" s="25">
        <v>2</v>
      </c>
      <c r="E68" s="25">
        <v>2</v>
      </c>
      <c r="F68" s="22">
        <v>4</v>
      </c>
      <c r="H68" s="26" t="s">
        <v>697</v>
      </c>
      <c r="I68" s="11">
        <f t="shared" si="6"/>
        <v>0</v>
      </c>
      <c r="J68" s="11">
        <f t="shared" si="7"/>
        <v>6.2000000000000003E-5</v>
      </c>
      <c r="K68" s="11">
        <f t="shared" si="4"/>
        <v>58</v>
      </c>
      <c r="L68" s="11" t="str">
        <f t="shared" si="8"/>
        <v>Moyne</v>
      </c>
      <c r="M68" s="11">
        <f t="shared" si="9"/>
        <v>0</v>
      </c>
      <c r="N68" s="11"/>
      <c r="O68" s="72" t="s">
        <v>677</v>
      </c>
      <c r="P68" s="63">
        <f t="shared" si="5"/>
        <v>0</v>
      </c>
      <c r="Q68" s="66">
        <f t="shared" si="5"/>
        <v>8.1099712096022059E-3</v>
      </c>
      <c r="R68" s="63">
        <f t="shared" si="5"/>
        <v>3.4485731528580048E-3</v>
      </c>
      <c r="S68" s="66">
        <f t="shared" si="5"/>
        <v>4.5294470677492045E-3</v>
      </c>
      <c r="T68" s="11"/>
      <c r="U68" s="11"/>
      <c r="V68" s="11"/>
      <c r="W68" s="11"/>
      <c r="X68" s="11"/>
      <c r="Y68" s="11"/>
    </row>
    <row r="69" spans="1:25" ht="13.5" customHeight="1" x14ac:dyDescent="0.45">
      <c r="A69" s="19">
        <v>63</v>
      </c>
      <c r="B69" s="24" t="s">
        <v>692</v>
      </c>
      <c r="C69" s="25">
        <v>0</v>
      </c>
      <c r="D69" s="25">
        <v>38</v>
      </c>
      <c r="E69" s="25">
        <v>32</v>
      </c>
      <c r="F69" s="22">
        <v>70</v>
      </c>
      <c r="H69" s="26" t="s">
        <v>698</v>
      </c>
      <c r="I69" s="11">
        <f t="shared" si="6"/>
        <v>0</v>
      </c>
      <c r="J69" s="11">
        <f t="shared" si="7"/>
        <v>6.3E-5</v>
      </c>
      <c r="K69" s="11">
        <f t="shared" si="4"/>
        <v>57</v>
      </c>
      <c r="L69" s="11" t="str">
        <f t="shared" si="8"/>
        <v>Mount Alexander</v>
      </c>
      <c r="M69" s="11">
        <f t="shared" si="9"/>
        <v>0</v>
      </c>
      <c r="N69" s="11"/>
      <c r="O69" s="72" t="s">
        <v>693</v>
      </c>
      <c r="P69" s="63">
        <f t="shared" si="5"/>
        <v>0</v>
      </c>
      <c r="Q69" s="66">
        <f t="shared" si="5"/>
        <v>0.15408945298244189</v>
      </c>
      <c r="R69" s="63">
        <f t="shared" si="5"/>
        <v>5.5177170445728077E-2</v>
      </c>
      <c r="S69" s="66">
        <f t="shared" si="5"/>
        <v>7.926532368561108E-2</v>
      </c>
      <c r="T69" s="11"/>
      <c r="U69" s="11"/>
      <c r="V69" s="11"/>
      <c r="W69" s="11"/>
      <c r="X69" s="11"/>
      <c r="Y69" s="11"/>
    </row>
    <row r="70" spans="1:25" ht="13.5" customHeight="1" x14ac:dyDescent="0.45">
      <c r="A70" s="19">
        <v>64</v>
      </c>
      <c r="B70" s="24" t="s">
        <v>695</v>
      </c>
      <c r="C70" s="25">
        <v>0</v>
      </c>
      <c r="D70" s="25">
        <v>10</v>
      </c>
      <c r="E70" s="25">
        <v>35</v>
      </c>
      <c r="F70" s="22">
        <v>45</v>
      </c>
      <c r="H70" s="26" t="s">
        <v>699</v>
      </c>
      <c r="I70" s="11">
        <f t="shared" si="6"/>
        <v>0</v>
      </c>
      <c r="J70" s="11">
        <f t="shared" si="7"/>
        <v>6.3999999999999997E-5</v>
      </c>
      <c r="K70" s="11">
        <f t="shared" si="4"/>
        <v>56</v>
      </c>
      <c r="L70" s="11" t="str">
        <f t="shared" si="8"/>
        <v>Mornington Peninsula</v>
      </c>
      <c r="M70" s="11">
        <f t="shared" si="9"/>
        <v>0</v>
      </c>
      <c r="N70" s="11"/>
      <c r="O70" s="72" t="s">
        <v>699</v>
      </c>
      <c r="P70" s="63">
        <f t="shared" si="5"/>
        <v>0</v>
      </c>
      <c r="Q70" s="66">
        <f t="shared" si="5"/>
        <v>4.0549856048011028E-2</v>
      </c>
      <c r="R70" s="63">
        <f t="shared" si="5"/>
        <v>6.0350030175015092E-2</v>
      </c>
      <c r="S70" s="66">
        <f t="shared" si="5"/>
        <v>5.0956279512178557E-2</v>
      </c>
      <c r="T70" s="11"/>
      <c r="U70" s="11"/>
      <c r="V70" s="11"/>
      <c r="W70" s="11"/>
      <c r="X70" s="11"/>
      <c r="Y70" s="11"/>
    </row>
    <row r="71" spans="1:25" ht="13.5" customHeight="1" x14ac:dyDescent="0.45">
      <c r="A71" s="19">
        <v>65</v>
      </c>
      <c r="B71" s="24" t="s">
        <v>661</v>
      </c>
      <c r="C71" s="25">
        <v>14</v>
      </c>
      <c r="D71" s="25">
        <v>409</v>
      </c>
      <c r="E71" s="25">
        <v>1749</v>
      </c>
      <c r="F71" s="22">
        <v>2172</v>
      </c>
      <c r="H71" s="26" t="s">
        <v>700</v>
      </c>
      <c r="I71" s="11">
        <f t="shared" ref="I71:I86" si="10">VLOOKUP($A71,$A$7:$F$86,2+$M$3)</f>
        <v>14</v>
      </c>
      <c r="J71" s="11">
        <f t="shared" ref="J71:J86" si="11">I71+A71*0.000001</f>
        <v>14.000064999999999</v>
      </c>
      <c r="K71" s="11">
        <f t="shared" si="4"/>
        <v>30</v>
      </c>
      <c r="L71" s="11" t="str">
        <f t="shared" ref="L71:L86" si="12">VLOOKUP(MATCH(A71,K$7:K$86,0),$A$7:$I$86,2)</f>
        <v>Moorabool</v>
      </c>
      <c r="M71" s="11">
        <f t="shared" ref="M71:M86" si="13">VLOOKUP(MATCH(A71,K$7:K$86,0),$A$7:$I$86,9)</f>
        <v>0</v>
      </c>
      <c r="N71" s="11"/>
      <c r="O71" s="72" t="s">
        <v>697</v>
      </c>
      <c r="P71" s="63">
        <f t="shared" si="5"/>
        <v>0.24756852343059241</v>
      </c>
      <c r="Q71" s="66">
        <f t="shared" si="5"/>
        <v>1.6584891123636512</v>
      </c>
      <c r="R71" s="63">
        <f t="shared" si="5"/>
        <v>3.0157772221743255</v>
      </c>
      <c r="S71" s="66">
        <f t="shared" ref="S71" si="14">F71/F$87*100</f>
        <v>2.4594897577878179</v>
      </c>
      <c r="T71" s="11"/>
      <c r="U71" s="11"/>
      <c r="V71" s="11"/>
      <c r="W71" s="11"/>
      <c r="X71" s="11"/>
      <c r="Y71" s="11"/>
    </row>
    <row r="72" spans="1:25" ht="13.5" customHeight="1" x14ac:dyDescent="0.45">
      <c r="A72" s="19">
        <v>66</v>
      </c>
      <c r="B72" s="24" t="s">
        <v>700</v>
      </c>
      <c r="C72" s="25">
        <v>0</v>
      </c>
      <c r="D72" s="25">
        <v>11</v>
      </c>
      <c r="E72" s="25">
        <v>23</v>
      </c>
      <c r="F72" s="22">
        <v>34</v>
      </c>
      <c r="H72" s="26" t="s">
        <v>670</v>
      </c>
      <c r="I72" s="11">
        <f t="shared" si="10"/>
        <v>0</v>
      </c>
      <c r="J72" s="11">
        <f t="shared" si="11"/>
        <v>6.5999999999999992E-5</v>
      </c>
      <c r="K72" s="11">
        <f t="shared" ref="K72:K86" si="15">RANK(J72,J$7:J$86)</f>
        <v>55</v>
      </c>
      <c r="L72" s="11" t="str">
        <f t="shared" si="12"/>
        <v>Mansfield</v>
      </c>
      <c r="M72" s="11">
        <f t="shared" si="13"/>
        <v>0</v>
      </c>
      <c r="N72" s="11"/>
      <c r="O72" s="72" t="s">
        <v>700</v>
      </c>
      <c r="P72" s="63">
        <f t="shared" ref="P72:S86" si="16">C72/C$87*100</f>
        <v>0</v>
      </c>
      <c r="Q72" s="66">
        <f t="shared" si="16"/>
        <v>4.4604841652812137E-2</v>
      </c>
      <c r="R72" s="63">
        <f t="shared" si="16"/>
        <v>3.9658591257867061E-2</v>
      </c>
      <c r="S72" s="66">
        <f t="shared" si="16"/>
        <v>3.8500300075868236E-2</v>
      </c>
      <c r="T72" s="11"/>
      <c r="U72" s="11"/>
      <c r="V72" s="11"/>
      <c r="W72" s="11"/>
      <c r="X72" s="11"/>
      <c r="Y72" s="11"/>
    </row>
    <row r="73" spans="1:25" ht="13.5" customHeight="1" x14ac:dyDescent="0.45">
      <c r="A73" s="19">
        <v>67</v>
      </c>
      <c r="B73" s="24" t="s">
        <v>676</v>
      </c>
      <c r="C73" s="25">
        <v>0</v>
      </c>
      <c r="D73" s="25">
        <v>53</v>
      </c>
      <c r="E73" s="25">
        <v>60</v>
      </c>
      <c r="F73" s="22">
        <v>113</v>
      </c>
      <c r="H73" s="26" t="s">
        <v>701</v>
      </c>
      <c r="I73" s="11">
        <f t="shared" si="10"/>
        <v>0</v>
      </c>
      <c r="J73" s="11">
        <f t="shared" si="11"/>
        <v>6.7000000000000002E-5</v>
      </c>
      <c r="K73" s="11">
        <f t="shared" si="15"/>
        <v>54</v>
      </c>
      <c r="L73" s="11" t="str">
        <f t="shared" si="12"/>
        <v>Macedon Ranges</v>
      </c>
      <c r="M73" s="11">
        <f t="shared" si="13"/>
        <v>0</v>
      </c>
      <c r="N73" s="11"/>
      <c r="O73" s="72" t="s">
        <v>708</v>
      </c>
      <c r="P73" s="63">
        <f t="shared" si="16"/>
        <v>0</v>
      </c>
      <c r="Q73" s="66">
        <f t="shared" si="16"/>
        <v>0.21491423705445847</v>
      </c>
      <c r="R73" s="63">
        <f t="shared" si="16"/>
        <v>0.10345719458574015</v>
      </c>
      <c r="S73" s="66">
        <f t="shared" si="16"/>
        <v>0.12795687966391503</v>
      </c>
      <c r="T73" s="11"/>
      <c r="U73" s="11"/>
      <c r="V73" s="11"/>
      <c r="W73" s="11"/>
      <c r="X73" s="11"/>
      <c r="Y73" s="11"/>
    </row>
    <row r="74" spans="1:25" ht="13.5" customHeight="1" x14ac:dyDescent="0.45">
      <c r="A74" s="19">
        <v>68</v>
      </c>
      <c r="B74" s="24" t="s">
        <v>665</v>
      </c>
      <c r="C74" s="25">
        <v>2</v>
      </c>
      <c r="D74" s="25">
        <v>58</v>
      </c>
      <c r="E74" s="25">
        <v>69</v>
      </c>
      <c r="F74" s="22">
        <v>129</v>
      </c>
      <c r="H74" s="26" t="s">
        <v>703</v>
      </c>
      <c r="I74" s="11">
        <f t="shared" si="10"/>
        <v>2</v>
      </c>
      <c r="J74" s="11">
        <f t="shared" si="11"/>
        <v>2.0000680000000002</v>
      </c>
      <c r="K74" s="11">
        <f t="shared" si="15"/>
        <v>41</v>
      </c>
      <c r="L74" s="11" t="str">
        <f t="shared" si="12"/>
        <v>Loddon</v>
      </c>
      <c r="M74" s="11">
        <f t="shared" si="13"/>
        <v>0</v>
      </c>
      <c r="N74" s="11"/>
      <c r="O74" s="72" t="s">
        <v>670</v>
      </c>
      <c r="P74" s="63">
        <f t="shared" si="16"/>
        <v>3.5366931918656058E-2</v>
      </c>
      <c r="Q74" s="66">
        <f t="shared" si="16"/>
        <v>0.23518916507846399</v>
      </c>
      <c r="R74" s="63">
        <f t="shared" si="16"/>
        <v>0.11897577377360116</v>
      </c>
      <c r="S74" s="66">
        <f t="shared" si="16"/>
        <v>0.14607466793491183</v>
      </c>
      <c r="T74" s="11"/>
      <c r="U74" s="11"/>
      <c r="V74" s="11"/>
      <c r="W74" s="11"/>
      <c r="X74" s="11"/>
      <c r="Y74" s="11"/>
    </row>
    <row r="75" spans="1:25" ht="13.5" customHeight="1" x14ac:dyDescent="0.45">
      <c r="A75" s="19">
        <v>69</v>
      </c>
      <c r="B75" s="24" t="s">
        <v>710</v>
      </c>
      <c r="C75" s="25">
        <v>0</v>
      </c>
      <c r="D75" s="25">
        <v>2</v>
      </c>
      <c r="E75" s="25">
        <v>11</v>
      </c>
      <c r="F75" s="22">
        <v>13</v>
      </c>
      <c r="H75" s="26" t="s">
        <v>702</v>
      </c>
      <c r="I75" s="11">
        <f t="shared" si="10"/>
        <v>0</v>
      </c>
      <c r="J75" s="11">
        <f t="shared" si="11"/>
        <v>6.8999999999999997E-5</v>
      </c>
      <c r="K75" s="11">
        <f t="shared" si="15"/>
        <v>53</v>
      </c>
      <c r="L75" s="11" t="str">
        <f t="shared" si="12"/>
        <v>Indigo</v>
      </c>
      <c r="M75" s="11">
        <f t="shared" si="13"/>
        <v>0</v>
      </c>
      <c r="N75" s="11"/>
      <c r="O75" s="72" t="s">
        <v>702</v>
      </c>
      <c r="P75" s="63">
        <f t="shared" si="16"/>
        <v>0</v>
      </c>
      <c r="Q75" s="66">
        <f t="shared" si="16"/>
        <v>8.1099712096022059E-3</v>
      </c>
      <c r="R75" s="63">
        <f t="shared" si="16"/>
        <v>1.8967152340719027E-2</v>
      </c>
      <c r="S75" s="66">
        <f t="shared" si="16"/>
        <v>1.4720702970184914E-2</v>
      </c>
      <c r="T75" s="11"/>
      <c r="U75" s="11"/>
      <c r="V75" s="11"/>
      <c r="W75" s="11"/>
      <c r="X75" s="11"/>
      <c r="Y75" s="11"/>
    </row>
    <row r="76" spans="1:25" ht="13.5" customHeight="1" x14ac:dyDescent="0.45">
      <c r="A76" s="19">
        <v>70</v>
      </c>
      <c r="B76" s="24" t="s">
        <v>669</v>
      </c>
      <c r="C76" s="25">
        <v>0</v>
      </c>
      <c r="D76" s="25">
        <v>19</v>
      </c>
      <c r="E76" s="25">
        <v>55</v>
      </c>
      <c r="F76" s="22">
        <v>74</v>
      </c>
      <c r="H76" s="26" t="s">
        <v>704</v>
      </c>
      <c r="I76" s="11">
        <f t="shared" si="10"/>
        <v>0</v>
      </c>
      <c r="J76" s="11">
        <f t="shared" si="11"/>
        <v>6.9999999999999994E-5</v>
      </c>
      <c r="K76" s="11">
        <f t="shared" si="15"/>
        <v>52</v>
      </c>
      <c r="L76" s="11" t="str">
        <f t="shared" si="12"/>
        <v>Hepburn</v>
      </c>
      <c r="M76" s="11">
        <f t="shared" si="13"/>
        <v>0</v>
      </c>
      <c r="N76" s="11"/>
      <c r="O76" s="72" t="s">
        <v>671</v>
      </c>
      <c r="P76" s="63">
        <f t="shared" si="16"/>
        <v>0</v>
      </c>
      <c r="Q76" s="66">
        <f t="shared" si="16"/>
        <v>7.7044726491220947E-2</v>
      </c>
      <c r="R76" s="63">
        <f t="shared" si="16"/>
        <v>9.4835761703595131E-2</v>
      </c>
      <c r="S76" s="66">
        <f t="shared" si="16"/>
        <v>8.3794770753360281E-2</v>
      </c>
      <c r="T76" s="11"/>
      <c r="U76" s="11"/>
      <c r="V76" s="11"/>
      <c r="W76" s="11"/>
      <c r="X76" s="11"/>
      <c r="Y76" s="11"/>
    </row>
    <row r="77" spans="1:25" ht="13.5" customHeight="1" x14ac:dyDescent="0.45">
      <c r="A77" s="19">
        <v>71</v>
      </c>
      <c r="B77" s="24" t="s">
        <v>635</v>
      </c>
      <c r="C77" s="25">
        <v>0</v>
      </c>
      <c r="D77" s="25">
        <v>51</v>
      </c>
      <c r="E77" s="25">
        <v>59</v>
      </c>
      <c r="F77" s="22">
        <v>110</v>
      </c>
      <c r="H77" s="26" t="s">
        <v>677</v>
      </c>
      <c r="I77" s="11">
        <f t="shared" si="10"/>
        <v>0</v>
      </c>
      <c r="J77" s="11">
        <f t="shared" si="11"/>
        <v>7.0999999999999991E-5</v>
      </c>
      <c r="K77" s="11">
        <f t="shared" si="15"/>
        <v>51</v>
      </c>
      <c r="L77" s="11" t="str">
        <f t="shared" si="12"/>
        <v>Golden Plains</v>
      </c>
      <c r="M77" s="11">
        <f t="shared" si="13"/>
        <v>0</v>
      </c>
      <c r="N77" s="11"/>
      <c r="O77" s="72" t="s">
        <v>678</v>
      </c>
      <c r="P77" s="63">
        <f t="shared" si="16"/>
        <v>0</v>
      </c>
      <c r="Q77" s="66">
        <f t="shared" si="16"/>
        <v>0.20680426584485626</v>
      </c>
      <c r="R77" s="63">
        <f t="shared" si="16"/>
        <v>0.10173290800931113</v>
      </c>
      <c r="S77" s="66">
        <f t="shared" si="16"/>
        <v>0.12455979436310312</v>
      </c>
      <c r="T77" s="11"/>
      <c r="U77" s="11"/>
      <c r="V77" s="11"/>
      <c r="W77" s="11"/>
      <c r="X77" s="11"/>
      <c r="Y77" s="11"/>
    </row>
    <row r="78" spans="1:25" ht="13.5" customHeight="1" x14ac:dyDescent="0.45">
      <c r="A78" s="19">
        <v>72</v>
      </c>
      <c r="B78" s="24" t="s">
        <v>674</v>
      </c>
      <c r="C78" s="25">
        <v>2</v>
      </c>
      <c r="D78" s="25">
        <v>41</v>
      </c>
      <c r="E78" s="25">
        <v>120</v>
      </c>
      <c r="F78" s="22">
        <v>163</v>
      </c>
      <c r="H78" s="26" t="s">
        <v>671</v>
      </c>
      <c r="I78" s="11">
        <f t="shared" si="10"/>
        <v>2</v>
      </c>
      <c r="J78" s="11">
        <f t="shared" si="11"/>
        <v>2.0000719999999998</v>
      </c>
      <c r="K78" s="11">
        <f t="shared" si="15"/>
        <v>40</v>
      </c>
      <c r="L78" s="11" t="str">
        <f t="shared" si="12"/>
        <v>Glenelg</v>
      </c>
      <c r="M78" s="11">
        <f t="shared" si="13"/>
        <v>0</v>
      </c>
      <c r="N78" s="11"/>
      <c r="O78" s="72" t="s">
        <v>704</v>
      </c>
      <c r="P78" s="63">
        <f t="shared" si="16"/>
        <v>3.5366931918656058E-2</v>
      </c>
      <c r="Q78" s="66">
        <f t="shared" si="16"/>
        <v>0.16625440979684522</v>
      </c>
      <c r="R78" s="63">
        <f t="shared" si="16"/>
        <v>0.20691438917148031</v>
      </c>
      <c r="S78" s="66">
        <f t="shared" si="16"/>
        <v>0.18457496801078008</v>
      </c>
      <c r="T78" s="11"/>
      <c r="U78" s="11"/>
      <c r="V78" s="11"/>
      <c r="W78" s="11"/>
      <c r="X78" s="11"/>
      <c r="Y78" s="11"/>
    </row>
    <row r="79" spans="1:25" ht="13.5" customHeight="1" x14ac:dyDescent="0.45">
      <c r="A79" s="19">
        <v>73</v>
      </c>
      <c r="B79" s="24" t="s">
        <v>707</v>
      </c>
      <c r="C79" s="25">
        <v>0</v>
      </c>
      <c r="D79" s="25">
        <v>2</v>
      </c>
      <c r="E79" s="25">
        <v>8</v>
      </c>
      <c r="F79" s="22">
        <v>10</v>
      </c>
      <c r="H79" s="26" t="s">
        <v>678</v>
      </c>
      <c r="I79" s="11">
        <f t="shared" si="10"/>
        <v>0</v>
      </c>
      <c r="J79" s="11">
        <f t="shared" si="11"/>
        <v>7.2999999999999999E-5</v>
      </c>
      <c r="K79" s="11">
        <f t="shared" si="15"/>
        <v>50</v>
      </c>
      <c r="L79" s="11" t="str">
        <f t="shared" si="12"/>
        <v>Gannawarra</v>
      </c>
      <c r="M79" s="11">
        <f t="shared" si="13"/>
        <v>0</v>
      </c>
      <c r="N79" s="11"/>
      <c r="O79" s="72" t="s">
        <v>703</v>
      </c>
      <c r="P79" s="63">
        <f t="shared" si="16"/>
        <v>0</v>
      </c>
      <c r="Q79" s="66">
        <f t="shared" si="16"/>
        <v>8.1099712096022059E-3</v>
      </c>
      <c r="R79" s="63">
        <f t="shared" si="16"/>
        <v>1.3794292611432019E-2</v>
      </c>
      <c r="S79" s="66">
        <f t="shared" si="16"/>
        <v>1.1323617669373011E-2</v>
      </c>
      <c r="T79" s="11"/>
      <c r="U79" s="11"/>
      <c r="V79" s="11"/>
      <c r="W79" s="11"/>
      <c r="X79" s="11"/>
      <c r="Y79" s="11"/>
    </row>
    <row r="80" spans="1:25" ht="13.5" customHeight="1" x14ac:dyDescent="0.45">
      <c r="A80" s="19">
        <v>74</v>
      </c>
      <c r="B80" s="24" t="s">
        <v>651</v>
      </c>
      <c r="C80" s="25">
        <v>19</v>
      </c>
      <c r="D80" s="25">
        <v>788</v>
      </c>
      <c r="E80" s="25">
        <v>2768</v>
      </c>
      <c r="F80" s="22">
        <v>3575</v>
      </c>
      <c r="H80" s="26" t="s">
        <v>705</v>
      </c>
      <c r="I80" s="11">
        <f t="shared" si="10"/>
        <v>19</v>
      </c>
      <c r="J80" s="11">
        <f t="shared" si="11"/>
        <v>19.000074000000001</v>
      </c>
      <c r="K80" s="11">
        <f t="shared" si="15"/>
        <v>26</v>
      </c>
      <c r="L80" s="11" t="str">
        <f t="shared" si="12"/>
        <v>Corangamite</v>
      </c>
      <c r="M80" s="11">
        <f t="shared" si="13"/>
        <v>0</v>
      </c>
      <c r="N80" s="11"/>
      <c r="O80" s="72" t="s">
        <v>705</v>
      </c>
      <c r="P80" s="63">
        <f t="shared" si="16"/>
        <v>0.33598585322723257</v>
      </c>
      <c r="Q80" s="66">
        <f t="shared" si="16"/>
        <v>3.195328656583269</v>
      </c>
      <c r="R80" s="63">
        <f t="shared" si="16"/>
        <v>4.772825243555479</v>
      </c>
      <c r="S80" s="66">
        <f t="shared" si="16"/>
        <v>4.0481933168008517</v>
      </c>
      <c r="T80" s="11"/>
      <c r="U80" s="11"/>
      <c r="V80" s="11"/>
      <c r="W80" s="11"/>
      <c r="X80" s="11"/>
      <c r="Y80" s="11"/>
    </row>
    <row r="81" spans="1:25" ht="13.5" customHeight="1" x14ac:dyDescent="0.45">
      <c r="A81" s="19">
        <v>75</v>
      </c>
      <c r="B81" s="24" t="s">
        <v>644</v>
      </c>
      <c r="C81" s="25">
        <v>275</v>
      </c>
      <c r="D81" s="25">
        <v>1011</v>
      </c>
      <c r="E81" s="25">
        <v>2476</v>
      </c>
      <c r="F81" s="22">
        <v>3762</v>
      </c>
      <c r="H81" s="26" t="s">
        <v>707</v>
      </c>
      <c r="I81" s="11">
        <f t="shared" si="10"/>
        <v>275</v>
      </c>
      <c r="J81" s="11">
        <f t="shared" si="11"/>
        <v>275.00007499999998</v>
      </c>
      <c r="K81" s="11">
        <f t="shared" si="15"/>
        <v>7</v>
      </c>
      <c r="L81" s="11" t="str">
        <f t="shared" si="12"/>
        <v>Central Goldfields</v>
      </c>
      <c r="M81" s="11">
        <f t="shared" si="13"/>
        <v>0</v>
      </c>
      <c r="N81" s="11"/>
      <c r="O81" s="72" t="s">
        <v>706</v>
      </c>
      <c r="P81" s="63">
        <f t="shared" si="16"/>
        <v>4.8629531388152074</v>
      </c>
      <c r="Q81" s="66">
        <f t="shared" si="16"/>
        <v>4.0995904464539148</v>
      </c>
      <c r="R81" s="63">
        <f t="shared" si="16"/>
        <v>4.2693335632382103</v>
      </c>
      <c r="S81" s="66">
        <f t="shared" si="16"/>
        <v>4.2599449672181269</v>
      </c>
      <c r="T81" s="11"/>
      <c r="U81" s="11"/>
      <c r="V81" s="11"/>
      <c r="W81" s="11"/>
      <c r="X81" s="11"/>
      <c r="Y81" s="11"/>
    </row>
    <row r="82" spans="1:25" ht="13.5" customHeight="1" x14ac:dyDescent="0.45">
      <c r="A82" s="19">
        <v>76</v>
      </c>
      <c r="B82" s="24" t="s">
        <v>667</v>
      </c>
      <c r="C82" s="25">
        <v>123</v>
      </c>
      <c r="D82" s="25">
        <v>60</v>
      </c>
      <c r="E82" s="25">
        <v>81</v>
      </c>
      <c r="F82" s="22">
        <v>264</v>
      </c>
      <c r="H82" s="26" t="s">
        <v>706</v>
      </c>
      <c r="I82" s="11">
        <f t="shared" si="10"/>
        <v>123</v>
      </c>
      <c r="J82" s="11">
        <f t="shared" si="11"/>
        <v>123.00007600000001</v>
      </c>
      <c r="K82" s="11">
        <f t="shared" si="15"/>
        <v>13</v>
      </c>
      <c r="L82" s="11" t="str">
        <f t="shared" si="12"/>
        <v>Campaspe</v>
      </c>
      <c r="M82" s="11">
        <f t="shared" si="13"/>
        <v>0</v>
      </c>
      <c r="N82" s="11"/>
      <c r="O82" s="72" t="s">
        <v>701</v>
      </c>
      <c r="P82" s="63">
        <f t="shared" si="16"/>
        <v>2.1750663129973478</v>
      </c>
      <c r="Q82" s="66">
        <f t="shared" si="16"/>
        <v>0.24329913628806621</v>
      </c>
      <c r="R82" s="63">
        <f t="shared" si="16"/>
        <v>0.13966721269074919</v>
      </c>
      <c r="S82" s="66">
        <f t="shared" si="16"/>
        <v>0.29894350647144752</v>
      </c>
      <c r="T82" s="11"/>
      <c r="U82" s="11"/>
      <c r="V82" s="11"/>
      <c r="W82" s="11"/>
      <c r="X82" s="11"/>
      <c r="Y82" s="11"/>
    </row>
    <row r="83" spans="1:25" ht="13.5" customHeight="1" x14ac:dyDescent="0.45">
      <c r="A83" s="19">
        <v>77</v>
      </c>
      <c r="B83" s="24" t="s">
        <v>638</v>
      </c>
      <c r="C83" s="25">
        <v>387</v>
      </c>
      <c r="D83" s="25">
        <v>1641</v>
      </c>
      <c r="E83" s="25">
        <v>3889</v>
      </c>
      <c r="F83" s="22">
        <v>5917</v>
      </c>
      <c r="H83" s="26" t="s">
        <v>708</v>
      </c>
      <c r="I83" s="11">
        <f t="shared" si="10"/>
        <v>387</v>
      </c>
      <c r="J83" s="11">
        <f t="shared" si="11"/>
        <v>387.00007699999998</v>
      </c>
      <c r="K83" s="11">
        <f t="shared" si="15"/>
        <v>3</v>
      </c>
      <c r="L83" s="11" t="str">
        <f t="shared" si="12"/>
        <v>Buloke</v>
      </c>
      <c r="M83" s="11">
        <f t="shared" si="13"/>
        <v>0</v>
      </c>
      <c r="N83" s="11"/>
      <c r="O83" s="72" t="s">
        <v>710</v>
      </c>
      <c r="P83" s="63">
        <f t="shared" si="16"/>
        <v>6.8435013262599469</v>
      </c>
      <c r="Q83" s="66">
        <f t="shared" si="16"/>
        <v>6.6542313774786104</v>
      </c>
      <c r="R83" s="63">
        <f t="shared" si="16"/>
        <v>6.7057504957323903</v>
      </c>
      <c r="S83" s="66">
        <f t="shared" si="16"/>
        <v>6.7001845749680111</v>
      </c>
      <c r="T83" s="11"/>
      <c r="U83" s="11"/>
      <c r="V83" s="11"/>
      <c r="W83" s="11"/>
      <c r="X83" s="11"/>
      <c r="Y83" s="11"/>
    </row>
    <row r="84" spans="1:25" ht="13.5" customHeight="1" x14ac:dyDescent="0.45">
      <c r="A84" s="19">
        <v>78</v>
      </c>
      <c r="B84" s="24" t="s">
        <v>658</v>
      </c>
      <c r="C84" s="25">
        <v>31</v>
      </c>
      <c r="D84" s="25">
        <v>417</v>
      </c>
      <c r="E84" s="25">
        <v>962</v>
      </c>
      <c r="F84" s="22">
        <v>1410</v>
      </c>
      <c r="H84" s="26" t="s">
        <v>710</v>
      </c>
      <c r="I84" s="11">
        <f t="shared" si="10"/>
        <v>31</v>
      </c>
      <c r="J84" s="11">
        <f t="shared" si="11"/>
        <v>31.000077999999998</v>
      </c>
      <c r="K84" s="11">
        <f t="shared" si="15"/>
        <v>23</v>
      </c>
      <c r="L84" s="11" t="str">
        <f t="shared" si="12"/>
        <v>Bass Coast</v>
      </c>
      <c r="M84" s="11">
        <f t="shared" si="13"/>
        <v>0</v>
      </c>
      <c r="N84" s="11"/>
      <c r="O84" s="72" t="s">
        <v>707</v>
      </c>
      <c r="P84" s="63">
        <f t="shared" si="16"/>
        <v>0.54818744473916892</v>
      </c>
      <c r="Q84" s="66">
        <f t="shared" si="16"/>
        <v>1.69092899720206</v>
      </c>
      <c r="R84" s="63">
        <f t="shared" si="16"/>
        <v>1.6587636865247006</v>
      </c>
      <c r="S84" s="66">
        <f t="shared" si="16"/>
        <v>1.5966300913815945</v>
      </c>
      <c r="T84" s="11"/>
      <c r="U84" s="11"/>
      <c r="V84" s="11"/>
      <c r="W84" s="11"/>
      <c r="X84" s="11"/>
      <c r="Y84" s="11"/>
    </row>
    <row r="85" spans="1:25" ht="13.5" customHeight="1" x14ac:dyDescent="0.45">
      <c r="A85" s="19">
        <v>79</v>
      </c>
      <c r="B85" s="24" t="s">
        <v>680</v>
      </c>
      <c r="C85" s="25">
        <v>74</v>
      </c>
      <c r="D85" s="25">
        <v>192</v>
      </c>
      <c r="E85" s="25">
        <v>126</v>
      </c>
      <c r="F85" s="22">
        <v>392</v>
      </c>
      <c r="H85" s="26" t="s">
        <v>709</v>
      </c>
      <c r="I85" s="11">
        <f t="shared" si="10"/>
        <v>74</v>
      </c>
      <c r="J85" s="11">
        <f t="shared" si="11"/>
        <v>74.000078999999999</v>
      </c>
      <c r="K85" s="11">
        <f t="shared" si="15"/>
        <v>15</v>
      </c>
      <c r="L85" s="11" t="str">
        <f t="shared" si="12"/>
        <v>Ballarat</v>
      </c>
      <c r="M85" s="11">
        <f t="shared" si="13"/>
        <v>0</v>
      </c>
      <c r="N85" s="11"/>
      <c r="O85" s="72" t="s">
        <v>709</v>
      </c>
      <c r="P85" s="63">
        <f t="shared" si="16"/>
        <v>1.308576480990274</v>
      </c>
      <c r="Q85" s="66">
        <f t="shared" si="16"/>
        <v>0.77855723612181182</v>
      </c>
      <c r="R85" s="63">
        <f t="shared" si="16"/>
        <v>0.21726010863005432</v>
      </c>
      <c r="S85" s="66">
        <f t="shared" si="16"/>
        <v>0.44388581263942201</v>
      </c>
      <c r="T85" s="11"/>
      <c r="U85" s="11"/>
      <c r="V85" s="11"/>
      <c r="W85" s="11"/>
      <c r="X85" s="11"/>
      <c r="Y85" s="11"/>
    </row>
    <row r="86" spans="1:25" ht="13.5" customHeight="1" x14ac:dyDescent="0.45">
      <c r="A86" s="19">
        <v>80</v>
      </c>
      <c r="B86" s="27" t="s">
        <v>708</v>
      </c>
      <c r="C86" s="28">
        <v>0</v>
      </c>
      <c r="D86" s="28">
        <v>2</v>
      </c>
      <c r="E86" s="28">
        <v>28</v>
      </c>
      <c r="F86" s="22">
        <v>30</v>
      </c>
      <c r="H86" s="29" t="s">
        <v>712</v>
      </c>
      <c r="I86" s="11">
        <f t="shared" si="10"/>
        <v>0</v>
      </c>
      <c r="J86" s="11">
        <f t="shared" si="11"/>
        <v>7.9999999999999993E-5</v>
      </c>
      <c r="K86" s="11">
        <f t="shared" si="15"/>
        <v>49</v>
      </c>
      <c r="L86" s="11" t="str">
        <f t="shared" si="12"/>
        <v>Ararat</v>
      </c>
      <c r="M86" s="11">
        <f t="shared" si="13"/>
        <v>0</v>
      </c>
      <c r="N86" s="11"/>
      <c r="O86" s="73" t="s">
        <v>417</v>
      </c>
      <c r="P86" s="65">
        <f t="shared" si="16"/>
        <v>0</v>
      </c>
      <c r="Q86" s="67">
        <f t="shared" si="16"/>
        <v>8.1099712096022059E-3</v>
      </c>
      <c r="R86" s="65">
        <f t="shared" si="16"/>
        <v>4.8280024140012069E-2</v>
      </c>
      <c r="S86" s="67">
        <f t="shared" si="16"/>
        <v>3.3970853008119035E-2</v>
      </c>
      <c r="T86" s="11"/>
      <c r="U86" s="11"/>
      <c r="V86" s="11"/>
      <c r="W86" s="11"/>
      <c r="X86" s="11"/>
      <c r="Y86" s="11"/>
    </row>
    <row r="87" spans="1:25" ht="13.5" customHeight="1" x14ac:dyDescent="0.45">
      <c r="B87" s="84" t="s">
        <v>122</v>
      </c>
      <c r="C87" s="85">
        <f>SUM(C7:C86)</f>
        <v>5655</v>
      </c>
      <c r="D87" s="85">
        <f t="shared" ref="D87:F87" si="17">SUM(D7:D86)</f>
        <v>24661</v>
      </c>
      <c r="E87" s="85">
        <f t="shared" si="17"/>
        <v>57995</v>
      </c>
      <c r="F87" s="85">
        <f t="shared" si="17"/>
        <v>88311</v>
      </c>
      <c r="H87" s="11"/>
      <c r="I87" s="11"/>
      <c r="J87" s="11"/>
      <c r="K87" s="11"/>
      <c r="L87" s="11"/>
      <c r="M87" s="11"/>
      <c r="N87" s="11"/>
      <c r="O87" s="30" t="s">
        <v>122</v>
      </c>
      <c r="P87" s="64">
        <f>SUM(P7:P86)</f>
        <v>100</v>
      </c>
      <c r="Q87" s="64">
        <f>SUM(Q7:Q86)</f>
        <v>100.00000000000003</v>
      </c>
      <c r="R87" s="64">
        <f>SUM(R7:R86)</f>
        <v>100</v>
      </c>
      <c r="S87" s="64">
        <f>SUM(S7:S86)</f>
        <v>99.999999999999943</v>
      </c>
      <c r="T87" s="11"/>
      <c r="U87" s="11"/>
      <c r="V87" s="11"/>
      <c r="W87" s="11"/>
      <c r="X87" s="11"/>
      <c r="Y87" s="11"/>
    </row>
    <row r="88" spans="1:25" ht="13.5" customHeight="1" x14ac:dyDescent="0.45"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3.5" customHeight="1" x14ac:dyDescent="0.45">
      <c r="B89" s="12" t="s">
        <v>715</v>
      </c>
    </row>
  </sheetData>
  <sheetProtection sheet="1" objects="1" scenarios="1"/>
  <sortState xmlns:xlrd2="http://schemas.microsoft.com/office/spreadsheetml/2017/richdata2" ref="B6:F85">
    <sortCondition descending="1" ref="F6:F85"/>
  </sortState>
  <mergeCells count="2">
    <mergeCell ref="B1:N1"/>
    <mergeCell ref="T5:Z6"/>
  </mergeCells>
  <pageMargins left="0.39370078740157483" right="0.39370078740157483" top="0.39370078740157483" bottom="0.39370078740157483" header="0.39370078740157483" footer="0.31496062992125984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11</xdr:col>
                    <xdr:colOff>581025</xdr:colOff>
                    <xdr:row>1</xdr:row>
                    <xdr:rowOff>219075</xdr:rowOff>
                  </from>
                  <to>
                    <xdr:col>13</xdr:col>
                    <xdr:colOff>438150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19</xdr:col>
                    <xdr:colOff>600075</xdr:colOff>
                    <xdr:row>1</xdr:row>
                    <xdr:rowOff>238125</xdr:rowOff>
                  </from>
                  <to>
                    <xdr:col>22</xdr:col>
                    <xdr:colOff>238125</xdr:colOff>
                    <xdr:row>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7EEF-798F-4AAD-A81D-CA3767EA754F}">
  <sheetPr>
    <tabColor theme="5" tint="-0.499984740745262"/>
    <pageSetUpPr fitToPage="1"/>
  </sheetPr>
  <dimension ref="A1:Y223"/>
  <sheetViews>
    <sheetView showGridLines="0" showRowColHeaders="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Z12" sqref="Z12"/>
    </sheetView>
  </sheetViews>
  <sheetFormatPr defaultColWidth="9.1328125" defaultRowHeight="13.5" customHeight="1" x14ac:dyDescent="0.45"/>
  <cols>
    <col min="1" max="1" width="3.1328125" style="12" bestFit="1" customWidth="1"/>
    <col min="2" max="2" width="17" style="12" customWidth="1"/>
    <col min="3" max="6" width="11.265625" style="12" customWidth="1"/>
    <col min="7" max="7" width="9.1328125" style="12"/>
    <col min="8" max="8" width="15.59765625" style="12" customWidth="1"/>
    <col min="9" max="16384" width="9.1328125" style="12"/>
  </cols>
  <sheetData>
    <row r="1" spans="1:25" ht="21" x14ac:dyDescent="0.45">
      <c r="B1" s="100" t="s">
        <v>816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25" ht="18" x14ac:dyDescent="0.45">
      <c r="B2" s="13"/>
    </row>
    <row r="3" spans="1:25" ht="13.5" customHeight="1" x14ac:dyDescent="0.45">
      <c r="B3" s="12" t="s">
        <v>713</v>
      </c>
      <c r="G3" s="14" t="s">
        <v>1027</v>
      </c>
      <c r="M3" s="32">
        <v>2</v>
      </c>
      <c r="P3" s="71">
        <v>12</v>
      </c>
    </row>
    <row r="4" spans="1:25" ht="13.5" customHeight="1" x14ac:dyDescent="0.45">
      <c r="P4" s="101" t="str">
        <f>CONCATENATE("Breakdown of Settlement from ",INDEX(B7:B222,P3),", by Settment Stream")</f>
        <v>Breakdown of Settlement from Afghanistan, by Settment Stream</v>
      </c>
      <c r="Q4" s="101"/>
      <c r="R4" s="101"/>
      <c r="S4" s="101"/>
      <c r="T4" s="101"/>
      <c r="U4" s="101"/>
    </row>
    <row r="5" spans="1:25" s="16" customFormat="1" ht="13.5" customHeight="1" x14ac:dyDescent="0.45">
      <c r="A5" s="31"/>
      <c r="G5" s="31"/>
      <c r="H5" s="31"/>
      <c r="I5" s="31"/>
      <c r="J5" s="31"/>
      <c r="K5" s="31"/>
      <c r="L5" s="31"/>
      <c r="M5" s="12"/>
      <c r="N5" s="31"/>
      <c r="O5" s="15"/>
      <c r="P5" s="101"/>
      <c r="Q5" s="101"/>
      <c r="R5" s="101"/>
      <c r="S5" s="101"/>
      <c r="T5" s="101"/>
      <c r="U5" s="101"/>
      <c r="V5" s="69"/>
      <c r="W5" s="15"/>
      <c r="X5" s="15"/>
      <c r="Y5" s="15"/>
    </row>
    <row r="6" spans="1:25" ht="13.5" customHeight="1" x14ac:dyDescent="0.45">
      <c r="B6" s="17"/>
      <c r="C6" s="17" t="s">
        <v>711</v>
      </c>
      <c r="D6" s="17" t="s">
        <v>49</v>
      </c>
      <c r="E6" s="17" t="s">
        <v>50</v>
      </c>
      <c r="F6" s="18" t="s">
        <v>714</v>
      </c>
      <c r="O6" s="11"/>
      <c r="P6" s="101"/>
      <c r="Q6" s="101"/>
      <c r="R6" s="101"/>
      <c r="S6" s="101"/>
      <c r="T6" s="101"/>
      <c r="U6" s="101"/>
      <c r="V6" s="69"/>
      <c r="W6" s="11"/>
      <c r="X6" s="11"/>
      <c r="Y6" s="11"/>
    </row>
    <row r="7" spans="1:25" ht="13.5" customHeight="1" x14ac:dyDescent="0.45">
      <c r="A7" s="19">
        <v>1</v>
      </c>
      <c r="B7" s="76" t="s">
        <v>821</v>
      </c>
      <c r="C7" s="77">
        <v>92</v>
      </c>
      <c r="D7" s="77">
        <v>3452</v>
      </c>
      <c r="E7" s="77">
        <v>19568</v>
      </c>
      <c r="F7" s="78">
        <f t="shared" ref="F7:F70" si="0">SUM(C7:E7)</f>
        <v>23112</v>
      </c>
      <c r="H7" s="23" t="str">
        <f>PROPER(B7)</f>
        <v>India</v>
      </c>
      <c r="I7" s="11">
        <f>VLOOKUP($A7,$A$7:$F$221,2+$M$3)</f>
        <v>3452</v>
      </c>
      <c r="J7" s="11">
        <f>I7+A7*0.000001</f>
        <v>3452.0000009999999</v>
      </c>
      <c r="K7" s="11">
        <f>RANK(J7,J$7:J$221)</f>
        <v>1</v>
      </c>
      <c r="L7" s="11" t="str">
        <f>VLOOKUP(MATCH(A7,K$7:K$221,0),$A$7:$I$221,8)</f>
        <v>India</v>
      </c>
      <c r="M7" s="11">
        <f>VLOOKUP(MATCH(A7,K$7:K$221,0),$A$7:$I$221,9)</f>
        <v>3452</v>
      </c>
      <c r="N7" s="11"/>
      <c r="P7" s="12" t="s">
        <v>711</v>
      </c>
      <c r="Q7" s="12">
        <f>VLOOKUP($P$3,$A$7:$E$222,3)</f>
        <v>529</v>
      </c>
      <c r="R7" s="75">
        <f>Q7/SUM(Q$7:Q$9)*100</f>
        <v>28.796951551442568</v>
      </c>
      <c r="U7" s="11"/>
      <c r="V7" s="11"/>
      <c r="W7" s="11"/>
      <c r="X7" s="11"/>
      <c r="Y7" s="11"/>
    </row>
    <row r="8" spans="1:25" ht="13.5" customHeight="1" x14ac:dyDescent="0.45">
      <c r="A8" s="19">
        <v>2</v>
      </c>
      <c r="B8" s="72" t="s">
        <v>822</v>
      </c>
      <c r="C8" s="79">
        <v>15</v>
      </c>
      <c r="D8" s="79">
        <v>2980</v>
      </c>
      <c r="E8" s="79">
        <v>8920</v>
      </c>
      <c r="F8" s="78">
        <f t="shared" si="0"/>
        <v>11915</v>
      </c>
      <c r="H8" s="23" t="str">
        <f t="shared" ref="H8:H71" si="1">PROPER(B8)</f>
        <v>China</v>
      </c>
      <c r="I8" s="11">
        <f t="shared" ref="I8:I71" si="2">VLOOKUP($A8,$A$7:$F$221,2+$M$3)</f>
        <v>2980</v>
      </c>
      <c r="J8" s="11">
        <f t="shared" ref="J8:J71" si="3">I8+A8*0.000001</f>
        <v>2980.0000020000002</v>
      </c>
      <c r="K8" s="11">
        <f t="shared" ref="K8:K71" si="4">RANK(J8,J$7:J$221)</f>
        <v>2</v>
      </c>
      <c r="L8" s="11" t="str">
        <f t="shared" ref="L8:L71" si="5">VLOOKUP(MATCH(A8,K$7:K$221,0),$A$7:$I$221,8)</f>
        <v>China</v>
      </c>
      <c r="M8" s="11">
        <f t="shared" ref="M8:M71" si="6">VLOOKUP(MATCH(A8,K$7:K$221,0),$A$7:$I$221,9)</f>
        <v>2980</v>
      </c>
      <c r="N8" s="11"/>
      <c r="P8" s="12" t="s">
        <v>49</v>
      </c>
      <c r="Q8" s="12">
        <f>VLOOKUP($P$3,$A$7:$E$222,4)</f>
        <v>1263</v>
      </c>
      <c r="R8" s="75">
        <f t="shared" ref="R8:R9" si="7">Q8/SUM(Q$7:Q$9)*100</f>
        <v>68.753402286336424</v>
      </c>
      <c r="U8" s="11"/>
      <c r="V8" s="11"/>
      <c r="W8" s="11" t="s">
        <v>711</v>
      </c>
      <c r="X8" s="11"/>
      <c r="Y8" s="11"/>
    </row>
    <row r="9" spans="1:25" ht="13.5" customHeight="1" x14ac:dyDescent="0.45">
      <c r="A9" s="19">
        <v>3</v>
      </c>
      <c r="B9" s="72" t="s">
        <v>823</v>
      </c>
      <c r="C9" s="79">
        <v>2</v>
      </c>
      <c r="D9" s="79">
        <v>1334</v>
      </c>
      <c r="E9" s="79">
        <v>2234</v>
      </c>
      <c r="F9" s="78">
        <f t="shared" si="0"/>
        <v>3570</v>
      </c>
      <c r="H9" s="23" t="str">
        <f t="shared" si="1"/>
        <v>Philippines</v>
      </c>
      <c r="I9" s="11">
        <f t="shared" si="2"/>
        <v>1334</v>
      </c>
      <c r="J9" s="11">
        <f t="shared" si="3"/>
        <v>1334.0000030000001</v>
      </c>
      <c r="K9" s="11">
        <f t="shared" si="4"/>
        <v>4</v>
      </c>
      <c r="L9" s="11" t="str">
        <f t="shared" si="5"/>
        <v>Vietnam</v>
      </c>
      <c r="M9" s="11">
        <f t="shared" si="6"/>
        <v>1920</v>
      </c>
      <c r="N9" s="11"/>
      <c r="P9" s="12" t="s">
        <v>50</v>
      </c>
      <c r="Q9" s="12">
        <f>VLOOKUP($P$3,$A$7:$E$222,5)</f>
        <v>45</v>
      </c>
      <c r="R9" s="75">
        <f t="shared" si="7"/>
        <v>2.4496461622210126</v>
      </c>
      <c r="U9" s="11"/>
      <c r="V9" s="11"/>
      <c r="W9" s="11" t="s">
        <v>49</v>
      </c>
      <c r="X9" s="11"/>
      <c r="Y9" s="11"/>
    </row>
    <row r="10" spans="1:25" ht="13.5" customHeight="1" x14ac:dyDescent="0.45">
      <c r="A10" s="19">
        <v>4</v>
      </c>
      <c r="B10" s="72" t="s">
        <v>824</v>
      </c>
      <c r="C10" s="79">
        <v>2</v>
      </c>
      <c r="D10" s="79">
        <v>1920</v>
      </c>
      <c r="E10" s="79">
        <v>1571</v>
      </c>
      <c r="F10" s="78">
        <f t="shared" si="0"/>
        <v>3493</v>
      </c>
      <c r="H10" s="23" t="str">
        <f t="shared" si="1"/>
        <v>Vietnam</v>
      </c>
      <c r="I10" s="11">
        <f t="shared" si="2"/>
        <v>1920</v>
      </c>
      <c r="J10" s="11">
        <f t="shared" si="3"/>
        <v>1920.000004</v>
      </c>
      <c r="K10" s="11">
        <f t="shared" si="4"/>
        <v>3</v>
      </c>
      <c r="L10" s="11" t="str">
        <f t="shared" si="5"/>
        <v>Philippines</v>
      </c>
      <c r="M10" s="11">
        <f t="shared" si="6"/>
        <v>1334</v>
      </c>
      <c r="N10" s="11"/>
      <c r="U10" s="11"/>
      <c r="V10" s="11"/>
      <c r="W10" s="11" t="s">
        <v>50</v>
      </c>
      <c r="X10" s="11"/>
      <c r="Y10" s="11"/>
    </row>
    <row r="11" spans="1:25" ht="13.5" customHeight="1" x14ac:dyDescent="0.45">
      <c r="A11" s="19">
        <v>5</v>
      </c>
      <c r="B11" s="72" t="s">
        <v>825</v>
      </c>
      <c r="C11" s="79">
        <v>121</v>
      </c>
      <c r="D11" s="79">
        <v>950</v>
      </c>
      <c r="E11" s="79">
        <v>2161</v>
      </c>
      <c r="F11" s="78">
        <f t="shared" si="0"/>
        <v>3232</v>
      </c>
      <c r="H11" s="23" t="str">
        <f t="shared" si="1"/>
        <v>Pakistan</v>
      </c>
      <c r="I11" s="11">
        <f t="shared" si="2"/>
        <v>950</v>
      </c>
      <c r="J11" s="11">
        <f t="shared" si="3"/>
        <v>950.00000499999999</v>
      </c>
      <c r="K11" s="11">
        <f t="shared" si="4"/>
        <v>6</v>
      </c>
      <c r="L11" s="11" t="str">
        <f t="shared" si="5"/>
        <v>Afghanistan</v>
      </c>
      <c r="M11" s="11">
        <f t="shared" si="6"/>
        <v>1263</v>
      </c>
      <c r="N11" s="11"/>
      <c r="U11" s="11"/>
      <c r="V11" s="11"/>
      <c r="W11" s="11" t="s">
        <v>714</v>
      </c>
      <c r="X11" s="11"/>
      <c r="Y11" s="11"/>
    </row>
    <row r="12" spans="1:25" ht="13.5" customHeight="1" x14ac:dyDescent="0.45">
      <c r="A12" s="19">
        <v>6</v>
      </c>
      <c r="B12" s="72" t="s">
        <v>826</v>
      </c>
      <c r="C12" s="79">
        <v>9</v>
      </c>
      <c r="D12" s="79">
        <v>631</v>
      </c>
      <c r="E12" s="79">
        <v>2445</v>
      </c>
      <c r="F12" s="78">
        <f t="shared" si="0"/>
        <v>3085</v>
      </c>
      <c r="H12" s="23" t="str">
        <f t="shared" si="1"/>
        <v>Sri Lanka</v>
      </c>
      <c r="I12" s="11">
        <f t="shared" si="2"/>
        <v>631</v>
      </c>
      <c r="J12" s="11">
        <f t="shared" si="3"/>
        <v>631.00000599999998</v>
      </c>
      <c r="K12" s="11">
        <f t="shared" si="4"/>
        <v>10</v>
      </c>
      <c r="L12" s="11" t="str">
        <f t="shared" si="5"/>
        <v>Pakistan</v>
      </c>
      <c r="M12" s="11">
        <f t="shared" si="6"/>
        <v>950</v>
      </c>
      <c r="N12" s="11"/>
      <c r="U12" s="11"/>
      <c r="V12" s="11"/>
      <c r="W12" s="11"/>
      <c r="X12" s="11"/>
      <c r="Y12" s="11"/>
    </row>
    <row r="13" spans="1:25" ht="13.5" customHeight="1" x14ac:dyDescent="0.45">
      <c r="A13" s="19">
        <v>7</v>
      </c>
      <c r="B13" s="72" t="s">
        <v>827</v>
      </c>
      <c r="C13" s="79">
        <v>0</v>
      </c>
      <c r="D13" s="79">
        <v>932</v>
      </c>
      <c r="E13" s="79">
        <v>1735</v>
      </c>
      <c r="F13" s="78">
        <f t="shared" si="0"/>
        <v>2667</v>
      </c>
      <c r="H13" s="23" t="str">
        <f t="shared" si="1"/>
        <v>United Kingdom</v>
      </c>
      <c r="I13" s="11">
        <f t="shared" si="2"/>
        <v>932</v>
      </c>
      <c r="J13" s="11">
        <f t="shared" si="3"/>
        <v>932.00000699999998</v>
      </c>
      <c r="K13" s="11">
        <f t="shared" si="4"/>
        <v>7</v>
      </c>
      <c r="L13" s="11" t="str">
        <f t="shared" si="5"/>
        <v>United Kingdom</v>
      </c>
      <c r="M13" s="11">
        <f t="shared" si="6"/>
        <v>932</v>
      </c>
      <c r="N13" s="11"/>
      <c r="U13" s="11"/>
      <c r="V13" s="11"/>
      <c r="W13" s="11"/>
      <c r="X13" s="11"/>
      <c r="Y13" s="11"/>
    </row>
    <row r="14" spans="1:25" ht="13.5" customHeight="1" x14ac:dyDescent="0.45">
      <c r="A14" s="19">
        <v>8</v>
      </c>
      <c r="B14" s="72" t="s">
        <v>828</v>
      </c>
      <c r="C14" s="79">
        <v>62</v>
      </c>
      <c r="D14" s="79">
        <v>37</v>
      </c>
      <c r="E14" s="79">
        <v>2468</v>
      </c>
      <c r="F14" s="78">
        <f t="shared" si="0"/>
        <v>2567</v>
      </c>
      <c r="H14" s="23" t="str">
        <f t="shared" si="1"/>
        <v>Australia</v>
      </c>
      <c r="I14" s="11">
        <f t="shared" si="2"/>
        <v>37</v>
      </c>
      <c r="J14" s="11">
        <f t="shared" si="3"/>
        <v>37.000008000000001</v>
      </c>
      <c r="K14" s="11">
        <f t="shared" si="4"/>
        <v>72</v>
      </c>
      <c r="L14" s="11" t="str">
        <f t="shared" si="5"/>
        <v>Thailand</v>
      </c>
      <c r="M14" s="11">
        <f t="shared" si="6"/>
        <v>902</v>
      </c>
      <c r="N14" s="11"/>
      <c r="U14" s="11"/>
      <c r="V14" s="11"/>
      <c r="W14" s="11"/>
      <c r="X14" s="11"/>
      <c r="Y14" s="11"/>
    </row>
    <row r="15" spans="1:25" ht="13.5" customHeight="1" x14ac:dyDescent="0.45">
      <c r="A15" s="19">
        <v>9</v>
      </c>
      <c r="B15" s="72" t="s">
        <v>829</v>
      </c>
      <c r="C15" s="79">
        <v>2064</v>
      </c>
      <c r="D15" s="79">
        <v>220</v>
      </c>
      <c r="E15" s="79">
        <v>52</v>
      </c>
      <c r="F15" s="78">
        <f t="shared" si="0"/>
        <v>2336</v>
      </c>
      <c r="H15" s="23" t="str">
        <f t="shared" si="1"/>
        <v>Iraq</v>
      </c>
      <c r="I15" s="11">
        <f t="shared" si="2"/>
        <v>220</v>
      </c>
      <c r="J15" s="11">
        <f t="shared" si="3"/>
        <v>220.00000900000001</v>
      </c>
      <c r="K15" s="11">
        <f t="shared" si="4"/>
        <v>25</v>
      </c>
      <c r="L15" s="11" t="str">
        <f t="shared" si="5"/>
        <v>Usa</v>
      </c>
      <c r="M15" s="11">
        <f t="shared" si="6"/>
        <v>720</v>
      </c>
      <c r="N15" s="11"/>
      <c r="U15" s="11"/>
      <c r="V15" s="11"/>
      <c r="W15" s="11"/>
      <c r="X15" s="11"/>
      <c r="Y15" s="11"/>
    </row>
    <row r="16" spans="1:25" ht="13.5" customHeight="1" x14ac:dyDescent="0.45">
      <c r="A16" s="19">
        <v>10</v>
      </c>
      <c r="B16" s="72" t="s">
        <v>830</v>
      </c>
      <c r="C16" s="79">
        <v>2</v>
      </c>
      <c r="D16" s="79">
        <v>177</v>
      </c>
      <c r="E16" s="79">
        <v>2087</v>
      </c>
      <c r="F16" s="78">
        <f t="shared" si="0"/>
        <v>2266</v>
      </c>
      <c r="H16" s="23" t="str">
        <f t="shared" si="1"/>
        <v>Nepal</v>
      </c>
      <c r="I16" s="11">
        <f t="shared" si="2"/>
        <v>177</v>
      </c>
      <c r="J16" s="11">
        <f t="shared" si="3"/>
        <v>177.00001</v>
      </c>
      <c r="K16" s="11">
        <f t="shared" si="4"/>
        <v>28</v>
      </c>
      <c r="L16" s="11" t="str">
        <f t="shared" si="5"/>
        <v>Sri Lanka</v>
      </c>
      <c r="M16" s="11">
        <f t="shared" si="6"/>
        <v>631</v>
      </c>
      <c r="N16" s="11"/>
      <c r="U16" s="11"/>
      <c r="V16" s="11"/>
      <c r="W16" s="11"/>
      <c r="X16" s="11"/>
      <c r="Y16" s="11"/>
    </row>
    <row r="17" spans="1:25" ht="13.5" customHeight="1" x14ac:dyDescent="0.45">
      <c r="A17" s="19">
        <v>11</v>
      </c>
      <c r="B17" s="72" t="s">
        <v>831</v>
      </c>
      <c r="C17" s="79">
        <v>106</v>
      </c>
      <c r="D17" s="79">
        <v>443</v>
      </c>
      <c r="E17" s="79">
        <v>1321</v>
      </c>
      <c r="F17" s="78">
        <f t="shared" si="0"/>
        <v>1870</v>
      </c>
      <c r="H17" s="23" t="str">
        <f t="shared" si="1"/>
        <v>Malaysia</v>
      </c>
      <c r="I17" s="11">
        <f t="shared" si="2"/>
        <v>443</v>
      </c>
      <c r="J17" s="11">
        <f t="shared" si="3"/>
        <v>443.00001099999997</v>
      </c>
      <c r="K17" s="11">
        <f t="shared" si="4"/>
        <v>12</v>
      </c>
      <c r="L17" s="11" t="str">
        <f t="shared" si="5"/>
        <v>Cambodia</v>
      </c>
      <c r="M17" s="11">
        <f t="shared" si="6"/>
        <v>561</v>
      </c>
      <c r="N17" s="11"/>
      <c r="U17" s="11"/>
      <c r="V17" s="11"/>
      <c r="W17" s="11"/>
      <c r="X17" s="11"/>
      <c r="Y17" s="11"/>
    </row>
    <row r="18" spans="1:25" ht="13.5" customHeight="1" x14ac:dyDescent="0.45">
      <c r="A18" s="19">
        <v>12</v>
      </c>
      <c r="B18" s="72" t="s">
        <v>832</v>
      </c>
      <c r="C18" s="79">
        <v>529</v>
      </c>
      <c r="D18" s="79">
        <v>1263</v>
      </c>
      <c r="E18" s="79">
        <v>45</v>
      </c>
      <c r="F18" s="78">
        <f t="shared" si="0"/>
        <v>1837</v>
      </c>
      <c r="H18" s="23" t="str">
        <f t="shared" si="1"/>
        <v>Afghanistan</v>
      </c>
      <c r="I18" s="11">
        <f t="shared" si="2"/>
        <v>1263</v>
      </c>
      <c r="J18" s="11">
        <f t="shared" si="3"/>
        <v>1263.000012</v>
      </c>
      <c r="K18" s="11">
        <f t="shared" si="4"/>
        <v>5</v>
      </c>
      <c r="L18" s="11" t="str">
        <f t="shared" si="5"/>
        <v>Malaysia</v>
      </c>
      <c r="M18" s="11">
        <f t="shared" si="6"/>
        <v>443</v>
      </c>
      <c r="N18" s="11"/>
      <c r="U18" s="11"/>
      <c r="V18" s="11"/>
      <c r="W18" s="11"/>
      <c r="X18" s="11"/>
      <c r="Y18" s="11"/>
    </row>
    <row r="19" spans="1:25" ht="13.5" customHeight="1" x14ac:dyDescent="0.45">
      <c r="A19" s="19">
        <v>13</v>
      </c>
      <c r="B19" s="72" t="s">
        <v>833</v>
      </c>
      <c r="C19" s="79">
        <v>245</v>
      </c>
      <c r="D19" s="79">
        <v>902</v>
      </c>
      <c r="E19" s="79">
        <v>248</v>
      </c>
      <c r="F19" s="78">
        <f t="shared" si="0"/>
        <v>1395</v>
      </c>
      <c r="H19" s="23" t="str">
        <f t="shared" si="1"/>
        <v>Thailand</v>
      </c>
      <c r="I19" s="11">
        <f t="shared" si="2"/>
        <v>902</v>
      </c>
      <c r="J19" s="11">
        <f t="shared" si="3"/>
        <v>902.00001299999997</v>
      </c>
      <c r="K19" s="11">
        <f t="shared" si="4"/>
        <v>8</v>
      </c>
      <c r="L19" s="11" t="str">
        <f t="shared" si="5"/>
        <v>Lebanon</v>
      </c>
      <c r="M19" s="11">
        <f t="shared" si="6"/>
        <v>352</v>
      </c>
      <c r="N19" s="11"/>
      <c r="U19" s="11"/>
      <c r="V19" s="11"/>
      <c r="W19" s="11"/>
      <c r="X19" s="11"/>
      <c r="Y19" s="11"/>
    </row>
    <row r="20" spans="1:25" ht="13.5" customHeight="1" x14ac:dyDescent="0.45">
      <c r="A20" s="19">
        <v>14</v>
      </c>
      <c r="B20" s="72" t="s">
        <v>834</v>
      </c>
      <c r="C20" s="79">
        <v>255</v>
      </c>
      <c r="D20" s="79">
        <v>225</v>
      </c>
      <c r="E20" s="79">
        <v>813</v>
      </c>
      <c r="F20" s="78">
        <f t="shared" si="0"/>
        <v>1293</v>
      </c>
      <c r="H20" s="23" t="str">
        <f t="shared" si="1"/>
        <v>Iran</v>
      </c>
      <c r="I20" s="11">
        <f t="shared" si="2"/>
        <v>225</v>
      </c>
      <c r="J20" s="11">
        <f t="shared" si="3"/>
        <v>225.00001399999999</v>
      </c>
      <c r="K20" s="11">
        <f t="shared" si="4"/>
        <v>22</v>
      </c>
      <c r="L20" s="11" t="str">
        <f t="shared" si="5"/>
        <v>Korea, South</v>
      </c>
      <c r="M20" s="11">
        <f t="shared" si="6"/>
        <v>335</v>
      </c>
      <c r="N20" s="11"/>
      <c r="U20" s="11"/>
      <c r="V20" s="11"/>
      <c r="W20" s="11"/>
      <c r="X20" s="11"/>
      <c r="Y20" s="11"/>
    </row>
    <row r="21" spans="1:25" ht="13.5" customHeight="1" x14ac:dyDescent="0.45">
      <c r="A21" s="19">
        <v>15</v>
      </c>
      <c r="B21" s="72" t="s">
        <v>835</v>
      </c>
      <c r="C21" s="79">
        <v>2</v>
      </c>
      <c r="D21" s="79">
        <v>720</v>
      </c>
      <c r="E21" s="79">
        <v>553</v>
      </c>
      <c r="F21" s="78">
        <f t="shared" si="0"/>
        <v>1275</v>
      </c>
      <c r="H21" s="23" t="str">
        <f t="shared" si="1"/>
        <v>Usa</v>
      </c>
      <c r="I21" s="11">
        <f t="shared" si="2"/>
        <v>720</v>
      </c>
      <c r="J21" s="11">
        <f t="shared" si="3"/>
        <v>720.00001499999996</v>
      </c>
      <c r="K21" s="11">
        <f t="shared" si="4"/>
        <v>9</v>
      </c>
      <c r="L21" s="11" t="str">
        <f t="shared" si="5"/>
        <v>Indonesia</v>
      </c>
      <c r="M21" s="11">
        <f t="shared" si="6"/>
        <v>334</v>
      </c>
      <c r="N21" s="11"/>
      <c r="U21" s="11"/>
      <c r="V21" s="11"/>
      <c r="W21" s="11"/>
      <c r="X21" s="11"/>
      <c r="Y21" s="11"/>
    </row>
    <row r="22" spans="1:25" ht="13.5" customHeight="1" x14ac:dyDescent="0.45">
      <c r="A22" s="19">
        <v>16</v>
      </c>
      <c r="B22" s="72" t="s">
        <v>836</v>
      </c>
      <c r="C22" s="79">
        <v>10</v>
      </c>
      <c r="D22" s="79">
        <v>334</v>
      </c>
      <c r="E22" s="79">
        <v>685</v>
      </c>
      <c r="F22" s="78">
        <f t="shared" si="0"/>
        <v>1029</v>
      </c>
      <c r="H22" s="23" t="str">
        <f t="shared" si="1"/>
        <v>Indonesia</v>
      </c>
      <c r="I22" s="11">
        <f t="shared" si="2"/>
        <v>334</v>
      </c>
      <c r="J22" s="11">
        <f t="shared" si="3"/>
        <v>334.00001600000002</v>
      </c>
      <c r="K22" s="11">
        <f t="shared" si="4"/>
        <v>15</v>
      </c>
      <c r="L22" s="11" t="str">
        <f t="shared" si="5"/>
        <v>Turkey</v>
      </c>
      <c r="M22" s="11">
        <f t="shared" si="6"/>
        <v>282</v>
      </c>
      <c r="N22" s="11"/>
      <c r="U22" s="11"/>
      <c r="V22" s="11"/>
      <c r="W22" s="11"/>
      <c r="X22" s="11"/>
      <c r="Y22" s="11"/>
    </row>
    <row r="23" spans="1:25" ht="13.5" customHeight="1" x14ac:dyDescent="0.45">
      <c r="A23" s="19">
        <v>17</v>
      </c>
      <c r="B23" s="72" t="s">
        <v>837</v>
      </c>
      <c r="C23" s="79">
        <v>0</v>
      </c>
      <c r="D23" s="79">
        <v>335</v>
      </c>
      <c r="E23" s="79">
        <v>599</v>
      </c>
      <c r="F23" s="78">
        <f t="shared" si="0"/>
        <v>934</v>
      </c>
      <c r="H23" s="23" t="str">
        <f t="shared" si="1"/>
        <v>Korea, South</v>
      </c>
      <c r="I23" s="11">
        <f t="shared" si="2"/>
        <v>335</v>
      </c>
      <c r="J23" s="11">
        <f t="shared" si="3"/>
        <v>335.00001700000001</v>
      </c>
      <c r="K23" s="11">
        <f t="shared" si="4"/>
        <v>14</v>
      </c>
      <c r="L23" s="11" t="str">
        <f t="shared" si="5"/>
        <v>Italy</v>
      </c>
      <c r="M23" s="11">
        <f t="shared" si="6"/>
        <v>278</v>
      </c>
      <c r="N23" s="11"/>
      <c r="O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3.5" customHeight="1" x14ac:dyDescent="0.45">
      <c r="A24" s="19">
        <v>18</v>
      </c>
      <c r="B24" s="72" t="s">
        <v>838</v>
      </c>
      <c r="C24" s="79">
        <v>0</v>
      </c>
      <c r="D24" s="79">
        <v>134</v>
      </c>
      <c r="E24" s="79">
        <v>669</v>
      </c>
      <c r="F24" s="78">
        <f t="shared" si="0"/>
        <v>803</v>
      </c>
      <c r="H24" s="23" t="str">
        <f t="shared" si="1"/>
        <v>South Africa</v>
      </c>
      <c r="I24" s="11">
        <f t="shared" si="2"/>
        <v>134</v>
      </c>
      <c r="J24" s="11">
        <f t="shared" si="3"/>
        <v>134.00001800000001</v>
      </c>
      <c r="K24" s="11">
        <f t="shared" si="4"/>
        <v>36</v>
      </c>
      <c r="L24" s="11" t="str">
        <f t="shared" si="5"/>
        <v>Taiwan</v>
      </c>
      <c r="M24" s="11">
        <f t="shared" si="6"/>
        <v>262</v>
      </c>
      <c r="N24" s="11"/>
      <c r="O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3.5" customHeight="1" x14ac:dyDescent="0.45">
      <c r="A25" s="19">
        <v>19</v>
      </c>
      <c r="B25" s="72" t="s">
        <v>839</v>
      </c>
      <c r="C25" s="79">
        <v>559</v>
      </c>
      <c r="D25" s="79">
        <v>139</v>
      </c>
      <c r="E25" s="79">
        <v>69</v>
      </c>
      <c r="F25" s="78">
        <f t="shared" si="0"/>
        <v>767</v>
      </c>
      <c r="H25" s="23" t="str">
        <f t="shared" si="1"/>
        <v>Burma</v>
      </c>
      <c r="I25" s="11">
        <f t="shared" si="2"/>
        <v>139</v>
      </c>
      <c r="J25" s="11">
        <f t="shared" si="3"/>
        <v>139.00001900000001</v>
      </c>
      <c r="K25" s="11">
        <f t="shared" si="4"/>
        <v>32</v>
      </c>
      <c r="L25" s="11" t="str">
        <f t="shared" si="5"/>
        <v>Canada</v>
      </c>
      <c r="M25" s="11">
        <f t="shared" si="6"/>
        <v>261</v>
      </c>
      <c r="N25" s="11"/>
      <c r="O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3.5" customHeight="1" x14ac:dyDescent="0.45">
      <c r="A26" s="19">
        <v>20</v>
      </c>
      <c r="B26" s="72" t="s">
        <v>840</v>
      </c>
      <c r="C26" s="79">
        <v>0</v>
      </c>
      <c r="D26" s="79">
        <v>245</v>
      </c>
      <c r="E26" s="79">
        <v>507</v>
      </c>
      <c r="F26" s="78">
        <f t="shared" si="0"/>
        <v>752</v>
      </c>
      <c r="H26" s="23" t="str">
        <f t="shared" si="1"/>
        <v>Hong Kong</v>
      </c>
      <c r="I26" s="11">
        <f t="shared" si="2"/>
        <v>245</v>
      </c>
      <c r="J26" s="11">
        <f t="shared" si="3"/>
        <v>245.00002000000001</v>
      </c>
      <c r="K26" s="11">
        <f t="shared" si="4"/>
        <v>20</v>
      </c>
      <c r="L26" s="11" t="str">
        <f t="shared" si="5"/>
        <v>Hong Kong</v>
      </c>
      <c r="M26" s="11">
        <f t="shared" si="6"/>
        <v>245</v>
      </c>
      <c r="N26" s="11"/>
      <c r="O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3.5" customHeight="1" x14ac:dyDescent="0.45">
      <c r="A27" s="19">
        <v>21</v>
      </c>
      <c r="B27" s="72" t="s">
        <v>841</v>
      </c>
      <c r="C27" s="79">
        <v>0</v>
      </c>
      <c r="D27" s="79">
        <v>278</v>
      </c>
      <c r="E27" s="79">
        <v>444</v>
      </c>
      <c r="F27" s="78">
        <f t="shared" si="0"/>
        <v>722</v>
      </c>
      <c r="H27" s="23" t="str">
        <f t="shared" si="1"/>
        <v>Italy</v>
      </c>
      <c r="I27" s="11">
        <f t="shared" si="2"/>
        <v>278</v>
      </c>
      <c r="J27" s="11">
        <f t="shared" si="3"/>
        <v>278.000021</v>
      </c>
      <c r="K27" s="11">
        <f t="shared" si="4"/>
        <v>17</v>
      </c>
      <c r="L27" s="11" t="str">
        <f t="shared" si="5"/>
        <v>Japan</v>
      </c>
      <c r="M27" s="11">
        <f t="shared" si="6"/>
        <v>226</v>
      </c>
      <c r="N27" s="11"/>
      <c r="O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3.5" customHeight="1" x14ac:dyDescent="0.45">
      <c r="A28" s="19">
        <v>22</v>
      </c>
      <c r="B28" s="72" t="s">
        <v>842</v>
      </c>
      <c r="C28" s="79">
        <v>0</v>
      </c>
      <c r="D28" s="79">
        <v>22</v>
      </c>
      <c r="E28" s="79">
        <v>671</v>
      </c>
      <c r="F28" s="78">
        <f t="shared" si="0"/>
        <v>693</v>
      </c>
      <c r="H28" s="23" t="str">
        <f t="shared" si="1"/>
        <v>New Zealand</v>
      </c>
      <c r="I28" s="11">
        <f t="shared" si="2"/>
        <v>22</v>
      </c>
      <c r="J28" s="11">
        <f t="shared" si="3"/>
        <v>22.000022000000001</v>
      </c>
      <c r="K28" s="11">
        <f t="shared" si="4"/>
        <v>85</v>
      </c>
      <c r="L28" s="11" t="str">
        <f t="shared" si="5"/>
        <v>Iran</v>
      </c>
      <c r="M28" s="11">
        <f t="shared" si="6"/>
        <v>225</v>
      </c>
      <c r="N28" s="11"/>
      <c r="O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3.5" customHeight="1" x14ac:dyDescent="0.45">
      <c r="A29" s="19">
        <v>23</v>
      </c>
      <c r="B29" s="72" t="s">
        <v>843</v>
      </c>
      <c r="C29" s="79">
        <v>2</v>
      </c>
      <c r="D29" s="79">
        <v>135</v>
      </c>
      <c r="E29" s="79">
        <v>549</v>
      </c>
      <c r="F29" s="78">
        <f t="shared" si="0"/>
        <v>686</v>
      </c>
      <c r="H29" s="23" t="str">
        <f t="shared" si="1"/>
        <v>Bangladesh</v>
      </c>
      <c r="I29" s="11">
        <f t="shared" si="2"/>
        <v>135</v>
      </c>
      <c r="J29" s="11">
        <f t="shared" si="3"/>
        <v>135.000023</v>
      </c>
      <c r="K29" s="11">
        <f t="shared" si="4"/>
        <v>35</v>
      </c>
      <c r="L29" s="11" t="str">
        <f t="shared" si="5"/>
        <v>Ethiopia</v>
      </c>
      <c r="M29" s="11">
        <f t="shared" si="6"/>
        <v>222</v>
      </c>
      <c r="N29" s="11"/>
      <c r="O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3.5" customHeight="1" x14ac:dyDescent="0.45">
      <c r="A30" s="19">
        <v>24</v>
      </c>
      <c r="B30" s="72" t="s">
        <v>844</v>
      </c>
      <c r="C30" s="79">
        <v>2</v>
      </c>
      <c r="D30" s="79">
        <v>221</v>
      </c>
      <c r="E30" s="79">
        <v>450</v>
      </c>
      <c r="F30" s="78">
        <f t="shared" si="0"/>
        <v>673</v>
      </c>
      <c r="H30" s="23" t="str">
        <f t="shared" si="1"/>
        <v>Colombia</v>
      </c>
      <c r="I30" s="11">
        <f t="shared" si="2"/>
        <v>221</v>
      </c>
      <c r="J30" s="11">
        <f t="shared" si="3"/>
        <v>221.000024</v>
      </c>
      <c r="K30" s="11">
        <f t="shared" si="4"/>
        <v>24</v>
      </c>
      <c r="L30" s="11" t="str">
        <f t="shared" si="5"/>
        <v>Colombia</v>
      </c>
      <c r="M30" s="11">
        <f t="shared" si="6"/>
        <v>221</v>
      </c>
      <c r="N30" s="11"/>
      <c r="O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3.5" customHeight="1" x14ac:dyDescent="0.45">
      <c r="A31" s="19">
        <v>25</v>
      </c>
      <c r="B31" s="72" t="s">
        <v>845</v>
      </c>
      <c r="C31" s="79">
        <v>7</v>
      </c>
      <c r="D31" s="79">
        <v>561</v>
      </c>
      <c r="E31" s="79">
        <v>85</v>
      </c>
      <c r="F31" s="78">
        <f t="shared" si="0"/>
        <v>653</v>
      </c>
      <c r="H31" s="23" t="str">
        <f t="shared" si="1"/>
        <v>Cambodia</v>
      </c>
      <c r="I31" s="11">
        <f t="shared" si="2"/>
        <v>561</v>
      </c>
      <c r="J31" s="11">
        <f t="shared" si="3"/>
        <v>561.00002500000005</v>
      </c>
      <c r="K31" s="11">
        <f t="shared" si="4"/>
        <v>11</v>
      </c>
      <c r="L31" s="11" t="str">
        <f t="shared" si="5"/>
        <v>Iraq</v>
      </c>
      <c r="M31" s="11">
        <f t="shared" si="6"/>
        <v>220</v>
      </c>
      <c r="N31" s="11"/>
      <c r="O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3.5" customHeight="1" x14ac:dyDescent="0.45">
      <c r="A32" s="19">
        <v>26</v>
      </c>
      <c r="B32" s="72" t="s">
        <v>846</v>
      </c>
      <c r="C32" s="79">
        <v>0</v>
      </c>
      <c r="D32" s="79">
        <v>262</v>
      </c>
      <c r="E32" s="79">
        <v>342</v>
      </c>
      <c r="F32" s="78">
        <f t="shared" si="0"/>
        <v>604</v>
      </c>
      <c r="H32" s="23" t="str">
        <f t="shared" si="1"/>
        <v>Taiwan</v>
      </c>
      <c r="I32" s="11">
        <f t="shared" si="2"/>
        <v>262</v>
      </c>
      <c r="J32" s="11">
        <f t="shared" si="3"/>
        <v>262.00002599999999</v>
      </c>
      <c r="K32" s="11">
        <f t="shared" si="4"/>
        <v>18</v>
      </c>
      <c r="L32" s="11" t="str">
        <f t="shared" si="5"/>
        <v>France</v>
      </c>
      <c r="M32" s="11">
        <f t="shared" si="6"/>
        <v>208</v>
      </c>
      <c r="N32" s="11"/>
      <c r="O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3.5" customHeight="1" x14ac:dyDescent="0.45">
      <c r="A33" s="19">
        <v>27</v>
      </c>
      <c r="B33" s="72" t="s">
        <v>847</v>
      </c>
      <c r="C33" s="79">
        <v>2</v>
      </c>
      <c r="D33" s="79">
        <v>142</v>
      </c>
      <c r="E33" s="79">
        <v>437</v>
      </c>
      <c r="F33" s="78">
        <f t="shared" si="0"/>
        <v>581</v>
      </c>
      <c r="H33" s="23" t="str">
        <f t="shared" si="1"/>
        <v>Singapore</v>
      </c>
      <c r="I33" s="11">
        <f t="shared" si="2"/>
        <v>142</v>
      </c>
      <c r="J33" s="11">
        <f t="shared" si="3"/>
        <v>142.00002699999999</v>
      </c>
      <c r="K33" s="11">
        <f t="shared" si="4"/>
        <v>31</v>
      </c>
      <c r="L33" s="11" t="str">
        <f t="shared" si="5"/>
        <v>Germany</v>
      </c>
      <c r="M33" s="11">
        <f t="shared" si="6"/>
        <v>178</v>
      </c>
      <c r="N33" s="11"/>
      <c r="O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3.5" customHeight="1" x14ac:dyDescent="0.45">
      <c r="A34" s="19">
        <v>28</v>
      </c>
      <c r="B34" s="72" t="s">
        <v>848</v>
      </c>
      <c r="C34" s="79">
        <v>461</v>
      </c>
      <c r="D34" s="79">
        <v>103</v>
      </c>
      <c r="E34" s="79">
        <v>17</v>
      </c>
      <c r="F34" s="78">
        <f t="shared" si="0"/>
        <v>581</v>
      </c>
      <c r="H34" s="23" t="str">
        <f t="shared" si="1"/>
        <v>Syria</v>
      </c>
      <c r="I34" s="11">
        <f t="shared" si="2"/>
        <v>103</v>
      </c>
      <c r="J34" s="11">
        <f t="shared" si="3"/>
        <v>103.000028</v>
      </c>
      <c r="K34" s="11">
        <f t="shared" si="4"/>
        <v>40</v>
      </c>
      <c r="L34" s="11" t="str">
        <f t="shared" si="5"/>
        <v>Nepal</v>
      </c>
      <c r="M34" s="11">
        <f t="shared" si="6"/>
        <v>177</v>
      </c>
      <c r="N34" s="11"/>
      <c r="O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3.5" customHeight="1" x14ac:dyDescent="0.45">
      <c r="A35" s="19">
        <v>29</v>
      </c>
      <c r="B35" s="72" t="s">
        <v>849</v>
      </c>
      <c r="C35" s="79">
        <v>0</v>
      </c>
      <c r="D35" s="79">
        <v>135</v>
      </c>
      <c r="E35" s="79">
        <v>390</v>
      </c>
      <c r="F35" s="78">
        <f t="shared" si="0"/>
        <v>525</v>
      </c>
      <c r="H35" s="23" t="str">
        <f t="shared" si="1"/>
        <v>Ireland</v>
      </c>
      <c r="I35" s="11">
        <f t="shared" si="2"/>
        <v>135</v>
      </c>
      <c r="J35" s="11">
        <f t="shared" si="3"/>
        <v>135.00002900000001</v>
      </c>
      <c r="K35" s="11">
        <f t="shared" si="4"/>
        <v>34</v>
      </c>
      <c r="L35" s="11" t="str">
        <f t="shared" si="5"/>
        <v>Brazil</v>
      </c>
      <c r="M35" s="11">
        <f t="shared" si="6"/>
        <v>160</v>
      </c>
      <c r="N35" s="11"/>
      <c r="O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3.5" customHeight="1" x14ac:dyDescent="0.45">
      <c r="A36" s="19">
        <v>30</v>
      </c>
      <c r="B36" s="72" t="s">
        <v>850</v>
      </c>
      <c r="C36" s="79">
        <v>0</v>
      </c>
      <c r="D36" s="79">
        <v>160</v>
      </c>
      <c r="E36" s="79">
        <v>349</v>
      </c>
      <c r="F36" s="78">
        <f t="shared" si="0"/>
        <v>509</v>
      </c>
      <c r="H36" s="23" t="str">
        <f t="shared" si="1"/>
        <v>Brazil</v>
      </c>
      <c r="I36" s="11">
        <f t="shared" si="2"/>
        <v>160</v>
      </c>
      <c r="J36" s="11">
        <f t="shared" si="3"/>
        <v>160.00003000000001</v>
      </c>
      <c r="K36" s="11">
        <f t="shared" si="4"/>
        <v>29</v>
      </c>
      <c r="L36" s="11" t="str">
        <f t="shared" si="5"/>
        <v>Greece</v>
      </c>
      <c r="M36" s="11">
        <f t="shared" si="6"/>
        <v>156</v>
      </c>
      <c r="N36" s="11"/>
      <c r="O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3.5" customHeight="1" x14ac:dyDescent="0.45">
      <c r="A37" s="19">
        <v>31</v>
      </c>
      <c r="B37" s="72" t="s">
        <v>851</v>
      </c>
      <c r="C37" s="79">
        <v>31</v>
      </c>
      <c r="D37" s="79">
        <v>282</v>
      </c>
      <c r="E37" s="79">
        <v>184</v>
      </c>
      <c r="F37" s="78">
        <f t="shared" si="0"/>
        <v>497</v>
      </c>
      <c r="H37" s="23" t="str">
        <f t="shared" si="1"/>
        <v>Turkey</v>
      </c>
      <c r="I37" s="11">
        <f t="shared" si="2"/>
        <v>282</v>
      </c>
      <c r="J37" s="11">
        <f t="shared" si="3"/>
        <v>282.00003099999998</v>
      </c>
      <c r="K37" s="11">
        <f t="shared" si="4"/>
        <v>16</v>
      </c>
      <c r="L37" s="11" t="str">
        <f t="shared" si="5"/>
        <v>Singapore</v>
      </c>
      <c r="M37" s="11">
        <f t="shared" si="6"/>
        <v>142</v>
      </c>
      <c r="N37" s="11"/>
      <c r="O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3.5" customHeight="1" x14ac:dyDescent="0.45">
      <c r="A38" s="19">
        <v>32</v>
      </c>
      <c r="B38" s="72" t="s">
        <v>852</v>
      </c>
      <c r="C38" s="79">
        <v>0</v>
      </c>
      <c r="D38" s="79">
        <v>261</v>
      </c>
      <c r="E38" s="79">
        <v>225</v>
      </c>
      <c r="F38" s="78">
        <f t="shared" si="0"/>
        <v>486</v>
      </c>
      <c r="H38" s="23" t="str">
        <f t="shared" si="1"/>
        <v>Canada</v>
      </c>
      <c r="I38" s="11">
        <f t="shared" si="2"/>
        <v>261</v>
      </c>
      <c r="J38" s="11">
        <f t="shared" si="3"/>
        <v>261.00003199999998</v>
      </c>
      <c r="K38" s="11">
        <f t="shared" si="4"/>
        <v>19</v>
      </c>
      <c r="L38" s="11" t="str">
        <f t="shared" si="5"/>
        <v>Burma</v>
      </c>
      <c r="M38" s="11">
        <f t="shared" si="6"/>
        <v>139</v>
      </c>
      <c r="N38" s="11"/>
      <c r="O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3.5" customHeight="1" x14ac:dyDescent="0.45">
      <c r="A39" s="19">
        <v>33</v>
      </c>
      <c r="B39" s="72" t="s">
        <v>853</v>
      </c>
      <c r="C39" s="79">
        <v>0</v>
      </c>
      <c r="D39" s="79">
        <v>208</v>
      </c>
      <c r="E39" s="79">
        <v>263</v>
      </c>
      <c r="F39" s="78">
        <f t="shared" si="0"/>
        <v>471</v>
      </c>
      <c r="H39" s="23" t="str">
        <f t="shared" si="1"/>
        <v>France</v>
      </c>
      <c r="I39" s="11">
        <f t="shared" si="2"/>
        <v>208</v>
      </c>
      <c r="J39" s="11">
        <f t="shared" si="3"/>
        <v>208.000033</v>
      </c>
      <c r="K39" s="11">
        <f t="shared" si="4"/>
        <v>26</v>
      </c>
      <c r="L39" s="11" t="str">
        <f t="shared" si="5"/>
        <v>Macedonia</v>
      </c>
      <c r="M39" s="11">
        <f t="shared" si="6"/>
        <v>136</v>
      </c>
      <c r="N39" s="11"/>
      <c r="O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3.5" customHeight="1" x14ac:dyDescent="0.45">
      <c r="A40" s="19">
        <v>34</v>
      </c>
      <c r="B40" s="72" t="s">
        <v>854</v>
      </c>
      <c r="C40" s="79">
        <v>52</v>
      </c>
      <c r="D40" s="79">
        <v>352</v>
      </c>
      <c r="E40" s="79">
        <v>45</v>
      </c>
      <c r="F40" s="78">
        <f t="shared" si="0"/>
        <v>449</v>
      </c>
      <c r="H40" s="23" t="str">
        <f t="shared" si="1"/>
        <v>Lebanon</v>
      </c>
      <c r="I40" s="11">
        <f t="shared" si="2"/>
        <v>352</v>
      </c>
      <c r="J40" s="11">
        <f t="shared" si="3"/>
        <v>352.00003400000003</v>
      </c>
      <c r="K40" s="11">
        <f t="shared" si="4"/>
        <v>13</v>
      </c>
      <c r="L40" s="11" t="str">
        <f t="shared" si="5"/>
        <v>Ireland</v>
      </c>
      <c r="M40" s="11">
        <f t="shared" si="6"/>
        <v>135</v>
      </c>
      <c r="N40" s="11"/>
      <c r="O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3.5" customHeight="1" x14ac:dyDescent="0.45">
      <c r="A41" s="19">
        <v>35</v>
      </c>
      <c r="B41" s="72" t="s">
        <v>855</v>
      </c>
      <c r="C41" s="79">
        <v>164</v>
      </c>
      <c r="D41" s="79">
        <v>222</v>
      </c>
      <c r="E41" s="79">
        <v>28</v>
      </c>
      <c r="F41" s="78">
        <f t="shared" si="0"/>
        <v>414</v>
      </c>
      <c r="H41" s="23" t="str">
        <f t="shared" si="1"/>
        <v>Ethiopia</v>
      </c>
      <c r="I41" s="11">
        <f t="shared" si="2"/>
        <v>222</v>
      </c>
      <c r="J41" s="11">
        <f t="shared" si="3"/>
        <v>222.000035</v>
      </c>
      <c r="K41" s="11">
        <f t="shared" si="4"/>
        <v>23</v>
      </c>
      <c r="L41" s="11" t="str">
        <f t="shared" si="5"/>
        <v>Bangladesh</v>
      </c>
      <c r="M41" s="11">
        <f t="shared" si="6"/>
        <v>135</v>
      </c>
      <c r="N41" s="11"/>
      <c r="O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13.5" customHeight="1" x14ac:dyDescent="0.45">
      <c r="A42" s="19">
        <v>36</v>
      </c>
      <c r="B42" s="72" t="s">
        <v>856</v>
      </c>
      <c r="C42" s="79">
        <v>2</v>
      </c>
      <c r="D42" s="79">
        <v>178</v>
      </c>
      <c r="E42" s="79">
        <v>207</v>
      </c>
      <c r="F42" s="78">
        <f t="shared" si="0"/>
        <v>387</v>
      </c>
      <c r="H42" s="23" t="str">
        <f t="shared" si="1"/>
        <v>Germany</v>
      </c>
      <c r="I42" s="11">
        <f t="shared" si="2"/>
        <v>178</v>
      </c>
      <c r="J42" s="11">
        <f t="shared" si="3"/>
        <v>178.00003599999999</v>
      </c>
      <c r="K42" s="11">
        <f t="shared" si="4"/>
        <v>27</v>
      </c>
      <c r="L42" s="11" t="str">
        <f t="shared" si="5"/>
        <v>South Africa</v>
      </c>
      <c r="M42" s="11">
        <f t="shared" si="6"/>
        <v>134</v>
      </c>
      <c r="N42" s="11"/>
      <c r="O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3.5" customHeight="1" x14ac:dyDescent="0.45">
      <c r="A43" s="19">
        <v>37</v>
      </c>
      <c r="B43" s="72" t="s">
        <v>857</v>
      </c>
      <c r="C43" s="79">
        <v>0</v>
      </c>
      <c r="D43" s="79">
        <v>76</v>
      </c>
      <c r="E43" s="79">
        <v>309</v>
      </c>
      <c r="F43" s="78">
        <f t="shared" si="0"/>
        <v>385</v>
      </c>
      <c r="H43" s="23" t="str">
        <f t="shared" si="1"/>
        <v>Mauritius</v>
      </c>
      <c r="I43" s="11">
        <f t="shared" si="2"/>
        <v>76</v>
      </c>
      <c r="J43" s="11">
        <f t="shared" si="3"/>
        <v>76.000037000000006</v>
      </c>
      <c r="K43" s="11">
        <f t="shared" si="4"/>
        <v>47</v>
      </c>
      <c r="L43" s="11" t="str">
        <f t="shared" si="5"/>
        <v>Fiji</v>
      </c>
      <c r="M43" s="11">
        <f t="shared" si="6"/>
        <v>122</v>
      </c>
      <c r="N43" s="11"/>
      <c r="O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3.5" customHeight="1" x14ac:dyDescent="0.45">
      <c r="A44" s="19">
        <v>38</v>
      </c>
      <c r="B44" s="72" t="s">
        <v>858</v>
      </c>
      <c r="C44" s="79">
        <v>0</v>
      </c>
      <c r="D44" s="79">
        <v>226</v>
      </c>
      <c r="E44" s="79">
        <v>148</v>
      </c>
      <c r="F44" s="78">
        <f t="shared" si="0"/>
        <v>374</v>
      </c>
      <c r="H44" s="23" t="str">
        <f t="shared" si="1"/>
        <v>Japan</v>
      </c>
      <c r="I44" s="11">
        <f t="shared" si="2"/>
        <v>226</v>
      </c>
      <c r="J44" s="11">
        <f t="shared" si="3"/>
        <v>226.00003799999999</v>
      </c>
      <c r="K44" s="11">
        <f t="shared" si="4"/>
        <v>21</v>
      </c>
      <c r="L44" s="11" t="str">
        <f t="shared" si="5"/>
        <v>Russia</v>
      </c>
      <c r="M44" s="11">
        <f t="shared" si="6"/>
        <v>121</v>
      </c>
      <c r="N44" s="11"/>
      <c r="O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3.5" customHeight="1" x14ac:dyDescent="0.45">
      <c r="A45" s="19">
        <v>39</v>
      </c>
      <c r="B45" s="72" t="s">
        <v>859</v>
      </c>
      <c r="C45" s="79">
        <v>34</v>
      </c>
      <c r="D45" s="79">
        <v>102</v>
      </c>
      <c r="E45" s="79">
        <v>184</v>
      </c>
      <c r="F45" s="78">
        <f t="shared" si="0"/>
        <v>320</v>
      </c>
      <c r="H45" s="23" t="str">
        <f t="shared" si="1"/>
        <v>Egypt</v>
      </c>
      <c r="I45" s="11">
        <f t="shared" si="2"/>
        <v>102</v>
      </c>
      <c r="J45" s="11">
        <f t="shared" si="3"/>
        <v>102.000039</v>
      </c>
      <c r="K45" s="11">
        <f t="shared" si="4"/>
        <v>41</v>
      </c>
      <c r="L45" s="11" t="str">
        <f t="shared" si="5"/>
        <v>England</v>
      </c>
      <c r="M45" s="11">
        <f t="shared" si="6"/>
        <v>104</v>
      </c>
      <c r="N45" s="11"/>
      <c r="O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3.5" customHeight="1" x14ac:dyDescent="0.45">
      <c r="A46" s="19">
        <v>40</v>
      </c>
      <c r="B46" s="72" t="s">
        <v>860</v>
      </c>
      <c r="C46" s="79">
        <v>0</v>
      </c>
      <c r="D46" s="79">
        <v>104</v>
      </c>
      <c r="E46" s="79">
        <v>191</v>
      </c>
      <c r="F46" s="78">
        <f t="shared" si="0"/>
        <v>295</v>
      </c>
      <c r="H46" s="23" t="str">
        <f t="shared" si="1"/>
        <v>England</v>
      </c>
      <c r="I46" s="11">
        <f t="shared" si="2"/>
        <v>104</v>
      </c>
      <c r="J46" s="11">
        <f t="shared" si="3"/>
        <v>104.00004</v>
      </c>
      <c r="K46" s="11">
        <f t="shared" si="4"/>
        <v>39</v>
      </c>
      <c r="L46" s="11" t="str">
        <f t="shared" si="5"/>
        <v>Syria</v>
      </c>
      <c r="M46" s="11">
        <f t="shared" si="6"/>
        <v>103</v>
      </c>
      <c r="N46" s="11"/>
      <c r="O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3.5" customHeight="1" x14ac:dyDescent="0.45">
      <c r="A47" s="19">
        <v>41</v>
      </c>
      <c r="B47" s="72" t="s">
        <v>861</v>
      </c>
      <c r="C47" s="79">
        <v>2</v>
      </c>
      <c r="D47" s="79">
        <v>55</v>
      </c>
      <c r="E47" s="79">
        <v>234</v>
      </c>
      <c r="F47" s="78">
        <f t="shared" si="0"/>
        <v>291</v>
      </c>
      <c r="H47" s="23" t="str">
        <f t="shared" si="1"/>
        <v>Uae</v>
      </c>
      <c r="I47" s="11">
        <f t="shared" si="2"/>
        <v>55</v>
      </c>
      <c r="J47" s="11">
        <f t="shared" si="3"/>
        <v>55.000041000000003</v>
      </c>
      <c r="K47" s="11">
        <f t="shared" si="4"/>
        <v>59</v>
      </c>
      <c r="L47" s="11" t="str">
        <f t="shared" si="5"/>
        <v>Egypt</v>
      </c>
      <c r="M47" s="11">
        <f t="shared" si="6"/>
        <v>102</v>
      </c>
      <c r="N47" s="11"/>
      <c r="O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3.5" customHeight="1" x14ac:dyDescent="0.45">
      <c r="A48" s="19">
        <v>42</v>
      </c>
      <c r="B48" s="72" t="s">
        <v>862</v>
      </c>
      <c r="C48" s="79">
        <v>2</v>
      </c>
      <c r="D48" s="79">
        <v>53</v>
      </c>
      <c r="E48" s="79">
        <v>234</v>
      </c>
      <c r="F48" s="78">
        <f t="shared" si="0"/>
        <v>289</v>
      </c>
      <c r="H48" s="23" t="str">
        <f t="shared" si="1"/>
        <v>Nigeria</v>
      </c>
      <c r="I48" s="11">
        <f t="shared" si="2"/>
        <v>53</v>
      </c>
      <c r="J48" s="11">
        <f t="shared" si="3"/>
        <v>53.000042000000001</v>
      </c>
      <c r="K48" s="11">
        <f t="shared" si="4"/>
        <v>60</v>
      </c>
      <c r="L48" s="11" t="str">
        <f t="shared" si="5"/>
        <v>Poland</v>
      </c>
      <c r="M48" s="11">
        <f t="shared" si="6"/>
        <v>96</v>
      </c>
      <c r="N48" s="11"/>
      <c r="O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3.5" customHeight="1" x14ac:dyDescent="0.45">
      <c r="A49" s="19">
        <v>43</v>
      </c>
      <c r="B49" s="72" t="s">
        <v>863</v>
      </c>
      <c r="C49" s="79">
        <v>253</v>
      </c>
      <c r="D49" s="79">
        <v>9</v>
      </c>
      <c r="E49" s="79">
        <v>0</v>
      </c>
      <c r="F49" s="78">
        <f t="shared" si="0"/>
        <v>262</v>
      </c>
      <c r="H49" s="23" t="str">
        <f t="shared" si="1"/>
        <v>Congo, Dem.</v>
      </c>
      <c r="I49" s="11">
        <f t="shared" si="2"/>
        <v>9</v>
      </c>
      <c r="J49" s="11">
        <f t="shared" si="3"/>
        <v>9.0000429999999998</v>
      </c>
      <c r="K49" s="11">
        <f t="shared" si="4"/>
        <v>115</v>
      </c>
      <c r="L49" s="11" t="str">
        <f t="shared" si="5"/>
        <v>Sweden</v>
      </c>
      <c r="M49" s="11">
        <f t="shared" si="6"/>
        <v>90</v>
      </c>
      <c r="N49" s="11"/>
      <c r="O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3.5" customHeight="1" x14ac:dyDescent="0.45">
      <c r="A50" s="19">
        <v>44</v>
      </c>
      <c r="B50" s="72" t="s">
        <v>864</v>
      </c>
      <c r="C50" s="79">
        <v>24</v>
      </c>
      <c r="D50" s="79">
        <v>64</v>
      </c>
      <c r="E50" s="79">
        <v>171</v>
      </c>
      <c r="F50" s="78">
        <f t="shared" si="0"/>
        <v>259</v>
      </c>
      <c r="H50" s="23" t="str">
        <f t="shared" si="1"/>
        <v>Saudi Arabia</v>
      </c>
      <c r="I50" s="11">
        <f t="shared" si="2"/>
        <v>64</v>
      </c>
      <c r="J50" s="11">
        <f t="shared" si="3"/>
        <v>64.000044000000003</v>
      </c>
      <c r="K50" s="11">
        <f t="shared" si="4"/>
        <v>52</v>
      </c>
      <c r="L50" s="11" t="str">
        <f t="shared" si="5"/>
        <v>Netherlands</v>
      </c>
      <c r="M50" s="11">
        <f t="shared" si="6"/>
        <v>88</v>
      </c>
      <c r="N50" s="11"/>
      <c r="O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3.5" customHeight="1" x14ac:dyDescent="0.45">
      <c r="A51" s="19">
        <v>45</v>
      </c>
      <c r="B51" s="72" t="s">
        <v>865</v>
      </c>
      <c r="C51" s="79">
        <v>2</v>
      </c>
      <c r="D51" s="79">
        <v>122</v>
      </c>
      <c r="E51" s="79">
        <v>135</v>
      </c>
      <c r="F51" s="78">
        <f t="shared" si="0"/>
        <v>259</v>
      </c>
      <c r="H51" s="23" t="str">
        <f t="shared" si="1"/>
        <v>Fiji</v>
      </c>
      <c r="I51" s="11">
        <f t="shared" si="2"/>
        <v>122</v>
      </c>
      <c r="J51" s="11">
        <f t="shared" si="3"/>
        <v>122.000045</v>
      </c>
      <c r="K51" s="11">
        <f t="shared" si="4"/>
        <v>37</v>
      </c>
      <c r="L51" s="11" t="str">
        <f t="shared" si="5"/>
        <v>Mexico</v>
      </c>
      <c r="M51" s="11">
        <f t="shared" si="6"/>
        <v>83</v>
      </c>
      <c r="N51" s="11"/>
      <c r="O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3.5" customHeight="1" x14ac:dyDescent="0.45">
      <c r="A52" s="19">
        <v>46</v>
      </c>
      <c r="B52" s="72" t="s">
        <v>866</v>
      </c>
      <c r="C52" s="79">
        <v>0</v>
      </c>
      <c r="D52" s="79">
        <v>156</v>
      </c>
      <c r="E52" s="79">
        <v>94</v>
      </c>
      <c r="F52" s="78">
        <f t="shared" si="0"/>
        <v>250</v>
      </c>
      <c r="H52" s="23" t="str">
        <f t="shared" si="1"/>
        <v>Greece</v>
      </c>
      <c r="I52" s="11">
        <f t="shared" si="2"/>
        <v>156</v>
      </c>
      <c r="J52" s="11">
        <f t="shared" si="3"/>
        <v>156.000046</v>
      </c>
      <c r="K52" s="11">
        <f t="shared" si="4"/>
        <v>30</v>
      </c>
      <c r="L52" s="11" t="str">
        <f t="shared" si="5"/>
        <v>Somalia</v>
      </c>
      <c r="M52" s="11">
        <f t="shared" si="6"/>
        <v>77</v>
      </c>
      <c r="N52" s="11"/>
      <c r="O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ht="13.5" customHeight="1" x14ac:dyDescent="0.45">
      <c r="A53" s="19">
        <v>47</v>
      </c>
      <c r="B53" s="72" t="s">
        <v>867</v>
      </c>
      <c r="C53" s="79">
        <v>0</v>
      </c>
      <c r="D53" s="79">
        <v>121</v>
      </c>
      <c r="E53" s="79">
        <v>128</v>
      </c>
      <c r="F53" s="78">
        <f t="shared" si="0"/>
        <v>249</v>
      </c>
      <c r="H53" s="23" t="str">
        <f t="shared" si="1"/>
        <v>Russia</v>
      </c>
      <c r="I53" s="11">
        <f t="shared" si="2"/>
        <v>121</v>
      </c>
      <c r="J53" s="11">
        <f t="shared" si="3"/>
        <v>121.000047</v>
      </c>
      <c r="K53" s="11">
        <f t="shared" si="4"/>
        <v>38</v>
      </c>
      <c r="L53" s="11" t="str">
        <f t="shared" si="5"/>
        <v>Mauritius</v>
      </c>
      <c r="M53" s="11">
        <f t="shared" si="6"/>
        <v>76</v>
      </c>
      <c r="N53" s="11"/>
      <c r="O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3.5" customHeight="1" x14ac:dyDescent="0.45">
      <c r="A54" s="19">
        <v>48</v>
      </c>
      <c r="B54" s="72" t="s">
        <v>868</v>
      </c>
      <c r="C54" s="79">
        <v>0</v>
      </c>
      <c r="D54" s="79">
        <v>51</v>
      </c>
      <c r="E54" s="79">
        <v>191</v>
      </c>
      <c r="F54" s="78">
        <f t="shared" si="0"/>
        <v>242</v>
      </c>
      <c r="H54" s="23" t="str">
        <f t="shared" si="1"/>
        <v>Zimbabwe</v>
      </c>
      <c r="I54" s="11">
        <f t="shared" si="2"/>
        <v>51</v>
      </c>
      <c r="J54" s="11">
        <f t="shared" si="3"/>
        <v>51.000048</v>
      </c>
      <c r="K54" s="11">
        <f t="shared" si="4"/>
        <v>61</v>
      </c>
      <c r="L54" s="11" t="str">
        <f t="shared" si="5"/>
        <v>Ukraine</v>
      </c>
      <c r="M54" s="11">
        <f t="shared" si="6"/>
        <v>75</v>
      </c>
      <c r="N54" s="11"/>
      <c r="O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13.5" customHeight="1" x14ac:dyDescent="0.45">
      <c r="A55" s="19">
        <v>49</v>
      </c>
      <c r="B55" s="72" t="s">
        <v>869</v>
      </c>
      <c r="C55" s="79">
        <v>51</v>
      </c>
      <c r="D55" s="79">
        <v>61</v>
      </c>
      <c r="E55" s="79">
        <v>121</v>
      </c>
      <c r="F55" s="78">
        <f t="shared" si="0"/>
        <v>233</v>
      </c>
      <c r="H55" s="23" t="str">
        <f t="shared" si="1"/>
        <v>Kenya</v>
      </c>
      <c r="I55" s="11">
        <f t="shared" si="2"/>
        <v>61</v>
      </c>
      <c r="J55" s="11">
        <f t="shared" si="3"/>
        <v>61.000048999999997</v>
      </c>
      <c r="K55" s="11">
        <f t="shared" si="4"/>
        <v>54</v>
      </c>
      <c r="L55" s="11" t="str">
        <f t="shared" si="5"/>
        <v>U.S.S.R.</v>
      </c>
      <c r="M55" s="11">
        <f t="shared" si="6"/>
        <v>74</v>
      </c>
      <c r="N55" s="11"/>
      <c r="O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13.5" customHeight="1" x14ac:dyDescent="0.45">
      <c r="A56" s="19">
        <v>50</v>
      </c>
      <c r="B56" s="72" t="s">
        <v>870</v>
      </c>
      <c r="C56" s="79">
        <v>0</v>
      </c>
      <c r="D56" s="79">
        <v>83</v>
      </c>
      <c r="E56" s="79">
        <v>139</v>
      </c>
      <c r="F56" s="78">
        <f t="shared" si="0"/>
        <v>222</v>
      </c>
      <c r="H56" s="23" t="str">
        <f t="shared" si="1"/>
        <v>Mexico</v>
      </c>
      <c r="I56" s="11">
        <f t="shared" si="2"/>
        <v>83</v>
      </c>
      <c r="J56" s="11">
        <f t="shared" si="3"/>
        <v>83.000050000000002</v>
      </c>
      <c r="K56" s="11">
        <f t="shared" si="4"/>
        <v>45</v>
      </c>
      <c r="L56" s="11" t="str">
        <f t="shared" si="5"/>
        <v>Serbia</v>
      </c>
      <c r="M56" s="11">
        <f t="shared" si="6"/>
        <v>65</v>
      </c>
      <c r="N56" s="11"/>
      <c r="O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13.5" customHeight="1" x14ac:dyDescent="0.45">
      <c r="A57" s="19">
        <v>51</v>
      </c>
      <c r="B57" s="72" t="s">
        <v>871</v>
      </c>
      <c r="C57" s="79">
        <v>0</v>
      </c>
      <c r="D57" s="79">
        <v>96</v>
      </c>
      <c r="E57" s="79">
        <v>117</v>
      </c>
      <c r="F57" s="78">
        <f t="shared" si="0"/>
        <v>213</v>
      </c>
      <c r="H57" s="23" t="str">
        <f t="shared" si="1"/>
        <v>Poland</v>
      </c>
      <c r="I57" s="11">
        <f t="shared" si="2"/>
        <v>96</v>
      </c>
      <c r="J57" s="11">
        <f t="shared" si="3"/>
        <v>96.000050999999999</v>
      </c>
      <c r="K57" s="11">
        <f t="shared" si="4"/>
        <v>42</v>
      </c>
      <c r="L57" s="11" t="str">
        <f t="shared" si="5"/>
        <v>Albania</v>
      </c>
      <c r="M57" s="11">
        <f t="shared" si="6"/>
        <v>64</v>
      </c>
      <c r="N57" s="11"/>
      <c r="O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13.5" customHeight="1" x14ac:dyDescent="0.45">
      <c r="A58" s="19">
        <v>52</v>
      </c>
      <c r="B58" s="72" t="s">
        <v>173</v>
      </c>
      <c r="C58" s="79">
        <v>2</v>
      </c>
      <c r="D58" s="79">
        <v>59</v>
      </c>
      <c r="E58" s="79">
        <v>142</v>
      </c>
      <c r="F58" s="78">
        <f t="shared" si="0"/>
        <v>203</v>
      </c>
      <c r="H58" s="23" t="str">
        <f t="shared" si="1"/>
        <v>Unknown</v>
      </c>
      <c r="I58" s="11">
        <f t="shared" si="2"/>
        <v>59</v>
      </c>
      <c r="J58" s="11">
        <f t="shared" si="3"/>
        <v>59.000051999999997</v>
      </c>
      <c r="K58" s="11">
        <f t="shared" si="4"/>
        <v>55</v>
      </c>
      <c r="L58" s="11" t="str">
        <f t="shared" si="5"/>
        <v>Saudi Arabia</v>
      </c>
      <c r="M58" s="11">
        <f t="shared" si="6"/>
        <v>64</v>
      </c>
      <c r="N58" s="11"/>
      <c r="O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13.5" customHeight="1" x14ac:dyDescent="0.45">
      <c r="A59" s="19">
        <v>53</v>
      </c>
      <c r="B59" s="72" t="s">
        <v>872</v>
      </c>
      <c r="C59" s="79">
        <v>0</v>
      </c>
      <c r="D59" s="79">
        <v>88</v>
      </c>
      <c r="E59" s="79">
        <v>91</v>
      </c>
      <c r="F59" s="78">
        <f t="shared" si="0"/>
        <v>179</v>
      </c>
      <c r="H59" s="23" t="str">
        <f t="shared" si="1"/>
        <v>Netherlands</v>
      </c>
      <c r="I59" s="11">
        <f t="shared" si="2"/>
        <v>88</v>
      </c>
      <c r="J59" s="11">
        <f t="shared" si="3"/>
        <v>88.000052999999994</v>
      </c>
      <c r="K59" s="11">
        <f t="shared" si="4"/>
        <v>44</v>
      </c>
      <c r="L59" s="11" t="str">
        <f t="shared" si="5"/>
        <v>Chile</v>
      </c>
      <c r="M59" s="11">
        <f t="shared" si="6"/>
        <v>62</v>
      </c>
      <c r="N59" s="11"/>
      <c r="O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13.5" customHeight="1" x14ac:dyDescent="0.45">
      <c r="A60" s="19">
        <v>54</v>
      </c>
      <c r="B60" s="72" t="s">
        <v>873</v>
      </c>
      <c r="C60" s="79">
        <v>0</v>
      </c>
      <c r="D60" s="79">
        <v>136</v>
      </c>
      <c r="E60" s="79">
        <v>43</v>
      </c>
      <c r="F60" s="78">
        <f t="shared" si="0"/>
        <v>179</v>
      </c>
      <c r="H60" s="23" t="str">
        <f t="shared" si="1"/>
        <v>Macedonia</v>
      </c>
      <c r="I60" s="11">
        <f t="shared" si="2"/>
        <v>136</v>
      </c>
      <c r="J60" s="11">
        <f t="shared" si="3"/>
        <v>136.00005400000001</v>
      </c>
      <c r="K60" s="11">
        <f t="shared" si="4"/>
        <v>33</v>
      </c>
      <c r="L60" s="11" t="str">
        <f t="shared" si="5"/>
        <v>Kenya</v>
      </c>
      <c r="M60" s="11">
        <f t="shared" si="6"/>
        <v>61</v>
      </c>
      <c r="N60" s="11"/>
      <c r="O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13.5" customHeight="1" x14ac:dyDescent="0.45">
      <c r="A61" s="19">
        <v>55</v>
      </c>
      <c r="B61" s="72" t="s">
        <v>874</v>
      </c>
      <c r="C61" s="79">
        <v>133</v>
      </c>
      <c r="D61" s="79">
        <v>37</v>
      </c>
      <c r="E61" s="79">
        <v>6</v>
      </c>
      <c r="F61" s="78">
        <f t="shared" si="0"/>
        <v>176</v>
      </c>
      <c r="H61" s="23" t="str">
        <f t="shared" si="1"/>
        <v>Eritrea</v>
      </c>
      <c r="I61" s="11">
        <f t="shared" si="2"/>
        <v>37</v>
      </c>
      <c r="J61" s="11">
        <f t="shared" si="3"/>
        <v>37.000055000000003</v>
      </c>
      <c r="K61" s="11">
        <f t="shared" si="4"/>
        <v>71</v>
      </c>
      <c r="L61" s="11" t="str">
        <f t="shared" si="5"/>
        <v>Unknown</v>
      </c>
      <c r="M61" s="11">
        <f t="shared" si="6"/>
        <v>59</v>
      </c>
      <c r="N61" s="11"/>
      <c r="O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ht="13.5" customHeight="1" x14ac:dyDescent="0.45">
      <c r="A62" s="19">
        <v>56</v>
      </c>
      <c r="B62" s="72" t="s">
        <v>875</v>
      </c>
      <c r="C62" s="79">
        <v>0</v>
      </c>
      <c r="D62" s="79">
        <v>62</v>
      </c>
      <c r="E62" s="79">
        <v>109</v>
      </c>
      <c r="F62" s="78">
        <f t="shared" si="0"/>
        <v>171</v>
      </c>
      <c r="H62" s="23" t="str">
        <f t="shared" si="1"/>
        <v>Chile</v>
      </c>
      <c r="I62" s="11">
        <f t="shared" si="2"/>
        <v>62</v>
      </c>
      <c r="J62" s="11">
        <f t="shared" si="3"/>
        <v>62.000056000000001</v>
      </c>
      <c r="K62" s="11">
        <f t="shared" si="4"/>
        <v>53</v>
      </c>
      <c r="L62" s="11" t="str">
        <f t="shared" si="5"/>
        <v>Israel</v>
      </c>
      <c r="M62" s="11">
        <f t="shared" si="6"/>
        <v>58</v>
      </c>
      <c r="N62" s="11"/>
      <c r="O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13.5" customHeight="1" x14ac:dyDescent="0.45">
      <c r="A63" s="19">
        <v>57</v>
      </c>
      <c r="B63" s="72" t="s">
        <v>876</v>
      </c>
      <c r="C63" s="79">
        <v>0</v>
      </c>
      <c r="D63" s="79">
        <v>58</v>
      </c>
      <c r="E63" s="79">
        <v>102</v>
      </c>
      <c r="F63" s="78">
        <f t="shared" si="0"/>
        <v>160</v>
      </c>
      <c r="H63" s="23" t="str">
        <f t="shared" si="1"/>
        <v>Spain</v>
      </c>
      <c r="I63" s="11">
        <f t="shared" si="2"/>
        <v>58</v>
      </c>
      <c r="J63" s="11">
        <f t="shared" si="3"/>
        <v>58.000056999999998</v>
      </c>
      <c r="K63" s="11">
        <f t="shared" si="4"/>
        <v>57</v>
      </c>
      <c r="L63" s="11" t="str">
        <f t="shared" si="5"/>
        <v>Spain</v>
      </c>
      <c r="M63" s="11">
        <f t="shared" si="6"/>
        <v>58</v>
      </c>
      <c r="N63" s="11"/>
      <c r="O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13.5" customHeight="1" x14ac:dyDescent="0.45">
      <c r="A64" s="19">
        <v>58</v>
      </c>
      <c r="B64" s="72" t="s">
        <v>877</v>
      </c>
      <c r="C64" s="79">
        <v>13</v>
      </c>
      <c r="D64" s="79">
        <v>45</v>
      </c>
      <c r="E64" s="79">
        <v>96</v>
      </c>
      <c r="F64" s="78">
        <f t="shared" si="0"/>
        <v>154</v>
      </c>
      <c r="H64" s="23" t="str">
        <f t="shared" si="1"/>
        <v>Venezuela</v>
      </c>
      <c r="I64" s="11">
        <f t="shared" si="2"/>
        <v>45</v>
      </c>
      <c r="J64" s="11">
        <f t="shared" si="3"/>
        <v>45.000058000000003</v>
      </c>
      <c r="K64" s="11">
        <f t="shared" si="4"/>
        <v>66</v>
      </c>
      <c r="L64" s="11" t="str">
        <f t="shared" si="5"/>
        <v>Peru</v>
      </c>
      <c r="M64" s="11">
        <f t="shared" si="6"/>
        <v>55</v>
      </c>
      <c r="N64" s="11"/>
      <c r="O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3.5" customHeight="1" x14ac:dyDescent="0.45">
      <c r="A65" s="19">
        <v>59</v>
      </c>
      <c r="B65" s="72" t="s">
        <v>878</v>
      </c>
      <c r="C65" s="79">
        <v>0</v>
      </c>
      <c r="D65" s="79">
        <v>58</v>
      </c>
      <c r="E65" s="79">
        <v>90</v>
      </c>
      <c r="F65" s="78">
        <f t="shared" si="0"/>
        <v>148</v>
      </c>
      <c r="H65" s="23" t="str">
        <f t="shared" si="1"/>
        <v>Israel</v>
      </c>
      <c r="I65" s="11">
        <f t="shared" si="2"/>
        <v>58</v>
      </c>
      <c r="J65" s="11">
        <f t="shared" si="3"/>
        <v>58.000059</v>
      </c>
      <c r="K65" s="11">
        <f t="shared" si="4"/>
        <v>56</v>
      </c>
      <c r="L65" s="11" t="str">
        <f t="shared" si="5"/>
        <v>Uae</v>
      </c>
      <c r="M65" s="11">
        <f t="shared" si="6"/>
        <v>55</v>
      </c>
      <c r="N65" s="11"/>
      <c r="O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13.5" customHeight="1" x14ac:dyDescent="0.45">
      <c r="A66" s="19">
        <v>60</v>
      </c>
      <c r="B66" s="72" t="s">
        <v>879</v>
      </c>
      <c r="C66" s="79">
        <v>2</v>
      </c>
      <c r="D66" s="79">
        <v>75</v>
      </c>
      <c r="E66" s="79">
        <v>55</v>
      </c>
      <c r="F66" s="78">
        <f t="shared" si="0"/>
        <v>132</v>
      </c>
      <c r="H66" s="23" t="str">
        <f t="shared" si="1"/>
        <v>Ukraine</v>
      </c>
      <c r="I66" s="11">
        <f t="shared" si="2"/>
        <v>75</v>
      </c>
      <c r="J66" s="11">
        <f t="shared" si="3"/>
        <v>75.000060000000005</v>
      </c>
      <c r="K66" s="11">
        <f t="shared" si="4"/>
        <v>48</v>
      </c>
      <c r="L66" s="11" t="str">
        <f t="shared" si="5"/>
        <v>Nigeria</v>
      </c>
      <c r="M66" s="11">
        <f t="shared" si="6"/>
        <v>53</v>
      </c>
      <c r="N66" s="11"/>
      <c r="O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13.5" customHeight="1" x14ac:dyDescent="0.45">
      <c r="A67" s="19">
        <v>61</v>
      </c>
      <c r="B67" s="72" t="s">
        <v>880</v>
      </c>
      <c r="C67" s="79">
        <v>0</v>
      </c>
      <c r="D67" s="79">
        <v>90</v>
      </c>
      <c r="E67" s="79">
        <v>41</v>
      </c>
      <c r="F67" s="78">
        <f t="shared" si="0"/>
        <v>131</v>
      </c>
      <c r="H67" s="23" t="str">
        <f t="shared" si="1"/>
        <v>Sweden</v>
      </c>
      <c r="I67" s="11">
        <f t="shared" si="2"/>
        <v>90</v>
      </c>
      <c r="J67" s="11">
        <f t="shared" si="3"/>
        <v>90.000061000000002</v>
      </c>
      <c r="K67" s="11">
        <f t="shared" si="4"/>
        <v>43</v>
      </c>
      <c r="L67" s="11" t="str">
        <f t="shared" si="5"/>
        <v>Zimbabwe</v>
      </c>
      <c r="M67" s="11">
        <f t="shared" si="6"/>
        <v>51</v>
      </c>
      <c r="N67" s="11"/>
      <c r="O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ht="13.5" customHeight="1" x14ac:dyDescent="0.45">
      <c r="A68" s="19">
        <v>62</v>
      </c>
      <c r="B68" s="72" t="s">
        <v>881</v>
      </c>
      <c r="C68" s="79">
        <v>0</v>
      </c>
      <c r="D68" s="79">
        <v>50</v>
      </c>
      <c r="E68" s="79">
        <v>72</v>
      </c>
      <c r="F68" s="78">
        <f t="shared" si="0"/>
        <v>122</v>
      </c>
      <c r="H68" s="23" t="str">
        <f t="shared" si="1"/>
        <v>Argentina</v>
      </c>
      <c r="I68" s="11">
        <f t="shared" si="2"/>
        <v>50</v>
      </c>
      <c r="J68" s="11">
        <f t="shared" si="3"/>
        <v>50.000062</v>
      </c>
      <c r="K68" s="11">
        <f t="shared" si="4"/>
        <v>62</v>
      </c>
      <c r="L68" s="11" t="str">
        <f t="shared" si="5"/>
        <v>Argentina</v>
      </c>
      <c r="M68" s="11">
        <f t="shared" si="6"/>
        <v>50</v>
      </c>
      <c r="N68" s="11"/>
      <c r="O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13.5" customHeight="1" x14ac:dyDescent="0.45">
      <c r="A69" s="19">
        <v>63</v>
      </c>
      <c r="B69" s="72" t="s">
        <v>882</v>
      </c>
      <c r="C69" s="79">
        <v>12</v>
      </c>
      <c r="D69" s="79">
        <v>77</v>
      </c>
      <c r="E69" s="79">
        <v>21</v>
      </c>
      <c r="F69" s="78">
        <f t="shared" si="0"/>
        <v>110</v>
      </c>
      <c r="H69" s="23" t="str">
        <f t="shared" si="1"/>
        <v>Somalia</v>
      </c>
      <c r="I69" s="11">
        <f t="shared" si="2"/>
        <v>77</v>
      </c>
      <c r="J69" s="11">
        <f t="shared" si="3"/>
        <v>77.000062999999997</v>
      </c>
      <c r="K69" s="11">
        <f t="shared" si="4"/>
        <v>46</v>
      </c>
      <c r="L69" s="11" t="str">
        <f t="shared" si="5"/>
        <v>Bosnia</v>
      </c>
      <c r="M69" s="11">
        <f t="shared" si="6"/>
        <v>48</v>
      </c>
      <c r="N69" s="11"/>
      <c r="O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ht="13.5" customHeight="1" x14ac:dyDescent="0.45">
      <c r="A70" s="19">
        <v>64</v>
      </c>
      <c r="B70" s="72" t="s">
        <v>883</v>
      </c>
      <c r="C70" s="79">
        <v>0</v>
      </c>
      <c r="D70" s="79">
        <v>65</v>
      </c>
      <c r="E70" s="79">
        <v>40</v>
      </c>
      <c r="F70" s="78">
        <f t="shared" si="0"/>
        <v>105</v>
      </c>
      <c r="H70" s="23" t="str">
        <f t="shared" si="1"/>
        <v>Serbia</v>
      </c>
      <c r="I70" s="11">
        <f t="shared" si="2"/>
        <v>65</v>
      </c>
      <c r="J70" s="11">
        <f t="shared" si="3"/>
        <v>65.000063999999995</v>
      </c>
      <c r="K70" s="11">
        <f t="shared" si="4"/>
        <v>50</v>
      </c>
      <c r="L70" s="11" t="str">
        <f t="shared" si="5"/>
        <v>Romania</v>
      </c>
      <c r="M70" s="11">
        <f t="shared" si="6"/>
        <v>48</v>
      </c>
      <c r="N70" s="11"/>
      <c r="O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ht="13.5" customHeight="1" x14ac:dyDescent="0.45">
      <c r="A71" s="19">
        <v>65</v>
      </c>
      <c r="B71" s="72" t="s">
        <v>884</v>
      </c>
      <c r="C71" s="79">
        <v>0</v>
      </c>
      <c r="D71" s="79">
        <v>35</v>
      </c>
      <c r="E71" s="79">
        <v>66</v>
      </c>
      <c r="F71" s="78">
        <f t="shared" ref="F71:F134" si="8">SUM(C71:E71)</f>
        <v>101</v>
      </c>
      <c r="H71" s="23" t="str">
        <f t="shared" si="1"/>
        <v>Scotland</v>
      </c>
      <c r="I71" s="11">
        <f t="shared" si="2"/>
        <v>35</v>
      </c>
      <c r="J71" s="11">
        <f t="shared" si="3"/>
        <v>35.000064999999999</v>
      </c>
      <c r="K71" s="11">
        <f t="shared" si="4"/>
        <v>74</v>
      </c>
      <c r="L71" s="11" t="str">
        <f t="shared" si="5"/>
        <v>Sudan</v>
      </c>
      <c r="M71" s="11">
        <f t="shared" si="6"/>
        <v>45</v>
      </c>
      <c r="N71" s="11"/>
      <c r="O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13.5" customHeight="1" x14ac:dyDescent="0.45">
      <c r="A72" s="19">
        <v>66</v>
      </c>
      <c r="B72" s="72" t="s">
        <v>885</v>
      </c>
      <c r="C72" s="79">
        <v>2</v>
      </c>
      <c r="D72" s="79">
        <v>21</v>
      </c>
      <c r="E72" s="79">
        <v>77</v>
      </c>
      <c r="F72" s="78">
        <f t="shared" si="8"/>
        <v>100</v>
      </c>
      <c r="H72" s="23" t="str">
        <f t="shared" ref="H72:H135" si="9">PROPER(B72)</f>
        <v>Kuwait</v>
      </c>
      <c r="I72" s="11">
        <f t="shared" ref="I72:I135" si="10">VLOOKUP($A72,$A$7:$F$221,2+$M$3)</f>
        <v>21</v>
      </c>
      <c r="J72" s="11">
        <f t="shared" ref="J72:J135" si="11">I72+A72*0.000001</f>
        <v>21.000066</v>
      </c>
      <c r="K72" s="11">
        <f t="shared" ref="K72:K135" si="12">RANK(J72,J$7:J$221)</f>
        <v>86</v>
      </c>
      <c r="L72" s="11" t="str">
        <f t="shared" ref="L72:L135" si="13">VLOOKUP(MATCH(A72,K$7:K$221,0),$A$7:$I$221,8)</f>
        <v>Venezuela</v>
      </c>
      <c r="M72" s="11">
        <f t="shared" ref="M72:M135" si="14">VLOOKUP(MATCH(A72,K$7:K$221,0),$A$7:$I$221,9)</f>
        <v>45</v>
      </c>
      <c r="N72" s="11"/>
      <c r="O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3.5" customHeight="1" x14ac:dyDescent="0.45">
      <c r="A73" s="19">
        <v>67</v>
      </c>
      <c r="B73" s="72" t="s">
        <v>351</v>
      </c>
      <c r="C73" s="79">
        <v>0</v>
      </c>
      <c r="D73" s="79">
        <v>74</v>
      </c>
      <c r="E73" s="79">
        <v>23</v>
      </c>
      <c r="F73" s="78">
        <f t="shared" si="8"/>
        <v>97</v>
      </c>
      <c r="H73" s="23" t="str">
        <f t="shared" si="9"/>
        <v>U.S.S.R.</v>
      </c>
      <c r="I73" s="11">
        <f t="shared" si="10"/>
        <v>74</v>
      </c>
      <c r="J73" s="11">
        <f t="shared" si="11"/>
        <v>74.000067000000001</v>
      </c>
      <c r="K73" s="11">
        <f t="shared" si="12"/>
        <v>49</v>
      </c>
      <c r="L73" s="11" t="str">
        <f t="shared" si="13"/>
        <v>Morocco</v>
      </c>
      <c r="M73" s="11">
        <f t="shared" si="14"/>
        <v>44</v>
      </c>
      <c r="N73" s="11"/>
      <c r="O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13.5" customHeight="1" x14ac:dyDescent="0.45">
      <c r="A74" s="19">
        <v>68</v>
      </c>
      <c r="B74" s="72" t="s">
        <v>886</v>
      </c>
      <c r="C74" s="79">
        <v>37</v>
      </c>
      <c r="D74" s="79">
        <v>45</v>
      </c>
      <c r="E74" s="79">
        <v>14</v>
      </c>
      <c r="F74" s="78">
        <f t="shared" si="8"/>
        <v>96</v>
      </c>
      <c r="H74" s="23" t="str">
        <f t="shared" si="9"/>
        <v>Sudan</v>
      </c>
      <c r="I74" s="11">
        <f t="shared" si="10"/>
        <v>45</v>
      </c>
      <c r="J74" s="11">
        <f t="shared" si="11"/>
        <v>45.000067999999999</v>
      </c>
      <c r="K74" s="11">
        <f t="shared" si="12"/>
        <v>65</v>
      </c>
      <c r="L74" s="11" t="str">
        <f t="shared" si="13"/>
        <v>Finland</v>
      </c>
      <c r="M74" s="11">
        <f t="shared" si="14"/>
        <v>43</v>
      </c>
      <c r="N74" s="11"/>
      <c r="O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ht="13.5" customHeight="1" x14ac:dyDescent="0.45">
      <c r="A75" s="19">
        <v>69</v>
      </c>
      <c r="B75" s="72" t="s">
        <v>887</v>
      </c>
      <c r="C75" s="79">
        <v>30</v>
      </c>
      <c r="D75" s="79">
        <v>22</v>
      </c>
      <c r="E75" s="79">
        <v>44</v>
      </c>
      <c r="F75" s="78">
        <f t="shared" si="8"/>
        <v>96</v>
      </c>
      <c r="H75" s="23" t="str">
        <f t="shared" si="9"/>
        <v>Jordan</v>
      </c>
      <c r="I75" s="11">
        <f t="shared" si="10"/>
        <v>22</v>
      </c>
      <c r="J75" s="11">
        <f t="shared" si="11"/>
        <v>22.000069</v>
      </c>
      <c r="K75" s="11">
        <f t="shared" si="12"/>
        <v>84</v>
      </c>
      <c r="L75" s="11" t="str">
        <f t="shared" si="13"/>
        <v>Ghana</v>
      </c>
      <c r="M75" s="11">
        <f t="shared" si="14"/>
        <v>39</v>
      </c>
      <c r="N75" s="11"/>
      <c r="O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13.5" customHeight="1" x14ac:dyDescent="0.45">
      <c r="A76" s="19">
        <v>70</v>
      </c>
      <c r="B76" s="72" t="s">
        <v>888</v>
      </c>
      <c r="C76" s="79">
        <v>0</v>
      </c>
      <c r="D76" s="79">
        <v>48</v>
      </c>
      <c r="E76" s="79">
        <v>47</v>
      </c>
      <c r="F76" s="78">
        <f t="shared" si="8"/>
        <v>95</v>
      </c>
      <c r="H76" s="23" t="str">
        <f t="shared" si="9"/>
        <v>Romania</v>
      </c>
      <c r="I76" s="11">
        <f t="shared" si="10"/>
        <v>48</v>
      </c>
      <c r="J76" s="11">
        <f t="shared" si="11"/>
        <v>48.000070000000001</v>
      </c>
      <c r="K76" s="11">
        <f t="shared" si="12"/>
        <v>64</v>
      </c>
      <c r="L76" s="11" t="str">
        <f t="shared" si="13"/>
        <v>Croatia</v>
      </c>
      <c r="M76" s="11">
        <f t="shared" si="14"/>
        <v>37</v>
      </c>
      <c r="N76" s="11"/>
      <c r="O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13.5" customHeight="1" x14ac:dyDescent="0.45">
      <c r="A77" s="19">
        <v>71</v>
      </c>
      <c r="B77" s="72" t="s">
        <v>889</v>
      </c>
      <c r="C77" s="79">
        <v>2</v>
      </c>
      <c r="D77" s="79">
        <v>64</v>
      </c>
      <c r="E77" s="79">
        <v>24</v>
      </c>
      <c r="F77" s="78">
        <f t="shared" si="8"/>
        <v>90</v>
      </c>
      <c r="H77" s="23" t="str">
        <f t="shared" si="9"/>
        <v>Albania</v>
      </c>
      <c r="I77" s="11">
        <f t="shared" si="10"/>
        <v>64</v>
      </c>
      <c r="J77" s="11">
        <f t="shared" si="11"/>
        <v>64.000071000000005</v>
      </c>
      <c r="K77" s="11">
        <f t="shared" si="12"/>
        <v>51</v>
      </c>
      <c r="L77" s="11" t="str">
        <f t="shared" si="13"/>
        <v>Eritrea</v>
      </c>
      <c r="M77" s="11">
        <f t="shared" si="14"/>
        <v>37</v>
      </c>
      <c r="N77" s="11"/>
      <c r="O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13.5" customHeight="1" x14ac:dyDescent="0.45">
      <c r="A78" s="19">
        <v>72</v>
      </c>
      <c r="B78" s="72" t="s">
        <v>890</v>
      </c>
      <c r="C78" s="79">
        <v>0</v>
      </c>
      <c r="D78" s="79">
        <v>20</v>
      </c>
      <c r="E78" s="79">
        <v>67</v>
      </c>
      <c r="F78" s="78">
        <f t="shared" si="8"/>
        <v>87</v>
      </c>
      <c r="H78" s="23" t="str">
        <f t="shared" si="9"/>
        <v>Northern Ireland</v>
      </c>
      <c r="I78" s="11">
        <f t="shared" si="10"/>
        <v>20</v>
      </c>
      <c r="J78" s="11">
        <f t="shared" si="11"/>
        <v>20.000071999999999</v>
      </c>
      <c r="K78" s="11">
        <f t="shared" si="12"/>
        <v>88</v>
      </c>
      <c r="L78" s="11" t="str">
        <f t="shared" si="13"/>
        <v>Australia</v>
      </c>
      <c r="M78" s="11">
        <f t="shared" si="14"/>
        <v>37</v>
      </c>
      <c r="N78" s="11"/>
      <c r="O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13.5" customHeight="1" x14ac:dyDescent="0.45">
      <c r="A79" s="19">
        <v>73</v>
      </c>
      <c r="B79" s="72" t="s">
        <v>891</v>
      </c>
      <c r="C79" s="79">
        <v>0</v>
      </c>
      <c r="D79" s="79">
        <v>55</v>
      </c>
      <c r="E79" s="79">
        <v>27</v>
      </c>
      <c r="F79" s="78">
        <f t="shared" si="8"/>
        <v>82</v>
      </c>
      <c r="H79" s="23" t="str">
        <f t="shared" si="9"/>
        <v>Peru</v>
      </c>
      <c r="I79" s="11">
        <f t="shared" si="10"/>
        <v>55</v>
      </c>
      <c r="J79" s="11">
        <f t="shared" si="11"/>
        <v>55.000073</v>
      </c>
      <c r="K79" s="11">
        <f t="shared" si="12"/>
        <v>58</v>
      </c>
      <c r="L79" s="11" t="str">
        <f t="shared" si="13"/>
        <v>South Sudan</v>
      </c>
      <c r="M79" s="11">
        <f t="shared" si="14"/>
        <v>36</v>
      </c>
      <c r="N79" s="11"/>
      <c r="O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13.5" customHeight="1" x14ac:dyDescent="0.45">
      <c r="A80" s="19">
        <v>74</v>
      </c>
      <c r="B80" s="72" t="s">
        <v>892</v>
      </c>
      <c r="C80" s="79">
        <v>2</v>
      </c>
      <c r="D80" s="79">
        <v>39</v>
      </c>
      <c r="E80" s="79">
        <v>35</v>
      </c>
      <c r="F80" s="78">
        <f t="shared" si="8"/>
        <v>76</v>
      </c>
      <c r="H80" s="23" t="str">
        <f t="shared" si="9"/>
        <v>Ghana</v>
      </c>
      <c r="I80" s="11">
        <f t="shared" si="10"/>
        <v>39</v>
      </c>
      <c r="J80" s="11">
        <f t="shared" si="11"/>
        <v>39.000073999999998</v>
      </c>
      <c r="K80" s="11">
        <f t="shared" si="12"/>
        <v>69</v>
      </c>
      <c r="L80" s="11" t="str">
        <f t="shared" si="13"/>
        <v>Scotland</v>
      </c>
      <c r="M80" s="11">
        <f t="shared" si="14"/>
        <v>35</v>
      </c>
      <c r="N80" s="11"/>
      <c r="O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ht="13.5" customHeight="1" x14ac:dyDescent="0.45">
      <c r="A81" s="19">
        <v>75</v>
      </c>
      <c r="B81" s="72" t="s">
        <v>301</v>
      </c>
      <c r="C81" s="79">
        <v>55</v>
      </c>
      <c r="D81" s="79">
        <v>7</v>
      </c>
      <c r="E81" s="79">
        <v>2</v>
      </c>
      <c r="F81" s="78">
        <f t="shared" si="8"/>
        <v>64</v>
      </c>
      <c r="H81" s="23" t="str">
        <f t="shared" si="9"/>
        <v>Burundi</v>
      </c>
      <c r="I81" s="11">
        <f t="shared" si="10"/>
        <v>7</v>
      </c>
      <c r="J81" s="11">
        <f t="shared" si="11"/>
        <v>7.0000749999999998</v>
      </c>
      <c r="K81" s="11">
        <f t="shared" si="12"/>
        <v>127</v>
      </c>
      <c r="L81" s="11" t="str">
        <f t="shared" si="13"/>
        <v>Germany, Fed Republic Of</v>
      </c>
      <c r="M81" s="11">
        <f t="shared" si="14"/>
        <v>30</v>
      </c>
      <c r="N81" s="11"/>
      <c r="O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3.5" customHeight="1" x14ac:dyDescent="0.45">
      <c r="A82" s="19">
        <v>76</v>
      </c>
      <c r="B82" s="72" t="s">
        <v>893</v>
      </c>
      <c r="C82" s="79">
        <v>0</v>
      </c>
      <c r="D82" s="79">
        <v>30</v>
      </c>
      <c r="E82" s="79">
        <v>33</v>
      </c>
      <c r="F82" s="78">
        <f t="shared" si="8"/>
        <v>63</v>
      </c>
      <c r="H82" s="23" t="str">
        <f t="shared" si="9"/>
        <v>Belgium</v>
      </c>
      <c r="I82" s="11">
        <f t="shared" si="10"/>
        <v>30</v>
      </c>
      <c r="J82" s="11">
        <f t="shared" si="11"/>
        <v>30.000076</v>
      </c>
      <c r="K82" s="11">
        <f t="shared" si="12"/>
        <v>77</v>
      </c>
      <c r="L82" s="11" t="str">
        <f t="shared" si="13"/>
        <v>El Salvador</v>
      </c>
      <c r="M82" s="11">
        <f t="shared" si="14"/>
        <v>30</v>
      </c>
      <c r="N82" s="11"/>
      <c r="O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13.5" customHeight="1" x14ac:dyDescent="0.45">
      <c r="A83" s="19">
        <v>77</v>
      </c>
      <c r="B83" s="72" t="s">
        <v>894</v>
      </c>
      <c r="C83" s="79">
        <v>35</v>
      </c>
      <c r="D83" s="79">
        <v>16</v>
      </c>
      <c r="E83" s="79">
        <v>11</v>
      </c>
      <c r="F83" s="78">
        <f t="shared" si="8"/>
        <v>62</v>
      </c>
      <c r="H83" s="23" t="str">
        <f t="shared" si="9"/>
        <v>Tanzania</v>
      </c>
      <c r="I83" s="11">
        <f t="shared" si="10"/>
        <v>16</v>
      </c>
      <c r="J83" s="11">
        <f t="shared" si="11"/>
        <v>16.000077000000001</v>
      </c>
      <c r="K83" s="11">
        <f t="shared" si="12"/>
        <v>95</v>
      </c>
      <c r="L83" s="11" t="str">
        <f t="shared" si="13"/>
        <v>Belgium</v>
      </c>
      <c r="M83" s="11">
        <f t="shared" si="14"/>
        <v>30</v>
      </c>
      <c r="N83" s="11"/>
      <c r="O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ht="13.5" customHeight="1" x14ac:dyDescent="0.45">
      <c r="A84" s="19">
        <v>78</v>
      </c>
      <c r="B84" s="72" t="s">
        <v>1026</v>
      </c>
      <c r="C84" s="79">
        <v>0</v>
      </c>
      <c r="D84" s="79">
        <v>48</v>
      </c>
      <c r="E84" s="79">
        <v>12</v>
      </c>
      <c r="F84" s="78">
        <f t="shared" si="8"/>
        <v>60</v>
      </c>
      <c r="H84" s="23" t="str">
        <f t="shared" si="9"/>
        <v>Bosnia</v>
      </c>
      <c r="I84" s="11">
        <f t="shared" si="10"/>
        <v>48</v>
      </c>
      <c r="J84" s="11">
        <f t="shared" si="11"/>
        <v>48.000078000000002</v>
      </c>
      <c r="K84" s="11">
        <f t="shared" si="12"/>
        <v>63</v>
      </c>
      <c r="L84" s="11" t="str">
        <f t="shared" si="13"/>
        <v>Belarus</v>
      </c>
      <c r="M84" s="11">
        <f t="shared" si="14"/>
        <v>25</v>
      </c>
      <c r="N84" s="11"/>
      <c r="O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13.5" customHeight="1" x14ac:dyDescent="0.45">
      <c r="A85" s="19">
        <v>79</v>
      </c>
      <c r="B85" s="72" t="s">
        <v>895</v>
      </c>
      <c r="C85" s="79">
        <v>26</v>
      </c>
      <c r="D85" s="79">
        <v>18</v>
      </c>
      <c r="E85" s="79">
        <v>15</v>
      </c>
      <c r="F85" s="78">
        <f t="shared" si="8"/>
        <v>59</v>
      </c>
      <c r="H85" s="23" t="str">
        <f t="shared" si="9"/>
        <v>Uganda</v>
      </c>
      <c r="I85" s="11">
        <f t="shared" si="10"/>
        <v>18</v>
      </c>
      <c r="J85" s="11">
        <f t="shared" si="11"/>
        <v>18.000078999999999</v>
      </c>
      <c r="K85" s="11">
        <f t="shared" si="12"/>
        <v>93</v>
      </c>
      <c r="L85" s="11" t="str">
        <f t="shared" si="13"/>
        <v>Estonia</v>
      </c>
      <c r="M85" s="11">
        <f t="shared" si="14"/>
        <v>24</v>
      </c>
      <c r="N85" s="11"/>
      <c r="O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ht="13.5" customHeight="1" x14ac:dyDescent="0.45">
      <c r="A86" s="19">
        <v>80</v>
      </c>
      <c r="B86" s="72" t="s">
        <v>896</v>
      </c>
      <c r="C86" s="79">
        <v>0</v>
      </c>
      <c r="D86" s="79">
        <v>22</v>
      </c>
      <c r="E86" s="79">
        <v>36</v>
      </c>
      <c r="F86" s="78">
        <f t="shared" si="8"/>
        <v>58</v>
      </c>
      <c r="H86" s="23" t="str">
        <f t="shared" si="9"/>
        <v>Bulgaria</v>
      </c>
      <c r="I86" s="11">
        <f t="shared" si="10"/>
        <v>22</v>
      </c>
      <c r="J86" s="11">
        <f t="shared" si="11"/>
        <v>22.000080000000001</v>
      </c>
      <c r="K86" s="11">
        <f t="shared" si="12"/>
        <v>83</v>
      </c>
      <c r="L86" s="11" t="str">
        <f t="shared" si="13"/>
        <v>Switzerland</v>
      </c>
      <c r="M86" s="11">
        <f t="shared" si="14"/>
        <v>24</v>
      </c>
      <c r="N86" s="11"/>
      <c r="O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13.5" customHeight="1" x14ac:dyDescent="0.45">
      <c r="A87" s="19">
        <v>81</v>
      </c>
      <c r="B87" s="72" t="s">
        <v>897</v>
      </c>
      <c r="C87" s="79">
        <v>0</v>
      </c>
      <c r="D87" s="79">
        <v>43</v>
      </c>
      <c r="E87" s="79">
        <v>13</v>
      </c>
      <c r="F87" s="78">
        <f t="shared" si="8"/>
        <v>56</v>
      </c>
      <c r="H87" s="23" t="str">
        <f t="shared" si="9"/>
        <v>Finland</v>
      </c>
      <c r="I87" s="11">
        <f t="shared" si="10"/>
        <v>43</v>
      </c>
      <c r="J87" s="11">
        <f t="shared" si="11"/>
        <v>43.000081000000002</v>
      </c>
      <c r="K87" s="11">
        <f t="shared" si="12"/>
        <v>68</v>
      </c>
      <c r="L87" s="11" t="str">
        <f t="shared" si="13"/>
        <v>Denmark</v>
      </c>
      <c r="M87" s="11">
        <f t="shared" si="14"/>
        <v>23</v>
      </c>
      <c r="N87" s="11"/>
      <c r="O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ht="13.5" customHeight="1" x14ac:dyDescent="0.45">
      <c r="A88" s="19">
        <v>82</v>
      </c>
      <c r="B88" s="72" t="s">
        <v>898</v>
      </c>
      <c r="C88" s="79">
        <v>0</v>
      </c>
      <c r="D88" s="79">
        <v>23</v>
      </c>
      <c r="E88" s="79">
        <v>29</v>
      </c>
      <c r="F88" s="78">
        <f t="shared" si="8"/>
        <v>52</v>
      </c>
      <c r="H88" s="23" t="str">
        <f t="shared" si="9"/>
        <v>Hungary</v>
      </c>
      <c r="I88" s="11">
        <f t="shared" si="10"/>
        <v>23</v>
      </c>
      <c r="J88" s="11">
        <f t="shared" si="11"/>
        <v>23.000081999999999</v>
      </c>
      <c r="K88" s="11">
        <f t="shared" si="12"/>
        <v>82</v>
      </c>
      <c r="L88" s="11" t="str">
        <f t="shared" si="13"/>
        <v>Hungary</v>
      </c>
      <c r="M88" s="11">
        <f t="shared" si="14"/>
        <v>23</v>
      </c>
      <c r="N88" s="11"/>
      <c r="O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3.5" customHeight="1" x14ac:dyDescent="0.45">
      <c r="A89" s="19">
        <v>83</v>
      </c>
      <c r="B89" s="72" t="s">
        <v>1025</v>
      </c>
      <c r="C89" s="79">
        <v>9</v>
      </c>
      <c r="D89" s="79">
        <v>36</v>
      </c>
      <c r="E89" s="79">
        <v>5</v>
      </c>
      <c r="F89" s="78">
        <f t="shared" si="8"/>
        <v>50</v>
      </c>
      <c r="H89" s="23" t="str">
        <f t="shared" si="9"/>
        <v>South Sudan</v>
      </c>
      <c r="I89" s="11">
        <f t="shared" si="10"/>
        <v>36</v>
      </c>
      <c r="J89" s="11">
        <f t="shared" si="11"/>
        <v>36.000082999999997</v>
      </c>
      <c r="K89" s="11">
        <f t="shared" si="12"/>
        <v>73</v>
      </c>
      <c r="L89" s="11" t="str">
        <f t="shared" si="13"/>
        <v>Bulgaria</v>
      </c>
      <c r="M89" s="11">
        <f t="shared" si="14"/>
        <v>22</v>
      </c>
      <c r="N89" s="11"/>
    </row>
    <row r="90" spans="1:25" ht="13.5" customHeight="1" x14ac:dyDescent="0.45">
      <c r="A90" s="19">
        <v>84</v>
      </c>
      <c r="B90" s="72" t="s">
        <v>899</v>
      </c>
      <c r="C90" s="79">
        <v>0</v>
      </c>
      <c r="D90" s="79">
        <v>44</v>
      </c>
      <c r="E90" s="79">
        <v>6</v>
      </c>
      <c r="F90" s="78">
        <f t="shared" si="8"/>
        <v>50</v>
      </c>
      <c r="H90" s="23" t="str">
        <f t="shared" si="9"/>
        <v>Morocco</v>
      </c>
      <c r="I90" s="11">
        <f t="shared" si="10"/>
        <v>44</v>
      </c>
      <c r="J90" s="11">
        <f t="shared" si="11"/>
        <v>44.000084000000001</v>
      </c>
      <c r="K90" s="11">
        <f t="shared" si="12"/>
        <v>67</v>
      </c>
      <c r="L90" s="11" t="str">
        <f t="shared" si="13"/>
        <v>Jordan</v>
      </c>
      <c r="M90" s="11">
        <f t="shared" si="14"/>
        <v>22</v>
      </c>
      <c r="N90" s="11"/>
    </row>
    <row r="91" spans="1:25" ht="13.5" customHeight="1" x14ac:dyDescent="0.45">
      <c r="A91" s="19">
        <v>85</v>
      </c>
      <c r="B91" s="72" t="s">
        <v>900</v>
      </c>
      <c r="C91" s="79">
        <v>0</v>
      </c>
      <c r="D91" s="79">
        <v>37</v>
      </c>
      <c r="E91" s="79">
        <v>13</v>
      </c>
      <c r="F91" s="78">
        <f t="shared" si="8"/>
        <v>50</v>
      </c>
      <c r="H91" s="23" t="str">
        <f t="shared" si="9"/>
        <v>Croatia</v>
      </c>
      <c r="I91" s="11">
        <f t="shared" si="10"/>
        <v>37</v>
      </c>
      <c r="J91" s="11">
        <f t="shared" si="11"/>
        <v>37.000084999999999</v>
      </c>
      <c r="K91" s="11">
        <f t="shared" si="12"/>
        <v>70</v>
      </c>
      <c r="L91" s="11" t="str">
        <f t="shared" si="13"/>
        <v>New Zealand</v>
      </c>
      <c r="M91" s="11">
        <f t="shared" si="14"/>
        <v>22</v>
      </c>
      <c r="N91" s="11"/>
    </row>
    <row r="92" spans="1:25" ht="13.5" customHeight="1" x14ac:dyDescent="0.45">
      <c r="A92" s="19">
        <v>86</v>
      </c>
      <c r="B92" s="72" t="s">
        <v>901</v>
      </c>
      <c r="C92" s="79">
        <v>0</v>
      </c>
      <c r="D92" s="79">
        <v>9</v>
      </c>
      <c r="E92" s="79">
        <v>39</v>
      </c>
      <c r="F92" s="78">
        <f t="shared" si="8"/>
        <v>48</v>
      </c>
      <c r="H92" s="23" t="str">
        <f t="shared" si="9"/>
        <v>Qatar</v>
      </c>
      <c r="I92" s="11">
        <f t="shared" si="10"/>
        <v>9</v>
      </c>
      <c r="J92" s="11">
        <f t="shared" si="11"/>
        <v>9.0000859999999996</v>
      </c>
      <c r="K92" s="11">
        <f t="shared" si="12"/>
        <v>114</v>
      </c>
      <c r="L92" s="11" t="str">
        <f t="shared" si="13"/>
        <v>Kuwait</v>
      </c>
      <c r="M92" s="11">
        <f t="shared" si="14"/>
        <v>21</v>
      </c>
      <c r="N92" s="11"/>
    </row>
    <row r="93" spans="1:25" ht="13.5" customHeight="1" x14ac:dyDescent="0.45">
      <c r="A93" s="19">
        <v>87</v>
      </c>
      <c r="B93" s="72" t="s">
        <v>902</v>
      </c>
      <c r="C93" s="79">
        <v>0</v>
      </c>
      <c r="D93" s="79">
        <v>23</v>
      </c>
      <c r="E93" s="79">
        <v>23</v>
      </c>
      <c r="F93" s="78">
        <f t="shared" si="8"/>
        <v>46</v>
      </c>
      <c r="H93" s="23" t="str">
        <f t="shared" si="9"/>
        <v>Denmark</v>
      </c>
      <c r="I93" s="11">
        <f t="shared" si="10"/>
        <v>23</v>
      </c>
      <c r="J93" s="11">
        <f t="shared" si="11"/>
        <v>23.000087000000001</v>
      </c>
      <c r="K93" s="11">
        <f t="shared" si="12"/>
        <v>81</v>
      </c>
      <c r="L93" s="11" t="str">
        <f t="shared" si="13"/>
        <v>Kosovo</v>
      </c>
      <c r="M93" s="11">
        <f t="shared" si="14"/>
        <v>20</v>
      </c>
      <c r="N93" s="11"/>
    </row>
    <row r="94" spans="1:25" ht="13.5" customHeight="1" x14ac:dyDescent="0.45">
      <c r="A94" s="19">
        <v>88</v>
      </c>
      <c r="B94" s="72" t="s">
        <v>903</v>
      </c>
      <c r="C94" s="79">
        <v>0</v>
      </c>
      <c r="D94" s="79">
        <v>24</v>
      </c>
      <c r="E94" s="79">
        <v>19</v>
      </c>
      <c r="F94" s="78">
        <f t="shared" si="8"/>
        <v>43</v>
      </c>
      <c r="H94" s="23" t="str">
        <f t="shared" si="9"/>
        <v>Switzerland</v>
      </c>
      <c r="I94" s="11">
        <f t="shared" si="10"/>
        <v>24</v>
      </c>
      <c r="J94" s="11">
        <f t="shared" si="11"/>
        <v>24.000088000000002</v>
      </c>
      <c r="K94" s="11">
        <f t="shared" si="12"/>
        <v>80</v>
      </c>
      <c r="L94" s="11" t="str">
        <f t="shared" si="13"/>
        <v>Northern Ireland</v>
      </c>
      <c r="M94" s="11">
        <f t="shared" si="14"/>
        <v>20</v>
      </c>
      <c r="N94" s="11"/>
    </row>
    <row r="95" spans="1:25" ht="13.5" customHeight="1" x14ac:dyDescent="0.45">
      <c r="A95" s="19">
        <v>89</v>
      </c>
      <c r="B95" s="72" t="s">
        <v>904</v>
      </c>
      <c r="C95" s="79">
        <v>41</v>
      </c>
      <c r="D95" s="79">
        <v>2</v>
      </c>
      <c r="E95" s="79">
        <v>0</v>
      </c>
      <c r="F95" s="78">
        <f t="shared" si="8"/>
        <v>43</v>
      </c>
      <c r="H95" s="23" t="str">
        <f t="shared" si="9"/>
        <v>Tibet (So Stated)</v>
      </c>
      <c r="I95" s="11">
        <f t="shared" si="10"/>
        <v>2</v>
      </c>
      <c r="J95" s="11">
        <f t="shared" si="11"/>
        <v>2.000089</v>
      </c>
      <c r="K95" s="11">
        <f t="shared" si="12"/>
        <v>199</v>
      </c>
      <c r="L95" s="11" t="str">
        <f t="shared" si="13"/>
        <v>Yugoslavia Former</v>
      </c>
      <c r="M95" s="11">
        <f t="shared" si="14"/>
        <v>19</v>
      </c>
      <c r="N95" s="11"/>
    </row>
    <row r="96" spans="1:25" ht="13.5" customHeight="1" x14ac:dyDescent="0.45">
      <c r="A96" s="19">
        <v>90</v>
      </c>
      <c r="B96" s="72" t="s">
        <v>905</v>
      </c>
      <c r="C96" s="79">
        <v>0</v>
      </c>
      <c r="D96" s="79">
        <v>17</v>
      </c>
      <c r="E96" s="79">
        <v>24</v>
      </c>
      <c r="F96" s="78">
        <f t="shared" si="8"/>
        <v>41</v>
      </c>
      <c r="H96" s="23" t="str">
        <f t="shared" si="9"/>
        <v>Portugal</v>
      </c>
      <c r="I96" s="11">
        <f t="shared" si="10"/>
        <v>17</v>
      </c>
      <c r="J96" s="11">
        <f t="shared" si="11"/>
        <v>17.00009</v>
      </c>
      <c r="K96" s="11">
        <f t="shared" si="12"/>
        <v>94</v>
      </c>
      <c r="L96" s="11" t="str">
        <f t="shared" si="13"/>
        <v>Lithuania</v>
      </c>
      <c r="M96" s="11">
        <f t="shared" si="14"/>
        <v>19</v>
      </c>
      <c r="N96" s="11"/>
    </row>
    <row r="97" spans="1:14" ht="13.5" customHeight="1" x14ac:dyDescent="0.45">
      <c r="A97" s="19">
        <v>91</v>
      </c>
      <c r="B97" s="72" t="s">
        <v>906</v>
      </c>
      <c r="C97" s="79">
        <v>35</v>
      </c>
      <c r="D97" s="79">
        <v>2</v>
      </c>
      <c r="E97" s="79">
        <v>2</v>
      </c>
      <c r="F97" s="78">
        <f t="shared" si="8"/>
        <v>39</v>
      </c>
      <c r="H97" s="23" t="str">
        <f t="shared" si="9"/>
        <v>Malawi</v>
      </c>
      <c r="I97" s="11">
        <f t="shared" si="10"/>
        <v>2</v>
      </c>
      <c r="J97" s="11">
        <f t="shared" si="11"/>
        <v>2.0000909999999998</v>
      </c>
      <c r="K97" s="11">
        <f t="shared" si="12"/>
        <v>198</v>
      </c>
      <c r="L97" s="11" t="str">
        <f t="shared" si="13"/>
        <v>Laos</v>
      </c>
      <c r="M97" s="11">
        <f t="shared" si="14"/>
        <v>18</v>
      </c>
      <c r="N97" s="11"/>
    </row>
    <row r="98" spans="1:14" ht="13.5" customHeight="1" x14ac:dyDescent="0.45">
      <c r="A98" s="19">
        <v>92</v>
      </c>
      <c r="B98" s="72" t="s">
        <v>907</v>
      </c>
      <c r="C98" s="79">
        <v>0</v>
      </c>
      <c r="D98" s="79">
        <v>15</v>
      </c>
      <c r="E98" s="79">
        <v>22</v>
      </c>
      <c r="F98" s="78">
        <f t="shared" si="8"/>
        <v>37</v>
      </c>
      <c r="H98" s="23" t="str">
        <f t="shared" si="9"/>
        <v>Uzbekistan</v>
      </c>
      <c r="I98" s="11">
        <f t="shared" si="10"/>
        <v>15</v>
      </c>
      <c r="J98" s="11">
        <f t="shared" si="11"/>
        <v>15.000092</v>
      </c>
      <c r="K98" s="11">
        <f t="shared" si="12"/>
        <v>96</v>
      </c>
      <c r="L98" s="11" t="str">
        <f t="shared" si="13"/>
        <v>Norway</v>
      </c>
      <c r="M98" s="11">
        <f t="shared" si="14"/>
        <v>18</v>
      </c>
      <c r="N98" s="11"/>
    </row>
    <row r="99" spans="1:14" ht="13.5" customHeight="1" x14ac:dyDescent="0.45">
      <c r="A99" s="19">
        <v>93</v>
      </c>
      <c r="B99" s="72" t="s">
        <v>908</v>
      </c>
      <c r="C99" s="79">
        <v>0</v>
      </c>
      <c r="D99" s="79">
        <v>18</v>
      </c>
      <c r="E99" s="79">
        <v>15</v>
      </c>
      <c r="F99" s="78">
        <f t="shared" si="8"/>
        <v>33</v>
      </c>
      <c r="H99" s="23" t="str">
        <f t="shared" si="9"/>
        <v>Norway</v>
      </c>
      <c r="I99" s="11">
        <f t="shared" si="10"/>
        <v>18</v>
      </c>
      <c r="J99" s="11">
        <f t="shared" si="11"/>
        <v>18.000093</v>
      </c>
      <c r="K99" s="11">
        <f t="shared" si="12"/>
        <v>92</v>
      </c>
      <c r="L99" s="11" t="str">
        <f t="shared" si="13"/>
        <v>Uganda</v>
      </c>
      <c r="M99" s="11">
        <f t="shared" si="14"/>
        <v>18</v>
      </c>
      <c r="N99" s="11"/>
    </row>
    <row r="100" spans="1:14" ht="13.5" customHeight="1" x14ac:dyDescent="0.45">
      <c r="A100" s="19">
        <v>94</v>
      </c>
      <c r="B100" s="72" t="s">
        <v>909</v>
      </c>
      <c r="C100" s="79">
        <v>2</v>
      </c>
      <c r="D100" s="79">
        <v>7</v>
      </c>
      <c r="E100" s="79">
        <v>25</v>
      </c>
      <c r="F100" s="78">
        <f t="shared" si="8"/>
        <v>34</v>
      </c>
      <c r="H100" s="23" t="str">
        <f t="shared" si="9"/>
        <v>Bahrain</v>
      </c>
      <c r="I100" s="11">
        <f t="shared" si="10"/>
        <v>7</v>
      </c>
      <c r="J100" s="11">
        <f t="shared" si="11"/>
        <v>7.0000939999999998</v>
      </c>
      <c r="K100" s="11">
        <f t="shared" si="12"/>
        <v>126</v>
      </c>
      <c r="L100" s="11" t="str">
        <f t="shared" si="13"/>
        <v>Portugal</v>
      </c>
      <c r="M100" s="11">
        <f t="shared" si="14"/>
        <v>17</v>
      </c>
      <c r="N100" s="11"/>
    </row>
    <row r="101" spans="1:14" ht="13.5" customHeight="1" x14ac:dyDescent="0.45">
      <c r="A101" s="19">
        <v>95</v>
      </c>
      <c r="B101" s="72" t="s">
        <v>910</v>
      </c>
      <c r="C101" s="79">
        <v>0</v>
      </c>
      <c r="D101" s="79">
        <v>25</v>
      </c>
      <c r="E101" s="79">
        <v>8</v>
      </c>
      <c r="F101" s="78">
        <f t="shared" si="8"/>
        <v>33</v>
      </c>
      <c r="H101" s="23" t="str">
        <f t="shared" si="9"/>
        <v>Belarus</v>
      </c>
      <c r="I101" s="11">
        <f t="shared" si="10"/>
        <v>25</v>
      </c>
      <c r="J101" s="11">
        <f t="shared" si="11"/>
        <v>25.000095000000002</v>
      </c>
      <c r="K101" s="11">
        <f t="shared" si="12"/>
        <v>78</v>
      </c>
      <c r="L101" s="11" t="str">
        <f t="shared" si="13"/>
        <v>Tanzania</v>
      </c>
      <c r="M101" s="11">
        <f t="shared" si="14"/>
        <v>16</v>
      </c>
      <c r="N101" s="11"/>
    </row>
    <row r="102" spans="1:14" ht="13.5" customHeight="1" x14ac:dyDescent="0.45">
      <c r="A102" s="19">
        <v>96</v>
      </c>
      <c r="B102" s="72" t="s">
        <v>911</v>
      </c>
      <c r="C102" s="79">
        <v>0</v>
      </c>
      <c r="D102" s="79">
        <v>12</v>
      </c>
      <c r="E102" s="79">
        <v>21</v>
      </c>
      <c r="F102" s="78">
        <f t="shared" si="8"/>
        <v>33</v>
      </c>
      <c r="H102" s="23" t="str">
        <f t="shared" si="9"/>
        <v>Oman</v>
      </c>
      <c r="I102" s="11">
        <f t="shared" si="10"/>
        <v>12</v>
      </c>
      <c r="J102" s="11">
        <f t="shared" si="11"/>
        <v>12.000095999999999</v>
      </c>
      <c r="K102" s="11">
        <f t="shared" si="12"/>
        <v>102</v>
      </c>
      <c r="L102" s="11" t="str">
        <f t="shared" si="13"/>
        <v>Uzbekistan</v>
      </c>
      <c r="M102" s="11">
        <f t="shared" si="14"/>
        <v>15</v>
      </c>
      <c r="N102" s="11"/>
    </row>
    <row r="103" spans="1:14" ht="13.5" customHeight="1" x14ac:dyDescent="0.45">
      <c r="A103" s="19">
        <v>97</v>
      </c>
      <c r="B103" s="72" t="s">
        <v>912</v>
      </c>
      <c r="C103" s="79">
        <v>0</v>
      </c>
      <c r="D103" s="79">
        <v>30</v>
      </c>
      <c r="E103" s="79">
        <v>2</v>
      </c>
      <c r="F103" s="78">
        <f t="shared" si="8"/>
        <v>32</v>
      </c>
      <c r="H103" s="23" t="str">
        <f t="shared" si="9"/>
        <v>El Salvador</v>
      </c>
      <c r="I103" s="11">
        <f t="shared" si="10"/>
        <v>30</v>
      </c>
      <c r="J103" s="11">
        <f t="shared" si="11"/>
        <v>30.000097</v>
      </c>
      <c r="K103" s="11">
        <f t="shared" si="12"/>
        <v>76</v>
      </c>
      <c r="L103" s="11" t="str">
        <f t="shared" si="13"/>
        <v>Liberia</v>
      </c>
      <c r="M103" s="11">
        <f t="shared" si="14"/>
        <v>14</v>
      </c>
      <c r="N103" s="11"/>
    </row>
    <row r="104" spans="1:14" ht="13.5" customHeight="1" x14ac:dyDescent="0.45">
      <c r="A104" s="19">
        <v>98</v>
      </c>
      <c r="B104" s="72" t="s">
        <v>913</v>
      </c>
      <c r="C104" s="79">
        <v>0</v>
      </c>
      <c r="D104" s="79">
        <v>2</v>
      </c>
      <c r="E104" s="79">
        <v>29</v>
      </c>
      <c r="F104" s="78">
        <f t="shared" si="8"/>
        <v>31</v>
      </c>
      <c r="H104" s="23" t="str">
        <f t="shared" si="9"/>
        <v>Mongolia</v>
      </c>
      <c r="I104" s="11">
        <f t="shared" si="10"/>
        <v>2</v>
      </c>
      <c r="J104" s="11">
        <f t="shared" si="11"/>
        <v>2.0000979999999999</v>
      </c>
      <c r="K104" s="11">
        <f t="shared" si="12"/>
        <v>197</v>
      </c>
      <c r="L104" s="11" t="str">
        <f t="shared" si="13"/>
        <v>Samoa</v>
      </c>
      <c r="M104" s="11">
        <f t="shared" si="14"/>
        <v>14</v>
      </c>
      <c r="N104" s="11"/>
    </row>
    <row r="105" spans="1:14" ht="13.5" customHeight="1" x14ac:dyDescent="0.45">
      <c r="A105" s="19">
        <v>99</v>
      </c>
      <c r="B105" s="72" t="s">
        <v>914</v>
      </c>
      <c r="C105" s="79">
        <v>7</v>
      </c>
      <c r="D105" s="79">
        <v>2</v>
      </c>
      <c r="E105" s="79">
        <v>20</v>
      </c>
      <c r="F105" s="78">
        <f t="shared" si="8"/>
        <v>29</v>
      </c>
      <c r="H105" s="23" t="str">
        <f t="shared" si="9"/>
        <v>Bhutan</v>
      </c>
      <c r="I105" s="11">
        <f t="shared" si="10"/>
        <v>2</v>
      </c>
      <c r="J105" s="11">
        <f t="shared" si="11"/>
        <v>2.0000990000000001</v>
      </c>
      <c r="K105" s="11">
        <f t="shared" si="12"/>
        <v>196</v>
      </c>
      <c r="L105" s="11" t="str">
        <f t="shared" si="13"/>
        <v>Cyprus</v>
      </c>
      <c r="M105" s="11">
        <f t="shared" si="14"/>
        <v>14</v>
      </c>
      <c r="N105" s="11"/>
    </row>
    <row r="106" spans="1:14" ht="13.5" customHeight="1" x14ac:dyDescent="0.45">
      <c r="A106" s="19">
        <v>100</v>
      </c>
      <c r="B106" s="72" t="s">
        <v>915</v>
      </c>
      <c r="C106" s="79">
        <v>0</v>
      </c>
      <c r="D106" s="79">
        <v>30</v>
      </c>
      <c r="E106" s="79">
        <v>2</v>
      </c>
      <c r="F106" s="78">
        <f t="shared" si="8"/>
        <v>32</v>
      </c>
      <c r="H106" s="23" t="str">
        <f t="shared" si="9"/>
        <v>Germany, Fed Republic Of</v>
      </c>
      <c r="I106" s="11">
        <f t="shared" si="10"/>
        <v>30</v>
      </c>
      <c r="J106" s="11">
        <f t="shared" si="11"/>
        <v>30.0001</v>
      </c>
      <c r="K106" s="11">
        <f t="shared" si="12"/>
        <v>75</v>
      </c>
      <c r="L106" s="11" t="str">
        <f t="shared" si="13"/>
        <v>Austria</v>
      </c>
      <c r="M106" s="11">
        <f t="shared" si="14"/>
        <v>14</v>
      </c>
      <c r="N106" s="11"/>
    </row>
    <row r="107" spans="1:14" ht="13.5" customHeight="1" x14ac:dyDescent="0.45">
      <c r="A107" s="19">
        <v>101</v>
      </c>
      <c r="B107" s="72" t="s">
        <v>916</v>
      </c>
      <c r="C107" s="79">
        <v>0</v>
      </c>
      <c r="D107" s="79">
        <v>24</v>
      </c>
      <c r="E107" s="79">
        <v>6</v>
      </c>
      <c r="F107" s="78">
        <f t="shared" si="8"/>
        <v>30</v>
      </c>
      <c r="H107" s="23" t="str">
        <f t="shared" si="9"/>
        <v>Estonia</v>
      </c>
      <c r="I107" s="11">
        <f t="shared" si="10"/>
        <v>24</v>
      </c>
      <c r="J107" s="11">
        <f t="shared" si="11"/>
        <v>24.000101000000001</v>
      </c>
      <c r="K107" s="11">
        <f t="shared" si="12"/>
        <v>79</v>
      </c>
      <c r="L107" s="11" t="str">
        <f t="shared" si="13"/>
        <v>Tonga</v>
      </c>
      <c r="M107" s="11">
        <f t="shared" si="14"/>
        <v>13</v>
      </c>
      <c r="N107" s="11"/>
    </row>
    <row r="108" spans="1:14" ht="13.5" customHeight="1" x14ac:dyDescent="0.45">
      <c r="A108" s="19">
        <v>102</v>
      </c>
      <c r="B108" s="72" t="s">
        <v>917</v>
      </c>
      <c r="C108" s="79">
        <v>0</v>
      </c>
      <c r="D108" s="79">
        <v>19</v>
      </c>
      <c r="E108" s="79">
        <v>10</v>
      </c>
      <c r="F108" s="78">
        <f t="shared" si="8"/>
        <v>29</v>
      </c>
      <c r="H108" s="23" t="str">
        <f t="shared" si="9"/>
        <v>Lithuania</v>
      </c>
      <c r="I108" s="11">
        <f t="shared" si="10"/>
        <v>19</v>
      </c>
      <c r="J108" s="11">
        <f t="shared" si="11"/>
        <v>19.000101999999998</v>
      </c>
      <c r="K108" s="11">
        <f t="shared" si="12"/>
        <v>90</v>
      </c>
      <c r="L108" s="11" t="str">
        <f t="shared" si="13"/>
        <v>Oman</v>
      </c>
      <c r="M108" s="11">
        <f t="shared" si="14"/>
        <v>12</v>
      </c>
      <c r="N108" s="11"/>
    </row>
    <row r="109" spans="1:14" ht="13.5" customHeight="1" x14ac:dyDescent="0.45">
      <c r="A109" s="19">
        <v>103</v>
      </c>
      <c r="B109" s="72" t="s">
        <v>918</v>
      </c>
      <c r="C109" s="79">
        <v>0</v>
      </c>
      <c r="D109" s="79">
        <v>5</v>
      </c>
      <c r="E109" s="79">
        <v>24</v>
      </c>
      <c r="F109" s="78">
        <f t="shared" si="8"/>
        <v>29</v>
      </c>
      <c r="H109" s="23" t="str">
        <f t="shared" si="9"/>
        <v>Brunei Darussalam</v>
      </c>
      <c r="I109" s="11">
        <f t="shared" si="10"/>
        <v>5</v>
      </c>
      <c r="J109" s="11">
        <f t="shared" si="11"/>
        <v>5.0001030000000002</v>
      </c>
      <c r="K109" s="11">
        <f t="shared" si="12"/>
        <v>137</v>
      </c>
      <c r="L109" s="11" t="str">
        <f t="shared" si="13"/>
        <v>Sierra Leone</v>
      </c>
      <c r="M109" s="11">
        <f t="shared" si="14"/>
        <v>11</v>
      </c>
      <c r="N109" s="11"/>
    </row>
    <row r="110" spans="1:14" ht="13.5" customHeight="1" x14ac:dyDescent="0.45">
      <c r="A110" s="19">
        <v>104</v>
      </c>
      <c r="B110" s="72" t="s">
        <v>991</v>
      </c>
      <c r="C110" s="79">
        <v>0</v>
      </c>
      <c r="D110" s="79">
        <v>5</v>
      </c>
      <c r="E110" s="79">
        <v>24</v>
      </c>
      <c r="F110" s="78">
        <f t="shared" si="8"/>
        <v>29</v>
      </c>
      <c r="H110" s="23" t="str">
        <f t="shared" si="9"/>
        <v>Macau</v>
      </c>
      <c r="I110" s="11">
        <f t="shared" si="10"/>
        <v>5</v>
      </c>
      <c r="J110" s="11">
        <f t="shared" si="11"/>
        <v>5.0001040000000003</v>
      </c>
      <c r="K110" s="11">
        <f t="shared" si="12"/>
        <v>136</v>
      </c>
      <c r="L110" s="11" t="str">
        <f t="shared" si="13"/>
        <v>Palestinian Authority</v>
      </c>
      <c r="M110" s="11">
        <f t="shared" si="14"/>
        <v>11</v>
      </c>
      <c r="N110" s="11"/>
    </row>
    <row r="111" spans="1:14" ht="13.5" customHeight="1" x14ac:dyDescent="0.45">
      <c r="A111" s="19">
        <v>105</v>
      </c>
      <c r="B111" s="72" t="s">
        <v>919</v>
      </c>
      <c r="C111" s="79">
        <v>0</v>
      </c>
      <c r="D111" s="79">
        <v>11</v>
      </c>
      <c r="E111" s="79">
        <v>16</v>
      </c>
      <c r="F111" s="78">
        <f t="shared" si="8"/>
        <v>27</v>
      </c>
      <c r="H111" s="23" t="str">
        <f t="shared" si="9"/>
        <v>Wales</v>
      </c>
      <c r="I111" s="11">
        <f t="shared" si="10"/>
        <v>11</v>
      </c>
      <c r="J111" s="11">
        <f t="shared" si="11"/>
        <v>11.000105</v>
      </c>
      <c r="K111" s="11">
        <f t="shared" si="12"/>
        <v>105</v>
      </c>
      <c r="L111" s="11" t="str">
        <f t="shared" si="13"/>
        <v>Wales</v>
      </c>
      <c r="M111" s="11">
        <f t="shared" si="14"/>
        <v>11</v>
      </c>
      <c r="N111" s="11"/>
    </row>
    <row r="112" spans="1:14" ht="13.5" customHeight="1" x14ac:dyDescent="0.45">
      <c r="A112" s="19">
        <v>106</v>
      </c>
      <c r="B112" s="72" t="s">
        <v>920</v>
      </c>
      <c r="C112" s="79">
        <v>0</v>
      </c>
      <c r="D112" s="79">
        <v>9</v>
      </c>
      <c r="E112" s="79">
        <v>18</v>
      </c>
      <c r="F112" s="78">
        <f t="shared" si="8"/>
        <v>27</v>
      </c>
      <c r="H112" s="23" t="str">
        <f t="shared" si="9"/>
        <v>Ecuador</v>
      </c>
      <c r="I112" s="11">
        <f t="shared" si="10"/>
        <v>9</v>
      </c>
      <c r="J112" s="11">
        <f t="shared" si="11"/>
        <v>9.0001060000000006</v>
      </c>
      <c r="K112" s="11">
        <f t="shared" si="12"/>
        <v>113</v>
      </c>
      <c r="L112" s="11" t="str">
        <f t="shared" si="13"/>
        <v>Tunisia</v>
      </c>
      <c r="M112" s="11">
        <f t="shared" si="14"/>
        <v>10</v>
      </c>
      <c r="N112" s="11"/>
    </row>
    <row r="113" spans="1:14" ht="13.5" customHeight="1" x14ac:dyDescent="0.45">
      <c r="A113" s="19">
        <v>107</v>
      </c>
      <c r="B113" s="72" t="s">
        <v>921</v>
      </c>
      <c r="C113" s="79">
        <v>0</v>
      </c>
      <c r="D113" s="79">
        <v>14</v>
      </c>
      <c r="E113" s="79">
        <v>13</v>
      </c>
      <c r="F113" s="78">
        <f t="shared" si="8"/>
        <v>27</v>
      </c>
      <c r="H113" s="23" t="str">
        <f t="shared" si="9"/>
        <v>Austria</v>
      </c>
      <c r="I113" s="11">
        <f t="shared" si="10"/>
        <v>14</v>
      </c>
      <c r="J113" s="11">
        <f t="shared" si="11"/>
        <v>14.000107</v>
      </c>
      <c r="K113" s="11">
        <f t="shared" si="12"/>
        <v>100</v>
      </c>
      <c r="L113" s="11" t="str">
        <f t="shared" si="13"/>
        <v>Slovakia</v>
      </c>
      <c r="M113" s="11">
        <f t="shared" si="14"/>
        <v>10</v>
      </c>
      <c r="N113" s="11"/>
    </row>
    <row r="114" spans="1:14" ht="13.5" customHeight="1" x14ac:dyDescent="0.45">
      <c r="A114" s="19">
        <v>108</v>
      </c>
      <c r="B114" s="72" t="s">
        <v>922</v>
      </c>
      <c r="C114" s="79">
        <v>0</v>
      </c>
      <c r="D114" s="79">
        <v>14</v>
      </c>
      <c r="E114" s="79">
        <v>11</v>
      </c>
      <c r="F114" s="78">
        <f t="shared" si="8"/>
        <v>25</v>
      </c>
      <c r="H114" s="23" t="str">
        <f t="shared" si="9"/>
        <v>Cyprus</v>
      </c>
      <c r="I114" s="11">
        <f t="shared" si="10"/>
        <v>14</v>
      </c>
      <c r="J114" s="11">
        <f t="shared" si="11"/>
        <v>14.000108000000001</v>
      </c>
      <c r="K114" s="11">
        <f t="shared" si="12"/>
        <v>99</v>
      </c>
      <c r="L114" s="11" t="str">
        <f t="shared" si="13"/>
        <v>Czech Republic</v>
      </c>
      <c r="M114" s="11">
        <f t="shared" si="14"/>
        <v>10</v>
      </c>
      <c r="N114" s="11"/>
    </row>
    <row r="115" spans="1:14" ht="13.5" customHeight="1" x14ac:dyDescent="0.45">
      <c r="A115" s="19">
        <v>109</v>
      </c>
      <c r="B115" s="72" t="s">
        <v>923</v>
      </c>
      <c r="C115" s="79">
        <v>0</v>
      </c>
      <c r="D115" s="79">
        <v>20</v>
      </c>
      <c r="E115" s="79">
        <v>5</v>
      </c>
      <c r="F115" s="78">
        <f t="shared" si="8"/>
        <v>25</v>
      </c>
      <c r="H115" s="23" t="str">
        <f t="shared" si="9"/>
        <v>Kosovo</v>
      </c>
      <c r="I115" s="11">
        <f t="shared" si="10"/>
        <v>20</v>
      </c>
      <c r="J115" s="11">
        <f t="shared" si="11"/>
        <v>20.000108999999998</v>
      </c>
      <c r="K115" s="11">
        <f t="shared" si="12"/>
        <v>87</v>
      </c>
      <c r="L115" s="11" t="str">
        <f t="shared" si="13"/>
        <v>Slovenia</v>
      </c>
      <c r="M115" s="11">
        <f t="shared" si="14"/>
        <v>10</v>
      </c>
      <c r="N115" s="11"/>
    </row>
    <row r="116" spans="1:14" ht="13.5" customHeight="1" x14ac:dyDescent="0.45">
      <c r="A116" s="19">
        <v>110</v>
      </c>
      <c r="B116" s="72" t="s">
        <v>924</v>
      </c>
      <c r="C116" s="79">
        <v>2</v>
      </c>
      <c r="D116" s="79">
        <v>11</v>
      </c>
      <c r="E116" s="79">
        <v>12</v>
      </c>
      <c r="F116" s="78">
        <f t="shared" si="8"/>
        <v>25</v>
      </c>
      <c r="H116" s="23" t="str">
        <f t="shared" si="9"/>
        <v>Palestinian Authority</v>
      </c>
      <c r="I116" s="11">
        <f t="shared" si="10"/>
        <v>11</v>
      </c>
      <c r="J116" s="11">
        <f t="shared" si="11"/>
        <v>11.000109999999999</v>
      </c>
      <c r="K116" s="11">
        <f t="shared" si="12"/>
        <v>104</v>
      </c>
      <c r="L116" s="11" t="str">
        <f t="shared" si="13"/>
        <v>Papua New Guinea</v>
      </c>
      <c r="M116" s="11">
        <f t="shared" si="14"/>
        <v>10</v>
      </c>
      <c r="N116" s="11"/>
    </row>
    <row r="117" spans="1:14" ht="13.5" customHeight="1" x14ac:dyDescent="0.45">
      <c r="A117" s="19">
        <v>111</v>
      </c>
      <c r="B117" s="72" t="s">
        <v>925</v>
      </c>
      <c r="C117" s="79">
        <v>5</v>
      </c>
      <c r="D117" s="79">
        <v>10</v>
      </c>
      <c r="E117" s="79">
        <v>9</v>
      </c>
      <c r="F117" s="78">
        <f t="shared" si="8"/>
        <v>24</v>
      </c>
      <c r="H117" s="23" t="str">
        <f t="shared" si="9"/>
        <v>Papua New Guinea</v>
      </c>
      <c r="I117" s="11">
        <f t="shared" si="10"/>
        <v>10</v>
      </c>
      <c r="J117" s="11">
        <f t="shared" si="11"/>
        <v>10.000111</v>
      </c>
      <c r="K117" s="11">
        <f t="shared" si="12"/>
        <v>110</v>
      </c>
      <c r="L117" s="11">
        <f t="shared" si="13"/>
        <v>0</v>
      </c>
      <c r="M117" s="11">
        <f t="shared" si="14"/>
        <v>9</v>
      </c>
      <c r="N117" s="11"/>
    </row>
    <row r="118" spans="1:14" ht="13.5" customHeight="1" x14ac:dyDescent="0.45">
      <c r="A118" s="19">
        <v>112</v>
      </c>
      <c r="B118" s="72" t="s">
        <v>926</v>
      </c>
      <c r="C118" s="79">
        <v>0</v>
      </c>
      <c r="D118" s="79">
        <v>10</v>
      </c>
      <c r="E118" s="79">
        <v>14</v>
      </c>
      <c r="F118" s="78">
        <f t="shared" si="8"/>
        <v>24</v>
      </c>
      <c r="H118" s="23" t="str">
        <f t="shared" si="9"/>
        <v>Slovenia</v>
      </c>
      <c r="I118" s="11">
        <f t="shared" si="10"/>
        <v>10</v>
      </c>
      <c r="J118" s="11">
        <f t="shared" si="11"/>
        <v>10.000112</v>
      </c>
      <c r="K118" s="11">
        <f t="shared" si="12"/>
        <v>109</v>
      </c>
      <c r="L118" s="11" t="str">
        <f t="shared" si="13"/>
        <v>(Blank)</v>
      </c>
      <c r="M118" s="11">
        <f t="shared" si="14"/>
        <v>9</v>
      </c>
      <c r="N118" s="11"/>
    </row>
    <row r="119" spans="1:14" ht="13.5" customHeight="1" x14ac:dyDescent="0.45">
      <c r="A119" s="19">
        <v>113</v>
      </c>
      <c r="B119" s="72" t="s">
        <v>927</v>
      </c>
      <c r="C119" s="79">
        <v>0</v>
      </c>
      <c r="D119" s="79">
        <v>14</v>
      </c>
      <c r="E119" s="79">
        <v>9</v>
      </c>
      <c r="F119" s="78">
        <f t="shared" si="8"/>
        <v>23</v>
      </c>
      <c r="H119" s="23" t="str">
        <f t="shared" si="9"/>
        <v>Samoa</v>
      </c>
      <c r="I119" s="11">
        <f t="shared" si="10"/>
        <v>14</v>
      </c>
      <c r="J119" s="11">
        <f t="shared" si="11"/>
        <v>14.000113000000001</v>
      </c>
      <c r="K119" s="11">
        <f t="shared" si="12"/>
        <v>98</v>
      </c>
      <c r="L119" s="11" t="str">
        <f t="shared" si="13"/>
        <v>Ecuador</v>
      </c>
      <c r="M119" s="11">
        <f t="shared" si="14"/>
        <v>9</v>
      </c>
      <c r="N119" s="11"/>
    </row>
    <row r="120" spans="1:14" ht="13.5" customHeight="1" x14ac:dyDescent="0.45">
      <c r="A120" s="19">
        <v>114</v>
      </c>
      <c r="B120" s="72" t="s">
        <v>928</v>
      </c>
      <c r="C120" s="79">
        <v>8</v>
      </c>
      <c r="D120" s="79">
        <v>6</v>
      </c>
      <c r="E120" s="79">
        <v>9</v>
      </c>
      <c r="F120" s="78">
        <f t="shared" si="8"/>
        <v>23</v>
      </c>
      <c r="H120" s="23" t="str">
        <f t="shared" si="9"/>
        <v>Libya</v>
      </c>
      <c r="I120" s="11">
        <f t="shared" si="10"/>
        <v>6</v>
      </c>
      <c r="J120" s="11">
        <f t="shared" si="11"/>
        <v>6.0001139999999999</v>
      </c>
      <c r="K120" s="11">
        <f t="shared" si="12"/>
        <v>130</v>
      </c>
      <c r="L120" s="11" t="str">
        <f t="shared" si="13"/>
        <v>Qatar</v>
      </c>
      <c r="M120" s="11">
        <f t="shared" si="14"/>
        <v>9</v>
      </c>
      <c r="N120" s="11"/>
    </row>
    <row r="121" spans="1:14" ht="13.5" customHeight="1" x14ac:dyDescent="0.45">
      <c r="A121" s="19">
        <v>115</v>
      </c>
      <c r="B121" s="72" t="s">
        <v>1024</v>
      </c>
      <c r="C121" s="79">
        <v>0</v>
      </c>
      <c r="D121" s="79">
        <v>18</v>
      </c>
      <c r="E121" s="79">
        <v>2</v>
      </c>
      <c r="F121" s="78">
        <f t="shared" si="8"/>
        <v>20</v>
      </c>
      <c r="H121" s="23" t="str">
        <f t="shared" si="9"/>
        <v>Laos</v>
      </c>
      <c r="I121" s="11">
        <f t="shared" si="10"/>
        <v>18</v>
      </c>
      <c r="J121" s="11">
        <f t="shared" si="11"/>
        <v>18.000115000000001</v>
      </c>
      <c r="K121" s="11">
        <f t="shared" si="12"/>
        <v>91</v>
      </c>
      <c r="L121" s="11" t="str">
        <f t="shared" si="13"/>
        <v>Congo, Dem.</v>
      </c>
      <c r="M121" s="11">
        <f t="shared" si="14"/>
        <v>9</v>
      </c>
      <c r="N121" s="11"/>
    </row>
    <row r="122" spans="1:14" ht="13.5" customHeight="1" x14ac:dyDescent="0.45">
      <c r="A122" s="19">
        <v>116</v>
      </c>
      <c r="B122" s="72" t="s">
        <v>929</v>
      </c>
      <c r="C122" s="79">
        <v>0</v>
      </c>
      <c r="D122" s="79">
        <v>7</v>
      </c>
      <c r="E122" s="79">
        <v>12</v>
      </c>
      <c r="F122" s="78">
        <f t="shared" si="8"/>
        <v>19</v>
      </c>
      <c r="H122" s="23" t="str">
        <f t="shared" si="9"/>
        <v>Zambia</v>
      </c>
      <c r="I122" s="11">
        <f t="shared" si="10"/>
        <v>7</v>
      </c>
      <c r="J122" s="11">
        <f t="shared" si="11"/>
        <v>7.0001160000000002</v>
      </c>
      <c r="K122" s="11">
        <f t="shared" si="12"/>
        <v>125</v>
      </c>
      <c r="L122" s="11">
        <f t="shared" si="13"/>
        <v>0</v>
      </c>
      <c r="M122" s="11">
        <f t="shared" si="14"/>
        <v>8</v>
      </c>
      <c r="N122" s="11"/>
    </row>
    <row r="123" spans="1:14" ht="13.5" customHeight="1" x14ac:dyDescent="0.45">
      <c r="A123" s="19">
        <v>117</v>
      </c>
      <c r="B123" s="72" t="s">
        <v>930</v>
      </c>
      <c r="C123" s="79">
        <v>0</v>
      </c>
      <c r="D123" s="79">
        <v>19</v>
      </c>
      <c r="E123" s="79">
        <v>0</v>
      </c>
      <c r="F123" s="78">
        <f t="shared" si="8"/>
        <v>19</v>
      </c>
      <c r="H123" s="23" t="str">
        <f t="shared" si="9"/>
        <v>Yugoslavia Former</v>
      </c>
      <c r="I123" s="11">
        <f t="shared" si="10"/>
        <v>19</v>
      </c>
      <c r="J123" s="11">
        <f t="shared" si="11"/>
        <v>19.000116999999999</v>
      </c>
      <c r="K123" s="11">
        <f t="shared" si="12"/>
        <v>89</v>
      </c>
      <c r="L123" s="11">
        <f t="shared" si="13"/>
        <v>0</v>
      </c>
      <c r="M123" s="11">
        <f t="shared" si="14"/>
        <v>8</v>
      </c>
      <c r="N123" s="11"/>
    </row>
    <row r="124" spans="1:14" ht="13.5" customHeight="1" x14ac:dyDescent="0.45">
      <c r="A124" s="19">
        <v>118</v>
      </c>
      <c r="B124" s="72" t="s">
        <v>739</v>
      </c>
      <c r="C124" s="79">
        <v>6</v>
      </c>
      <c r="D124" s="79">
        <v>2</v>
      </c>
      <c r="E124" s="79">
        <v>9</v>
      </c>
      <c r="F124" s="78">
        <f t="shared" si="8"/>
        <v>17</v>
      </c>
      <c r="H124" s="23" t="str">
        <f t="shared" si="9"/>
        <v>Yemen</v>
      </c>
      <c r="I124" s="11">
        <f t="shared" si="10"/>
        <v>2</v>
      </c>
      <c r="J124" s="11">
        <f t="shared" si="11"/>
        <v>2.0001180000000001</v>
      </c>
      <c r="K124" s="11">
        <f t="shared" si="12"/>
        <v>195</v>
      </c>
      <c r="L124" s="11" t="str">
        <f t="shared" si="13"/>
        <v>Cameroon</v>
      </c>
      <c r="M124" s="11">
        <f t="shared" si="14"/>
        <v>8</v>
      </c>
      <c r="N124" s="11"/>
    </row>
    <row r="125" spans="1:14" ht="13.5" customHeight="1" x14ac:dyDescent="0.45">
      <c r="A125" s="19">
        <v>119</v>
      </c>
      <c r="B125" s="72" t="s">
        <v>931</v>
      </c>
      <c r="C125" s="79">
        <v>0</v>
      </c>
      <c r="D125" s="79">
        <v>13</v>
      </c>
      <c r="E125" s="79">
        <v>2</v>
      </c>
      <c r="F125" s="78">
        <f t="shared" si="8"/>
        <v>15</v>
      </c>
      <c r="H125" s="23" t="str">
        <f t="shared" si="9"/>
        <v>Tonga</v>
      </c>
      <c r="I125" s="11">
        <f t="shared" si="10"/>
        <v>13</v>
      </c>
      <c r="J125" s="11">
        <f t="shared" si="11"/>
        <v>13.000119</v>
      </c>
      <c r="K125" s="11">
        <f t="shared" si="12"/>
        <v>101</v>
      </c>
      <c r="L125" s="11" t="str">
        <f t="shared" si="13"/>
        <v>Algeria</v>
      </c>
      <c r="M125" s="11">
        <f t="shared" si="14"/>
        <v>8</v>
      </c>
      <c r="N125" s="11"/>
    </row>
    <row r="126" spans="1:14" ht="13.5" customHeight="1" x14ac:dyDescent="0.45">
      <c r="A126" s="19">
        <v>120</v>
      </c>
      <c r="B126" s="72" t="s">
        <v>932</v>
      </c>
      <c r="C126" s="79">
        <v>0</v>
      </c>
      <c r="D126" s="79">
        <v>9</v>
      </c>
      <c r="E126" s="79">
        <v>8</v>
      </c>
      <c r="F126" s="78">
        <f t="shared" si="8"/>
        <v>17</v>
      </c>
      <c r="H126" s="23" t="str">
        <f t="shared" si="9"/>
        <v>(Blank)</v>
      </c>
      <c r="I126" s="11">
        <f t="shared" si="10"/>
        <v>9</v>
      </c>
      <c r="J126" s="11">
        <f t="shared" si="11"/>
        <v>9.0001200000000008</v>
      </c>
      <c r="K126" s="11">
        <f t="shared" si="12"/>
        <v>112</v>
      </c>
      <c r="L126" s="11" t="str">
        <f t="shared" si="13"/>
        <v>Timor-Leste</v>
      </c>
      <c r="M126" s="11">
        <f t="shared" si="14"/>
        <v>8</v>
      </c>
      <c r="N126" s="11"/>
    </row>
    <row r="127" spans="1:14" ht="13.5" customHeight="1" x14ac:dyDescent="0.45">
      <c r="A127" s="19">
        <v>121</v>
      </c>
      <c r="B127" s="72" t="s">
        <v>933</v>
      </c>
      <c r="C127" s="79">
        <v>0</v>
      </c>
      <c r="D127" s="79">
        <v>10</v>
      </c>
      <c r="E127" s="79">
        <v>7</v>
      </c>
      <c r="F127" s="78">
        <f t="shared" si="8"/>
        <v>17</v>
      </c>
      <c r="H127" s="23" t="str">
        <f t="shared" si="9"/>
        <v>Czech Republic</v>
      </c>
      <c r="I127" s="11">
        <f t="shared" si="10"/>
        <v>10</v>
      </c>
      <c r="J127" s="11">
        <f t="shared" si="11"/>
        <v>10.000121</v>
      </c>
      <c r="K127" s="11">
        <f t="shared" si="12"/>
        <v>108</v>
      </c>
      <c r="L127" s="11" t="str">
        <f t="shared" si="13"/>
        <v>German Democratic Republic</v>
      </c>
      <c r="M127" s="11">
        <f t="shared" si="14"/>
        <v>8</v>
      </c>
      <c r="N127" s="11"/>
    </row>
    <row r="128" spans="1:14" ht="13.5" customHeight="1" x14ac:dyDescent="0.45">
      <c r="A128" s="19">
        <v>122</v>
      </c>
      <c r="B128" s="72" t="s">
        <v>934</v>
      </c>
      <c r="C128" s="79">
        <v>0</v>
      </c>
      <c r="D128" s="79">
        <v>10</v>
      </c>
      <c r="E128" s="79">
        <v>7</v>
      </c>
      <c r="F128" s="78">
        <f t="shared" si="8"/>
        <v>17</v>
      </c>
      <c r="H128" s="23" t="str">
        <f t="shared" si="9"/>
        <v>Slovakia</v>
      </c>
      <c r="I128" s="11">
        <f t="shared" si="10"/>
        <v>10</v>
      </c>
      <c r="J128" s="11">
        <f t="shared" si="11"/>
        <v>10.000121999999999</v>
      </c>
      <c r="K128" s="11">
        <f t="shared" si="12"/>
        <v>107</v>
      </c>
      <c r="L128" s="11">
        <f t="shared" si="13"/>
        <v>0</v>
      </c>
      <c r="M128" s="11">
        <f t="shared" si="14"/>
        <v>7</v>
      </c>
      <c r="N128" s="11"/>
    </row>
    <row r="129" spans="1:14" ht="13.5" customHeight="1" x14ac:dyDescent="0.45">
      <c r="A129" s="19">
        <v>123</v>
      </c>
      <c r="B129" s="72" t="s">
        <v>935</v>
      </c>
      <c r="C129" s="79">
        <v>2</v>
      </c>
      <c r="D129" s="79">
        <v>14</v>
      </c>
      <c r="E129" s="79">
        <v>2</v>
      </c>
      <c r="F129" s="78">
        <f t="shared" si="8"/>
        <v>18</v>
      </c>
      <c r="H129" s="23" t="str">
        <f t="shared" si="9"/>
        <v>Liberia</v>
      </c>
      <c r="I129" s="11">
        <f t="shared" si="10"/>
        <v>14</v>
      </c>
      <c r="J129" s="11">
        <f t="shared" si="11"/>
        <v>14.000123</v>
      </c>
      <c r="K129" s="11">
        <f t="shared" si="12"/>
        <v>97</v>
      </c>
      <c r="L129" s="11">
        <f t="shared" si="13"/>
        <v>0</v>
      </c>
      <c r="M129" s="11">
        <f t="shared" si="14"/>
        <v>7</v>
      </c>
      <c r="N129" s="11"/>
    </row>
    <row r="130" spans="1:14" ht="13.5" customHeight="1" x14ac:dyDescent="0.45">
      <c r="A130" s="19">
        <v>124</v>
      </c>
      <c r="B130" s="72" t="s">
        <v>936</v>
      </c>
      <c r="C130" s="79">
        <v>0</v>
      </c>
      <c r="D130" s="79">
        <v>10</v>
      </c>
      <c r="E130" s="79">
        <v>6</v>
      </c>
      <c r="F130" s="78">
        <f t="shared" si="8"/>
        <v>16</v>
      </c>
      <c r="H130" s="23" t="str">
        <f t="shared" si="9"/>
        <v>Tunisia</v>
      </c>
      <c r="I130" s="11">
        <f t="shared" si="10"/>
        <v>10</v>
      </c>
      <c r="J130" s="11">
        <f t="shared" si="11"/>
        <v>10.000124</v>
      </c>
      <c r="K130" s="11">
        <f t="shared" si="12"/>
        <v>106</v>
      </c>
      <c r="L130" s="11" t="str">
        <f t="shared" si="13"/>
        <v>Ireland (So Stated)</v>
      </c>
      <c r="M130" s="11">
        <f t="shared" si="14"/>
        <v>7</v>
      </c>
      <c r="N130" s="11"/>
    </row>
    <row r="131" spans="1:14" ht="13.5" customHeight="1" x14ac:dyDescent="0.45">
      <c r="A131" s="19">
        <v>125</v>
      </c>
      <c r="B131" s="72" t="s">
        <v>937</v>
      </c>
      <c r="C131" s="79">
        <v>7</v>
      </c>
      <c r="D131" s="79">
        <v>2</v>
      </c>
      <c r="E131" s="79">
        <v>2</v>
      </c>
      <c r="F131" s="78">
        <f t="shared" si="8"/>
        <v>11</v>
      </c>
      <c r="H131" s="23" t="str">
        <f t="shared" si="9"/>
        <v>Rwanda</v>
      </c>
      <c r="I131" s="11">
        <f t="shared" si="10"/>
        <v>2</v>
      </c>
      <c r="J131" s="11">
        <f t="shared" si="11"/>
        <v>2.0001250000000002</v>
      </c>
      <c r="K131" s="11">
        <f t="shared" si="12"/>
        <v>194</v>
      </c>
      <c r="L131" s="11" t="str">
        <f t="shared" si="13"/>
        <v>Zambia</v>
      </c>
      <c r="M131" s="11">
        <f t="shared" si="14"/>
        <v>7</v>
      </c>
      <c r="N131" s="11"/>
    </row>
    <row r="132" spans="1:14" ht="13.5" customHeight="1" x14ac:dyDescent="0.45">
      <c r="A132" s="19">
        <v>126</v>
      </c>
      <c r="B132" s="72" t="s">
        <v>928</v>
      </c>
      <c r="C132" s="79">
        <v>15</v>
      </c>
      <c r="D132" s="79">
        <v>0</v>
      </c>
      <c r="E132" s="79">
        <v>0</v>
      </c>
      <c r="F132" s="78">
        <f t="shared" si="8"/>
        <v>15</v>
      </c>
      <c r="H132" s="23" t="str">
        <f t="shared" si="9"/>
        <v>Libya</v>
      </c>
      <c r="I132" s="11">
        <f t="shared" si="10"/>
        <v>0</v>
      </c>
      <c r="J132" s="11">
        <f t="shared" si="11"/>
        <v>1.26E-4</v>
      </c>
      <c r="K132" s="11">
        <f t="shared" si="12"/>
        <v>215</v>
      </c>
      <c r="L132" s="11" t="str">
        <f t="shared" si="13"/>
        <v>Bahrain</v>
      </c>
      <c r="M132" s="11">
        <f t="shared" si="14"/>
        <v>7</v>
      </c>
      <c r="N132" s="11"/>
    </row>
    <row r="133" spans="1:14" ht="13.5" customHeight="1" x14ac:dyDescent="0.45">
      <c r="A133" s="19">
        <v>127</v>
      </c>
      <c r="B133" s="72" t="s">
        <v>938</v>
      </c>
      <c r="C133" s="79">
        <v>0</v>
      </c>
      <c r="D133" s="79">
        <v>2</v>
      </c>
      <c r="E133" s="79">
        <v>12</v>
      </c>
      <c r="F133" s="78">
        <f t="shared" si="8"/>
        <v>14</v>
      </c>
      <c r="H133" s="23" t="str">
        <f t="shared" si="9"/>
        <v>Kazakhstan</v>
      </c>
      <c r="I133" s="11">
        <f t="shared" si="10"/>
        <v>2</v>
      </c>
      <c r="J133" s="11">
        <f t="shared" si="11"/>
        <v>2.000127</v>
      </c>
      <c r="K133" s="11">
        <f t="shared" si="12"/>
        <v>193</v>
      </c>
      <c r="L133" s="11" t="str">
        <f t="shared" si="13"/>
        <v>Burundi</v>
      </c>
      <c r="M133" s="11">
        <f t="shared" si="14"/>
        <v>7</v>
      </c>
      <c r="N133" s="11"/>
    </row>
    <row r="134" spans="1:14" ht="13.5" customHeight="1" x14ac:dyDescent="0.45">
      <c r="A134" s="19">
        <v>128</v>
      </c>
      <c r="B134" s="72" t="s">
        <v>939</v>
      </c>
      <c r="C134" s="79">
        <v>0</v>
      </c>
      <c r="D134" s="79">
        <v>8</v>
      </c>
      <c r="E134" s="79">
        <v>5</v>
      </c>
      <c r="F134" s="78">
        <f t="shared" si="8"/>
        <v>13</v>
      </c>
      <c r="H134" s="23" t="str">
        <f t="shared" si="9"/>
        <v>German Democratic Republic</v>
      </c>
      <c r="I134" s="11">
        <f t="shared" si="10"/>
        <v>8</v>
      </c>
      <c r="J134" s="11">
        <f t="shared" si="11"/>
        <v>8.0001280000000001</v>
      </c>
      <c r="K134" s="11">
        <f t="shared" si="12"/>
        <v>121</v>
      </c>
      <c r="L134" s="11">
        <f t="shared" si="13"/>
        <v>0</v>
      </c>
      <c r="M134" s="11">
        <f t="shared" si="14"/>
        <v>6</v>
      </c>
      <c r="N134" s="11"/>
    </row>
    <row r="135" spans="1:14" ht="13.5" customHeight="1" x14ac:dyDescent="0.45">
      <c r="A135" s="19">
        <v>129</v>
      </c>
      <c r="B135" s="72" t="s">
        <v>940</v>
      </c>
      <c r="C135" s="79">
        <v>0</v>
      </c>
      <c r="D135" s="79">
        <v>8</v>
      </c>
      <c r="E135" s="79">
        <v>5</v>
      </c>
      <c r="F135" s="78">
        <f t="shared" ref="F135:F198" si="15">SUM(C135:E135)</f>
        <v>13</v>
      </c>
      <c r="H135" s="23" t="str">
        <f t="shared" si="9"/>
        <v>Timor-Leste</v>
      </c>
      <c r="I135" s="11">
        <f t="shared" si="10"/>
        <v>8</v>
      </c>
      <c r="J135" s="11">
        <f t="shared" si="11"/>
        <v>8.0001289999999994</v>
      </c>
      <c r="K135" s="11">
        <f t="shared" si="12"/>
        <v>120</v>
      </c>
      <c r="L135" s="11">
        <f t="shared" si="13"/>
        <v>0</v>
      </c>
      <c r="M135" s="11">
        <f t="shared" si="14"/>
        <v>6</v>
      </c>
      <c r="N135" s="11"/>
    </row>
    <row r="136" spans="1:14" ht="13.5" customHeight="1" x14ac:dyDescent="0.45">
      <c r="A136" s="19">
        <v>130</v>
      </c>
      <c r="B136" s="72" t="s">
        <v>941</v>
      </c>
      <c r="C136" s="79">
        <v>0</v>
      </c>
      <c r="D136" s="79">
        <v>0</v>
      </c>
      <c r="E136" s="79">
        <v>12</v>
      </c>
      <c r="F136" s="78">
        <f t="shared" si="15"/>
        <v>12</v>
      </c>
      <c r="H136" s="23" t="str">
        <f t="shared" ref="H136:H141" si="16">PROPER(B136)</f>
        <v>Botswana</v>
      </c>
      <c r="I136" s="11">
        <f t="shared" ref="I136:I199" si="17">VLOOKUP($A136,$A$7:$F$221,2+$M$3)</f>
        <v>0</v>
      </c>
      <c r="J136" s="11">
        <f t="shared" ref="J136:J199" si="18">I136+A136*0.000001</f>
        <v>1.2999999999999999E-4</v>
      </c>
      <c r="K136" s="11">
        <f t="shared" ref="K136:K199" si="19">RANK(J136,J$7:J$221)</f>
        <v>214</v>
      </c>
      <c r="L136" s="11" t="str">
        <f t="shared" ref="L136:L199" si="20">VLOOKUP(MATCH(A136,K$7:K$221,0),$A$7:$I$221,8)</f>
        <v>Libya</v>
      </c>
      <c r="M136" s="11">
        <f t="shared" ref="M136:M199" si="21">VLOOKUP(MATCH(A136,K$7:K$221,0),$A$7:$I$221,9)</f>
        <v>6</v>
      </c>
      <c r="N136" s="11"/>
    </row>
    <row r="137" spans="1:14" ht="13.5" customHeight="1" x14ac:dyDescent="0.45">
      <c r="A137" s="19">
        <v>131</v>
      </c>
      <c r="B137" s="72" t="s">
        <v>942</v>
      </c>
      <c r="C137" s="79">
        <v>2</v>
      </c>
      <c r="D137" s="79">
        <v>2</v>
      </c>
      <c r="E137" s="79">
        <v>8</v>
      </c>
      <c r="F137" s="78">
        <f t="shared" si="15"/>
        <v>12</v>
      </c>
      <c r="H137" s="23" t="str">
        <f t="shared" si="16"/>
        <v>Azerbaijan</v>
      </c>
      <c r="I137" s="11">
        <f t="shared" si="17"/>
        <v>2</v>
      </c>
      <c r="J137" s="11">
        <f t="shared" si="18"/>
        <v>2.0001310000000001</v>
      </c>
      <c r="K137" s="11">
        <f t="shared" si="19"/>
        <v>192</v>
      </c>
      <c r="L137" s="11">
        <f t="shared" si="20"/>
        <v>0</v>
      </c>
      <c r="M137" s="11">
        <f t="shared" si="21"/>
        <v>5</v>
      </c>
      <c r="N137" s="11"/>
    </row>
    <row r="138" spans="1:14" ht="13.5" customHeight="1" x14ac:dyDescent="0.45">
      <c r="A138" s="19">
        <v>132</v>
      </c>
      <c r="B138" s="72" t="s">
        <v>943</v>
      </c>
      <c r="C138" s="79">
        <v>0</v>
      </c>
      <c r="D138" s="79">
        <v>11</v>
      </c>
      <c r="E138" s="79">
        <v>0</v>
      </c>
      <c r="F138" s="78">
        <f t="shared" si="15"/>
        <v>11</v>
      </c>
      <c r="H138" s="23" t="str">
        <f t="shared" si="16"/>
        <v>Sierra Leone</v>
      </c>
      <c r="I138" s="11">
        <f t="shared" si="17"/>
        <v>11</v>
      </c>
      <c r="J138" s="11">
        <f t="shared" si="18"/>
        <v>11.000132000000001</v>
      </c>
      <c r="K138" s="11">
        <f t="shared" si="19"/>
        <v>103</v>
      </c>
      <c r="L138" s="11">
        <f t="shared" si="20"/>
        <v>0</v>
      </c>
      <c r="M138" s="11">
        <f t="shared" si="21"/>
        <v>5</v>
      </c>
      <c r="N138" s="11"/>
    </row>
    <row r="139" spans="1:14" ht="13.5" customHeight="1" x14ac:dyDescent="0.45">
      <c r="A139" s="19">
        <v>133</v>
      </c>
      <c r="B139" s="72" t="s">
        <v>944</v>
      </c>
      <c r="C139" s="79">
        <v>0</v>
      </c>
      <c r="D139" s="79">
        <v>8</v>
      </c>
      <c r="E139" s="79">
        <v>2</v>
      </c>
      <c r="F139" s="78">
        <f t="shared" si="15"/>
        <v>10</v>
      </c>
      <c r="H139" s="23" t="str">
        <f t="shared" si="16"/>
        <v>Algeria</v>
      </c>
      <c r="I139" s="11">
        <f t="shared" si="17"/>
        <v>8</v>
      </c>
      <c r="J139" s="11">
        <f t="shared" si="18"/>
        <v>8.0001329999999999</v>
      </c>
      <c r="K139" s="11">
        <f t="shared" si="19"/>
        <v>119</v>
      </c>
      <c r="L139" s="11">
        <f t="shared" si="20"/>
        <v>0</v>
      </c>
      <c r="M139" s="11">
        <f t="shared" si="21"/>
        <v>5</v>
      </c>
      <c r="N139" s="11"/>
    </row>
    <row r="140" spans="1:14" ht="13.5" customHeight="1" x14ac:dyDescent="0.45">
      <c r="A140" s="19">
        <v>134</v>
      </c>
      <c r="B140" s="72" t="s">
        <v>945</v>
      </c>
      <c r="C140" s="79">
        <v>0</v>
      </c>
      <c r="D140" s="79">
        <v>8</v>
      </c>
      <c r="E140" s="79">
        <v>2</v>
      </c>
      <c r="F140" s="78">
        <f t="shared" si="15"/>
        <v>10</v>
      </c>
      <c r="H140" s="23" t="str">
        <f t="shared" si="16"/>
        <v>Cameroon</v>
      </c>
      <c r="I140" s="11">
        <f t="shared" si="17"/>
        <v>8</v>
      </c>
      <c r="J140" s="11">
        <f t="shared" si="18"/>
        <v>8.0001339999999992</v>
      </c>
      <c r="K140" s="11">
        <f t="shared" si="19"/>
        <v>118</v>
      </c>
      <c r="L140" s="11">
        <f t="shared" si="20"/>
        <v>0</v>
      </c>
      <c r="M140" s="11">
        <f t="shared" si="21"/>
        <v>5</v>
      </c>
      <c r="N140" s="11"/>
    </row>
    <row r="141" spans="1:14" ht="13.5" customHeight="1" x14ac:dyDescent="0.45">
      <c r="A141" s="19">
        <v>135</v>
      </c>
      <c r="B141" s="72" t="s">
        <v>946</v>
      </c>
      <c r="C141" s="79">
        <v>0</v>
      </c>
      <c r="D141" s="79">
        <v>7</v>
      </c>
      <c r="E141" s="79">
        <v>2</v>
      </c>
      <c r="F141" s="78">
        <f t="shared" si="15"/>
        <v>9</v>
      </c>
      <c r="H141" s="23" t="str">
        <f t="shared" si="16"/>
        <v>Ireland (So Stated)</v>
      </c>
      <c r="I141" s="11">
        <f t="shared" si="17"/>
        <v>7</v>
      </c>
      <c r="J141" s="11">
        <f t="shared" si="18"/>
        <v>7.0001350000000002</v>
      </c>
      <c r="K141" s="11">
        <f t="shared" si="19"/>
        <v>124</v>
      </c>
      <c r="L141" s="11">
        <f t="shared" si="20"/>
        <v>0</v>
      </c>
      <c r="M141" s="11">
        <f t="shared" si="21"/>
        <v>5</v>
      </c>
      <c r="N141" s="11"/>
    </row>
    <row r="142" spans="1:14" ht="13.5" customHeight="1" x14ac:dyDescent="0.45">
      <c r="A142" s="19">
        <v>136</v>
      </c>
      <c r="B142" s="72" t="s">
        <v>947</v>
      </c>
      <c r="C142" s="79">
        <v>0</v>
      </c>
      <c r="D142" s="79">
        <v>5</v>
      </c>
      <c r="E142" s="79">
        <v>6</v>
      </c>
      <c r="F142" s="78">
        <f t="shared" si="15"/>
        <v>11</v>
      </c>
      <c r="H142"/>
      <c r="I142" s="11">
        <f t="shared" si="17"/>
        <v>5</v>
      </c>
      <c r="J142" s="11">
        <f t="shared" si="18"/>
        <v>5.0001360000000004</v>
      </c>
      <c r="K142" s="11">
        <f t="shared" si="19"/>
        <v>135</v>
      </c>
      <c r="L142" s="11" t="str">
        <f t="shared" si="20"/>
        <v>Macau</v>
      </c>
      <c r="M142" s="11">
        <f t="shared" si="21"/>
        <v>5</v>
      </c>
      <c r="N142" s="11"/>
    </row>
    <row r="143" spans="1:14" ht="13.5" customHeight="1" x14ac:dyDescent="0.45">
      <c r="A143" s="19">
        <v>137</v>
      </c>
      <c r="B143" s="72" t="s">
        <v>948</v>
      </c>
      <c r="C143" s="79">
        <v>0</v>
      </c>
      <c r="D143" s="79">
        <v>6</v>
      </c>
      <c r="E143" s="79">
        <v>2</v>
      </c>
      <c r="F143" s="78">
        <f t="shared" si="15"/>
        <v>8</v>
      </c>
      <c r="H143"/>
      <c r="I143" s="11">
        <f t="shared" si="17"/>
        <v>6</v>
      </c>
      <c r="J143" s="11">
        <f t="shared" si="18"/>
        <v>6.0001369999999996</v>
      </c>
      <c r="K143" s="11">
        <f t="shared" si="19"/>
        <v>129</v>
      </c>
      <c r="L143" s="11" t="str">
        <f t="shared" si="20"/>
        <v>Brunei Darussalam</v>
      </c>
      <c r="M143" s="11">
        <f t="shared" si="21"/>
        <v>5</v>
      </c>
      <c r="N143" s="11"/>
    </row>
    <row r="144" spans="1:14" ht="13.5" customHeight="1" x14ac:dyDescent="0.45">
      <c r="A144" s="19">
        <v>138</v>
      </c>
      <c r="B144" s="72" t="s">
        <v>949</v>
      </c>
      <c r="C144" s="79">
        <v>0</v>
      </c>
      <c r="D144" s="79">
        <v>5</v>
      </c>
      <c r="E144" s="79">
        <v>5</v>
      </c>
      <c r="F144" s="78">
        <f t="shared" si="15"/>
        <v>10</v>
      </c>
      <c r="H144"/>
      <c r="I144" s="11">
        <f t="shared" si="17"/>
        <v>5</v>
      </c>
      <c r="J144" s="11">
        <f t="shared" si="18"/>
        <v>5.0001379999999997</v>
      </c>
      <c r="K144" s="11">
        <f t="shared" si="19"/>
        <v>134</v>
      </c>
      <c r="L144" s="11">
        <f t="shared" si="20"/>
        <v>0</v>
      </c>
      <c r="M144" s="11">
        <f t="shared" si="21"/>
        <v>2</v>
      </c>
      <c r="N144" s="11"/>
    </row>
    <row r="145" spans="1:14" ht="13.5" customHeight="1" x14ac:dyDescent="0.45">
      <c r="A145" s="19">
        <v>139</v>
      </c>
      <c r="B145" s="72" t="s">
        <v>950</v>
      </c>
      <c r="C145" s="79">
        <v>2</v>
      </c>
      <c r="D145" s="79">
        <v>8</v>
      </c>
      <c r="E145" s="79">
        <v>2</v>
      </c>
      <c r="F145" s="78">
        <f t="shared" si="15"/>
        <v>12</v>
      </c>
      <c r="H145"/>
      <c r="I145" s="11">
        <f t="shared" si="17"/>
        <v>8</v>
      </c>
      <c r="J145" s="11">
        <f t="shared" si="18"/>
        <v>8.0001390000000008</v>
      </c>
      <c r="K145" s="11">
        <f t="shared" si="19"/>
        <v>117</v>
      </c>
      <c r="L145" s="11">
        <f t="shared" si="20"/>
        <v>0</v>
      </c>
      <c r="M145" s="11">
        <f t="shared" si="21"/>
        <v>2</v>
      </c>
      <c r="N145" s="11"/>
    </row>
    <row r="146" spans="1:14" ht="13.5" customHeight="1" x14ac:dyDescent="0.45">
      <c r="A146" s="19">
        <v>140</v>
      </c>
      <c r="B146" s="72" t="s">
        <v>951</v>
      </c>
      <c r="C146" s="79">
        <v>0</v>
      </c>
      <c r="D146" s="79">
        <v>9</v>
      </c>
      <c r="E146" s="79">
        <v>2</v>
      </c>
      <c r="F146" s="78">
        <f t="shared" si="15"/>
        <v>11</v>
      </c>
      <c r="H146"/>
      <c r="I146" s="11">
        <f t="shared" si="17"/>
        <v>9</v>
      </c>
      <c r="J146" s="11">
        <f t="shared" si="18"/>
        <v>9.00014</v>
      </c>
      <c r="K146" s="11">
        <f t="shared" si="19"/>
        <v>111</v>
      </c>
      <c r="L146" s="11">
        <f t="shared" si="20"/>
        <v>0</v>
      </c>
      <c r="M146" s="11">
        <f t="shared" si="21"/>
        <v>2</v>
      </c>
      <c r="N146" s="11"/>
    </row>
    <row r="147" spans="1:14" ht="13.5" customHeight="1" x14ac:dyDescent="0.45">
      <c r="A147" s="19">
        <v>141</v>
      </c>
      <c r="B147" s="72" t="s">
        <v>952</v>
      </c>
      <c r="C147" s="79">
        <v>0</v>
      </c>
      <c r="D147" s="79">
        <v>5</v>
      </c>
      <c r="E147" s="79">
        <v>2</v>
      </c>
      <c r="F147" s="78">
        <f t="shared" si="15"/>
        <v>7</v>
      </c>
      <c r="H147"/>
      <c r="I147" s="11">
        <f t="shared" si="17"/>
        <v>5</v>
      </c>
      <c r="J147" s="11">
        <f t="shared" si="18"/>
        <v>5.0001410000000002</v>
      </c>
      <c r="K147" s="11">
        <f t="shared" si="19"/>
        <v>133</v>
      </c>
      <c r="L147" s="11">
        <f t="shared" si="20"/>
        <v>0</v>
      </c>
      <c r="M147" s="11">
        <f t="shared" si="21"/>
        <v>2</v>
      </c>
      <c r="N147" s="11"/>
    </row>
    <row r="148" spans="1:14" ht="13.5" customHeight="1" x14ac:dyDescent="0.45">
      <c r="A148" s="19">
        <v>142</v>
      </c>
      <c r="B148" s="72" t="s">
        <v>953</v>
      </c>
      <c r="C148" s="79">
        <v>0</v>
      </c>
      <c r="D148" s="79">
        <v>7</v>
      </c>
      <c r="E148" s="79">
        <v>2</v>
      </c>
      <c r="F148" s="78">
        <f t="shared" si="15"/>
        <v>9</v>
      </c>
      <c r="H148"/>
      <c r="I148" s="11">
        <f t="shared" si="17"/>
        <v>7</v>
      </c>
      <c r="J148" s="11">
        <f t="shared" si="18"/>
        <v>7.0001420000000003</v>
      </c>
      <c r="K148" s="11">
        <f t="shared" si="19"/>
        <v>123</v>
      </c>
      <c r="L148" s="11">
        <f t="shared" si="20"/>
        <v>0</v>
      </c>
      <c r="M148" s="11">
        <f t="shared" si="21"/>
        <v>2</v>
      </c>
      <c r="N148" s="11"/>
    </row>
    <row r="149" spans="1:14" ht="13.5" customHeight="1" x14ac:dyDescent="0.45">
      <c r="A149" s="19">
        <v>143</v>
      </c>
      <c r="B149" s="72" t="s">
        <v>954</v>
      </c>
      <c r="C149" s="79">
        <v>0</v>
      </c>
      <c r="D149" s="79">
        <v>6</v>
      </c>
      <c r="E149" s="79">
        <v>2</v>
      </c>
      <c r="F149" s="78">
        <f t="shared" si="15"/>
        <v>8</v>
      </c>
      <c r="H149"/>
      <c r="I149" s="11">
        <f t="shared" si="17"/>
        <v>6</v>
      </c>
      <c r="J149" s="11">
        <f t="shared" si="18"/>
        <v>6.0001429999999996</v>
      </c>
      <c r="K149" s="11">
        <f t="shared" si="19"/>
        <v>128</v>
      </c>
      <c r="L149" s="11">
        <f t="shared" si="20"/>
        <v>0</v>
      </c>
      <c r="M149" s="11">
        <f t="shared" si="21"/>
        <v>2</v>
      </c>
      <c r="N149" s="11"/>
    </row>
    <row r="150" spans="1:14" ht="13.5" customHeight="1" x14ac:dyDescent="0.45">
      <c r="A150" s="19">
        <v>144</v>
      </c>
      <c r="B150" s="72" t="s">
        <v>955</v>
      </c>
      <c r="C150" s="79">
        <v>0</v>
      </c>
      <c r="D150" s="79">
        <v>8</v>
      </c>
      <c r="E150" s="79">
        <v>2</v>
      </c>
      <c r="F150" s="78">
        <f t="shared" si="15"/>
        <v>10</v>
      </c>
      <c r="H150"/>
      <c r="I150" s="11">
        <f t="shared" si="17"/>
        <v>8</v>
      </c>
      <c r="J150" s="11">
        <f t="shared" si="18"/>
        <v>8.0001440000000006</v>
      </c>
      <c r="K150" s="11">
        <f t="shared" si="19"/>
        <v>116</v>
      </c>
      <c r="L150" s="11">
        <f t="shared" si="20"/>
        <v>0</v>
      </c>
      <c r="M150" s="11">
        <f t="shared" si="21"/>
        <v>2</v>
      </c>
      <c r="N150" s="11"/>
    </row>
    <row r="151" spans="1:14" ht="13.5" customHeight="1" x14ac:dyDescent="0.45">
      <c r="A151" s="19">
        <v>145</v>
      </c>
      <c r="B151" s="72" t="s">
        <v>956</v>
      </c>
      <c r="C151" s="79">
        <v>2</v>
      </c>
      <c r="D151" s="79">
        <v>2</v>
      </c>
      <c r="E151" s="79">
        <v>2</v>
      </c>
      <c r="F151" s="78">
        <f t="shared" si="15"/>
        <v>6</v>
      </c>
      <c r="H151"/>
      <c r="I151" s="11">
        <f t="shared" si="17"/>
        <v>2</v>
      </c>
      <c r="J151" s="11">
        <f t="shared" si="18"/>
        <v>2.0001449999999998</v>
      </c>
      <c r="K151" s="11">
        <f t="shared" si="19"/>
        <v>191</v>
      </c>
      <c r="L151" s="11">
        <f t="shared" si="20"/>
        <v>0</v>
      </c>
      <c r="M151" s="11">
        <f t="shared" si="21"/>
        <v>2</v>
      </c>
      <c r="N151" s="11"/>
    </row>
    <row r="152" spans="1:14" ht="13.5" customHeight="1" x14ac:dyDescent="0.45">
      <c r="A152" s="19">
        <v>146</v>
      </c>
      <c r="B152" s="72" t="s">
        <v>957</v>
      </c>
      <c r="C152" s="79">
        <v>0</v>
      </c>
      <c r="D152" s="79">
        <v>2</v>
      </c>
      <c r="E152" s="79">
        <v>6</v>
      </c>
      <c r="F152" s="78">
        <f t="shared" si="15"/>
        <v>8</v>
      </c>
      <c r="H152"/>
      <c r="I152" s="11">
        <f t="shared" si="17"/>
        <v>2</v>
      </c>
      <c r="J152" s="11">
        <f t="shared" si="18"/>
        <v>2.000146</v>
      </c>
      <c r="K152" s="11">
        <f t="shared" si="19"/>
        <v>190</v>
      </c>
      <c r="L152" s="11">
        <f t="shared" si="20"/>
        <v>0</v>
      </c>
      <c r="M152" s="11">
        <f t="shared" si="21"/>
        <v>2</v>
      </c>
      <c r="N152" s="11"/>
    </row>
    <row r="153" spans="1:14" ht="13.5" customHeight="1" x14ac:dyDescent="0.45">
      <c r="A153" s="19">
        <v>147</v>
      </c>
      <c r="B153" s="72" t="s">
        <v>958</v>
      </c>
      <c r="C153" s="79">
        <v>0</v>
      </c>
      <c r="D153" s="79">
        <v>7</v>
      </c>
      <c r="E153" s="79">
        <v>2</v>
      </c>
      <c r="F153" s="78">
        <f t="shared" si="15"/>
        <v>9</v>
      </c>
      <c r="H153"/>
      <c r="I153" s="11">
        <f t="shared" si="17"/>
        <v>7</v>
      </c>
      <c r="J153" s="11">
        <f t="shared" si="18"/>
        <v>7.0001470000000001</v>
      </c>
      <c r="K153" s="11">
        <f t="shared" si="19"/>
        <v>122</v>
      </c>
      <c r="L153" s="11">
        <f t="shared" si="20"/>
        <v>0</v>
      </c>
      <c r="M153" s="11">
        <f t="shared" si="21"/>
        <v>2</v>
      </c>
      <c r="N153" s="11"/>
    </row>
    <row r="154" spans="1:14" ht="13.5" customHeight="1" x14ac:dyDescent="0.45">
      <c r="A154" s="19">
        <v>148</v>
      </c>
      <c r="B154" s="72" t="s">
        <v>959</v>
      </c>
      <c r="C154" s="79">
        <v>0</v>
      </c>
      <c r="D154" s="79">
        <v>2</v>
      </c>
      <c r="E154" s="79">
        <v>2</v>
      </c>
      <c r="F154" s="78">
        <f t="shared" si="15"/>
        <v>4</v>
      </c>
      <c r="H154"/>
      <c r="I154" s="11">
        <f t="shared" si="17"/>
        <v>2</v>
      </c>
      <c r="J154" s="11">
        <f t="shared" si="18"/>
        <v>2.0001479999999998</v>
      </c>
      <c r="K154" s="11">
        <f t="shared" si="19"/>
        <v>189</v>
      </c>
      <c r="L154" s="11">
        <f t="shared" si="20"/>
        <v>0</v>
      </c>
      <c r="M154" s="11">
        <f t="shared" si="21"/>
        <v>2</v>
      </c>
      <c r="N154" s="11"/>
    </row>
    <row r="155" spans="1:14" ht="13.5" customHeight="1" x14ac:dyDescent="0.45">
      <c r="A155" s="19">
        <v>149</v>
      </c>
      <c r="B155" s="72" t="s">
        <v>960</v>
      </c>
      <c r="C155" s="79">
        <v>0</v>
      </c>
      <c r="D155" s="79">
        <v>2</v>
      </c>
      <c r="E155" s="79">
        <v>2</v>
      </c>
      <c r="F155" s="78">
        <f t="shared" si="15"/>
        <v>4</v>
      </c>
      <c r="H155"/>
      <c r="I155" s="11">
        <f t="shared" si="17"/>
        <v>2</v>
      </c>
      <c r="J155" s="11">
        <f t="shared" si="18"/>
        <v>2.000149</v>
      </c>
      <c r="K155" s="11">
        <f t="shared" si="19"/>
        <v>188</v>
      </c>
      <c r="L155" s="11">
        <f t="shared" si="20"/>
        <v>0</v>
      </c>
      <c r="M155" s="11">
        <f t="shared" si="21"/>
        <v>2</v>
      </c>
      <c r="N155" s="11"/>
    </row>
    <row r="156" spans="1:14" ht="13.5" customHeight="1" x14ac:dyDescent="0.45">
      <c r="A156" s="19">
        <v>150</v>
      </c>
      <c r="B156" s="72" t="s">
        <v>1023</v>
      </c>
      <c r="C156" s="79">
        <v>0</v>
      </c>
      <c r="D156" s="79">
        <v>2</v>
      </c>
      <c r="E156" s="79">
        <v>2</v>
      </c>
      <c r="F156" s="78">
        <f t="shared" si="15"/>
        <v>4</v>
      </c>
      <c r="H156"/>
      <c r="I156" s="11">
        <f t="shared" si="17"/>
        <v>2</v>
      </c>
      <c r="J156" s="11">
        <f t="shared" si="18"/>
        <v>2.0001500000000001</v>
      </c>
      <c r="K156" s="11">
        <f t="shared" si="19"/>
        <v>187</v>
      </c>
      <c r="L156" s="11">
        <f t="shared" si="20"/>
        <v>0</v>
      </c>
      <c r="M156" s="11">
        <f t="shared" si="21"/>
        <v>2</v>
      </c>
      <c r="N156" s="11"/>
    </row>
    <row r="157" spans="1:14" ht="13.5" customHeight="1" x14ac:dyDescent="0.45">
      <c r="A157" s="19">
        <v>151</v>
      </c>
      <c r="B157" s="72" t="s">
        <v>961</v>
      </c>
      <c r="C157" s="79">
        <v>0</v>
      </c>
      <c r="D157" s="79">
        <v>2</v>
      </c>
      <c r="E157" s="79">
        <v>2</v>
      </c>
      <c r="F157" s="78">
        <f t="shared" si="15"/>
        <v>4</v>
      </c>
      <c r="H157"/>
      <c r="I157" s="11">
        <f t="shared" si="17"/>
        <v>2</v>
      </c>
      <c r="J157" s="11">
        <f t="shared" si="18"/>
        <v>2.0001509999999998</v>
      </c>
      <c r="K157" s="11">
        <f t="shared" si="19"/>
        <v>186</v>
      </c>
      <c r="L157" s="11">
        <f t="shared" si="20"/>
        <v>0</v>
      </c>
      <c r="M157" s="11">
        <f t="shared" si="21"/>
        <v>2</v>
      </c>
      <c r="N157" s="11"/>
    </row>
    <row r="158" spans="1:14" ht="13.5" customHeight="1" x14ac:dyDescent="0.45">
      <c r="A158" s="19">
        <v>152</v>
      </c>
      <c r="B158" s="72" t="s">
        <v>962</v>
      </c>
      <c r="C158" s="79">
        <v>0</v>
      </c>
      <c r="D158" s="79">
        <v>2</v>
      </c>
      <c r="E158" s="79">
        <v>6</v>
      </c>
      <c r="F158" s="78">
        <f t="shared" si="15"/>
        <v>8</v>
      </c>
      <c r="H158"/>
      <c r="I158" s="11">
        <f t="shared" si="17"/>
        <v>2</v>
      </c>
      <c r="J158" s="11">
        <f t="shared" si="18"/>
        <v>2.0001519999999999</v>
      </c>
      <c r="K158" s="11">
        <f t="shared" si="19"/>
        <v>185</v>
      </c>
      <c r="L158" s="11">
        <f t="shared" si="20"/>
        <v>0</v>
      </c>
      <c r="M158" s="11">
        <f t="shared" si="21"/>
        <v>2</v>
      </c>
      <c r="N158" s="11"/>
    </row>
    <row r="159" spans="1:14" ht="13.5" customHeight="1" x14ac:dyDescent="0.45">
      <c r="A159" s="19">
        <v>153</v>
      </c>
      <c r="B159" s="72" t="s">
        <v>963</v>
      </c>
      <c r="C159" s="79">
        <v>0</v>
      </c>
      <c r="D159" s="79">
        <v>2</v>
      </c>
      <c r="E159" s="79">
        <v>6</v>
      </c>
      <c r="F159" s="78">
        <f t="shared" si="15"/>
        <v>8</v>
      </c>
      <c r="H159"/>
      <c r="I159" s="11">
        <f t="shared" si="17"/>
        <v>2</v>
      </c>
      <c r="J159" s="11">
        <f t="shared" si="18"/>
        <v>2.0001530000000001</v>
      </c>
      <c r="K159" s="11">
        <f t="shared" si="19"/>
        <v>184</v>
      </c>
      <c r="L159" s="11">
        <f t="shared" si="20"/>
        <v>0</v>
      </c>
      <c r="M159" s="11">
        <f t="shared" si="21"/>
        <v>2</v>
      </c>
      <c r="N159" s="11"/>
    </row>
    <row r="160" spans="1:14" ht="13.5" customHeight="1" x14ac:dyDescent="0.45">
      <c r="A160" s="19">
        <v>154</v>
      </c>
      <c r="B160" s="72" t="s">
        <v>964</v>
      </c>
      <c r="C160" s="79">
        <v>0</v>
      </c>
      <c r="D160" s="79">
        <v>2</v>
      </c>
      <c r="E160" s="79">
        <v>5</v>
      </c>
      <c r="F160" s="78">
        <f t="shared" si="15"/>
        <v>7</v>
      </c>
      <c r="H160"/>
      <c r="I160" s="11">
        <f t="shared" si="17"/>
        <v>2</v>
      </c>
      <c r="J160" s="11">
        <f t="shared" si="18"/>
        <v>2.0001540000000002</v>
      </c>
      <c r="K160" s="11">
        <f t="shared" si="19"/>
        <v>183</v>
      </c>
      <c r="L160" s="11">
        <f t="shared" si="20"/>
        <v>0</v>
      </c>
      <c r="M160" s="11">
        <f t="shared" si="21"/>
        <v>2</v>
      </c>
      <c r="N160" s="11"/>
    </row>
    <row r="161" spans="1:14" ht="13.5" customHeight="1" x14ac:dyDescent="0.45">
      <c r="A161" s="19">
        <v>155</v>
      </c>
      <c r="B161" s="72" t="s">
        <v>965</v>
      </c>
      <c r="C161" s="79">
        <v>0</v>
      </c>
      <c r="D161" s="79">
        <v>5</v>
      </c>
      <c r="E161" s="79">
        <v>2</v>
      </c>
      <c r="F161" s="78">
        <f t="shared" si="15"/>
        <v>7</v>
      </c>
      <c r="H161"/>
      <c r="I161" s="11">
        <f t="shared" si="17"/>
        <v>5</v>
      </c>
      <c r="J161" s="11">
        <f t="shared" si="18"/>
        <v>5.0001550000000003</v>
      </c>
      <c r="K161" s="11">
        <f t="shared" si="19"/>
        <v>132</v>
      </c>
      <c r="L161" s="11">
        <f t="shared" si="20"/>
        <v>0</v>
      </c>
      <c r="M161" s="11">
        <f t="shared" si="21"/>
        <v>2</v>
      </c>
      <c r="N161" s="11"/>
    </row>
    <row r="162" spans="1:14" ht="13.5" customHeight="1" x14ac:dyDescent="0.45">
      <c r="A162" s="19">
        <v>156</v>
      </c>
      <c r="B162" s="72" t="s">
        <v>966</v>
      </c>
      <c r="C162" s="79">
        <v>0</v>
      </c>
      <c r="D162" s="79">
        <v>5</v>
      </c>
      <c r="E162" s="79">
        <v>2</v>
      </c>
      <c r="F162" s="78">
        <f t="shared" si="15"/>
        <v>7</v>
      </c>
      <c r="H162"/>
      <c r="I162" s="11">
        <f t="shared" si="17"/>
        <v>5</v>
      </c>
      <c r="J162" s="11">
        <f t="shared" si="18"/>
        <v>5.0001559999999996</v>
      </c>
      <c r="K162" s="11">
        <f t="shared" si="19"/>
        <v>131</v>
      </c>
      <c r="L162" s="11">
        <f t="shared" si="20"/>
        <v>0</v>
      </c>
      <c r="M162" s="11">
        <f t="shared" si="21"/>
        <v>2</v>
      </c>
      <c r="N162" s="11"/>
    </row>
    <row r="163" spans="1:14" ht="13.5" customHeight="1" x14ac:dyDescent="0.45">
      <c r="A163" s="19">
        <v>157</v>
      </c>
      <c r="B163" s="72" t="s">
        <v>967</v>
      </c>
      <c r="C163" s="79">
        <v>0</v>
      </c>
      <c r="D163" s="79">
        <v>2</v>
      </c>
      <c r="E163" s="79">
        <v>2</v>
      </c>
      <c r="F163" s="78">
        <f t="shared" si="15"/>
        <v>4</v>
      </c>
      <c r="H163"/>
      <c r="I163" s="11">
        <f t="shared" si="17"/>
        <v>2</v>
      </c>
      <c r="J163" s="11">
        <f t="shared" si="18"/>
        <v>2.0001570000000002</v>
      </c>
      <c r="K163" s="11">
        <f t="shared" si="19"/>
        <v>182</v>
      </c>
      <c r="L163" s="11">
        <f t="shared" si="20"/>
        <v>0</v>
      </c>
      <c r="M163" s="11">
        <f t="shared" si="21"/>
        <v>2</v>
      </c>
      <c r="N163" s="11"/>
    </row>
    <row r="164" spans="1:14" ht="13.5" customHeight="1" x14ac:dyDescent="0.45">
      <c r="A164" s="19">
        <v>158</v>
      </c>
      <c r="B164" s="72" t="s">
        <v>968</v>
      </c>
      <c r="C164" s="79">
        <v>0</v>
      </c>
      <c r="D164" s="79">
        <v>2</v>
      </c>
      <c r="E164" s="79">
        <v>2</v>
      </c>
      <c r="F164" s="78">
        <f t="shared" si="15"/>
        <v>4</v>
      </c>
      <c r="H164"/>
      <c r="I164" s="11">
        <f t="shared" si="17"/>
        <v>2</v>
      </c>
      <c r="J164" s="11">
        <f t="shared" si="18"/>
        <v>2.0001579999999999</v>
      </c>
      <c r="K164" s="11">
        <f t="shared" si="19"/>
        <v>181</v>
      </c>
      <c r="L164" s="11">
        <f t="shared" si="20"/>
        <v>0</v>
      </c>
      <c r="M164" s="11">
        <f t="shared" si="21"/>
        <v>2</v>
      </c>
      <c r="N164" s="11"/>
    </row>
    <row r="165" spans="1:14" ht="13.5" customHeight="1" x14ac:dyDescent="0.45">
      <c r="A165" s="19">
        <v>159</v>
      </c>
      <c r="B165" s="72" t="s">
        <v>969</v>
      </c>
      <c r="C165" s="79">
        <v>0</v>
      </c>
      <c r="D165" s="79">
        <v>2</v>
      </c>
      <c r="E165" s="79">
        <v>2</v>
      </c>
      <c r="F165" s="78">
        <f t="shared" si="15"/>
        <v>4</v>
      </c>
      <c r="H165"/>
      <c r="I165" s="11">
        <f t="shared" si="17"/>
        <v>2</v>
      </c>
      <c r="J165" s="11">
        <f t="shared" si="18"/>
        <v>2.000159</v>
      </c>
      <c r="K165" s="11">
        <f t="shared" si="19"/>
        <v>180</v>
      </c>
      <c r="L165" s="11">
        <f t="shared" si="20"/>
        <v>0</v>
      </c>
      <c r="M165" s="11">
        <f t="shared" si="21"/>
        <v>2</v>
      </c>
      <c r="N165" s="11"/>
    </row>
    <row r="166" spans="1:14" ht="13.5" customHeight="1" x14ac:dyDescent="0.45">
      <c r="A166" s="19">
        <v>160</v>
      </c>
      <c r="B166" s="72" t="s">
        <v>970</v>
      </c>
      <c r="C166" s="79">
        <v>0</v>
      </c>
      <c r="D166" s="79">
        <v>2</v>
      </c>
      <c r="E166" s="79">
        <v>2</v>
      </c>
      <c r="F166" s="78">
        <f t="shared" si="15"/>
        <v>4</v>
      </c>
      <c r="H166"/>
      <c r="I166" s="11">
        <f t="shared" si="17"/>
        <v>2</v>
      </c>
      <c r="J166" s="11">
        <f t="shared" si="18"/>
        <v>2.0001600000000002</v>
      </c>
      <c r="K166" s="11">
        <f t="shared" si="19"/>
        <v>179</v>
      </c>
      <c r="L166" s="11">
        <f t="shared" si="20"/>
        <v>0</v>
      </c>
      <c r="M166" s="11">
        <f t="shared" si="21"/>
        <v>2</v>
      </c>
      <c r="N166" s="11"/>
    </row>
    <row r="167" spans="1:14" ht="13.5" customHeight="1" x14ac:dyDescent="0.45">
      <c r="A167" s="19">
        <v>161</v>
      </c>
      <c r="B167" s="72" t="s">
        <v>971</v>
      </c>
      <c r="C167" s="79">
        <v>0</v>
      </c>
      <c r="D167" s="79">
        <v>2</v>
      </c>
      <c r="E167" s="79">
        <v>0</v>
      </c>
      <c r="F167" s="78">
        <f t="shared" si="15"/>
        <v>2</v>
      </c>
      <c r="H167"/>
      <c r="I167" s="11">
        <f t="shared" si="17"/>
        <v>2</v>
      </c>
      <c r="J167" s="11">
        <f t="shared" si="18"/>
        <v>2.0001609999999999</v>
      </c>
      <c r="K167" s="11">
        <f t="shared" si="19"/>
        <v>178</v>
      </c>
      <c r="L167" s="11">
        <f t="shared" si="20"/>
        <v>0</v>
      </c>
      <c r="M167" s="11">
        <f t="shared" si="21"/>
        <v>2</v>
      </c>
      <c r="N167" s="11"/>
    </row>
    <row r="168" spans="1:14" ht="13.5" customHeight="1" x14ac:dyDescent="0.45">
      <c r="A168" s="19">
        <v>162</v>
      </c>
      <c r="B168" s="72" t="s">
        <v>972</v>
      </c>
      <c r="C168" s="79">
        <v>0</v>
      </c>
      <c r="D168" s="79">
        <v>2</v>
      </c>
      <c r="E168" s="79">
        <v>0</v>
      </c>
      <c r="F168" s="78">
        <f t="shared" si="15"/>
        <v>2</v>
      </c>
      <c r="H168"/>
      <c r="I168" s="11">
        <f t="shared" si="17"/>
        <v>2</v>
      </c>
      <c r="J168" s="11">
        <f t="shared" si="18"/>
        <v>2.000162</v>
      </c>
      <c r="K168" s="11">
        <f t="shared" si="19"/>
        <v>177</v>
      </c>
      <c r="L168" s="11">
        <f t="shared" si="20"/>
        <v>0</v>
      </c>
      <c r="M168" s="11">
        <f t="shared" si="21"/>
        <v>2</v>
      </c>
      <c r="N168" s="11"/>
    </row>
    <row r="169" spans="1:14" ht="13.5" customHeight="1" x14ac:dyDescent="0.45">
      <c r="A169" s="19">
        <v>163</v>
      </c>
      <c r="B169" s="72" t="s">
        <v>973</v>
      </c>
      <c r="C169" s="79">
        <v>2</v>
      </c>
      <c r="D169" s="79">
        <v>2</v>
      </c>
      <c r="E169" s="79">
        <v>2</v>
      </c>
      <c r="F169" s="78">
        <f t="shared" si="15"/>
        <v>6</v>
      </c>
      <c r="H169"/>
      <c r="I169" s="11">
        <f t="shared" si="17"/>
        <v>2</v>
      </c>
      <c r="J169" s="11">
        <f t="shared" si="18"/>
        <v>2.0001630000000001</v>
      </c>
      <c r="K169" s="11">
        <f t="shared" si="19"/>
        <v>176</v>
      </c>
      <c r="L169" s="11">
        <f t="shared" si="20"/>
        <v>0</v>
      </c>
      <c r="M169" s="11">
        <f t="shared" si="21"/>
        <v>2</v>
      </c>
      <c r="N169" s="11"/>
    </row>
    <row r="170" spans="1:14" ht="13.5" customHeight="1" x14ac:dyDescent="0.45">
      <c r="A170" s="19">
        <v>164</v>
      </c>
      <c r="B170" s="72" t="s">
        <v>974</v>
      </c>
      <c r="C170" s="79">
        <v>0</v>
      </c>
      <c r="D170" s="79">
        <v>2</v>
      </c>
      <c r="E170" s="79">
        <v>0</v>
      </c>
      <c r="F170" s="78">
        <f t="shared" si="15"/>
        <v>2</v>
      </c>
      <c r="H170"/>
      <c r="I170" s="11">
        <f t="shared" si="17"/>
        <v>2</v>
      </c>
      <c r="J170" s="11">
        <f t="shared" si="18"/>
        <v>2.0001639999999998</v>
      </c>
      <c r="K170" s="11">
        <f t="shared" si="19"/>
        <v>175</v>
      </c>
      <c r="L170" s="11">
        <f t="shared" si="20"/>
        <v>0</v>
      </c>
      <c r="M170" s="11">
        <f t="shared" si="21"/>
        <v>2</v>
      </c>
      <c r="N170" s="11"/>
    </row>
    <row r="171" spans="1:14" ht="13.5" customHeight="1" x14ac:dyDescent="0.45">
      <c r="A171" s="19">
        <v>165</v>
      </c>
      <c r="B171" s="72" t="s">
        <v>975</v>
      </c>
      <c r="C171" s="79">
        <v>0</v>
      </c>
      <c r="D171" s="79">
        <v>2</v>
      </c>
      <c r="E171" s="79">
        <v>2</v>
      </c>
      <c r="F171" s="78">
        <f t="shared" si="15"/>
        <v>4</v>
      </c>
      <c r="H171"/>
      <c r="I171" s="11">
        <f t="shared" si="17"/>
        <v>2</v>
      </c>
      <c r="J171" s="11">
        <f t="shared" si="18"/>
        <v>2.000165</v>
      </c>
      <c r="K171" s="11">
        <f t="shared" si="19"/>
        <v>174</v>
      </c>
      <c r="L171" s="11">
        <f t="shared" si="20"/>
        <v>0</v>
      </c>
      <c r="M171" s="11">
        <f t="shared" si="21"/>
        <v>2</v>
      </c>
      <c r="N171" s="11"/>
    </row>
    <row r="172" spans="1:14" ht="13.5" customHeight="1" x14ac:dyDescent="0.45">
      <c r="A172" s="19">
        <v>166</v>
      </c>
      <c r="B172" s="72" t="s">
        <v>976</v>
      </c>
      <c r="C172" s="79">
        <v>0</v>
      </c>
      <c r="D172" s="79">
        <v>2</v>
      </c>
      <c r="E172" s="79">
        <v>2</v>
      </c>
      <c r="F172" s="78">
        <f t="shared" si="15"/>
        <v>4</v>
      </c>
      <c r="H172"/>
      <c r="I172" s="11">
        <f t="shared" si="17"/>
        <v>2</v>
      </c>
      <c r="J172" s="11">
        <f t="shared" si="18"/>
        <v>2.0001660000000001</v>
      </c>
      <c r="K172" s="11">
        <f t="shared" si="19"/>
        <v>173</v>
      </c>
      <c r="L172" s="11">
        <f t="shared" si="20"/>
        <v>0</v>
      </c>
      <c r="M172" s="11">
        <f t="shared" si="21"/>
        <v>2</v>
      </c>
      <c r="N172" s="11"/>
    </row>
    <row r="173" spans="1:14" ht="13.5" customHeight="1" x14ac:dyDescent="0.45">
      <c r="A173" s="19">
        <v>167</v>
      </c>
      <c r="B173" s="72" t="s">
        <v>977</v>
      </c>
      <c r="C173" s="79">
        <v>0</v>
      </c>
      <c r="D173" s="79">
        <v>0</v>
      </c>
      <c r="E173" s="79">
        <v>2</v>
      </c>
      <c r="F173" s="78">
        <f t="shared" si="15"/>
        <v>2</v>
      </c>
      <c r="H173"/>
      <c r="I173" s="11">
        <f t="shared" si="17"/>
        <v>0</v>
      </c>
      <c r="J173" s="11">
        <f t="shared" si="18"/>
        <v>1.6699999999999999E-4</v>
      </c>
      <c r="K173" s="11">
        <f t="shared" si="19"/>
        <v>213</v>
      </c>
      <c r="L173" s="11">
        <f t="shared" si="20"/>
        <v>0</v>
      </c>
      <c r="M173" s="11">
        <f t="shared" si="21"/>
        <v>2</v>
      </c>
      <c r="N173" s="11"/>
    </row>
    <row r="174" spans="1:14" ht="13.5" customHeight="1" x14ac:dyDescent="0.45">
      <c r="A174" s="19">
        <v>168</v>
      </c>
      <c r="B174" s="72" t="s">
        <v>978</v>
      </c>
      <c r="C174" s="79">
        <v>0</v>
      </c>
      <c r="D174" s="79">
        <v>2</v>
      </c>
      <c r="E174" s="79">
        <v>2</v>
      </c>
      <c r="F174" s="78">
        <f t="shared" si="15"/>
        <v>4</v>
      </c>
      <c r="H174"/>
      <c r="I174" s="11">
        <f t="shared" si="17"/>
        <v>2</v>
      </c>
      <c r="J174" s="11">
        <f t="shared" si="18"/>
        <v>2.0001679999999999</v>
      </c>
      <c r="K174" s="11">
        <f t="shared" si="19"/>
        <v>172</v>
      </c>
      <c r="L174" s="11">
        <f t="shared" si="20"/>
        <v>0</v>
      </c>
      <c r="M174" s="11">
        <f t="shared" si="21"/>
        <v>2</v>
      </c>
      <c r="N174" s="11"/>
    </row>
    <row r="175" spans="1:14" ht="13.5" customHeight="1" x14ac:dyDescent="0.45">
      <c r="A175" s="19">
        <v>169</v>
      </c>
      <c r="B175" s="72" t="s">
        <v>979</v>
      </c>
      <c r="C175" s="79">
        <v>0</v>
      </c>
      <c r="D175" s="79">
        <v>2</v>
      </c>
      <c r="E175" s="79">
        <v>2</v>
      </c>
      <c r="F175" s="78">
        <f t="shared" si="15"/>
        <v>4</v>
      </c>
      <c r="H175"/>
      <c r="I175" s="11">
        <f t="shared" si="17"/>
        <v>2</v>
      </c>
      <c r="J175" s="11">
        <f t="shared" si="18"/>
        <v>2.0001690000000001</v>
      </c>
      <c r="K175" s="11">
        <f t="shared" si="19"/>
        <v>171</v>
      </c>
      <c r="L175" s="11">
        <f t="shared" si="20"/>
        <v>0</v>
      </c>
      <c r="M175" s="11">
        <f t="shared" si="21"/>
        <v>2</v>
      </c>
      <c r="N175" s="11"/>
    </row>
    <row r="176" spans="1:14" ht="13.5" customHeight="1" x14ac:dyDescent="0.45">
      <c r="A176" s="19">
        <v>170</v>
      </c>
      <c r="B176" s="72" t="s">
        <v>980</v>
      </c>
      <c r="C176" s="79">
        <v>0</v>
      </c>
      <c r="D176" s="79">
        <v>2</v>
      </c>
      <c r="E176" s="79">
        <v>0</v>
      </c>
      <c r="F176" s="78">
        <f t="shared" si="15"/>
        <v>2</v>
      </c>
      <c r="H176"/>
      <c r="I176" s="11">
        <f t="shared" si="17"/>
        <v>2</v>
      </c>
      <c r="J176" s="11">
        <f t="shared" si="18"/>
        <v>2.0001699999999998</v>
      </c>
      <c r="K176" s="11">
        <f t="shared" si="19"/>
        <v>170</v>
      </c>
      <c r="L176" s="11">
        <f t="shared" si="20"/>
        <v>0</v>
      </c>
      <c r="M176" s="11">
        <f t="shared" si="21"/>
        <v>2</v>
      </c>
      <c r="N176" s="11"/>
    </row>
    <row r="177" spans="1:14" ht="13.5" customHeight="1" x14ac:dyDescent="0.45">
      <c r="A177" s="19">
        <v>171</v>
      </c>
      <c r="B177" s="72" t="s">
        <v>981</v>
      </c>
      <c r="C177" s="79">
        <v>0</v>
      </c>
      <c r="D177" s="79">
        <v>2</v>
      </c>
      <c r="E177" s="79">
        <v>2</v>
      </c>
      <c r="F177" s="78">
        <f t="shared" si="15"/>
        <v>4</v>
      </c>
      <c r="H177"/>
      <c r="I177" s="11">
        <f t="shared" si="17"/>
        <v>2</v>
      </c>
      <c r="J177" s="11">
        <f t="shared" si="18"/>
        <v>2.0001709999999999</v>
      </c>
      <c r="K177" s="11">
        <f t="shared" si="19"/>
        <v>169</v>
      </c>
      <c r="L177" s="11">
        <f t="shared" si="20"/>
        <v>0</v>
      </c>
      <c r="M177" s="11">
        <f t="shared" si="21"/>
        <v>2</v>
      </c>
      <c r="N177" s="11"/>
    </row>
    <row r="178" spans="1:14" ht="13.5" customHeight="1" x14ac:dyDescent="0.45">
      <c r="A178" s="19">
        <v>172</v>
      </c>
      <c r="B178" s="72" t="s">
        <v>982</v>
      </c>
      <c r="C178" s="79">
        <v>0</v>
      </c>
      <c r="D178" s="79">
        <v>2</v>
      </c>
      <c r="E178" s="79">
        <v>2</v>
      </c>
      <c r="F178" s="78">
        <f t="shared" si="15"/>
        <v>4</v>
      </c>
      <c r="H178"/>
      <c r="I178" s="11">
        <f t="shared" si="17"/>
        <v>2</v>
      </c>
      <c r="J178" s="11">
        <f t="shared" si="18"/>
        <v>2.0001720000000001</v>
      </c>
      <c r="K178" s="11">
        <f t="shared" si="19"/>
        <v>168</v>
      </c>
      <c r="L178" s="11">
        <f t="shared" si="20"/>
        <v>0</v>
      </c>
      <c r="M178" s="11">
        <f t="shared" si="21"/>
        <v>2</v>
      </c>
      <c r="N178" s="11"/>
    </row>
    <row r="179" spans="1:14" ht="13.5" customHeight="1" x14ac:dyDescent="0.45">
      <c r="A179" s="19">
        <v>173</v>
      </c>
      <c r="B179" s="72" t="s">
        <v>983</v>
      </c>
      <c r="C179" s="79">
        <v>0</v>
      </c>
      <c r="D179" s="79">
        <v>2</v>
      </c>
      <c r="E179" s="79">
        <v>0</v>
      </c>
      <c r="F179" s="78">
        <f t="shared" si="15"/>
        <v>2</v>
      </c>
      <c r="H179"/>
      <c r="I179" s="11">
        <f t="shared" si="17"/>
        <v>2</v>
      </c>
      <c r="J179" s="11">
        <f t="shared" si="18"/>
        <v>2.0001730000000002</v>
      </c>
      <c r="K179" s="11">
        <f t="shared" si="19"/>
        <v>167</v>
      </c>
      <c r="L179" s="11">
        <f t="shared" si="20"/>
        <v>0</v>
      </c>
      <c r="M179" s="11">
        <f t="shared" si="21"/>
        <v>2</v>
      </c>
      <c r="N179" s="11"/>
    </row>
    <row r="180" spans="1:14" ht="13.5" customHeight="1" x14ac:dyDescent="0.45">
      <c r="A180" s="19">
        <v>174</v>
      </c>
      <c r="B180" s="72" t="s">
        <v>984</v>
      </c>
      <c r="C180" s="79">
        <v>0</v>
      </c>
      <c r="D180" s="79">
        <v>2</v>
      </c>
      <c r="E180" s="79">
        <v>2</v>
      </c>
      <c r="F180" s="78">
        <f t="shared" si="15"/>
        <v>4</v>
      </c>
      <c r="H180"/>
      <c r="I180" s="11">
        <f t="shared" si="17"/>
        <v>2</v>
      </c>
      <c r="J180" s="11">
        <f t="shared" si="18"/>
        <v>2.0001739999999999</v>
      </c>
      <c r="K180" s="11">
        <f t="shared" si="19"/>
        <v>166</v>
      </c>
      <c r="L180" s="11">
        <f t="shared" si="20"/>
        <v>0</v>
      </c>
      <c r="M180" s="11">
        <f t="shared" si="21"/>
        <v>2</v>
      </c>
      <c r="N180" s="11"/>
    </row>
    <row r="181" spans="1:14" ht="13.5" customHeight="1" x14ac:dyDescent="0.45">
      <c r="A181" s="19">
        <v>175</v>
      </c>
      <c r="B181" s="72" t="s">
        <v>985</v>
      </c>
      <c r="C181" s="79">
        <v>0</v>
      </c>
      <c r="D181" s="79">
        <v>2</v>
      </c>
      <c r="E181" s="79">
        <v>2</v>
      </c>
      <c r="F181" s="78">
        <f t="shared" si="15"/>
        <v>4</v>
      </c>
      <c r="H181"/>
      <c r="I181" s="11">
        <f t="shared" si="17"/>
        <v>2</v>
      </c>
      <c r="J181" s="11">
        <f t="shared" si="18"/>
        <v>2.000175</v>
      </c>
      <c r="K181" s="11">
        <f t="shared" si="19"/>
        <v>165</v>
      </c>
      <c r="L181" s="11">
        <f t="shared" si="20"/>
        <v>0</v>
      </c>
      <c r="M181" s="11">
        <f t="shared" si="21"/>
        <v>2</v>
      </c>
      <c r="N181" s="11"/>
    </row>
    <row r="182" spans="1:14" ht="13.5" customHeight="1" x14ac:dyDescent="0.45">
      <c r="A182" s="19">
        <v>176</v>
      </c>
      <c r="B182" s="72" t="s">
        <v>986</v>
      </c>
      <c r="C182" s="79">
        <v>0</v>
      </c>
      <c r="D182" s="79">
        <v>2</v>
      </c>
      <c r="E182" s="79">
        <v>2</v>
      </c>
      <c r="F182" s="78">
        <f t="shared" si="15"/>
        <v>4</v>
      </c>
      <c r="H182"/>
      <c r="I182" s="11">
        <f t="shared" si="17"/>
        <v>2</v>
      </c>
      <c r="J182" s="11">
        <f t="shared" si="18"/>
        <v>2.0001760000000002</v>
      </c>
      <c r="K182" s="11">
        <f t="shared" si="19"/>
        <v>164</v>
      </c>
      <c r="L182" s="11">
        <f t="shared" si="20"/>
        <v>0</v>
      </c>
      <c r="M182" s="11">
        <f t="shared" si="21"/>
        <v>2</v>
      </c>
      <c r="N182" s="11"/>
    </row>
    <row r="183" spans="1:14" ht="13.5" customHeight="1" x14ac:dyDescent="0.45">
      <c r="A183" s="19">
        <v>177</v>
      </c>
      <c r="B183" s="72" t="s">
        <v>987</v>
      </c>
      <c r="C183" s="79">
        <v>0</v>
      </c>
      <c r="D183" s="79">
        <v>2</v>
      </c>
      <c r="E183" s="79">
        <v>2</v>
      </c>
      <c r="F183" s="78">
        <f t="shared" si="15"/>
        <v>4</v>
      </c>
      <c r="H183"/>
      <c r="I183" s="11">
        <f t="shared" si="17"/>
        <v>2</v>
      </c>
      <c r="J183" s="11">
        <f t="shared" si="18"/>
        <v>2.0001769999999999</v>
      </c>
      <c r="K183" s="11">
        <f t="shared" si="19"/>
        <v>163</v>
      </c>
      <c r="L183" s="11">
        <f t="shared" si="20"/>
        <v>0</v>
      </c>
      <c r="M183" s="11">
        <f t="shared" si="21"/>
        <v>2</v>
      </c>
      <c r="N183" s="11"/>
    </row>
    <row r="184" spans="1:14" ht="13.5" customHeight="1" x14ac:dyDescent="0.45">
      <c r="A184" s="19">
        <v>178</v>
      </c>
      <c r="B184" s="72" t="s">
        <v>988</v>
      </c>
      <c r="C184" s="79">
        <v>0</v>
      </c>
      <c r="D184" s="79">
        <v>2</v>
      </c>
      <c r="E184" s="79">
        <v>0</v>
      </c>
      <c r="F184" s="78">
        <f t="shared" si="15"/>
        <v>2</v>
      </c>
      <c r="H184"/>
      <c r="I184" s="11">
        <f t="shared" si="17"/>
        <v>2</v>
      </c>
      <c r="J184" s="11">
        <f t="shared" si="18"/>
        <v>2.000178</v>
      </c>
      <c r="K184" s="11">
        <f t="shared" si="19"/>
        <v>162</v>
      </c>
      <c r="L184" s="11">
        <f t="shared" si="20"/>
        <v>0</v>
      </c>
      <c r="M184" s="11">
        <f t="shared" si="21"/>
        <v>2</v>
      </c>
      <c r="N184" s="11"/>
    </row>
    <row r="185" spans="1:14" ht="13.5" customHeight="1" x14ac:dyDescent="0.45">
      <c r="A185" s="19">
        <v>179</v>
      </c>
      <c r="B185" s="72" t="s">
        <v>839</v>
      </c>
      <c r="C185" s="79">
        <v>0</v>
      </c>
      <c r="D185" s="79">
        <v>2</v>
      </c>
      <c r="E185" s="79">
        <v>0</v>
      </c>
      <c r="F185" s="78">
        <f t="shared" si="15"/>
        <v>2</v>
      </c>
      <c r="H185"/>
      <c r="I185" s="11">
        <f t="shared" si="17"/>
        <v>2</v>
      </c>
      <c r="J185" s="11">
        <f t="shared" si="18"/>
        <v>2.0001790000000002</v>
      </c>
      <c r="K185" s="11">
        <f t="shared" si="19"/>
        <v>161</v>
      </c>
      <c r="L185" s="11">
        <f t="shared" si="20"/>
        <v>0</v>
      </c>
      <c r="M185" s="11">
        <f t="shared" si="21"/>
        <v>2</v>
      </c>
      <c r="N185" s="11"/>
    </row>
    <row r="186" spans="1:14" ht="13.5" customHeight="1" x14ac:dyDescent="0.45">
      <c r="A186" s="19">
        <v>180</v>
      </c>
      <c r="B186" s="72" t="s">
        <v>989</v>
      </c>
      <c r="C186" s="79">
        <v>0</v>
      </c>
      <c r="D186" s="79">
        <v>2</v>
      </c>
      <c r="E186" s="79">
        <v>2</v>
      </c>
      <c r="F186" s="78">
        <f t="shared" si="15"/>
        <v>4</v>
      </c>
      <c r="H186"/>
      <c r="I186" s="11">
        <f t="shared" si="17"/>
        <v>2</v>
      </c>
      <c r="J186" s="11">
        <f t="shared" si="18"/>
        <v>2.0001799999999998</v>
      </c>
      <c r="K186" s="11">
        <f t="shared" si="19"/>
        <v>160</v>
      </c>
      <c r="L186" s="11">
        <f t="shared" si="20"/>
        <v>0</v>
      </c>
      <c r="M186" s="11">
        <f t="shared" si="21"/>
        <v>2</v>
      </c>
      <c r="N186" s="11"/>
    </row>
    <row r="187" spans="1:14" ht="13.5" customHeight="1" x14ac:dyDescent="0.45">
      <c r="A187" s="19">
        <v>181</v>
      </c>
      <c r="B187" s="72" t="s">
        <v>990</v>
      </c>
      <c r="C187" s="79">
        <v>0</v>
      </c>
      <c r="D187" s="79">
        <v>2</v>
      </c>
      <c r="E187" s="79">
        <v>0</v>
      </c>
      <c r="F187" s="78">
        <f t="shared" si="15"/>
        <v>2</v>
      </c>
      <c r="H187"/>
      <c r="I187" s="11">
        <f t="shared" si="17"/>
        <v>2</v>
      </c>
      <c r="J187" s="11">
        <f t="shared" si="18"/>
        <v>2.000181</v>
      </c>
      <c r="K187" s="11">
        <f t="shared" si="19"/>
        <v>159</v>
      </c>
      <c r="L187" s="11">
        <f t="shared" si="20"/>
        <v>0</v>
      </c>
      <c r="M187" s="11">
        <f t="shared" si="21"/>
        <v>2</v>
      </c>
      <c r="N187" s="11"/>
    </row>
    <row r="188" spans="1:14" ht="13.5" customHeight="1" x14ac:dyDescent="0.45">
      <c r="A188" s="19">
        <v>182</v>
      </c>
      <c r="B188" s="72" t="s">
        <v>991</v>
      </c>
      <c r="C188" s="79">
        <v>0</v>
      </c>
      <c r="D188" s="79">
        <v>2</v>
      </c>
      <c r="E188" s="79">
        <v>0</v>
      </c>
      <c r="F188" s="78">
        <f t="shared" si="15"/>
        <v>2</v>
      </c>
      <c r="H188"/>
      <c r="I188" s="11">
        <f t="shared" si="17"/>
        <v>2</v>
      </c>
      <c r="J188" s="11">
        <f t="shared" si="18"/>
        <v>2.0001820000000001</v>
      </c>
      <c r="K188" s="11">
        <f t="shared" si="19"/>
        <v>158</v>
      </c>
      <c r="L188" s="11">
        <f t="shared" si="20"/>
        <v>0</v>
      </c>
      <c r="M188" s="11">
        <f t="shared" si="21"/>
        <v>2</v>
      </c>
      <c r="N188" s="11"/>
    </row>
    <row r="189" spans="1:14" ht="13.5" customHeight="1" x14ac:dyDescent="0.45">
      <c r="A189" s="19">
        <v>183</v>
      </c>
      <c r="B189" s="72" t="s">
        <v>992</v>
      </c>
      <c r="C189" s="79">
        <v>0</v>
      </c>
      <c r="D189" s="79">
        <v>0</v>
      </c>
      <c r="E189" s="79">
        <v>2</v>
      </c>
      <c r="F189" s="78">
        <f t="shared" si="15"/>
        <v>2</v>
      </c>
      <c r="H189"/>
      <c r="I189" s="11">
        <f t="shared" si="17"/>
        <v>0</v>
      </c>
      <c r="J189" s="11">
        <f t="shared" si="18"/>
        <v>1.83E-4</v>
      </c>
      <c r="K189" s="11">
        <f t="shared" si="19"/>
        <v>212</v>
      </c>
      <c r="L189" s="11">
        <f t="shared" si="20"/>
        <v>0</v>
      </c>
      <c r="M189" s="11">
        <f t="shared" si="21"/>
        <v>2</v>
      </c>
      <c r="N189" s="11"/>
    </row>
    <row r="190" spans="1:14" ht="13.5" customHeight="1" x14ac:dyDescent="0.45">
      <c r="A190" s="19">
        <v>184</v>
      </c>
      <c r="B190" s="72" t="s">
        <v>993</v>
      </c>
      <c r="C190" s="79">
        <v>0</v>
      </c>
      <c r="D190" s="79">
        <v>2</v>
      </c>
      <c r="E190" s="79">
        <v>0</v>
      </c>
      <c r="F190" s="78">
        <f t="shared" si="15"/>
        <v>2</v>
      </c>
      <c r="H190"/>
      <c r="I190" s="11">
        <f t="shared" si="17"/>
        <v>2</v>
      </c>
      <c r="J190" s="11">
        <f t="shared" si="18"/>
        <v>2.000184</v>
      </c>
      <c r="K190" s="11">
        <f t="shared" si="19"/>
        <v>157</v>
      </c>
      <c r="L190" s="11">
        <f t="shared" si="20"/>
        <v>0</v>
      </c>
      <c r="M190" s="11">
        <f t="shared" si="21"/>
        <v>2</v>
      </c>
      <c r="N190" s="11"/>
    </row>
    <row r="191" spans="1:14" ht="13.5" customHeight="1" x14ac:dyDescent="0.45">
      <c r="A191" s="19">
        <v>185</v>
      </c>
      <c r="B191" s="72" t="s">
        <v>994</v>
      </c>
      <c r="C191" s="79">
        <v>0</v>
      </c>
      <c r="D191" s="79">
        <v>2</v>
      </c>
      <c r="E191" s="79">
        <v>2</v>
      </c>
      <c r="F191" s="78">
        <f t="shared" si="15"/>
        <v>4</v>
      </c>
      <c r="H191"/>
      <c r="I191" s="11">
        <f t="shared" si="17"/>
        <v>2</v>
      </c>
      <c r="J191" s="11">
        <f t="shared" si="18"/>
        <v>2.0001850000000001</v>
      </c>
      <c r="K191" s="11">
        <f t="shared" si="19"/>
        <v>156</v>
      </c>
      <c r="L191" s="11">
        <f t="shared" si="20"/>
        <v>0</v>
      </c>
      <c r="M191" s="11">
        <f t="shared" si="21"/>
        <v>2</v>
      </c>
      <c r="N191" s="11"/>
    </row>
    <row r="192" spans="1:14" ht="13.5" customHeight="1" x14ac:dyDescent="0.45">
      <c r="A192" s="19">
        <v>186</v>
      </c>
      <c r="B192" s="72" t="s">
        <v>995</v>
      </c>
      <c r="C192" s="79">
        <v>0</v>
      </c>
      <c r="D192" s="79">
        <v>2</v>
      </c>
      <c r="E192" s="79">
        <v>2</v>
      </c>
      <c r="F192" s="78">
        <f t="shared" si="15"/>
        <v>4</v>
      </c>
      <c r="H192"/>
      <c r="I192" s="11">
        <f t="shared" si="17"/>
        <v>2</v>
      </c>
      <c r="J192" s="11">
        <f t="shared" si="18"/>
        <v>2.0001859999999998</v>
      </c>
      <c r="K192" s="11">
        <f t="shared" si="19"/>
        <v>155</v>
      </c>
      <c r="L192" s="11">
        <f t="shared" si="20"/>
        <v>0</v>
      </c>
      <c r="M192" s="11">
        <f t="shared" si="21"/>
        <v>2</v>
      </c>
      <c r="N192" s="11"/>
    </row>
    <row r="193" spans="1:14" ht="13.5" customHeight="1" x14ac:dyDescent="0.45">
      <c r="A193" s="19">
        <v>187</v>
      </c>
      <c r="B193" s="72" t="s">
        <v>996</v>
      </c>
      <c r="C193" s="79">
        <v>0</v>
      </c>
      <c r="D193" s="79">
        <v>0</v>
      </c>
      <c r="E193" s="79">
        <v>2</v>
      </c>
      <c r="F193" s="78">
        <f t="shared" si="15"/>
        <v>2</v>
      </c>
      <c r="H193"/>
      <c r="I193" s="11">
        <f t="shared" si="17"/>
        <v>0</v>
      </c>
      <c r="J193" s="11">
        <f t="shared" si="18"/>
        <v>1.8699999999999999E-4</v>
      </c>
      <c r="K193" s="11">
        <f t="shared" si="19"/>
        <v>211</v>
      </c>
      <c r="L193" s="11">
        <f t="shared" si="20"/>
        <v>0</v>
      </c>
      <c r="M193" s="11">
        <f t="shared" si="21"/>
        <v>2</v>
      </c>
      <c r="N193" s="11"/>
    </row>
    <row r="194" spans="1:14" ht="13.5" customHeight="1" x14ac:dyDescent="0.45">
      <c r="A194" s="19">
        <v>188</v>
      </c>
      <c r="B194" s="72" t="s">
        <v>997</v>
      </c>
      <c r="C194" s="79">
        <v>0</v>
      </c>
      <c r="D194" s="79">
        <v>0</v>
      </c>
      <c r="E194" s="79">
        <v>2</v>
      </c>
      <c r="F194" s="78">
        <f t="shared" si="15"/>
        <v>2</v>
      </c>
      <c r="H194"/>
      <c r="I194" s="11">
        <f t="shared" si="17"/>
        <v>0</v>
      </c>
      <c r="J194" s="11">
        <f t="shared" si="18"/>
        <v>1.8799999999999999E-4</v>
      </c>
      <c r="K194" s="11">
        <f t="shared" si="19"/>
        <v>210</v>
      </c>
      <c r="L194" s="11">
        <f t="shared" si="20"/>
        <v>0</v>
      </c>
      <c r="M194" s="11">
        <f t="shared" si="21"/>
        <v>2</v>
      </c>
      <c r="N194" s="11"/>
    </row>
    <row r="195" spans="1:14" ht="13.5" customHeight="1" x14ac:dyDescent="0.45">
      <c r="A195" s="19">
        <v>189</v>
      </c>
      <c r="B195" s="72" t="s">
        <v>998</v>
      </c>
      <c r="C195" s="79">
        <v>0</v>
      </c>
      <c r="D195" s="79">
        <v>0</v>
      </c>
      <c r="E195" s="79">
        <v>2</v>
      </c>
      <c r="F195" s="78">
        <f t="shared" si="15"/>
        <v>2</v>
      </c>
      <c r="H195"/>
      <c r="I195" s="11">
        <f t="shared" si="17"/>
        <v>0</v>
      </c>
      <c r="J195" s="11">
        <f t="shared" si="18"/>
        <v>1.8899999999999999E-4</v>
      </c>
      <c r="K195" s="11">
        <f t="shared" si="19"/>
        <v>209</v>
      </c>
      <c r="L195" s="11">
        <f t="shared" si="20"/>
        <v>0</v>
      </c>
      <c r="M195" s="11">
        <f t="shared" si="21"/>
        <v>2</v>
      </c>
      <c r="N195" s="11"/>
    </row>
    <row r="196" spans="1:14" ht="13.5" customHeight="1" x14ac:dyDescent="0.45">
      <c r="A196" s="19">
        <v>190</v>
      </c>
      <c r="B196" s="72" t="s">
        <v>999</v>
      </c>
      <c r="C196" s="79">
        <v>0</v>
      </c>
      <c r="D196" s="79">
        <v>2</v>
      </c>
      <c r="E196" s="79">
        <v>0</v>
      </c>
      <c r="F196" s="78">
        <f t="shared" si="15"/>
        <v>2</v>
      </c>
      <c r="H196"/>
      <c r="I196" s="11">
        <f t="shared" si="17"/>
        <v>2</v>
      </c>
      <c r="J196" s="11">
        <f t="shared" si="18"/>
        <v>2.0001899999999999</v>
      </c>
      <c r="K196" s="11">
        <f t="shared" si="19"/>
        <v>154</v>
      </c>
      <c r="L196" s="11">
        <f t="shared" si="20"/>
        <v>0</v>
      </c>
      <c r="M196" s="11">
        <f t="shared" si="21"/>
        <v>2</v>
      </c>
      <c r="N196" s="11"/>
    </row>
    <row r="197" spans="1:14" ht="13.5" customHeight="1" x14ac:dyDescent="0.45">
      <c r="A197" s="19">
        <v>191</v>
      </c>
      <c r="B197" s="72" t="s">
        <v>1000</v>
      </c>
      <c r="C197" s="79">
        <v>0</v>
      </c>
      <c r="D197" s="79">
        <v>2</v>
      </c>
      <c r="E197" s="79">
        <v>0</v>
      </c>
      <c r="F197" s="78">
        <f t="shared" si="15"/>
        <v>2</v>
      </c>
      <c r="H197"/>
      <c r="I197" s="11">
        <f t="shared" si="17"/>
        <v>2</v>
      </c>
      <c r="J197" s="11">
        <f t="shared" si="18"/>
        <v>2.0001910000000001</v>
      </c>
      <c r="K197" s="11">
        <f t="shared" si="19"/>
        <v>153</v>
      </c>
      <c r="L197" s="11">
        <f t="shared" si="20"/>
        <v>0</v>
      </c>
      <c r="M197" s="11">
        <f t="shared" si="21"/>
        <v>2</v>
      </c>
      <c r="N197" s="11"/>
    </row>
    <row r="198" spans="1:14" ht="13.5" customHeight="1" x14ac:dyDescent="0.45">
      <c r="A198" s="19">
        <v>192</v>
      </c>
      <c r="B198" s="72" t="s">
        <v>1001</v>
      </c>
      <c r="C198" s="79">
        <v>0</v>
      </c>
      <c r="D198" s="79">
        <v>2</v>
      </c>
      <c r="E198" s="79">
        <v>0</v>
      </c>
      <c r="F198" s="78">
        <f t="shared" si="15"/>
        <v>2</v>
      </c>
      <c r="H198"/>
      <c r="I198" s="11">
        <f t="shared" si="17"/>
        <v>2</v>
      </c>
      <c r="J198" s="11">
        <f t="shared" si="18"/>
        <v>2.0001920000000002</v>
      </c>
      <c r="K198" s="11">
        <f t="shared" si="19"/>
        <v>152</v>
      </c>
      <c r="L198" s="11" t="str">
        <f t="shared" si="20"/>
        <v>Azerbaijan</v>
      </c>
      <c r="M198" s="11">
        <f t="shared" si="21"/>
        <v>2</v>
      </c>
      <c r="N198" s="11"/>
    </row>
    <row r="199" spans="1:14" ht="13.5" customHeight="1" x14ac:dyDescent="0.45">
      <c r="A199" s="19">
        <v>193</v>
      </c>
      <c r="B199" s="72" t="s">
        <v>1002</v>
      </c>
      <c r="C199" s="79">
        <v>0</v>
      </c>
      <c r="D199" s="79">
        <v>2</v>
      </c>
      <c r="E199" s="79">
        <v>0</v>
      </c>
      <c r="F199" s="78">
        <f t="shared" ref="F199:F221" si="22">SUM(C199:E199)</f>
        <v>2</v>
      </c>
      <c r="H199"/>
      <c r="I199" s="11">
        <f t="shared" si="17"/>
        <v>2</v>
      </c>
      <c r="J199" s="11">
        <f t="shared" si="18"/>
        <v>2.0001929999999999</v>
      </c>
      <c r="K199" s="11">
        <f t="shared" si="19"/>
        <v>151</v>
      </c>
      <c r="L199" s="11" t="str">
        <f t="shared" si="20"/>
        <v>Kazakhstan</v>
      </c>
      <c r="M199" s="11">
        <f t="shared" si="21"/>
        <v>2</v>
      </c>
      <c r="N199" s="11"/>
    </row>
    <row r="200" spans="1:14" ht="13.5" customHeight="1" x14ac:dyDescent="0.45">
      <c r="A200" s="19">
        <v>194</v>
      </c>
      <c r="B200" s="72" t="s">
        <v>1003</v>
      </c>
      <c r="C200" s="79">
        <v>0</v>
      </c>
      <c r="D200" s="79">
        <v>0</v>
      </c>
      <c r="E200" s="79">
        <v>2</v>
      </c>
      <c r="F200" s="78">
        <f t="shared" si="22"/>
        <v>2</v>
      </c>
      <c r="H200"/>
      <c r="I200" s="11">
        <f t="shared" ref="I200:I221" si="23">VLOOKUP($A200,$A$7:$F$221,2+$M$3)</f>
        <v>0</v>
      </c>
      <c r="J200" s="11">
        <f t="shared" ref="J200:J221" si="24">I200+A200*0.000001</f>
        <v>1.94E-4</v>
      </c>
      <c r="K200" s="11">
        <f t="shared" ref="K200:K221" si="25">RANK(J200,J$7:J$221)</f>
        <v>208</v>
      </c>
      <c r="L200" s="11" t="str">
        <f t="shared" ref="L200:L221" si="26">VLOOKUP(MATCH(A200,K$7:K$221,0),$A$7:$I$221,8)</f>
        <v>Rwanda</v>
      </c>
      <c r="M200" s="11">
        <f t="shared" ref="M200:M221" si="27">VLOOKUP(MATCH(A200,K$7:K$221,0),$A$7:$I$221,9)</f>
        <v>2</v>
      </c>
      <c r="N200" s="11"/>
    </row>
    <row r="201" spans="1:14" ht="13.5" customHeight="1" x14ac:dyDescent="0.45">
      <c r="A201" s="19">
        <v>195</v>
      </c>
      <c r="B201" s="72" t="s">
        <v>1004</v>
      </c>
      <c r="C201" s="79">
        <v>0</v>
      </c>
      <c r="D201" s="79">
        <v>2</v>
      </c>
      <c r="E201" s="79">
        <v>0</v>
      </c>
      <c r="F201" s="78">
        <f t="shared" si="22"/>
        <v>2</v>
      </c>
      <c r="H201"/>
      <c r="I201" s="11">
        <f t="shared" si="23"/>
        <v>2</v>
      </c>
      <c r="J201" s="11">
        <f t="shared" si="24"/>
        <v>2.0001950000000002</v>
      </c>
      <c r="K201" s="11">
        <f t="shared" si="25"/>
        <v>150</v>
      </c>
      <c r="L201" s="11" t="str">
        <f t="shared" si="26"/>
        <v>Yemen</v>
      </c>
      <c r="M201" s="11">
        <f t="shared" si="27"/>
        <v>2</v>
      </c>
      <c r="N201" s="11"/>
    </row>
    <row r="202" spans="1:14" ht="13.5" customHeight="1" x14ac:dyDescent="0.45">
      <c r="A202" s="19">
        <v>196</v>
      </c>
      <c r="B202" s="72" t="s">
        <v>1005</v>
      </c>
      <c r="C202" s="79">
        <v>0</v>
      </c>
      <c r="D202" s="79">
        <v>2</v>
      </c>
      <c r="E202" s="79">
        <v>0</v>
      </c>
      <c r="F202" s="78">
        <f t="shared" si="22"/>
        <v>2</v>
      </c>
      <c r="H202"/>
      <c r="I202" s="11">
        <f t="shared" si="23"/>
        <v>2</v>
      </c>
      <c r="J202" s="11">
        <f t="shared" si="24"/>
        <v>2.0001959999999999</v>
      </c>
      <c r="K202" s="11">
        <f t="shared" si="25"/>
        <v>149</v>
      </c>
      <c r="L202" s="11" t="str">
        <f t="shared" si="26"/>
        <v>Bhutan</v>
      </c>
      <c r="M202" s="11">
        <f t="shared" si="27"/>
        <v>2</v>
      </c>
      <c r="N202" s="11"/>
    </row>
    <row r="203" spans="1:14" ht="13.5" customHeight="1" x14ac:dyDescent="0.45">
      <c r="A203" s="19">
        <v>197</v>
      </c>
      <c r="B203" s="72" t="s">
        <v>1006</v>
      </c>
      <c r="C203" s="79">
        <v>0</v>
      </c>
      <c r="D203" s="79">
        <v>2</v>
      </c>
      <c r="E203" s="79">
        <v>0</v>
      </c>
      <c r="F203" s="78">
        <f t="shared" si="22"/>
        <v>2</v>
      </c>
      <c r="H203"/>
      <c r="I203" s="11">
        <f t="shared" si="23"/>
        <v>2</v>
      </c>
      <c r="J203" s="11">
        <f t="shared" si="24"/>
        <v>2.000197</v>
      </c>
      <c r="K203" s="11">
        <f t="shared" si="25"/>
        <v>148</v>
      </c>
      <c r="L203" s="11" t="str">
        <f t="shared" si="26"/>
        <v>Mongolia</v>
      </c>
      <c r="M203" s="11">
        <f t="shared" si="27"/>
        <v>2</v>
      </c>
      <c r="N203" s="11"/>
    </row>
    <row r="204" spans="1:14" ht="13.5" customHeight="1" x14ac:dyDescent="0.45">
      <c r="A204" s="19">
        <v>198</v>
      </c>
      <c r="B204" s="72" t="s">
        <v>1022</v>
      </c>
      <c r="C204" s="79">
        <v>0</v>
      </c>
      <c r="D204" s="79">
        <v>2</v>
      </c>
      <c r="E204" s="79">
        <v>0</v>
      </c>
      <c r="F204" s="78">
        <f t="shared" si="22"/>
        <v>2</v>
      </c>
      <c r="H204"/>
      <c r="I204" s="11">
        <f t="shared" si="23"/>
        <v>2</v>
      </c>
      <c r="J204" s="11">
        <f t="shared" si="24"/>
        <v>2.0001980000000001</v>
      </c>
      <c r="K204" s="11">
        <f t="shared" si="25"/>
        <v>147</v>
      </c>
      <c r="L204" s="11" t="str">
        <f t="shared" si="26"/>
        <v>Malawi</v>
      </c>
      <c r="M204" s="11">
        <f t="shared" si="27"/>
        <v>2</v>
      </c>
      <c r="N204" s="11"/>
    </row>
    <row r="205" spans="1:14" ht="13.5" customHeight="1" x14ac:dyDescent="0.45">
      <c r="A205" s="19">
        <v>199</v>
      </c>
      <c r="B205" s="72" t="s">
        <v>883</v>
      </c>
      <c r="C205" s="79">
        <v>0</v>
      </c>
      <c r="D205" s="79">
        <v>2</v>
      </c>
      <c r="E205" s="79">
        <v>0</v>
      </c>
      <c r="F205" s="78">
        <f t="shared" si="22"/>
        <v>2</v>
      </c>
      <c r="H205"/>
      <c r="I205" s="11">
        <f t="shared" si="23"/>
        <v>2</v>
      </c>
      <c r="J205" s="11">
        <f t="shared" si="24"/>
        <v>2.0001989999999998</v>
      </c>
      <c r="K205" s="11">
        <f t="shared" si="25"/>
        <v>146</v>
      </c>
      <c r="L205" s="11" t="str">
        <f t="shared" si="26"/>
        <v>Tibet (So Stated)</v>
      </c>
      <c r="M205" s="11">
        <f t="shared" si="27"/>
        <v>2</v>
      </c>
      <c r="N205" s="11"/>
    </row>
    <row r="206" spans="1:14" ht="13.5" customHeight="1" x14ac:dyDescent="0.45">
      <c r="A206" s="19">
        <v>200</v>
      </c>
      <c r="B206" s="72" t="s">
        <v>1007</v>
      </c>
      <c r="C206" s="79">
        <v>0</v>
      </c>
      <c r="D206" s="79">
        <v>2</v>
      </c>
      <c r="E206" s="79">
        <v>0</v>
      </c>
      <c r="F206" s="78">
        <f t="shared" si="22"/>
        <v>2</v>
      </c>
      <c r="H206"/>
      <c r="I206" s="11">
        <f t="shared" si="23"/>
        <v>2</v>
      </c>
      <c r="J206" s="11">
        <f t="shared" si="24"/>
        <v>2.0002</v>
      </c>
      <c r="K206" s="11">
        <f t="shared" si="25"/>
        <v>145</v>
      </c>
      <c r="L206" s="11">
        <f t="shared" si="26"/>
        <v>0</v>
      </c>
      <c r="M206" s="11">
        <f t="shared" si="27"/>
        <v>0</v>
      </c>
      <c r="N206" s="11"/>
    </row>
    <row r="207" spans="1:14" ht="13.5" customHeight="1" x14ac:dyDescent="0.45">
      <c r="A207" s="19">
        <v>201</v>
      </c>
      <c r="B207" s="72" t="s">
        <v>1008</v>
      </c>
      <c r="C207" s="79">
        <v>0</v>
      </c>
      <c r="D207" s="79">
        <v>2</v>
      </c>
      <c r="E207" s="79">
        <v>0</v>
      </c>
      <c r="F207" s="78">
        <f t="shared" si="22"/>
        <v>2</v>
      </c>
      <c r="H207"/>
      <c r="I207" s="11">
        <f t="shared" si="23"/>
        <v>2</v>
      </c>
      <c r="J207" s="11">
        <f t="shared" si="24"/>
        <v>2.0002010000000001</v>
      </c>
      <c r="K207" s="11">
        <f t="shared" si="25"/>
        <v>144</v>
      </c>
      <c r="L207" s="11">
        <f t="shared" si="26"/>
        <v>0</v>
      </c>
      <c r="M207" s="11">
        <f t="shared" si="27"/>
        <v>0</v>
      </c>
      <c r="N207" s="11"/>
    </row>
    <row r="208" spans="1:14" ht="13.5" customHeight="1" x14ac:dyDescent="0.45">
      <c r="A208" s="19">
        <v>202</v>
      </c>
      <c r="B208" s="72" t="s">
        <v>1009</v>
      </c>
      <c r="C208" s="79">
        <v>0</v>
      </c>
      <c r="D208" s="79">
        <v>0</v>
      </c>
      <c r="E208" s="79">
        <v>2</v>
      </c>
      <c r="F208" s="78">
        <f t="shared" si="22"/>
        <v>2</v>
      </c>
      <c r="H208"/>
      <c r="I208" s="11">
        <f t="shared" si="23"/>
        <v>0</v>
      </c>
      <c r="J208" s="11">
        <f t="shared" si="24"/>
        <v>2.02E-4</v>
      </c>
      <c r="K208" s="11">
        <f t="shared" si="25"/>
        <v>207</v>
      </c>
      <c r="L208" s="11">
        <f t="shared" si="26"/>
        <v>0</v>
      </c>
      <c r="M208" s="11">
        <f t="shared" si="27"/>
        <v>0</v>
      </c>
      <c r="N208" s="11"/>
    </row>
    <row r="209" spans="1:14" ht="13.5" customHeight="1" x14ac:dyDescent="0.45">
      <c r="A209" s="19">
        <v>203</v>
      </c>
      <c r="B209" s="72" t="s">
        <v>1010</v>
      </c>
      <c r="C209" s="79">
        <v>0</v>
      </c>
      <c r="D209" s="79">
        <v>0</v>
      </c>
      <c r="E209" s="79">
        <v>2</v>
      </c>
      <c r="F209" s="78">
        <f t="shared" si="22"/>
        <v>2</v>
      </c>
      <c r="H209"/>
      <c r="I209" s="11">
        <f t="shared" si="23"/>
        <v>0</v>
      </c>
      <c r="J209" s="11">
        <f t="shared" si="24"/>
        <v>2.03E-4</v>
      </c>
      <c r="K209" s="11">
        <f t="shared" si="25"/>
        <v>206</v>
      </c>
      <c r="L209" s="11">
        <f t="shared" si="26"/>
        <v>0</v>
      </c>
      <c r="M209" s="11">
        <f t="shared" si="27"/>
        <v>0</v>
      </c>
      <c r="N209" s="11"/>
    </row>
    <row r="210" spans="1:14" ht="13.5" customHeight="1" x14ac:dyDescent="0.45">
      <c r="A210" s="19">
        <v>204</v>
      </c>
      <c r="B210" s="72" t="s">
        <v>1011</v>
      </c>
      <c r="C210" s="79">
        <v>0</v>
      </c>
      <c r="D210" s="79">
        <v>0</v>
      </c>
      <c r="E210" s="79">
        <v>2</v>
      </c>
      <c r="F210" s="78">
        <f t="shared" si="22"/>
        <v>2</v>
      </c>
      <c r="H210"/>
      <c r="I210" s="11">
        <f t="shared" si="23"/>
        <v>0</v>
      </c>
      <c r="J210" s="11">
        <f t="shared" si="24"/>
        <v>2.04E-4</v>
      </c>
      <c r="K210" s="11">
        <f t="shared" si="25"/>
        <v>205</v>
      </c>
      <c r="L210" s="11">
        <f t="shared" si="26"/>
        <v>0</v>
      </c>
      <c r="M210" s="11">
        <f t="shared" si="27"/>
        <v>0</v>
      </c>
      <c r="N210" s="11"/>
    </row>
    <row r="211" spans="1:14" ht="13.5" customHeight="1" x14ac:dyDescent="0.45">
      <c r="A211" s="19">
        <v>205</v>
      </c>
      <c r="B211" s="72" t="s">
        <v>1021</v>
      </c>
      <c r="C211" s="79">
        <v>0</v>
      </c>
      <c r="D211" s="79">
        <v>0</v>
      </c>
      <c r="E211" s="79">
        <v>2</v>
      </c>
      <c r="F211" s="78">
        <f t="shared" si="22"/>
        <v>2</v>
      </c>
      <c r="H211"/>
      <c r="I211" s="11">
        <f t="shared" si="23"/>
        <v>0</v>
      </c>
      <c r="J211" s="11">
        <f t="shared" si="24"/>
        <v>2.05E-4</v>
      </c>
      <c r="K211" s="11">
        <f t="shared" si="25"/>
        <v>204</v>
      </c>
      <c r="L211" s="11">
        <f t="shared" si="26"/>
        <v>0</v>
      </c>
      <c r="M211" s="11">
        <f t="shared" si="27"/>
        <v>0</v>
      </c>
      <c r="N211" s="11"/>
    </row>
    <row r="212" spans="1:14" ht="13.5" customHeight="1" x14ac:dyDescent="0.45">
      <c r="A212" s="19">
        <v>206</v>
      </c>
      <c r="B212" s="72" t="s">
        <v>1012</v>
      </c>
      <c r="C212" s="79">
        <v>0</v>
      </c>
      <c r="D212" s="79">
        <v>2</v>
      </c>
      <c r="E212" s="79">
        <v>0</v>
      </c>
      <c r="F212" s="78">
        <f t="shared" si="22"/>
        <v>2</v>
      </c>
      <c r="H212"/>
      <c r="I212" s="11">
        <f t="shared" si="23"/>
        <v>2</v>
      </c>
      <c r="J212" s="11">
        <f t="shared" si="24"/>
        <v>2.0002059999999999</v>
      </c>
      <c r="K212" s="11">
        <f t="shared" si="25"/>
        <v>143</v>
      </c>
      <c r="L212" s="11">
        <f t="shared" si="26"/>
        <v>0</v>
      </c>
      <c r="M212" s="11">
        <f t="shared" si="27"/>
        <v>0</v>
      </c>
      <c r="N212" s="11"/>
    </row>
    <row r="213" spans="1:14" ht="13.5" customHeight="1" x14ac:dyDescent="0.45">
      <c r="A213" s="19">
        <v>207</v>
      </c>
      <c r="B213" s="72" t="s">
        <v>739</v>
      </c>
      <c r="C213" s="79">
        <v>2</v>
      </c>
      <c r="D213" s="79">
        <v>0</v>
      </c>
      <c r="E213" s="79">
        <v>0</v>
      </c>
      <c r="F213" s="78">
        <f t="shared" si="22"/>
        <v>2</v>
      </c>
      <c r="H213"/>
      <c r="I213" s="11">
        <f t="shared" si="23"/>
        <v>0</v>
      </c>
      <c r="J213" s="11">
        <f t="shared" si="24"/>
        <v>2.0699999999999999E-4</v>
      </c>
      <c r="K213" s="11">
        <f t="shared" si="25"/>
        <v>203</v>
      </c>
      <c r="L213" s="11">
        <f t="shared" si="26"/>
        <v>0</v>
      </c>
      <c r="M213" s="11">
        <f t="shared" si="27"/>
        <v>0</v>
      </c>
      <c r="N213" s="11"/>
    </row>
    <row r="214" spans="1:14" ht="13.5" customHeight="1" x14ac:dyDescent="0.45">
      <c r="A214" s="19">
        <v>208</v>
      </c>
      <c r="B214" s="72" t="s">
        <v>1013</v>
      </c>
      <c r="C214" s="79">
        <v>0</v>
      </c>
      <c r="D214" s="79">
        <v>0</v>
      </c>
      <c r="E214" s="79">
        <v>2</v>
      </c>
      <c r="F214" s="78">
        <f t="shared" si="22"/>
        <v>2</v>
      </c>
      <c r="H214"/>
      <c r="I214" s="11">
        <f t="shared" si="23"/>
        <v>0</v>
      </c>
      <c r="J214" s="11">
        <f t="shared" si="24"/>
        <v>2.0799999999999999E-4</v>
      </c>
      <c r="K214" s="11">
        <f t="shared" si="25"/>
        <v>202</v>
      </c>
      <c r="L214" s="11">
        <f t="shared" si="26"/>
        <v>0</v>
      </c>
      <c r="M214" s="11">
        <f t="shared" si="27"/>
        <v>0</v>
      </c>
      <c r="N214" s="11"/>
    </row>
    <row r="215" spans="1:14" ht="13.5" customHeight="1" x14ac:dyDescent="0.45">
      <c r="A215" s="19">
        <v>209</v>
      </c>
      <c r="B215" s="72" t="s">
        <v>1014</v>
      </c>
      <c r="C215" s="79">
        <v>0</v>
      </c>
      <c r="D215" s="79">
        <v>2</v>
      </c>
      <c r="E215" s="79">
        <v>0</v>
      </c>
      <c r="F215" s="78">
        <f t="shared" si="22"/>
        <v>2</v>
      </c>
      <c r="H215"/>
      <c r="I215" s="11">
        <f t="shared" si="23"/>
        <v>2</v>
      </c>
      <c r="J215" s="11">
        <f t="shared" si="24"/>
        <v>2.0002089999999999</v>
      </c>
      <c r="K215" s="11">
        <f t="shared" si="25"/>
        <v>142</v>
      </c>
      <c r="L215" s="11">
        <f t="shared" si="26"/>
        <v>0</v>
      </c>
      <c r="M215" s="11">
        <f t="shared" si="27"/>
        <v>0</v>
      </c>
      <c r="N215" s="11"/>
    </row>
    <row r="216" spans="1:14" ht="13.5" customHeight="1" x14ac:dyDescent="0.45">
      <c r="A216" s="19">
        <v>210</v>
      </c>
      <c r="B216" s="72" t="s">
        <v>1015</v>
      </c>
      <c r="C216" s="79">
        <v>0</v>
      </c>
      <c r="D216" s="79">
        <v>0</v>
      </c>
      <c r="E216" s="79">
        <v>2</v>
      </c>
      <c r="F216" s="78">
        <f t="shared" si="22"/>
        <v>2</v>
      </c>
      <c r="H216"/>
      <c r="I216" s="11">
        <f t="shared" si="23"/>
        <v>0</v>
      </c>
      <c r="J216" s="11">
        <f t="shared" si="24"/>
        <v>2.0999999999999998E-4</v>
      </c>
      <c r="K216" s="11">
        <f t="shared" si="25"/>
        <v>201</v>
      </c>
      <c r="L216" s="11">
        <f t="shared" si="26"/>
        <v>0</v>
      </c>
      <c r="M216" s="11">
        <f t="shared" si="27"/>
        <v>0</v>
      </c>
      <c r="N216" s="11"/>
    </row>
    <row r="217" spans="1:14" ht="13.5" customHeight="1" x14ac:dyDescent="0.45">
      <c r="A217" s="19">
        <v>211</v>
      </c>
      <c r="B217" s="72" t="s">
        <v>1016</v>
      </c>
      <c r="C217" s="79">
        <v>0</v>
      </c>
      <c r="D217" s="79">
        <v>2</v>
      </c>
      <c r="E217" s="79">
        <v>0</v>
      </c>
      <c r="F217" s="78">
        <f t="shared" si="22"/>
        <v>2</v>
      </c>
      <c r="H217"/>
      <c r="I217" s="11">
        <f t="shared" si="23"/>
        <v>2</v>
      </c>
      <c r="J217" s="11">
        <f t="shared" si="24"/>
        <v>2.0002110000000002</v>
      </c>
      <c r="K217" s="11">
        <f t="shared" si="25"/>
        <v>141</v>
      </c>
      <c r="L217" s="11">
        <f t="shared" si="26"/>
        <v>0</v>
      </c>
      <c r="M217" s="11">
        <f t="shared" si="27"/>
        <v>0</v>
      </c>
      <c r="N217" s="11"/>
    </row>
    <row r="218" spans="1:14" ht="13.5" customHeight="1" x14ac:dyDescent="0.45">
      <c r="A218" s="19">
        <v>212</v>
      </c>
      <c r="B218" s="72" t="s">
        <v>1017</v>
      </c>
      <c r="C218" s="79">
        <v>0</v>
      </c>
      <c r="D218" s="79">
        <v>2</v>
      </c>
      <c r="E218" s="79">
        <v>0</v>
      </c>
      <c r="F218" s="78">
        <f t="shared" si="22"/>
        <v>2</v>
      </c>
      <c r="H218"/>
      <c r="I218" s="11">
        <f t="shared" si="23"/>
        <v>2</v>
      </c>
      <c r="J218" s="11">
        <f t="shared" si="24"/>
        <v>2.0002119999999999</v>
      </c>
      <c r="K218" s="11">
        <f t="shared" si="25"/>
        <v>140</v>
      </c>
      <c r="L218" s="11">
        <f t="shared" si="26"/>
        <v>0</v>
      </c>
      <c r="M218" s="11">
        <f t="shared" si="27"/>
        <v>0</v>
      </c>
      <c r="N218" s="11"/>
    </row>
    <row r="219" spans="1:14" ht="13.5" customHeight="1" x14ac:dyDescent="0.45">
      <c r="A219" s="19">
        <v>213</v>
      </c>
      <c r="B219" s="72" t="s">
        <v>1018</v>
      </c>
      <c r="C219" s="79">
        <v>0</v>
      </c>
      <c r="D219" s="79">
        <v>2</v>
      </c>
      <c r="E219" s="79">
        <v>0</v>
      </c>
      <c r="F219" s="78">
        <f t="shared" si="22"/>
        <v>2</v>
      </c>
      <c r="H219"/>
      <c r="I219" s="11">
        <f t="shared" si="23"/>
        <v>2</v>
      </c>
      <c r="J219" s="11">
        <f t="shared" si="24"/>
        <v>2.000213</v>
      </c>
      <c r="K219" s="11">
        <f t="shared" si="25"/>
        <v>139</v>
      </c>
      <c r="L219" s="11">
        <f t="shared" si="26"/>
        <v>0</v>
      </c>
      <c r="M219" s="11">
        <f t="shared" si="27"/>
        <v>0</v>
      </c>
      <c r="N219" s="11"/>
    </row>
    <row r="220" spans="1:14" ht="13.5" customHeight="1" x14ac:dyDescent="0.45">
      <c r="A220" s="19">
        <v>214</v>
      </c>
      <c r="B220" s="72" t="s">
        <v>1019</v>
      </c>
      <c r="C220" s="79">
        <v>0</v>
      </c>
      <c r="D220" s="79">
        <v>2</v>
      </c>
      <c r="E220" s="79">
        <v>0</v>
      </c>
      <c r="F220" s="78">
        <f t="shared" si="22"/>
        <v>2</v>
      </c>
      <c r="H220"/>
      <c r="I220" s="11">
        <f t="shared" si="23"/>
        <v>2</v>
      </c>
      <c r="J220" s="11">
        <f t="shared" si="24"/>
        <v>2.0002140000000002</v>
      </c>
      <c r="K220" s="11">
        <f t="shared" si="25"/>
        <v>138</v>
      </c>
      <c r="L220" s="11" t="str">
        <f t="shared" si="26"/>
        <v>Botswana</v>
      </c>
      <c r="M220" s="11">
        <f t="shared" si="27"/>
        <v>0</v>
      </c>
      <c r="N220" s="11"/>
    </row>
    <row r="221" spans="1:14" ht="13.5" customHeight="1" x14ac:dyDescent="0.45">
      <c r="A221" s="19">
        <v>215</v>
      </c>
      <c r="B221" s="73" t="s">
        <v>1020</v>
      </c>
      <c r="C221" s="80">
        <v>0</v>
      </c>
      <c r="D221" s="80">
        <v>0</v>
      </c>
      <c r="E221" s="80">
        <v>2</v>
      </c>
      <c r="F221" s="81">
        <f t="shared" si="22"/>
        <v>2</v>
      </c>
      <c r="H221"/>
      <c r="I221" s="11">
        <f t="shared" si="23"/>
        <v>0</v>
      </c>
      <c r="J221" s="11">
        <f t="shared" si="24"/>
        <v>2.1499999999999999E-4</v>
      </c>
      <c r="K221" s="11">
        <f t="shared" si="25"/>
        <v>200</v>
      </c>
      <c r="L221" s="11" t="str">
        <f t="shared" si="26"/>
        <v>Libya</v>
      </c>
      <c r="M221" s="11">
        <f t="shared" si="27"/>
        <v>0</v>
      </c>
      <c r="N221" s="11"/>
    </row>
    <row r="222" spans="1:14" ht="13.5" customHeight="1" x14ac:dyDescent="0.45">
      <c r="A222" s="19">
        <v>216</v>
      </c>
      <c r="B222" s="82" t="s">
        <v>122</v>
      </c>
      <c r="C222" s="83">
        <f>SUM(C7:C221)</f>
        <v>5666</v>
      </c>
      <c r="D222" s="83">
        <f t="shared" ref="D222:F222" si="28">SUM(D7:D221)</f>
        <v>24663</v>
      </c>
      <c r="E222" s="83">
        <f t="shared" si="28"/>
        <v>58001</v>
      </c>
      <c r="F222" s="83">
        <f t="shared" si="28"/>
        <v>88330</v>
      </c>
      <c r="H222"/>
      <c r="I222" s="11"/>
      <c r="J222" s="11"/>
      <c r="K222" s="11"/>
      <c r="L222" s="11"/>
      <c r="M222" s="11"/>
      <c r="N222" s="11"/>
    </row>
    <row r="223" spans="1:14" ht="13.5" customHeight="1" x14ac:dyDescent="0.45">
      <c r="H223"/>
      <c r="I223" s="11"/>
      <c r="J223" s="11"/>
      <c r="K223" s="11"/>
      <c r="L223" s="11"/>
      <c r="M223" s="11"/>
      <c r="N223" s="11"/>
    </row>
  </sheetData>
  <sheetProtection sheet="1" objects="1" scenarios="1"/>
  <mergeCells count="2">
    <mergeCell ref="B1:N1"/>
    <mergeCell ref="P4:U6"/>
  </mergeCells>
  <pageMargins left="0.39370078740157483" right="0.39370078740157483" top="0.39370078740157483" bottom="0.39370078740157483" header="0.39370078740157483" footer="0.31496062992125984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11</xdr:col>
                    <xdr:colOff>590550</xdr:colOff>
                    <xdr:row>1</xdr:row>
                    <xdr:rowOff>200025</xdr:rowOff>
                  </from>
                  <to>
                    <xdr:col>13</xdr:col>
                    <xdr:colOff>447675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15</xdr:col>
                    <xdr:colOff>0</xdr:colOff>
                    <xdr:row>1</xdr:row>
                    <xdr:rowOff>219075</xdr:rowOff>
                  </from>
                  <to>
                    <xdr:col>17</xdr:col>
                    <xdr:colOff>314325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5EE3-5308-476A-A067-89F75C974720}">
  <sheetPr>
    <tabColor theme="9" tint="-0.499984740745262"/>
    <pageSetUpPr fitToPage="1"/>
  </sheetPr>
  <dimension ref="A1:Y224"/>
  <sheetViews>
    <sheetView showGridLines="0" showRowColHeaders="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B1" sqref="B1:N1"/>
    </sheetView>
  </sheetViews>
  <sheetFormatPr defaultColWidth="9.1328125" defaultRowHeight="13.5" customHeight="1" x14ac:dyDescent="0.45"/>
  <cols>
    <col min="1" max="1" width="3.1328125" style="12" bestFit="1" customWidth="1"/>
    <col min="2" max="2" width="12.86328125" style="12" customWidth="1"/>
    <col min="3" max="6" width="11.265625" style="12" customWidth="1"/>
    <col min="7" max="7" width="9.1328125" style="12"/>
    <col min="8" max="8" width="14.265625" style="12" customWidth="1"/>
    <col min="9" max="13" width="9.1328125" style="12"/>
    <col min="14" max="14" width="13.265625" style="12" customWidth="1"/>
    <col min="15" max="16384" width="9.1328125" style="12"/>
  </cols>
  <sheetData>
    <row r="1" spans="1:25" ht="21" x14ac:dyDescent="0.45">
      <c r="B1" s="102" t="s">
        <v>817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25" ht="18" x14ac:dyDescent="0.45">
      <c r="B2" s="13"/>
    </row>
    <row r="3" spans="1:25" ht="13.5" customHeight="1" x14ac:dyDescent="0.45">
      <c r="B3" s="12" t="s">
        <v>713</v>
      </c>
      <c r="G3" s="14" t="s">
        <v>804</v>
      </c>
      <c r="M3" s="32">
        <v>1</v>
      </c>
      <c r="P3" s="71">
        <v>54</v>
      </c>
    </row>
    <row r="4" spans="1:25" ht="13.5" customHeight="1" x14ac:dyDescent="0.45">
      <c r="P4" s="101" t="str">
        <f>CONCATENATE("Breakdown of Settlement of ",INDEX(B7:B210,P3),"-speaking Persons, by Settment Stream")</f>
        <v>Breakdown of Settlement of Tigrinya-speaking Persons, by Settment Stream</v>
      </c>
      <c r="Q4" s="101"/>
      <c r="R4" s="101"/>
      <c r="S4" s="101"/>
      <c r="T4" s="101"/>
      <c r="U4" s="101"/>
    </row>
    <row r="5" spans="1:25" s="16" customFormat="1" ht="15" customHeight="1" x14ac:dyDescent="0.45">
      <c r="A5" s="31"/>
      <c r="G5" s="31"/>
      <c r="H5" s="31"/>
      <c r="I5" s="31"/>
      <c r="J5" s="31"/>
      <c r="K5" s="31"/>
      <c r="L5" s="31"/>
      <c r="M5" s="12"/>
      <c r="N5" s="31"/>
      <c r="O5" s="15"/>
      <c r="P5" s="101"/>
      <c r="Q5" s="101"/>
      <c r="R5" s="101"/>
      <c r="S5" s="101"/>
      <c r="T5" s="101"/>
      <c r="U5" s="101"/>
      <c r="V5" s="89"/>
      <c r="W5" s="15"/>
      <c r="X5" s="15"/>
      <c r="Y5" s="15"/>
    </row>
    <row r="6" spans="1:25" ht="13.5" customHeight="1" x14ac:dyDescent="0.45">
      <c r="B6" s="17"/>
      <c r="C6" s="17" t="s">
        <v>711</v>
      </c>
      <c r="D6" s="17" t="s">
        <v>49</v>
      </c>
      <c r="E6" s="17" t="s">
        <v>50</v>
      </c>
      <c r="F6" s="18" t="s">
        <v>714</v>
      </c>
      <c r="H6" s="11"/>
      <c r="I6" s="11"/>
      <c r="J6" s="11"/>
      <c r="K6" s="11"/>
      <c r="L6" s="11"/>
      <c r="M6" s="11"/>
      <c r="N6" s="11"/>
      <c r="O6" s="11"/>
      <c r="P6" s="101"/>
      <c r="Q6" s="101"/>
      <c r="R6" s="101"/>
      <c r="S6" s="101"/>
      <c r="T6" s="101"/>
      <c r="U6" s="101"/>
      <c r="V6" s="89"/>
      <c r="W6" s="11"/>
      <c r="X6" s="11"/>
      <c r="Y6" s="11"/>
    </row>
    <row r="7" spans="1:25" ht="13.5" customHeight="1" x14ac:dyDescent="0.45">
      <c r="A7" s="19">
        <v>1</v>
      </c>
      <c r="B7" s="20" t="s">
        <v>62</v>
      </c>
      <c r="C7" s="21">
        <v>44</v>
      </c>
      <c r="D7" s="21">
        <v>13819</v>
      </c>
      <c r="E7" s="21">
        <v>10133</v>
      </c>
      <c r="F7" s="22">
        <f t="shared" ref="F7:F70" si="0">SUM(C7:E7)</f>
        <v>23996</v>
      </c>
      <c r="H7" s="23" t="str">
        <f>PROPER(B7)</f>
        <v>Not Stated</v>
      </c>
      <c r="I7" s="11">
        <f>VLOOKUP($A7,$A$7:$F$209,2+$M$3)</f>
        <v>44</v>
      </c>
      <c r="J7" s="11">
        <f>I7+A7*0.000001</f>
        <v>44.000000999999997</v>
      </c>
      <c r="K7" s="11">
        <f>RANK(J7,J$7:J$209)</f>
        <v>22</v>
      </c>
      <c r="L7" s="11" t="str">
        <f>VLOOKUP(MATCH(A7,K$7:K$209,0),$A$7:$I$209,8)</f>
        <v>Arabic</v>
      </c>
      <c r="M7" s="11">
        <f>VLOOKUP(MATCH(A7,K$7:K$209,0),$A$7:$I$209,9)</f>
        <v>2441</v>
      </c>
      <c r="N7" s="11"/>
      <c r="O7" s="86"/>
      <c r="P7" s="87" t="s">
        <v>711</v>
      </c>
      <c r="Q7" s="87">
        <f>VLOOKUP($P$3,$A$7:$E$210,3)</f>
        <v>103</v>
      </c>
      <c r="R7" s="88">
        <f>Q7/SUM(Q$7:Q$9)*100</f>
        <v>75.735294117647058</v>
      </c>
      <c r="S7" s="86"/>
      <c r="T7" s="86"/>
      <c r="U7" s="86"/>
      <c r="V7" s="11"/>
      <c r="W7" s="11"/>
      <c r="X7" s="11"/>
      <c r="Y7" s="11"/>
    </row>
    <row r="8" spans="1:25" ht="13.5" customHeight="1" x14ac:dyDescent="0.45">
      <c r="A8" s="19">
        <v>2</v>
      </c>
      <c r="B8" s="24" t="s">
        <v>68</v>
      </c>
      <c r="C8" s="25">
        <v>78</v>
      </c>
      <c r="D8" s="25">
        <v>2557</v>
      </c>
      <c r="E8" s="25">
        <v>8922</v>
      </c>
      <c r="F8" s="22">
        <f t="shared" si="0"/>
        <v>11557</v>
      </c>
      <c r="H8" s="23" t="str">
        <f t="shared" ref="H8:H71" si="1">PROPER(B8)</f>
        <v>English</v>
      </c>
      <c r="I8" s="11">
        <f t="shared" ref="I8:I71" si="2">VLOOKUP($A8,$A$7:$F$209,2+$M$3)</f>
        <v>78</v>
      </c>
      <c r="J8" s="11">
        <f t="shared" ref="J8:J71" si="3">I8+A8*0.000001</f>
        <v>78.000001999999995</v>
      </c>
      <c r="K8" s="11">
        <f t="shared" ref="K8:K71" si="4">RANK(J8,J$7:J$209)</f>
        <v>15</v>
      </c>
      <c r="L8" s="11" t="str">
        <f t="shared" ref="L8:L71" si="5">VLOOKUP(MATCH(A8,K$7:K$209,0),$A$7:$I$209,8)</f>
        <v>Swahili</v>
      </c>
      <c r="M8" s="11">
        <f t="shared" ref="M8:M71" si="6">VLOOKUP(MATCH(A8,K$7:K$209,0),$A$7:$I$209,9)</f>
        <v>320</v>
      </c>
      <c r="N8" s="11"/>
      <c r="O8" s="86"/>
      <c r="P8" s="87" t="s">
        <v>49</v>
      </c>
      <c r="Q8" s="87">
        <f>VLOOKUP($P$3,$A$7:$E$210,4)</f>
        <v>31</v>
      </c>
      <c r="R8" s="88">
        <f t="shared" ref="R8:R9" si="7">Q8/SUM(Q$7:Q$9)*100</f>
        <v>22.794117647058822</v>
      </c>
      <c r="S8" s="86"/>
      <c r="T8" s="86"/>
      <c r="U8" s="86"/>
      <c r="V8" s="11"/>
      <c r="W8" s="11" t="s">
        <v>711</v>
      </c>
      <c r="X8" s="11"/>
      <c r="Y8" s="11"/>
    </row>
    <row r="9" spans="1:25" ht="13.5" customHeight="1" x14ac:dyDescent="0.45">
      <c r="A9" s="19">
        <v>3</v>
      </c>
      <c r="B9" s="24" t="s">
        <v>74</v>
      </c>
      <c r="C9" s="25">
        <v>13</v>
      </c>
      <c r="D9" s="25">
        <v>1271</v>
      </c>
      <c r="E9" s="25">
        <v>6485</v>
      </c>
      <c r="F9" s="22">
        <f t="shared" si="0"/>
        <v>7769</v>
      </c>
      <c r="H9" s="23" t="str">
        <f t="shared" si="1"/>
        <v>Mandarin</v>
      </c>
      <c r="I9" s="11">
        <f t="shared" si="2"/>
        <v>13</v>
      </c>
      <c r="J9" s="11">
        <f t="shared" si="3"/>
        <v>13.000003</v>
      </c>
      <c r="K9" s="11">
        <f t="shared" si="4"/>
        <v>39</v>
      </c>
      <c r="L9" s="11" t="str">
        <f>VLOOKUP(MATCH(A9,K$7:K$209,0),$A$7:$I$209,8)</f>
        <v>Dari</v>
      </c>
      <c r="M9" s="11">
        <f t="shared" si="6"/>
        <v>317</v>
      </c>
      <c r="N9" s="11"/>
      <c r="O9" s="86"/>
      <c r="P9" s="87" t="s">
        <v>50</v>
      </c>
      <c r="Q9" s="87">
        <f>VLOOKUP($P$3,$A$7:$E$210,5)</f>
        <v>2</v>
      </c>
      <c r="R9" s="88">
        <f t="shared" si="7"/>
        <v>1.4705882352941175</v>
      </c>
      <c r="S9" s="86"/>
      <c r="T9" s="86"/>
      <c r="U9" s="86"/>
      <c r="V9" s="11"/>
      <c r="W9" s="11" t="s">
        <v>49</v>
      </c>
      <c r="X9" s="11"/>
      <c r="Y9" s="11"/>
    </row>
    <row r="10" spans="1:25" ht="13.5" customHeight="1" x14ac:dyDescent="0.45">
      <c r="A10" s="19">
        <v>4</v>
      </c>
      <c r="B10" s="24" t="s">
        <v>80</v>
      </c>
      <c r="C10" s="25">
        <v>9</v>
      </c>
      <c r="D10" s="25">
        <v>377</v>
      </c>
      <c r="E10" s="25">
        <v>5072</v>
      </c>
      <c r="F10" s="22">
        <f t="shared" si="0"/>
        <v>5458</v>
      </c>
      <c r="H10" s="23" t="str">
        <f t="shared" si="1"/>
        <v>Punjabi</v>
      </c>
      <c r="I10" s="11">
        <f t="shared" si="2"/>
        <v>9</v>
      </c>
      <c r="J10" s="11">
        <f t="shared" si="3"/>
        <v>9.0000040000000006</v>
      </c>
      <c r="K10" s="11">
        <f t="shared" si="4"/>
        <v>45</v>
      </c>
      <c r="L10" s="11" t="str">
        <f t="shared" si="5"/>
        <v>Hazaragi</v>
      </c>
      <c r="M10" s="11">
        <f t="shared" si="6"/>
        <v>213</v>
      </c>
      <c r="N10" s="11"/>
      <c r="O10" s="86"/>
      <c r="P10" s="86"/>
      <c r="Q10" s="86"/>
      <c r="R10" s="86"/>
      <c r="S10" s="86"/>
      <c r="T10" s="86"/>
      <c r="U10" s="86"/>
      <c r="V10" s="11"/>
      <c r="W10" s="11" t="s">
        <v>50</v>
      </c>
      <c r="X10" s="11"/>
      <c r="Y10" s="11"/>
    </row>
    <row r="11" spans="1:25" ht="13.5" customHeight="1" x14ac:dyDescent="0.45">
      <c r="A11" s="19">
        <v>5</v>
      </c>
      <c r="B11" s="24" t="s">
        <v>86</v>
      </c>
      <c r="C11" s="25">
        <v>0</v>
      </c>
      <c r="D11" s="25">
        <v>201</v>
      </c>
      <c r="E11" s="25">
        <v>3222</v>
      </c>
      <c r="F11" s="22">
        <f t="shared" si="0"/>
        <v>3423</v>
      </c>
      <c r="H11" s="23" t="str">
        <f t="shared" si="1"/>
        <v>Hindi</v>
      </c>
      <c r="I11" s="11">
        <f t="shared" si="2"/>
        <v>0</v>
      </c>
      <c r="J11" s="11">
        <f t="shared" si="3"/>
        <v>4.9999999999999996E-6</v>
      </c>
      <c r="K11" s="11">
        <f t="shared" si="4"/>
        <v>203</v>
      </c>
      <c r="L11" s="11" t="str">
        <f t="shared" si="5"/>
        <v>Karen</v>
      </c>
      <c r="M11" s="11">
        <f t="shared" si="6"/>
        <v>197</v>
      </c>
      <c r="N11" s="11"/>
      <c r="O11" s="86"/>
      <c r="P11" s="86"/>
      <c r="Q11" s="86"/>
      <c r="R11" s="86"/>
      <c r="S11" s="86"/>
      <c r="T11" s="86"/>
      <c r="U11" s="86"/>
      <c r="V11" s="11"/>
      <c r="W11" s="11" t="s">
        <v>714</v>
      </c>
      <c r="X11" s="11"/>
      <c r="Y11" s="11"/>
    </row>
    <row r="12" spans="1:25" ht="13.5" customHeight="1" x14ac:dyDescent="0.45">
      <c r="A12" s="19">
        <v>6</v>
      </c>
      <c r="B12" s="24" t="s">
        <v>92</v>
      </c>
      <c r="C12" s="25">
        <v>2441</v>
      </c>
      <c r="D12" s="25">
        <v>506</v>
      </c>
      <c r="E12" s="25">
        <v>290</v>
      </c>
      <c r="F12" s="22">
        <f t="shared" si="0"/>
        <v>3237</v>
      </c>
      <c r="H12" s="23" t="str">
        <f t="shared" si="1"/>
        <v>Arabic</v>
      </c>
      <c r="I12" s="11">
        <f t="shared" si="2"/>
        <v>2441</v>
      </c>
      <c r="J12" s="11">
        <f t="shared" si="3"/>
        <v>2441.0000060000002</v>
      </c>
      <c r="K12" s="11">
        <f t="shared" si="4"/>
        <v>1</v>
      </c>
      <c r="L12" s="11" t="str">
        <f t="shared" si="5"/>
        <v>Burmese / Myanmar</v>
      </c>
      <c r="M12" s="11">
        <f t="shared" si="6"/>
        <v>160</v>
      </c>
      <c r="N12" s="11"/>
      <c r="O12" s="86"/>
      <c r="P12" s="86"/>
      <c r="Q12" s="86"/>
      <c r="R12" s="86"/>
      <c r="S12" s="86"/>
      <c r="T12" s="86"/>
      <c r="U12" s="86"/>
      <c r="V12" s="11"/>
      <c r="W12" s="11"/>
      <c r="X12" s="11"/>
      <c r="Y12" s="11"/>
    </row>
    <row r="13" spans="1:25" ht="13.5" customHeight="1" x14ac:dyDescent="0.45">
      <c r="A13" s="19">
        <v>7</v>
      </c>
      <c r="B13" s="24" t="s">
        <v>115</v>
      </c>
      <c r="C13" s="25">
        <v>0</v>
      </c>
      <c r="D13" s="25">
        <v>39</v>
      </c>
      <c r="E13" s="25">
        <v>2320</v>
      </c>
      <c r="F13" s="22">
        <f t="shared" si="0"/>
        <v>2359</v>
      </c>
      <c r="H13" s="23" t="str">
        <f t="shared" si="1"/>
        <v>Telugu</v>
      </c>
      <c r="I13" s="11">
        <f t="shared" si="2"/>
        <v>0</v>
      </c>
      <c r="J13" s="11">
        <f t="shared" si="3"/>
        <v>6.9999999999999999E-6</v>
      </c>
      <c r="K13" s="11">
        <f t="shared" si="4"/>
        <v>202</v>
      </c>
      <c r="L13" s="11" t="str">
        <f t="shared" si="5"/>
        <v>Chin Haka</v>
      </c>
      <c r="M13" s="11">
        <f t="shared" si="6"/>
        <v>158</v>
      </c>
      <c r="N13" s="11"/>
      <c r="O13" s="86"/>
      <c r="P13" s="86"/>
      <c r="Q13" s="86"/>
      <c r="R13" s="86"/>
      <c r="S13" s="86"/>
      <c r="T13" s="86"/>
      <c r="U13" s="86"/>
      <c r="V13" s="11"/>
      <c r="W13" s="11"/>
      <c r="X13" s="11"/>
      <c r="Y13" s="11"/>
    </row>
    <row r="14" spans="1:25" ht="13.5" customHeight="1" x14ac:dyDescent="0.45">
      <c r="A14" s="19">
        <v>8</v>
      </c>
      <c r="B14" s="24" t="s">
        <v>104</v>
      </c>
      <c r="C14" s="25">
        <v>2</v>
      </c>
      <c r="D14" s="25">
        <v>908</v>
      </c>
      <c r="E14" s="25">
        <v>1265</v>
      </c>
      <c r="F14" s="22">
        <f t="shared" si="0"/>
        <v>2175</v>
      </c>
      <c r="H14" s="23" t="str">
        <f t="shared" si="1"/>
        <v>Vietnamese</v>
      </c>
      <c r="I14" s="11">
        <f t="shared" si="2"/>
        <v>2</v>
      </c>
      <c r="J14" s="11">
        <f t="shared" si="3"/>
        <v>2.0000079999999998</v>
      </c>
      <c r="K14" s="11">
        <f t="shared" si="4"/>
        <v>83</v>
      </c>
      <c r="L14" s="11" t="str">
        <f t="shared" si="5"/>
        <v>Assyrian</v>
      </c>
      <c r="M14" s="11">
        <f t="shared" si="6"/>
        <v>149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3.5" customHeight="1" x14ac:dyDescent="0.45">
      <c r="A15" s="19">
        <v>9</v>
      </c>
      <c r="B15" s="24" t="s">
        <v>98</v>
      </c>
      <c r="C15" s="25">
        <v>36</v>
      </c>
      <c r="D15" s="25">
        <v>194</v>
      </c>
      <c r="E15" s="25">
        <v>1863</v>
      </c>
      <c r="F15" s="22">
        <f t="shared" si="0"/>
        <v>2093</v>
      </c>
      <c r="H15" s="23" t="str">
        <f t="shared" si="1"/>
        <v>Urdu</v>
      </c>
      <c r="I15" s="11">
        <f t="shared" si="2"/>
        <v>36</v>
      </c>
      <c r="J15" s="11">
        <f t="shared" si="3"/>
        <v>36.000008999999999</v>
      </c>
      <c r="K15" s="11">
        <f t="shared" si="4"/>
        <v>25</v>
      </c>
      <c r="L15" s="11" t="str">
        <f t="shared" si="5"/>
        <v>Karen S'Gaw</v>
      </c>
      <c r="M15" s="11">
        <f t="shared" si="6"/>
        <v>140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3.5" customHeight="1" x14ac:dyDescent="0.45">
      <c r="A16" s="19">
        <v>10</v>
      </c>
      <c r="B16" s="24" t="s">
        <v>121</v>
      </c>
      <c r="C16" s="25">
        <v>18</v>
      </c>
      <c r="D16" s="25">
        <v>58</v>
      </c>
      <c r="E16" s="25">
        <v>1986</v>
      </c>
      <c r="F16" s="22">
        <f t="shared" si="0"/>
        <v>2062</v>
      </c>
      <c r="H16" s="23" t="str">
        <f t="shared" si="1"/>
        <v>Nepali</v>
      </c>
      <c r="I16" s="11">
        <f t="shared" si="2"/>
        <v>18</v>
      </c>
      <c r="J16" s="11">
        <f t="shared" si="3"/>
        <v>18.00001</v>
      </c>
      <c r="K16" s="11">
        <f t="shared" si="4"/>
        <v>32</v>
      </c>
      <c r="L16" s="11" t="str">
        <f t="shared" si="5"/>
        <v>Oromo</v>
      </c>
      <c r="M16" s="11">
        <f t="shared" si="6"/>
        <v>136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3.5" customHeight="1" x14ac:dyDescent="0.45">
      <c r="A17" s="19">
        <v>11</v>
      </c>
      <c r="B17" s="24" t="s">
        <v>127</v>
      </c>
      <c r="C17" s="25">
        <v>2</v>
      </c>
      <c r="D17" s="25">
        <v>84</v>
      </c>
      <c r="E17" s="25">
        <v>1743</v>
      </c>
      <c r="F17" s="22">
        <f t="shared" si="0"/>
        <v>1829</v>
      </c>
      <c r="H17" s="23" t="str">
        <f t="shared" si="1"/>
        <v>Sinhalese</v>
      </c>
      <c r="I17" s="11">
        <f t="shared" si="2"/>
        <v>2</v>
      </c>
      <c r="J17" s="11">
        <f t="shared" si="3"/>
        <v>2.0000110000000002</v>
      </c>
      <c r="K17" s="11">
        <f t="shared" si="4"/>
        <v>82</v>
      </c>
      <c r="L17" s="11" t="str">
        <f t="shared" si="5"/>
        <v>Farsi (Persian)</v>
      </c>
      <c r="M17" s="11">
        <f t="shared" si="6"/>
        <v>136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13.5" customHeight="1" x14ac:dyDescent="0.45">
      <c r="A18" s="19">
        <v>12</v>
      </c>
      <c r="B18" s="24" t="s">
        <v>132</v>
      </c>
      <c r="C18" s="25">
        <v>0</v>
      </c>
      <c r="D18" s="25">
        <v>47</v>
      </c>
      <c r="E18" s="25">
        <v>1489</v>
      </c>
      <c r="F18" s="22">
        <f t="shared" si="0"/>
        <v>1536</v>
      </c>
      <c r="H18" s="23" t="str">
        <f t="shared" si="1"/>
        <v>Gujarati</v>
      </c>
      <c r="I18" s="11">
        <f t="shared" si="2"/>
        <v>0</v>
      </c>
      <c r="J18" s="11">
        <f t="shared" si="3"/>
        <v>1.2E-5</v>
      </c>
      <c r="K18" s="11">
        <f t="shared" si="4"/>
        <v>201</v>
      </c>
      <c r="L18" s="11" t="str">
        <f t="shared" si="5"/>
        <v>Tigrinya</v>
      </c>
      <c r="M18" s="11">
        <f t="shared" si="6"/>
        <v>103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13.5" customHeight="1" x14ac:dyDescent="0.45">
      <c r="A19" s="19">
        <v>13</v>
      </c>
      <c r="B19" s="24" t="s">
        <v>110</v>
      </c>
      <c r="C19" s="25">
        <v>2</v>
      </c>
      <c r="D19" s="25">
        <v>133</v>
      </c>
      <c r="E19" s="25">
        <v>1305</v>
      </c>
      <c r="F19" s="22">
        <f t="shared" si="0"/>
        <v>1440</v>
      </c>
      <c r="H19" s="23" t="str">
        <f t="shared" si="1"/>
        <v>Chinese, Nec</v>
      </c>
      <c r="I19" s="11">
        <f t="shared" si="2"/>
        <v>2</v>
      </c>
      <c r="J19" s="11">
        <f t="shared" si="3"/>
        <v>2.000013</v>
      </c>
      <c r="K19" s="11">
        <f t="shared" si="4"/>
        <v>81</v>
      </c>
      <c r="L19" s="11" t="str">
        <f t="shared" si="5"/>
        <v>Not Recorded</v>
      </c>
      <c r="M19" s="11">
        <f t="shared" si="6"/>
        <v>83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13.5" customHeight="1" x14ac:dyDescent="0.45">
      <c r="A20" s="19">
        <v>14</v>
      </c>
      <c r="B20" s="24" t="s">
        <v>151</v>
      </c>
      <c r="C20" s="25">
        <v>11</v>
      </c>
      <c r="D20" s="25">
        <v>257</v>
      </c>
      <c r="E20" s="25">
        <v>907</v>
      </c>
      <c r="F20" s="22">
        <f t="shared" si="0"/>
        <v>1175</v>
      </c>
      <c r="H20" s="23" t="str">
        <f t="shared" si="1"/>
        <v>Spanish</v>
      </c>
      <c r="I20" s="11">
        <f t="shared" si="2"/>
        <v>11</v>
      </c>
      <c r="J20" s="11">
        <f t="shared" si="3"/>
        <v>11.000014</v>
      </c>
      <c r="K20" s="11">
        <f t="shared" si="4"/>
        <v>41</v>
      </c>
      <c r="L20" s="11" t="str">
        <f t="shared" si="5"/>
        <v>Tibetan</v>
      </c>
      <c r="M20" s="11">
        <f t="shared" si="6"/>
        <v>81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13.5" customHeight="1" x14ac:dyDescent="0.45">
      <c r="A21" s="19">
        <v>15</v>
      </c>
      <c r="B21" s="24" t="s">
        <v>60</v>
      </c>
      <c r="C21" s="25">
        <v>83</v>
      </c>
      <c r="D21" s="25">
        <v>227</v>
      </c>
      <c r="E21" s="25">
        <v>828</v>
      </c>
      <c r="F21" s="22">
        <f t="shared" si="0"/>
        <v>1138</v>
      </c>
      <c r="H21" s="23" t="str">
        <f t="shared" si="1"/>
        <v>Not Recorded</v>
      </c>
      <c r="I21" s="11">
        <f t="shared" si="2"/>
        <v>83</v>
      </c>
      <c r="J21" s="11">
        <f t="shared" si="3"/>
        <v>83.000015000000005</v>
      </c>
      <c r="K21" s="11">
        <f t="shared" si="4"/>
        <v>13</v>
      </c>
      <c r="L21" s="11" t="str">
        <f t="shared" si="5"/>
        <v>English</v>
      </c>
      <c r="M21" s="11">
        <f t="shared" si="6"/>
        <v>78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13.5" customHeight="1" x14ac:dyDescent="0.45">
      <c r="A22" s="19">
        <v>16</v>
      </c>
      <c r="B22" s="24" t="s">
        <v>146</v>
      </c>
      <c r="C22" s="25">
        <v>0</v>
      </c>
      <c r="D22" s="25">
        <v>19</v>
      </c>
      <c r="E22" s="25">
        <v>906</v>
      </c>
      <c r="F22" s="22">
        <f t="shared" si="0"/>
        <v>925</v>
      </c>
      <c r="H22" s="23" t="str">
        <f t="shared" si="1"/>
        <v>Malayalam</v>
      </c>
      <c r="I22" s="11">
        <f t="shared" si="2"/>
        <v>0</v>
      </c>
      <c r="J22" s="11">
        <f t="shared" si="3"/>
        <v>1.5999999999999999E-5</v>
      </c>
      <c r="K22" s="11">
        <f t="shared" si="4"/>
        <v>200</v>
      </c>
      <c r="L22" s="11" t="str">
        <f t="shared" si="5"/>
        <v>Persian</v>
      </c>
      <c r="M22" s="11">
        <f t="shared" si="6"/>
        <v>74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13.5" customHeight="1" x14ac:dyDescent="0.45">
      <c r="A23" s="19">
        <v>17</v>
      </c>
      <c r="B23" s="24" t="s">
        <v>137</v>
      </c>
      <c r="C23" s="25">
        <v>5</v>
      </c>
      <c r="D23" s="25">
        <v>92</v>
      </c>
      <c r="E23" s="25">
        <v>756</v>
      </c>
      <c r="F23" s="22">
        <f t="shared" si="0"/>
        <v>853</v>
      </c>
      <c r="H23" s="23" t="str">
        <f t="shared" si="1"/>
        <v>Tamil</v>
      </c>
      <c r="I23" s="11">
        <f t="shared" si="2"/>
        <v>5</v>
      </c>
      <c r="J23" s="11">
        <f t="shared" si="3"/>
        <v>5.0000169999999997</v>
      </c>
      <c r="K23" s="11">
        <f t="shared" si="4"/>
        <v>51</v>
      </c>
      <c r="L23" s="11" t="str">
        <f t="shared" si="5"/>
        <v>Chin</v>
      </c>
      <c r="M23" s="11">
        <f t="shared" si="6"/>
        <v>68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13.5" customHeight="1" x14ac:dyDescent="0.45">
      <c r="A24" s="19">
        <v>18</v>
      </c>
      <c r="B24" s="24" t="s">
        <v>171</v>
      </c>
      <c r="C24" s="25">
        <v>0</v>
      </c>
      <c r="D24" s="25">
        <v>45</v>
      </c>
      <c r="E24" s="25">
        <v>714</v>
      </c>
      <c r="F24" s="22">
        <f t="shared" si="0"/>
        <v>759</v>
      </c>
      <c r="H24" s="23" t="str">
        <f t="shared" si="1"/>
        <v>Filipino</v>
      </c>
      <c r="I24" s="11">
        <f t="shared" si="2"/>
        <v>0</v>
      </c>
      <c r="J24" s="11">
        <f t="shared" si="3"/>
        <v>1.8E-5</v>
      </c>
      <c r="K24" s="11">
        <f t="shared" si="4"/>
        <v>199</v>
      </c>
      <c r="L24" s="11" t="str">
        <f t="shared" si="5"/>
        <v>Pashto</v>
      </c>
      <c r="M24" s="11">
        <f t="shared" si="6"/>
        <v>65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13.5" customHeight="1" x14ac:dyDescent="0.45">
      <c r="A25" s="19">
        <v>19</v>
      </c>
      <c r="B25" s="24" t="s">
        <v>162</v>
      </c>
      <c r="C25" s="25">
        <v>0</v>
      </c>
      <c r="D25" s="25">
        <v>164</v>
      </c>
      <c r="E25" s="25">
        <v>568</v>
      </c>
      <c r="F25" s="22">
        <f t="shared" si="0"/>
        <v>732</v>
      </c>
      <c r="H25" s="23" t="str">
        <f t="shared" si="1"/>
        <v>Cantonese</v>
      </c>
      <c r="I25" s="11">
        <f t="shared" si="2"/>
        <v>0</v>
      </c>
      <c r="J25" s="11">
        <f t="shared" si="3"/>
        <v>1.8999999999999998E-5</v>
      </c>
      <c r="K25" s="11">
        <f t="shared" si="4"/>
        <v>198</v>
      </c>
      <c r="L25" s="11" t="str">
        <f t="shared" si="5"/>
        <v>Amharic</v>
      </c>
      <c r="M25" s="11">
        <f t="shared" si="6"/>
        <v>60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13.5" customHeight="1" x14ac:dyDescent="0.45">
      <c r="A26" s="19">
        <v>20</v>
      </c>
      <c r="B26" s="24" t="s">
        <v>167</v>
      </c>
      <c r="C26" s="25">
        <v>2</v>
      </c>
      <c r="D26" s="25">
        <v>503</v>
      </c>
      <c r="E26" s="25">
        <v>211</v>
      </c>
      <c r="F26" s="22">
        <f t="shared" si="0"/>
        <v>716</v>
      </c>
      <c r="H26" s="23" t="str">
        <f t="shared" si="1"/>
        <v>Thai</v>
      </c>
      <c r="I26" s="11">
        <f t="shared" si="2"/>
        <v>2</v>
      </c>
      <c r="J26" s="11">
        <f t="shared" si="3"/>
        <v>2.0000200000000001</v>
      </c>
      <c r="K26" s="11">
        <f t="shared" si="4"/>
        <v>80</v>
      </c>
      <c r="L26" s="11" t="str">
        <f t="shared" si="5"/>
        <v>Eastern Kayah</v>
      </c>
      <c r="M26" s="11">
        <f t="shared" si="6"/>
        <v>55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13.5" customHeight="1" x14ac:dyDescent="0.45">
      <c r="A27" s="19">
        <v>21</v>
      </c>
      <c r="B27" s="24" t="s">
        <v>180</v>
      </c>
      <c r="C27" s="25">
        <v>0</v>
      </c>
      <c r="D27" s="25">
        <v>168</v>
      </c>
      <c r="E27" s="25">
        <v>520</v>
      </c>
      <c r="F27" s="22">
        <f t="shared" si="0"/>
        <v>688</v>
      </c>
      <c r="H27" s="23" t="str">
        <f t="shared" si="1"/>
        <v>Korean</v>
      </c>
      <c r="I27" s="11">
        <f t="shared" si="2"/>
        <v>0</v>
      </c>
      <c r="J27" s="11">
        <f t="shared" si="3"/>
        <v>2.0999999999999999E-5</v>
      </c>
      <c r="K27" s="11">
        <f t="shared" si="4"/>
        <v>197</v>
      </c>
      <c r="L27" s="11" t="str">
        <f t="shared" si="5"/>
        <v>Kirundi/Nyarwandwa</v>
      </c>
      <c r="M27" s="11">
        <f t="shared" si="6"/>
        <v>48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13.5" customHeight="1" x14ac:dyDescent="0.45">
      <c r="A28" s="19">
        <v>22</v>
      </c>
      <c r="B28" s="24" t="s">
        <v>157</v>
      </c>
      <c r="C28" s="25">
        <v>2</v>
      </c>
      <c r="D28" s="25">
        <v>94</v>
      </c>
      <c r="E28" s="25">
        <v>588</v>
      </c>
      <c r="F28" s="22">
        <f t="shared" si="0"/>
        <v>684</v>
      </c>
      <c r="H28" s="23" t="str">
        <f t="shared" si="1"/>
        <v>Indonesian</v>
      </c>
      <c r="I28" s="11">
        <f t="shared" si="2"/>
        <v>2</v>
      </c>
      <c r="J28" s="11">
        <f t="shared" si="3"/>
        <v>2.000022</v>
      </c>
      <c r="K28" s="11">
        <f t="shared" si="4"/>
        <v>79</v>
      </c>
      <c r="L28" s="11" t="str">
        <f t="shared" si="5"/>
        <v>Not Stated</v>
      </c>
      <c r="M28" s="11">
        <f t="shared" si="6"/>
        <v>44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13.5" customHeight="1" x14ac:dyDescent="0.45">
      <c r="A29" s="19">
        <v>23</v>
      </c>
      <c r="B29" s="24" t="s">
        <v>175</v>
      </c>
      <c r="C29" s="25">
        <v>2</v>
      </c>
      <c r="D29" s="25">
        <v>58</v>
      </c>
      <c r="E29" s="25">
        <v>569</v>
      </c>
      <c r="F29" s="22">
        <f t="shared" si="0"/>
        <v>629</v>
      </c>
      <c r="H29" s="23" t="str">
        <f t="shared" si="1"/>
        <v>Bengali</v>
      </c>
      <c r="I29" s="11">
        <f t="shared" si="2"/>
        <v>2</v>
      </c>
      <c r="J29" s="11">
        <f t="shared" si="3"/>
        <v>2.0000230000000001</v>
      </c>
      <c r="K29" s="11">
        <f t="shared" si="4"/>
        <v>78</v>
      </c>
      <c r="L29" s="11" t="str">
        <f t="shared" si="5"/>
        <v>Farsi (Afghan)</v>
      </c>
      <c r="M29" s="11">
        <f t="shared" si="6"/>
        <v>42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13.5" customHeight="1" x14ac:dyDescent="0.45">
      <c r="A30" s="19">
        <v>24</v>
      </c>
      <c r="B30" s="24" t="s">
        <v>186</v>
      </c>
      <c r="C30" s="25">
        <v>317</v>
      </c>
      <c r="D30" s="25">
        <v>283</v>
      </c>
      <c r="E30" s="25">
        <v>11</v>
      </c>
      <c r="F30" s="22">
        <f t="shared" si="0"/>
        <v>611</v>
      </c>
      <c r="H30" s="23" t="str">
        <f t="shared" si="1"/>
        <v>Dari</v>
      </c>
      <c r="I30" s="11">
        <f t="shared" si="2"/>
        <v>317</v>
      </c>
      <c r="J30" s="11">
        <f t="shared" si="3"/>
        <v>317.000024</v>
      </c>
      <c r="K30" s="11">
        <f t="shared" si="4"/>
        <v>3</v>
      </c>
      <c r="L30" s="11" t="str">
        <f t="shared" si="5"/>
        <v>Turkish</v>
      </c>
      <c r="M30" s="11">
        <f t="shared" si="6"/>
        <v>38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13.5" customHeight="1" x14ac:dyDescent="0.45">
      <c r="A31" s="19">
        <v>25</v>
      </c>
      <c r="B31" s="24" t="s">
        <v>224</v>
      </c>
      <c r="C31" s="25">
        <v>0</v>
      </c>
      <c r="D31" s="25">
        <v>90</v>
      </c>
      <c r="E31" s="25">
        <v>402</v>
      </c>
      <c r="F31" s="22">
        <f t="shared" si="0"/>
        <v>492</v>
      </c>
      <c r="H31" s="23" t="str">
        <f t="shared" si="1"/>
        <v>Italian</v>
      </c>
      <c r="I31" s="11">
        <f t="shared" si="2"/>
        <v>0</v>
      </c>
      <c r="J31" s="11">
        <f t="shared" si="3"/>
        <v>2.4999999999999998E-5</v>
      </c>
      <c r="K31" s="11">
        <f t="shared" si="4"/>
        <v>196</v>
      </c>
      <c r="L31" s="11" t="str">
        <f t="shared" si="5"/>
        <v>Urdu</v>
      </c>
      <c r="M31" s="11">
        <f t="shared" si="6"/>
        <v>36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13.5" customHeight="1" x14ac:dyDescent="0.45">
      <c r="A32" s="19">
        <v>26</v>
      </c>
      <c r="B32" s="24" t="s">
        <v>214</v>
      </c>
      <c r="C32" s="25">
        <v>17</v>
      </c>
      <c r="D32" s="25">
        <v>55</v>
      </c>
      <c r="E32" s="25">
        <v>362</v>
      </c>
      <c r="F32" s="22">
        <f t="shared" si="0"/>
        <v>434</v>
      </c>
      <c r="H32" s="23" t="str">
        <f t="shared" si="1"/>
        <v>Persian</v>
      </c>
      <c r="I32" s="11">
        <f t="shared" si="2"/>
        <v>17</v>
      </c>
      <c r="J32" s="11">
        <f t="shared" si="3"/>
        <v>17.000025999999998</v>
      </c>
      <c r="K32" s="11">
        <f t="shared" si="4"/>
        <v>34</v>
      </c>
      <c r="L32" s="11" t="str">
        <f t="shared" si="5"/>
        <v>Kinyarwanda / Rwanda</v>
      </c>
      <c r="M32" s="11">
        <f t="shared" si="6"/>
        <v>34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13.5" customHeight="1" x14ac:dyDescent="0.45">
      <c r="A33" s="19">
        <v>27</v>
      </c>
      <c r="B33" s="24" t="s">
        <v>229</v>
      </c>
      <c r="C33" s="25">
        <v>23</v>
      </c>
      <c r="D33" s="25">
        <v>55</v>
      </c>
      <c r="E33" s="25">
        <v>355</v>
      </c>
      <c r="F33" s="22">
        <f t="shared" si="0"/>
        <v>433</v>
      </c>
      <c r="H33" s="23" t="str">
        <f t="shared" si="1"/>
        <v>French</v>
      </c>
      <c r="I33" s="11">
        <f t="shared" si="2"/>
        <v>23</v>
      </c>
      <c r="J33" s="11">
        <f t="shared" si="3"/>
        <v>23.000026999999999</v>
      </c>
      <c r="K33" s="11">
        <f t="shared" si="4"/>
        <v>28</v>
      </c>
      <c r="L33" s="11" t="str">
        <f t="shared" si="5"/>
        <v>Chin Teddim</v>
      </c>
      <c r="M33" s="11">
        <f t="shared" si="6"/>
        <v>32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13.5" customHeight="1" x14ac:dyDescent="0.45">
      <c r="A34" s="19">
        <v>28</v>
      </c>
      <c r="B34" s="24" t="s">
        <v>214</v>
      </c>
      <c r="C34" s="25">
        <v>74</v>
      </c>
      <c r="D34" s="25">
        <v>80</v>
      </c>
      <c r="E34" s="25">
        <v>275</v>
      </c>
      <c r="F34" s="22">
        <f t="shared" si="0"/>
        <v>429</v>
      </c>
      <c r="H34" s="23" t="str">
        <f t="shared" si="1"/>
        <v>Persian</v>
      </c>
      <c r="I34" s="11">
        <f t="shared" si="2"/>
        <v>74</v>
      </c>
      <c r="J34" s="11">
        <f t="shared" si="3"/>
        <v>74.000028</v>
      </c>
      <c r="K34" s="11">
        <f t="shared" si="4"/>
        <v>16</v>
      </c>
      <c r="L34" s="11" t="str">
        <f t="shared" si="5"/>
        <v>French</v>
      </c>
      <c r="M34" s="11">
        <f t="shared" si="6"/>
        <v>23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13.5" customHeight="1" x14ac:dyDescent="0.45">
      <c r="A35" s="19">
        <v>29</v>
      </c>
      <c r="B35" s="24" t="s">
        <v>238</v>
      </c>
      <c r="C35" s="25">
        <v>38</v>
      </c>
      <c r="D35" s="25">
        <v>223</v>
      </c>
      <c r="E35" s="25">
        <v>166</v>
      </c>
      <c r="F35" s="22">
        <f t="shared" si="0"/>
        <v>427</v>
      </c>
      <c r="H35" s="23" t="str">
        <f t="shared" si="1"/>
        <v>Turkish</v>
      </c>
      <c r="I35" s="11">
        <f t="shared" si="2"/>
        <v>38</v>
      </c>
      <c r="J35" s="11">
        <f t="shared" si="3"/>
        <v>38.000028999999998</v>
      </c>
      <c r="K35" s="11">
        <f t="shared" si="4"/>
        <v>24</v>
      </c>
      <c r="L35" s="11" t="str">
        <f t="shared" si="5"/>
        <v>Chin Zome</v>
      </c>
      <c r="M35" s="11">
        <f t="shared" si="6"/>
        <v>20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13.5" customHeight="1" x14ac:dyDescent="0.45">
      <c r="A36" s="19">
        <v>30</v>
      </c>
      <c r="B36" s="24" t="s">
        <v>253</v>
      </c>
      <c r="C36" s="25">
        <v>213</v>
      </c>
      <c r="D36" s="25">
        <v>192</v>
      </c>
      <c r="E36" s="25">
        <v>5</v>
      </c>
      <c r="F36" s="22">
        <f t="shared" si="0"/>
        <v>410</v>
      </c>
      <c r="H36" s="23" t="str">
        <f t="shared" si="1"/>
        <v>Hazaragi</v>
      </c>
      <c r="I36" s="11">
        <f t="shared" si="2"/>
        <v>213</v>
      </c>
      <c r="J36" s="11">
        <f t="shared" si="3"/>
        <v>213.00003000000001</v>
      </c>
      <c r="K36" s="11">
        <f t="shared" si="4"/>
        <v>4</v>
      </c>
      <c r="L36" s="11" t="str">
        <f t="shared" si="5"/>
        <v>Non-Verbal So Dscrbd</v>
      </c>
      <c r="M36" s="11">
        <f t="shared" si="6"/>
        <v>18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5" ht="13.5" customHeight="1" x14ac:dyDescent="0.45">
      <c r="A37" s="19">
        <v>31</v>
      </c>
      <c r="B37" s="24" t="s">
        <v>209</v>
      </c>
      <c r="C37" s="25">
        <v>320</v>
      </c>
      <c r="D37" s="25">
        <v>9</v>
      </c>
      <c r="E37" s="25">
        <v>55</v>
      </c>
      <c r="F37" s="22">
        <f t="shared" si="0"/>
        <v>384</v>
      </c>
      <c r="H37" s="23" t="str">
        <f t="shared" si="1"/>
        <v>Swahili</v>
      </c>
      <c r="I37" s="11">
        <f t="shared" si="2"/>
        <v>320</v>
      </c>
      <c r="J37" s="11">
        <f t="shared" si="3"/>
        <v>320.00003099999998</v>
      </c>
      <c r="K37" s="11">
        <f t="shared" si="4"/>
        <v>2</v>
      </c>
      <c r="L37" s="11" t="str">
        <f t="shared" si="5"/>
        <v>Tigre</v>
      </c>
      <c r="M37" s="11">
        <f t="shared" si="6"/>
        <v>18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13.5" customHeight="1" x14ac:dyDescent="0.45">
      <c r="A38" s="19">
        <v>32</v>
      </c>
      <c r="B38" s="24" t="s">
        <v>248</v>
      </c>
      <c r="C38" s="25">
        <v>0</v>
      </c>
      <c r="D38" s="25">
        <v>47</v>
      </c>
      <c r="E38" s="25">
        <v>328</v>
      </c>
      <c r="F38" s="22">
        <f t="shared" si="0"/>
        <v>375</v>
      </c>
      <c r="H38" s="23" t="str">
        <f t="shared" si="1"/>
        <v>Portuguese</v>
      </c>
      <c r="I38" s="11">
        <f t="shared" si="2"/>
        <v>0</v>
      </c>
      <c r="J38" s="11">
        <f t="shared" si="3"/>
        <v>3.1999999999999999E-5</v>
      </c>
      <c r="K38" s="11">
        <f t="shared" si="4"/>
        <v>195</v>
      </c>
      <c r="L38" s="11" t="str">
        <f t="shared" si="5"/>
        <v>Nepali</v>
      </c>
      <c r="M38" s="11">
        <f t="shared" si="6"/>
        <v>18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5" ht="13.5" customHeight="1" x14ac:dyDescent="0.45">
      <c r="A39" s="19">
        <v>33</v>
      </c>
      <c r="B39" s="24" t="s">
        <v>198</v>
      </c>
      <c r="C39" s="25">
        <v>0</v>
      </c>
      <c r="D39" s="25">
        <v>5</v>
      </c>
      <c r="E39" s="25">
        <v>364</v>
      </c>
      <c r="F39" s="22">
        <f t="shared" si="0"/>
        <v>369</v>
      </c>
      <c r="H39" s="23" t="str">
        <f t="shared" si="1"/>
        <v>Marathi</v>
      </c>
      <c r="I39" s="11">
        <f t="shared" si="2"/>
        <v>0</v>
      </c>
      <c r="J39" s="11">
        <f t="shared" si="3"/>
        <v>3.2999999999999996E-5</v>
      </c>
      <c r="K39" s="11">
        <f t="shared" si="4"/>
        <v>194</v>
      </c>
      <c r="L39" s="11" t="str">
        <f t="shared" si="5"/>
        <v>Chin Falam</v>
      </c>
      <c r="M39" s="11">
        <f t="shared" si="6"/>
        <v>17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5" ht="13.5" customHeight="1" x14ac:dyDescent="0.45">
      <c r="A40" s="19">
        <v>34</v>
      </c>
      <c r="B40" s="24" t="s">
        <v>204</v>
      </c>
      <c r="C40" s="25">
        <v>6</v>
      </c>
      <c r="D40" s="25">
        <v>282</v>
      </c>
      <c r="E40" s="25">
        <v>55</v>
      </c>
      <c r="F40" s="22">
        <f t="shared" si="0"/>
        <v>343</v>
      </c>
      <c r="H40" s="23" t="str">
        <f t="shared" si="1"/>
        <v>Khmer</v>
      </c>
      <c r="I40" s="11">
        <f t="shared" si="2"/>
        <v>6</v>
      </c>
      <c r="J40" s="11">
        <f t="shared" si="3"/>
        <v>6.0000340000000003</v>
      </c>
      <c r="K40" s="11">
        <f t="shared" si="4"/>
        <v>49</v>
      </c>
      <c r="L40" s="11" t="str">
        <f t="shared" si="5"/>
        <v>Persian</v>
      </c>
      <c r="M40" s="11">
        <f t="shared" si="6"/>
        <v>17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5" ht="13.5" customHeight="1" x14ac:dyDescent="0.45">
      <c r="A41" s="19">
        <v>35</v>
      </c>
      <c r="B41" s="24" t="s">
        <v>192</v>
      </c>
      <c r="C41" s="25">
        <v>2</v>
      </c>
      <c r="D41" s="25">
        <v>141</v>
      </c>
      <c r="E41" s="25">
        <v>156</v>
      </c>
      <c r="F41" s="22">
        <f t="shared" si="0"/>
        <v>299</v>
      </c>
      <c r="H41" s="23" t="str">
        <f t="shared" si="1"/>
        <v>Chinese, Nfd</v>
      </c>
      <c r="I41" s="11">
        <f t="shared" si="2"/>
        <v>2</v>
      </c>
      <c r="J41" s="11">
        <f t="shared" si="3"/>
        <v>2.000035</v>
      </c>
      <c r="K41" s="11">
        <f t="shared" si="4"/>
        <v>77</v>
      </c>
      <c r="L41" s="11" t="str">
        <f t="shared" si="5"/>
        <v>Burmese &amp; Related</v>
      </c>
      <c r="M41" s="11">
        <f t="shared" si="6"/>
        <v>16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5" ht="13.5" customHeight="1" x14ac:dyDescent="0.45">
      <c r="A42" s="19">
        <v>36</v>
      </c>
      <c r="B42" s="24" t="s">
        <v>265</v>
      </c>
      <c r="C42" s="25">
        <v>0</v>
      </c>
      <c r="D42" s="25">
        <v>2</v>
      </c>
      <c r="E42" s="25">
        <v>257</v>
      </c>
      <c r="F42" s="22">
        <f t="shared" si="0"/>
        <v>259</v>
      </c>
      <c r="H42" s="23" t="str">
        <f t="shared" si="1"/>
        <v>Kannada</v>
      </c>
      <c r="I42" s="11">
        <f t="shared" si="2"/>
        <v>0</v>
      </c>
      <c r="J42" s="11">
        <f t="shared" si="3"/>
        <v>3.6000000000000001E-5</v>
      </c>
      <c r="K42" s="11">
        <f t="shared" si="4"/>
        <v>193</v>
      </c>
      <c r="L42" s="11" t="str">
        <f t="shared" si="5"/>
        <v>Malay</v>
      </c>
      <c r="M42" s="11">
        <f t="shared" si="6"/>
        <v>16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5" ht="13.5" customHeight="1" x14ac:dyDescent="0.45">
      <c r="A43" s="19">
        <v>37</v>
      </c>
      <c r="B43" s="24" t="s">
        <v>243</v>
      </c>
      <c r="C43" s="25">
        <v>0</v>
      </c>
      <c r="D43" s="25">
        <v>124</v>
      </c>
      <c r="E43" s="25">
        <v>133</v>
      </c>
      <c r="F43" s="22">
        <f t="shared" si="0"/>
        <v>257</v>
      </c>
      <c r="H43" s="23" t="str">
        <f t="shared" si="1"/>
        <v>Russian</v>
      </c>
      <c r="I43" s="11">
        <f t="shared" si="2"/>
        <v>0</v>
      </c>
      <c r="J43" s="11">
        <f t="shared" si="3"/>
        <v>3.6999999999999998E-5</v>
      </c>
      <c r="K43" s="11">
        <f t="shared" si="4"/>
        <v>192</v>
      </c>
      <c r="L43" s="11" t="str">
        <f t="shared" si="5"/>
        <v>Zophei</v>
      </c>
      <c r="M43" s="11">
        <f t="shared" si="6"/>
        <v>14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5" ht="13.5" customHeight="1" x14ac:dyDescent="0.45">
      <c r="A44" s="19">
        <v>38</v>
      </c>
      <c r="B44" s="24" t="s">
        <v>275</v>
      </c>
      <c r="C44" s="25">
        <v>16</v>
      </c>
      <c r="D44" s="25">
        <v>24</v>
      </c>
      <c r="E44" s="25">
        <v>186</v>
      </c>
      <c r="F44" s="22">
        <f t="shared" si="0"/>
        <v>226</v>
      </c>
      <c r="H44" s="23" t="str">
        <f t="shared" si="1"/>
        <v>Malay</v>
      </c>
      <c r="I44" s="11">
        <f t="shared" si="2"/>
        <v>16</v>
      </c>
      <c r="J44" s="11">
        <f t="shared" si="3"/>
        <v>16.000038</v>
      </c>
      <c r="K44" s="11">
        <f t="shared" si="4"/>
        <v>36</v>
      </c>
      <c r="L44" s="11" t="str">
        <f t="shared" si="5"/>
        <v>Chaldaean</v>
      </c>
      <c r="M44" s="11">
        <f t="shared" si="6"/>
        <v>14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5" ht="13.5" customHeight="1" x14ac:dyDescent="0.45">
      <c r="A45" s="19">
        <v>39</v>
      </c>
      <c r="B45" s="24" t="s">
        <v>280</v>
      </c>
      <c r="C45" s="25">
        <v>0</v>
      </c>
      <c r="D45" s="25">
        <v>90</v>
      </c>
      <c r="E45" s="25">
        <v>118</v>
      </c>
      <c r="F45" s="22">
        <f t="shared" si="0"/>
        <v>208</v>
      </c>
      <c r="H45" s="23" t="str">
        <f t="shared" si="1"/>
        <v>Japanese</v>
      </c>
      <c r="I45" s="11">
        <f t="shared" si="2"/>
        <v>0</v>
      </c>
      <c r="J45" s="11">
        <f t="shared" si="3"/>
        <v>3.8999999999999999E-5</v>
      </c>
      <c r="K45" s="11">
        <f t="shared" si="4"/>
        <v>191</v>
      </c>
      <c r="L45" s="11" t="str">
        <f t="shared" si="5"/>
        <v>Mandarin</v>
      </c>
      <c r="M45" s="11">
        <f t="shared" si="6"/>
        <v>13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5" ht="13.5" customHeight="1" x14ac:dyDescent="0.45">
      <c r="A46" s="19">
        <v>40</v>
      </c>
      <c r="B46" s="24" t="s">
        <v>270</v>
      </c>
      <c r="C46" s="25">
        <v>197</v>
      </c>
      <c r="D46" s="25">
        <v>5</v>
      </c>
      <c r="E46" s="25">
        <v>0</v>
      </c>
      <c r="F46" s="22">
        <f t="shared" si="0"/>
        <v>202</v>
      </c>
      <c r="H46" s="23" t="str">
        <f t="shared" si="1"/>
        <v>Karen</v>
      </c>
      <c r="I46" s="11">
        <f t="shared" si="2"/>
        <v>197</v>
      </c>
      <c r="J46" s="11">
        <f t="shared" si="3"/>
        <v>197.00004000000001</v>
      </c>
      <c r="K46" s="11">
        <f t="shared" si="4"/>
        <v>5</v>
      </c>
      <c r="L46" s="11" t="str">
        <f t="shared" si="5"/>
        <v>Dinka</v>
      </c>
      <c r="M46" s="11">
        <f t="shared" si="6"/>
        <v>12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5" ht="13.5" customHeight="1" x14ac:dyDescent="0.45">
      <c r="A47" s="19">
        <v>41</v>
      </c>
      <c r="B47" s="24" t="s">
        <v>316</v>
      </c>
      <c r="C47" s="25">
        <v>136</v>
      </c>
      <c r="D47" s="25">
        <v>48</v>
      </c>
      <c r="E47" s="25">
        <v>15</v>
      </c>
      <c r="F47" s="22">
        <f t="shared" si="0"/>
        <v>199</v>
      </c>
      <c r="H47" s="23" t="str">
        <f t="shared" si="1"/>
        <v>Farsi (Persian)</v>
      </c>
      <c r="I47" s="11">
        <f t="shared" si="2"/>
        <v>136</v>
      </c>
      <c r="J47" s="11">
        <f t="shared" si="3"/>
        <v>136.00004100000001</v>
      </c>
      <c r="K47" s="11">
        <f t="shared" si="4"/>
        <v>11</v>
      </c>
      <c r="L47" s="11" t="str">
        <f t="shared" si="5"/>
        <v>Spanish</v>
      </c>
      <c r="M47" s="11">
        <f t="shared" si="6"/>
        <v>11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5" ht="13.5" customHeight="1" x14ac:dyDescent="0.45">
      <c r="A48" s="19">
        <v>42</v>
      </c>
      <c r="B48" s="24" t="s">
        <v>295</v>
      </c>
      <c r="C48" s="25">
        <v>0</v>
      </c>
      <c r="D48" s="25">
        <v>28</v>
      </c>
      <c r="E48" s="25">
        <v>168</v>
      </c>
      <c r="F48" s="22">
        <f t="shared" si="0"/>
        <v>196</v>
      </c>
      <c r="H48" s="23" t="str">
        <f t="shared" si="1"/>
        <v>German</v>
      </c>
      <c r="I48" s="11">
        <f t="shared" si="2"/>
        <v>0</v>
      </c>
      <c r="J48" s="11">
        <f t="shared" si="3"/>
        <v>4.1999999999999998E-5</v>
      </c>
      <c r="K48" s="11">
        <f t="shared" si="4"/>
        <v>190</v>
      </c>
      <c r="L48" s="11" t="str">
        <f t="shared" si="5"/>
        <v>Yoruba</v>
      </c>
      <c r="M48" s="11">
        <f t="shared" si="6"/>
        <v>10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ht="13.5" customHeight="1" x14ac:dyDescent="0.45">
      <c r="A49" s="19">
        <v>43</v>
      </c>
      <c r="B49" s="24" t="s">
        <v>326</v>
      </c>
      <c r="C49" s="25">
        <v>0</v>
      </c>
      <c r="D49" s="25">
        <v>20</v>
      </c>
      <c r="E49" s="25">
        <v>175</v>
      </c>
      <c r="F49" s="22">
        <f t="shared" si="0"/>
        <v>195</v>
      </c>
      <c r="H49" s="23" t="str">
        <f t="shared" si="1"/>
        <v>Sri Lankan</v>
      </c>
      <c r="I49" s="11">
        <f t="shared" si="2"/>
        <v>0</v>
      </c>
      <c r="J49" s="11">
        <f t="shared" si="3"/>
        <v>4.2999999999999995E-5</v>
      </c>
      <c r="K49" s="11">
        <f t="shared" si="4"/>
        <v>189</v>
      </c>
      <c r="L49" s="11" t="str">
        <f t="shared" si="5"/>
        <v>Lingala</v>
      </c>
      <c r="M49" s="11">
        <f t="shared" si="6"/>
        <v>9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ht="13.5" customHeight="1" x14ac:dyDescent="0.45">
      <c r="A50" s="19">
        <v>44</v>
      </c>
      <c r="B50" s="24" t="s">
        <v>291</v>
      </c>
      <c r="C50" s="25">
        <v>0</v>
      </c>
      <c r="D50" s="25">
        <v>18</v>
      </c>
      <c r="E50" s="25">
        <v>164</v>
      </c>
      <c r="F50" s="22">
        <f t="shared" si="0"/>
        <v>182</v>
      </c>
      <c r="H50" s="23" t="str">
        <f t="shared" si="1"/>
        <v>Indian</v>
      </c>
      <c r="I50" s="11">
        <f t="shared" si="2"/>
        <v>0</v>
      </c>
      <c r="J50" s="11">
        <f t="shared" si="3"/>
        <v>4.3999999999999999E-5</v>
      </c>
      <c r="K50" s="11">
        <f t="shared" si="4"/>
        <v>188</v>
      </c>
      <c r="L50" s="11" t="str">
        <f t="shared" si="5"/>
        <v>Somali</v>
      </c>
      <c r="M50" s="11">
        <f t="shared" si="6"/>
        <v>9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ht="13.5" customHeight="1" x14ac:dyDescent="0.45">
      <c r="A51" s="19">
        <v>45</v>
      </c>
      <c r="B51" s="24" t="s">
        <v>256</v>
      </c>
      <c r="C51" s="25">
        <v>158</v>
      </c>
      <c r="D51" s="25">
        <v>22</v>
      </c>
      <c r="E51" s="25">
        <v>0</v>
      </c>
      <c r="F51" s="22">
        <f t="shared" si="0"/>
        <v>180</v>
      </c>
      <c r="H51" s="23" t="str">
        <f t="shared" si="1"/>
        <v>Chin Haka</v>
      </c>
      <c r="I51" s="11">
        <f t="shared" si="2"/>
        <v>158</v>
      </c>
      <c r="J51" s="11">
        <f t="shared" si="3"/>
        <v>158.000045</v>
      </c>
      <c r="K51" s="11">
        <f t="shared" si="4"/>
        <v>7</v>
      </c>
      <c r="L51" s="11" t="str">
        <f t="shared" si="5"/>
        <v>Punjabi</v>
      </c>
      <c r="M51" s="11">
        <f t="shared" si="6"/>
        <v>9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3.5" customHeight="1" x14ac:dyDescent="0.45">
      <c r="A52" s="19">
        <v>46</v>
      </c>
      <c r="B52" s="24" t="s">
        <v>234</v>
      </c>
      <c r="C52" s="25">
        <v>160</v>
      </c>
      <c r="D52" s="25">
        <v>16</v>
      </c>
      <c r="E52" s="25">
        <v>0</v>
      </c>
      <c r="F52" s="22">
        <f t="shared" si="0"/>
        <v>176</v>
      </c>
      <c r="H52" s="23" t="str">
        <f t="shared" si="1"/>
        <v>Burmese / Myanmar</v>
      </c>
      <c r="I52" s="11">
        <f t="shared" si="2"/>
        <v>160</v>
      </c>
      <c r="J52" s="11">
        <f t="shared" si="3"/>
        <v>160.000046</v>
      </c>
      <c r="K52" s="11">
        <f t="shared" si="4"/>
        <v>6</v>
      </c>
      <c r="L52" s="11" t="str">
        <f t="shared" si="5"/>
        <v>Armenian</v>
      </c>
      <c r="M52" s="11">
        <f t="shared" si="6"/>
        <v>7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ht="13.5" customHeight="1" x14ac:dyDescent="0.45">
      <c r="A53" s="19">
        <v>47</v>
      </c>
      <c r="B53" s="24" t="s">
        <v>298</v>
      </c>
      <c r="C53" s="25">
        <v>136</v>
      </c>
      <c r="D53" s="25">
        <v>31</v>
      </c>
      <c r="E53" s="25">
        <v>2</v>
      </c>
      <c r="F53" s="22">
        <f t="shared" si="0"/>
        <v>169</v>
      </c>
      <c r="H53" s="23" t="str">
        <f t="shared" si="1"/>
        <v>Oromo</v>
      </c>
      <c r="I53" s="11">
        <f t="shared" si="2"/>
        <v>136</v>
      </c>
      <c r="J53" s="11">
        <f t="shared" si="3"/>
        <v>136.000047</v>
      </c>
      <c r="K53" s="11">
        <f t="shared" si="4"/>
        <v>10</v>
      </c>
      <c r="L53" s="11" t="str">
        <f t="shared" si="5"/>
        <v>Kurdish</v>
      </c>
      <c r="M53" s="11">
        <f t="shared" si="6"/>
        <v>7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ht="13.5" customHeight="1" x14ac:dyDescent="0.45">
      <c r="A54" s="19">
        <v>48</v>
      </c>
      <c r="B54" s="24" t="s">
        <v>287</v>
      </c>
      <c r="C54" s="25">
        <v>65</v>
      </c>
      <c r="D54" s="25">
        <v>67</v>
      </c>
      <c r="E54" s="25">
        <v>35</v>
      </c>
      <c r="F54" s="22">
        <f t="shared" si="0"/>
        <v>167</v>
      </c>
      <c r="H54" s="23" t="str">
        <f t="shared" si="1"/>
        <v>Pashto</v>
      </c>
      <c r="I54" s="11">
        <f t="shared" si="2"/>
        <v>65</v>
      </c>
      <c r="J54" s="11">
        <f t="shared" si="3"/>
        <v>65.000048000000007</v>
      </c>
      <c r="K54" s="11">
        <f t="shared" si="4"/>
        <v>18</v>
      </c>
      <c r="L54" s="11" t="str">
        <f t="shared" si="5"/>
        <v>Mano</v>
      </c>
      <c r="M54" s="11">
        <f t="shared" si="6"/>
        <v>6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ht="13.5" customHeight="1" x14ac:dyDescent="0.45">
      <c r="A55" s="19">
        <v>49</v>
      </c>
      <c r="B55" s="24" t="s">
        <v>119</v>
      </c>
      <c r="C55" s="25">
        <v>149</v>
      </c>
      <c r="D55" s="25">
        <v>14</v>
      </c>
      <c r="E55" s="25">
        <v>0</v>
      </c>
      <c r="F55" s="22">
        <f t="shared" si="0"/>
        <v>163</v>
      </c>
      <c r="H55" s="23" t="str">
        <f t="shared" si="1"/>
        <v>Assyrian</v>
      </c>
      <c r="I55" s="11">
        <f t="shared" si="2"/>
        <v>149</v>
      </c>
      <c r="J55" s="11">
        <f t="shared" si="3"/>
        <v>149.00004899999999</v>
      </c>
      <c r="K55" s="11">
        <f t="shared" si="4"/>
        <v>8</v>
      </c>
      <c r="L55" s="11" t="str">
        <f t="shared" si="5"/>
        <v>Khmer</v>
      </c>
      <c r="M55" s="11">
        <f t="shared" si="6"/>
        <v>6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ht="13.5" customHeight="1" x14ac:dyDescent="0.45">
      <c r="A56" s="19">
        <v>50</v>
      </c>
      <c r="B56" s="24" t="s">
        <v>345</v>
      </c>
      <c r="C56" s="25">
        <v>0</v>
      </c>
      <c r="D56" s="25">
        <v>0</v>
      </c>
      <c r="E56" s="25">
        <v>156</v>
      </c>
      <c r="F56" s="22">
        <f t="shared" si="0"/>
        <v>156</v>
      </c>
      <c r="H56" s="23" t="str">
        <f t="shared" si="1"/>
        <v>Afrikaans</v>
      </c>
      <c r="I56" s="11">
        <f t="shared" si="2"/>
        <v>0</v>
      </c>
      <c r="J56" s="11">
        <f t="shared" si="3"/>
        <v>4.9999999999999996E-5</v>
      </c>
      <c r="K56" s="11">
        <f t="shared" si="4"/>
        <v>187</v>
      </c>
      <c r="L56" s="11" t="str">
        <f t="shared" si="5"/>
        <v>Chaldean Neo-Aramaic</v>
      </c>
      <c r="M56" s="11">
        <f t="shared" si="6"/>
        <v>5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ht="13.5" customHeight="1" x14ac:dyDescent="0.45">
      <c r="A57" s="19">
        <v>51</v>
      </c>
      <c r="B57" s="24" t="s">
        <v>303</v>
      </c>
      <c r="C57" s="25">
        <v>0</v>
      </c>
      <c r="D57" s="25">
        <v>82</v>
      </c>
      <c r="E57" s="25">
        <v>72</v>
      </c>
      <c r="F57" s="22">
        <f t="shared" si="0"/>
        <v>154</v>
      </c>
      <c r="H57" s="23" t="str">
        <f t="shared" si="1"/>
        <v>Greek</v>
      </c>
      <c r="I57" s="11">
        <f t="shared" si="2"/>
        <v>0</v>
      </c>
      <c r="J57" s="11">
        <f t="shared" si="3"/>
        <v>5.1E-5</v>
      </c>
      <c r="K57" s="11">
        <f t="shared" si="4"/>
        <v>186</v>
      </c>
      <c r="L57" s="11" t="str">
        <f t="shared" si="5"/>
        <v>Tamil</v>
      </c>
      <c r="M57" s="11">
        <f t="shared" si="6"/>
        <v>5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ht="13.5" customHeight="1" x14ac:dyDescent="0.45">
      <c r="A58" s="19">
        <v>52</v>
      </c>
      <c r="B58" s="24" t="s">
        <v>283</v>
      </c>
      <c r="C58" s="25">
        <v>60</v>
      </c>
      <c r="D58" s="25">
        <v>73</v>
      </c>
      <c r="E58" s="25">
        <v>14</v>
      </c>
      <c r="F58" s="22">
        <f t="shared" si="0"/>
        <v>147</v>
      </c>
      <c r="H58" s="23" t="str">
        <f t="shared" si="1"/>
        <v>Amharic</v>
      </c>
      <c r="I58" s="11">
        <f t="shared" si="2"/>
        <v>60</v>
      </c>
      <c r="J58" s="11">
        <f t="shared" si="3"/>
        <v>60.000051999999997</v>
      </c>
      <c r="K58" s="11">
        <f t="shared" si="4"/>
        <v>19</v>
      </c>
      <c r="L58" s="11" t="str">
        <f t="shared" si="5"/>
        <v>Chin Senthang</v>
      </c>
      <c r="M58" s="11">
        <f t="shared" si="6"/>
        <v>2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ht="13.5" customHeight="1" x14ac:dyDescent="0.45">
      <c r="A59" s="19">
        <v>53</v>
      </c>
      <c r="B59" s="24" t="s">
        <v>260</v>
      </c>
      <c r="C59" s="25">
        <v>140</v>
      </c>
      <c r="D59" s="25">
        <v>0</v>
      </c>
      <c r="E59" s="25">
        <v>0</v>
      </c>
      <c r="F59" s="22">
        <f t="shared" si="0"/>
        <v>140</v>
      </c>
      <c r="H59" s="23" t="str">
        <f t="shared" si="1"/>
        <v>Karen S'Gaw</v>
      </c>
      <c r="I59" s="11">
        <f t="shared" si="2"/>
        <v>140</v>
      </c>
      <c r="J59" s="11">
        <f t="shared" si="3"/>
        <v>140.00005300000001</v>
      </c>
      <c r="K59" s="11">
        <f t="shared" si="4"/>
        <v>9</v>
      </c>
      <c r="L59" s="11" t="str">
        <f t="shared" si="5"/>
        <v>Hawaiian English</v>
      </c>
      <c r="M59" s="11">
        <f t="shared" si="6"/>
        <v>2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ht="13.5" customHeight="1" x14ac:dyDescent="0.45">
      <c r="A60" s="19">
        <v>54</v>
      </c>
      <c r="B60" s="24" t="s">
        <v>308</v>
      </c>
      <c r="C60" s="25">
        <v>103</v>
      </c>
      <c r="D60" s="25">
        <v>31</v>
      </c>
      <c r="E60" s="25">
        <v>2</v>
      </c>
      <c r="F60" s="22">
        <f t="shared" si="0"/>
        <v>136</v>
      </c>
      <c r="H60" s="23" t="str">
        <f t="shared" si="1"/>
        <v>Tigrinya</v>
      </c>
      <c r="I60" s="11">
        <f t="shared" si="2"/>
        <v>103</v>
      </c>
      <c r="J60" s="11">
        <f t="shared" si="3"/>
        <v>103.00005400000001</v>
      </c>
      <c r="K60" s="11">
        <f t="shared" si="4"/>
        <v>12</v>
      </c>
      <c r="L60" s="11" t="str">
        <f t="shared" si="5"/>
        <v>Iban</v>
      </c>
      <c r="M60" s="11">
        <f t="shared" si="6"/>
        <v>2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ht="13.5" customHeight="1" x14ac:dyDescent="0.45">
      <c r="A61" s="19">
        <v>55</v>
      </c>
      <c r="B61" s="24" t="s">
        <v>321</v>
      </c>
      <c r="C61" s="25">
        <v>0</v>
      </c>
      <c r="D61" s="25">
        <v>87</v>
      </c>
      <c r="E61" s="25">
        <v>29</v>
      </c>
      <c r="F61" s="22">
        <f t="shared" si="0"/>
        <v>116</v>
      </c>
      <c r="H61" s="23" t="str">
        <f t="shared" si="1"/>
        <v>Macedonian</v>
      </c>
      <c r="I61" s="11">
        <f t="shared" si="2"/>
        <v>0</v>
      </c>
      <c r="J61" s="11">
        <f t="shared" si="3"/>
        <v>5.4999999999999995E-5</v>
      </c>
      <c r="K61" s="11">
        <f t="shared" si="4"/>
        <v>185</v>
      </c>
      <c r="L61" s="11" t="str">
        <f t="shared" si="5"/>
        <v>Arakanese</v>
      </c>
      <c r="M61" s="11">
        <f t="shared" si="6"/>
        <v>2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ht="13.5" customHeight="1" x14ac:dyDescent="0.45">
      <c r="A62" s="19">
        <v>56</v>
      </c>
      <c r="B62" s="24" t="s">
        <v>334</v>
      </c>
      <c r="C62" s="25">
        <v>0</v>
      </c>
      <c r="D62" s="25">
        <v>22</v>
      </c>
      <c r="E62" s="25">
        <v>88</v>
      </c>
      <c r="F62" s="22">
        <f t="shared" si="0"/>
        <v>110</v>
      </c>
      <c r="H62" s="23" t="str">
        <f t="shared" si="1"/>
        <v>Polish</v>
      </c>
      <c r="I62" s="11">
        <f t="shared" si="2"/>
        <v>0</v>
      </c>
      <c r="J62" s="11">
        <f t="shared" si="3"/>
        <v>5.5999999999999999E-5</v>
      </c>
      <c r="K62" s="11">
        <f t="shared" si="4"/>
        <v>184</v>
      </c>
      <c r="L62" s="11" t="str">
        <f t="shared" si="5"/>
        <v>Anuak</v>
      </c>
      <c r="M62" s="11">
        <f t="shared" si="6"/>
        <v>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ht="13.5" customHeight="1" x14ac:dyDescent="0.45">
      <c r="A63" s="19">
        <v>57</v>
      </c>
      <c r="B63" s="24" t="s">
        <v>341</v>
      </c>
      <c r="C63" s="25">
        <v>2</v>
      </c>
      <c r="D63" s="25">
        <v>70</v>
      </c>
      <c r="E63" s="25">
        <v>23</v>
      </c>
      <c r="F63" s="22">
        <f t="shared" si="0"/>
        <v>95</v>
      </c>
      <c r="H63" s="23" t="str">
        <f t="shared" si="1"/>
        <v>Albanian</v>
      </c>
      <c r="I63" s="11">
        <f t="shared" si="2"/>
        <v>2</v>
      </c>
      <c r="J63" s="11">
        <f t="shared" si="3"/>
        <v>2.000057</v>
      </c>
      <c r="K63" s="11">
        <f t="shared" si="4"/>
        <v>76</v>
      </c>
      <c r="L63" s="11" t="str">
        <f t="shared" si="5"/>
        <v>Afar</v>
      </c>
      <c r="M63" s="11">
        <f t="shared" si="6"/>
        <v>2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ht="13.5" customHeight="1" x14ac:dyDescent="0.45">
      <c r="A64" s="19">
        <v>58</v>
      </c>
      <c r="B64" s="24" t="s">
        <v>805</v>
      </c>
      <c r="C64" s="25">
        <v>16</v>
      </c>
      <c r="D64" s="25">
        <v>21</v>
      </c>
      <c r="E64" s="25">
        <v>56</v>
      </c>
      <c r="F64" s="22">
        <f t="shared" si="0"/>
        <v>93</v>
      </c>
      <c r="H64" s="23" t="str">
        <f t="shared" si="1"/>
        <v>Burmese &amp; Related</v>
      </c>
      <c r="I64" s="11">
        <f t="shared" si="2"/>
        <v>16</v>
      </c>
      <c r="J64" s="11">
        <f t="shared" si="3"/>
        <v>16.000057999999999</v>
      </c>
      <c r="K64" s="11">
        <f t="shared" si="4"/>
        <v>35</v>
      </c>
      <c r="L64" s="11" t="str">
        <f t="shared" si="5"/>
        <v>Shan</v>
      </c>
      <c r="M64" s="11">
        <f t="shared" si="6"/>
        <v>2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3.5" customHeight="1" x14ac:dyDescent="0.45">
      <c r="A65" s="19">
        <v>59</v>
      </c>
      <c r="B65" s="24" t="s">
        <v>337</v>
      </c>
      <c r="C65" s="25">
        <v>0</v>
      </c>
      <c r="D65" s="25">
        <v>58</v>
      </c>
      <c r="E65" s="25">
        <v>32</v>
      </c>
      <c r="F65" s="22">
        <f t="shared" si="0"/>
        <v>90</v>
      </c>
      <c r="H65" s="23" t="str">
        <f t="shared" si="1"/>
        <v>Serbian</v>
      </c>
      <c r="I65" s="11">
        <f t="shared" si="2"/>
        <v>0</v>
      </c>
      <c r="J65" s="11">
        <f t="shared" si="3"/>
        <v>5.8999999999999998E-5</v>
      </c>
      <c r="K65" s="11">
        <f t="shared" si="4"/>
        <v>183</v>
      </c>
      <c r="L65" s="11" t="str">
        <f t="shared" si="5"/>
        <v>Karen Gebe</v>
      </c>
      <c r="M65" s="11">
        <f t="shared" si="6"/>
        <v>2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13.5" customHeight="1" x14ac:dyDescent="0.45">
      <c r="A66" s="19">
        <v>60</v>
      </c>
      <c r="B66" s="24" t="s">
        <v>149</v>
      </c>
      <c r="C66" s="25">
        <v>81</v>
      </c>
      <c r="D66" s="25">
        <v>2</v>
      </c>
      <c r="E66" s="25">
        <v>0</v>
      </c>
      <c r="F66" s="22">
        <f t="shared" si="0"/>
        <v>83</v>
      </c>
      <c r="H66" s="23" t="str">
        <f t="shared" si="1"/>
        <v>Tibetan</v>
      </c>
      <c r="I66" s="11">
        <f t="shared" si="2"/>
        <v>81</v>
      </c>
      <c r="J66" s="11">
        <f t="shared" si="3"/>
        <v>81.000060000000005</v>
      </c>
      <c r="K66" s="11">
        <f t="shared" si="4"/>
        <v>14</v>
      </c>
      <c r="L66" s="11" t="str">
        <f t="shared" si="5"/>
        <v>Karen Pwo</v>
      </c>
      <c r="M66" s="11">
        <f t="shared" si="6"/>
        <v>2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13.5" customHeight="1" x14ac:dyDescent="0.45">
      <c r="A67" s="19">
        <v>61</v>
      </c>
      <c r="B67" s="24" t="s">
        <v>373</v>
      </c>
      <c r="C67" s="25">
        <v>0</v>
      </c>
      <c r="D67" s="25">
        <v>5</v>
      </c>
      <c r="E67" s="25">
        <v>77</v>
      </c>
      <c r="F67" s="22">
        <f t="shared" si="0"/>
        <v>82</v>
      </c>
      <c r="H67" s="23" t="str">
        <f t="shared" si="1"/>
        <v>Dutch</v>
      </c>
      <c r="I67" s="11">
        <f t="shared" si="2"/>
        <v>0</v>
      </c>
      <c r="J67" s="11">
        <f t="shared" si="3"/>
        <v>6.0999999999999999E-5</v>
      </c>
      <c r="K67" s="11">
        <f t="shared" si="4"/>
        <v>182</v>
      </c>
      <c r="L67" s="11" t="str">
        <f t="shared" si="5"/>
        <v>Inadequately Dscrbd</v>
      </c>
      <c r="M67" s="11">
        <f t="shared" si="6"/>
        <v>2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ht="13.5" customHeight="1" x14ac:dyDescent="0.45">
      <c r="A68" s="19">
        <v>62</v>
      </c>
      <c r="B68" s="24" t="s">
        <v>108</v>
      </c>
      <c r="C68" s="25">
        <v>68</v>
      </c>
      <c r="D68" s="25">
        <v>10</v>
      </c>
      <c r="E68" s="25">
        <v>2</v>
      </c>
      <c r="F68" s="22">
        <f t="shared" si="0"/>
        <v>80</v>
      </c>
      <c r="H68" s="23" t="str">
        <f t="shared" si="1"/>
        <v>Chin</v>
      </c>
      <c r="I68" s="11">
        <f t="shared" si="2"/>
        <v>68</v>
      </c>
      <c r="J68" s="11">
        <f t="shared" si="3"/>
        <v>68.000062</v>
      </c>
      <c r="K68" s="11">
        <f t="shared" si="4"/>
        <v>17</v>
      </c>
      <c r="L68" s="11" t="str">
        <f t="shared" si="5"/>
        <v>Kurdish (Sorani)</v>
      </c>
      <c r="M68" s="11">
        <f t="shared" si="6"/>
        <v>2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ht="13.5" customHeight="1" x14ac:dyDescent="0.45">
      <c r="A69" s="19">
        <v>63</v>
      </c>
      <c r="B69" s="24" t="s">
        <v>330</v>
      </c>
      <c r="C69" s="25">
        <v>9</v>
      </c>
      <c r="D69" s="25">
        <v>58</v>
      </c>
      <c r="E69" s="25">
        <v>8</v>
      </c>
      <c r="F69" s="22">
        <f t="shared" si="0"/>
        <v>75</v>
      </c>
      <c r="H69" s="23" t="str">
        <f t="shared" si="1"/>
        <v>Somali</v>
      </c>
      <c r="I69" s="11">
        <f t="shared" si="2"/>
        <v>9</v>
      </c>
      <c r="J69" s="11">
        <f t="shared" si="3"/>
        <v>9.0000630000000008</v>
      </c>
      <c r="K69" s="11">
        <f t="shared" si="4"/>
        <v>44</v>
      </c>
      <c r="L69" s="11" t="str">
        <f t="shared" si="5"/>
        <v>Chin Mara</v>
      </c>
      <c r="M69" s="11">
        <f t="shared" si="6"/>
        <v>2</v>
      </c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ht="13.5" customHeight="1" x14ac:dyDescent="0.45">
      <c r="A70" s="19">
        <v>64</v>
      </c>
      <c r="B70" s="24" t="s">
        <v>355</v>
      </c>
      <c r="C70" s="25">
        <v>2</v>
      </c>
      <c r="D70" s="25">
        <v>2</v>
      </c>
      <c r="E70" s="25">
        <v>70</v>
      </c>
      <c r="F70" s="22">
        <f t="shared" si="0"/>
        <v>74</v>
      </c>
      <c r="H70" s="23" t="str">
        <f t="shared" si="1"/>
        <v>Other Languages</v>
      </c>
      <c r="I70" s="11">
        <f t="shared" si="2"/>
        <v>2</v>
      </c>
      <c r="J70" s="11">
        <f t="shared" si="3"/>
        <v>2.0000640000000001</v>
      </c>
      <c r="K70" s="11">
        <f t="shared" si="4"/>
        <v>75</v>
      </c>
      <c r="L70" s="11" t="str">
        <f t="shared" si="5"/>
        <v>Nuer</v>
      </c>
      <c r="M70" s="11">
        <f t="shared" si="6"/>
        <v>2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ht="13.5" customHeight="1" x14ac:dyDescent="0.45">
      <c r="A71" s="19">
        <v>65</v>
      </c>
      <c r="B71" s="24" t="s">
        <v>365</v>
      </c>
      <c r="C71" s="25">
        <v>0</v>
      </c>
      <c r="D71" s="25">
        <v>2</v>
      </c>
      <c r="E71" s="25">
        <v>71</v>
      </c>
      <c r="F71" s="22">
        <f t="shared" ref="F71:F134" si="8">SUM(C71:E71)</f>
        <v>73</v>
      </c>
      <c r="H71" s="23" t="str">
        <f t="shared" si="1"/>
        <v>Mauritian Creole</v>
      </c>
      <c r="I71" s="11">
        <f t="shared" si="2"/>
        <v>0</v>
      </c>
      <c r="J71" s="11">
        <f t="shared" si="3"/>
        <v>6.4999999999999994E-5</v>
      </c>
      <c r="K71" s="11">
        <f t="shared" si="4"/>
        <v>181</v>
      </c>
      <c r="L71" s="11" t="str">
        <f t="shared" si="5"/>
        <v>Chin Daai</v>
      </c>
      <c r="M71" s="11">
        <f t="shared" si="6"/>
        <v>2</v>
      </c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ht="13.5" customHeight="1" x14ac:dyDescent="0.45">
      <c r="A72" s="19">
        <v>66</v>
      </c>
      <c r="B72" s="24" t="s">
        <v>377</v>
      </c>
      <c r="C72" s="25">
        <v>0</v>
      </c>
      <c r="D72" s="25">
        <v>14</v>
      </c>
      <c r="E72" s="25">
        <v>54</v>
      </c>
      <c r="F72" s="22">
        <f t="shared" si="8"/>
        <v>68</v>
      </c>
      <c r="H72" s="23" t="str">
        <f t="shared" ref="H72:H135" si="9">PROPER(B72)</f>
        <v>Hebrew</v>
      </c>
      <c r="I72" s="11">
        <f t="shared" ref="I72:I135" si="10">VLOOKUP($A72,$A$7:$F$209,2+$M$3)</f>
        <v>0</v>
      </c>
      <c r="J72" s="11">
        <f t="shared" ref="J72:J135" si="11">I72+A72*0.000001</f>
        <v>6.5999999999999992E-5</v>
      </c>
      <c r="K72" s="11">
        <f t="shared" ref="K72:K135" si="12">RANK(J72,J$7:J$209)</f>
        <v>180</v>
      </c>
      <c r="L72" s="11" t="str">
        <f t="shared" ref="L72:L135" si="13">VLOOKUP(MATCH(A72,K$7:K$209,0),$A$7:$I$209,8)</f>
        <v>Hakka</v>
      </c>
      <c r="M72" s="11">
        <f t="shared" ref="M72:M135" si="14">VLOOKUP(MATCH(A72,K$7:K$209,0),$A$7:$I$209,9)</f>
        <v>2</v>
      </c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13.5" customHeight="1" x14ac:dyDescent="0.45">
      <c r="A73" s="19">
        <v>67</v>
      </c>
      <c r="B73" s="24" t="s">
        <v>380</v>
      </c>
      <c r="C73" s="25">
        <v>0</v>
      </c>
      <c r="D73" s="25">
        <v>5</v>
      </c>
      <c r="E73" s="25">
        <v>62</v>
      </c>
      <c r="F73" s="22">
        <f t="shared" si="8"/>
        <v>67</v>
      </c>
      <c r="H73" s="23" t="str">
        <f t="shared" si="9"/>
        <v>Shona</v>
      </c>
      <c r="I73" s="11">
        <f t="shared" si="10"/>
        <v>0</v>
      </c>
      <c r="J73" s="11">
        <f t="shared" si="11"/>
        <v>6.7000000000000002E-5</v>
      </c>
      <c r="K73" s="11">
        <f t="shared" si="12"/>
        <v>179</v>
      </c>
      <c r="L73" s="11" t="str">
        <f t="shared" si="13"/>
        <v>Balochi</v>
      </c>
      <c r="M73" s="11">
        <f t="shared" si="14"/>
        <v>2</v>
      </c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13.5" customHeight="1" x14ac:dyDescent="0.45">
      <c r="A74" s="19">
        <v>68</v>
      </c>
      <c r="B74" s="24" t="s">
        <v>388</v>
      </c>
      <c r="C74" s="25">
        <v>42</v>
      </c>
      <c r="D74" s="25">
        <v>10</v>
      </c>
      <c r="E74" s="25">
        <v>2</v>
      </c>
      <c r="F74" s="22">
        <f t="shared" si="8"/>
        <v>54</v>
      </c>
      <c r="H74" s="23" t="str">
        <f t="shared" si="9"/>
        <v>Farsi (Afghan)</v>
      </c>
      <c r="I74" s="11">
        <f t="shared" si="10"/>
        <v>42</v>
      </c>
      <c r="J74" s="11">
        <f t="shared" si="11"/>
        <v>42.000067999999999</v>
      </c>
      <c r="K74" s="11">
        <f t="shared" si="12"/>
        <v>23</v>
      </c>
      <c r="L74" s="11" t="str">
        <f t="shared" si="13"/>
        <v>Afghan</v>
      </c>
      <c r="M74" s="11">
        <f t="shared" si="14"/>
        <v>2</v>
      </c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ht="13.5" customHeight="1" x14ac:dyDescent="0.45">
      <c r="A75" s="19">
        <v>69</v>
      </c>
      <c r="B75" s="24" t="s">
        <v>525</v>
      </c>
      <c r="C75" s="25">
        <v>55</v>
      </c>
      <c r="D75" s="25">
        <v>0</v>
      </c>
      <c r="E75" s="25">
        <v>0</v>
      </c>
      <c r="F75" s="22">
        <f t="shared" si="8"/>
        <v>55</v>
      </c>
      <c r="H75" s="23" t="str">
        <f t="shared" si="9"/>
        <v>Eastern Kayah</v>
      </c>
      <c r="I75" s="11">
        <f t="shared" si="10"/>
        <v>55</v>
      </c>
      <c r="J75" s="11">
        <f t="shared" si="11"/>
        <v>55.000069000000003</v>
      </c>
      <c r="K75" s="11">
        <f t="shared" si="12"/>
        <v>20</v>
      </c>
      <c r="L75" s="11" t="str">
        <f t="shared" si="13"/>
        <v>Fijian</v>
      </c>
      <c r="M75" s="11">
        <f t="shared" si="14"/>
        <v>2</v>
      </c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ht="13.5" customHeight="1" x14ac:dyDescent="0.45">
      <c r="A76" s="19">
        <v>70</v>
      </c>
      <c r="B76" s="24" t="s">
        <v>432</v>
      </c>
      <c r="C76" s="25">
        <v>10</v>
      </c>
      <c r="D76" s="25">
        <v>0</v>
      </c>
      <c r="E76" s="25">
        <v>44</v>
      </c>
      <c r="F76" s="22">
        <f t="shared" si="8"/>
        <v>54</v>
      </c>
      <c r="H76" s="23" t="str">
        <f t="shared" si="9"/>
        <v>Yoruba</v>
      </c>
      <c r="I76" s="11">
        <f t="shared" si="10"/>
        <v>10</v>
      </c>
      <c r="J76" s="11">
        <f t="shared" si="11"/>
        <v>10.000069999999999</v>
      </c>
      <c r="K76" s="11">
        <f t="shared" si="12"/>
        <v>42</v>
      </c>
      <c r="L76" s="11" t="str">
        <f t="shared" si="13"/>
        <v>Arabic, Sudanese Creole</v>
      </c>
      <c r="M76" s="11">
        <f t="shared" si="14"/>
        <v>2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ht="13.5" customHeight="1" x14ac:dyDescent="0.45">
      <c r="A77" s="19">
        <v>71</v>
      </c>
      <c r="B77" s="24" t="s">
        <v>806</v>
      </c>
      <c r="C77" s="25">
        <v>48</v>
      </c>
      <c r="D77" s="25">
        <v>2</v>
      </c>
      <c r="E77" s="25">
        <v>0</v>
      </c>
      <c r="F77" s="22">
        <f t="shared" si="8"/>
        <v>50</v>
      </c>
      <c r="H77" s="23" t="str">
        <f t="shared" si="9"/>
        <v>Kirundi/Nyarwandwa</v>
      </c>
      <c r="I77" s="11">
        <f t="shared" si="10"/>
        <v>48</v>
      </c>
      <c r="J77" s="11">
        <f t="shared" si="11"/>
        <v>48.000070999999998</v>
      </c>
      <c r="K77" s="11">
        <f t="shared" si="12"/>
        <v>21</v>
      </c>
      <c r="L77" s="11" t="str">
        <f t="shared" si="13"/>
        <v>Assamese</v>
      </c>
      <c r="M77" s="11">
        <f t="shared" si="14"/>
        <v>2</v>
      </c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ht="13.5" customHeight="1" x14ac:dyDescent="0.45">
      <c r="A78" s="19">
        <v>72</v>
      </c>
      <c r="B78" s="24" t="s">
        <v>184</v>
      </c>
      <c r="C78" s="25">
        <v>2</v>
      </c>
      <c r="D78" s="25">
        <v>10</v>
      </c>
      <c r="E78" s="25">
        <v>41</v>
      </c>
      <c r="F78" s="22">
        <f t="shared" si="8"/>
        <v>53</v>
      </c>
      <c r="H78" s="23" t="str">
        <f t="shared" si="9"/>
        <v>Pakistani</v>
      </c>
      <c r="I78" s="11">
        <f t="shared" si="10"/>
        <v>2</v>
      </c>
      <c r="J78" s="11">
        <f t="shared" si="11"/>
        <v>2.0000719999999998</v>
      </c>
      <c r="K78" s="11">
        <f t="shared" si="12"/>
        <v>74</v>
      </c>
      <c r="L78" s="11" t="str">
        <f t="shared" si="13"/>
        <v>African Languages, Nec</v>
      </c>
      <c r="M78" s="11">
        <f t="shared" si="14"/>
        <v>2</v>
      </c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ht="13.5" customHeight="1" x14ac:dyDescent="0.45">
      <c r="A79" s="19">
        <v>73</v>
      </c>
      <c r="B79" s="24" t="s">
        <v>409</v>
      </c>
      <c r="C79" s="25">
        <v>0</v>
      </c>
      <c r="D79" s="25">
        <v>5</v>
      </c>
      <c r="E79" s="25">
        <v>46</v>
      </c>
      <c r="F79" s="22">
        <f t="shared" si="8"/>
        <v>51</v>
      </c>
      <c r="H79" s="23" t="str">
        <f t="shared" si="9"/>
        <v>Sindhi</v>
      </c>
      <c r="I79" s="11">
        <f t="shared" si="10"/>
        <v>0</v>
      </c>
      <c r="J79" s="11">
        <f t="shared" si="11"/>
        <v>7.2999999999999999E-5</v>
      </c>
      <c r="K79" s="11">
        <f t="shared" si="12"/>
        <v>178</v>
      </c>
      <c r="L79" s="11" t="str">
        <f t="shared" si="13"/>
        <v>Ukrainian</v>
      </c>
      <c r="M79" s="11">
        <f t="shared" si="14"/>
        <v>2</v>
      </c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ht="13.5" customHeight="1" x14ac:dyDescent="0.45">
      <c r="A80" s="19">
        <v>74</v>
      </c>
      <c r="B80" s="24" t="s">
        <v>400</v>
      </c>
      <c r="C80" s="25">
        <v>0</v>
      </c>
      <c r="D80" s="25">
        <v>5</v>
      </c>
      <c r="E80" s="25">
        <v>46</v>
      </c>
      <c r="F80" s="22">
        <f t="shared" si="8"/>
        <v>51</v>
      </c>
      <c r="H80" s="23" t="str">
        <f t="shared" si="9"/>
        <v>Cebuano</v>
      </c>
      <c r="I80" s="11">
        <f t="shared" si="10"/>
        <v>0</v>
      </c>
      <c r="J80" s="11">
        <f t="shared" si="11"/>
        <v>7.3999999999999996E-5</v>
      </c>
      <c r="K80" s="11">
        <f t="shared" si="12"/>
        <v>177</v>
      </c>
      <c r="L80" s="11" t="str">
        <f t="shared" si="13"/>
        <v>Pakistani</v>
      </c>
      <c r="M80" s="11">
        <f t="shared" si="14"/>
        <v>2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ht="13.5" customHeight="1" x14ac:dyDescent="0.45">
      <c r="A81" s="19">
        <v>75</v>
      </c>
      <c r="B81" s="24" t="s">
        <v>369</v>
      </c>
      <c r="C81" s="25">
        <v>0</v>
      </c>
      <c r="D81" s="25">
        <v>20</v>
      </c>
      <c r="E81" s="25">
        <v>26</v>
      </c>
      <c r="F81" s="22">
        <f t="shared" si="8"/>
        <v>46</v>
      </c>
      <c r="H81" s="23" t="str">
        <f t="shared" si="9"/>
        <v>Romanian</v>
      </c>
      <c r="I81" s="11">
        <f t="shared" si="10"/>
        <v>0</v>
      </c>
      <c r="J81" s="11">
        <f t="shared" si="11"/>
        <v>7.4999999999999993E-5</v>
      </c>
      <c r="K81" s="11">
        <f t="shared" si="12"/>
        <v>176</v>
      </c>
      <c r="L81" s="11" t="str">
        <f t="shared" si="13"/>
        <v>Other Languages</v>
      </c>
      <c r="M81" s="11">
        <f t="shared" si="14"/>
        <v>2</v>
      </c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ht="13.5" customHeight="1" x14ac:dyDescent="0.45">
      <c r="A82" s="19">
        <v>76</v>
      </c>
      <c r="B82" s="24" t="s">
        <v>392</v>
      </c>
      <c r="C82" s="25">
        <v>0</v>
      </c>
      <c r="D82" s="25">
        <v>42</v>
      </c>
      <c r="E82" s="25">
        <v>2</v>
      </c>
      <c r="F82" s="22">
        <f t="shared" si="8"/>
        <v>44</v>
      </c>
      <c r="H82" s="23" t="str">
        <f t="shared" si="9"/>
        <v>Tagalog</v>
      </c>
      <c r="I82" s="11">
        <f t="shared" si="10"/>
        <v>0</v>
      </c>
      <c r="J82" s="11">
        <f t="shared" si="11"/>
        <v>7.5999999999999991E-5</v>
      </c>
      <c r="K82" s="11">
        <f t="shared" si="12"/>
        <v>175</v>
      </c>
      <c r="L82" s="11" t="str">
        <f t="shared" si="13"/>
        <v>Albanian</v>
      </c>
      <c r="M82" s="11">
        <f t="shared" si="14"/>
        <v>2</v>
      </c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ht="13.5" customHeight="1" x14ac:dyDescent="0.45">
      <c r="A83" s="19">
        <v>77</v>
      </c>
      <c r="B83" s="24" t="s">
        <v>427</v>
      </c>
      <c r="C83" s="25">
        <v>0</v>
      </c>
      <c r="D83" s="25">
        <v>10</v>
      </c>
      <c r="E83" s="25">
        <v>32</v>
      </c>
      <c r="F83" s="22">
        <f t="shared" si="8"/>
        <v>42</v>
      </c>
      <c r="H83" s="23" t="str">
        <f t="shared" si="9"/>
        <v>Swedish</v>
      </c>
      <c r="I83" s="11">
        <f t="shared" si="10"/>
        <v>0</v>
      </c>
      <c r="J83" s="11">
        <f t="shared" si="11"/>
        <v>7.7000000000000001E-5</v>
      </c>
      <c r="K83" s="11">
        <f t="shared" si="12"/>
        <v>174</v>
      </c>
      <c r="L83" s="11" t="str">
        <f t="shared" si="13"/>
        <v>Chinese, Nfd</v>
      </c>
      <c r="M83" s="11">
        <f t="shared" si="14"/>
        <v>2</v>
      </c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ht="13.5" customHeight="1" x14ac:dyDescent="0.45">
      <c r="A84" s="19">
        <v>78</v>
      </c>
      <c r="B84" s="24" t="s">
        <v>424</v>
      </c>
      <c r="C84" s="25">
        <v>34</v>
      </c>
      <c r="D84" s="25">
        <v>2</v>
      </c>
      <c r="E84" s="25">
        <v>2</v>
      </c>
      <c r="F84" s="22">
        <f t="shared" si="8"/>
        <v>38</v>
      </c>
      <c r="H84" s="23" t="str">
        <f t="shared" si="9"/>
        <v>Kinyarwanda / Rwanda</v>
      </c>
      <c r="I84" s="11">
        <f t="shared" si="10"/>
        <v>34</v>
      </c>
      <c r="J84" s="11">
        <f t="shared" si="11"/>
        <v>34.000078000000002</v>
      </c>
      <c r="K84" s="11">
        <f t="shared" si="12"/>
        <v>26</v>
      </c>
      <c r="L84" s="11" t="str">
        <f t="shared" si="13"/>
        <v>Bengali</v>
      </c>
      <c r="M84" s="11">
        <f t="shared" si="14"/>
        <v>2</v>
      </c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ht="13.5" customHeight="1" x14ac:dyDescent="0.45">
      <c r="A85" s="19">
        <v>79</v>
      </c>
      <c r="B85" s="24" t="s">
        <v>416</v>
      </c>
      <c r="C85" s="25">
        <v>2</v>
      </c>
      <c r="D85" s="25">
        <v>14</v>
      </c>
      <c r="E85" s="25">
        <v>22</v>
      </c>
      <c r="F85" s="22">
        <f t="shared" si="8"/>
        <v>38</v>
      </c>
      <c r="H85" s="23" t="str">
        <f t="shared" si="9"/>
        <v>Ukrainian</v>
      </c>
      <c r="I85" s="11">
        <f t="shared" si="10"/>
        <v>2</v>
      </c>
      <c r="J85" s="11">
        <f t="shared" si="11"/>
        <v>2.0000789999999999</v>
      </c>
      <c r="K85" s="11">
        <f t="shared" si="12"/>
        <v>73</v>
      </c>
      <c r="L85" s="11" t="str">
        <f t="shared" si="13"/>
        <v>Indonesian</v>
      </c>
      <c r="M85" s="11">
        <f t="shared" si="14"/>
        <v>2</v>
      </c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ht="13.5" customHeight="1" x14ac:dyDescent="0.45">
      <c r="A86" s="19">
        <v>80</v>
      </c>
      <c r="B86" s="24" t="s">
        <v>359</v>
      </c>
      <c r="C86" s="25">
        <v>32</v>
      </c>
      <c r="D86" s="25">
        <v>2</v>
      </c>
      <c r="E86" s="25">
        <v>0</v>
      </c>
      <c r="F86" s="22">
        <f t="shared" si="8"/>
        <v>34</v>
      </c>
      <c r="H86" s="23" t="str">
        <f t="shared" si="9"/>
        <v>Chin Teddim</v>
      </c>
      <c r="I86" s="11">
        <f t="shared" si="10"/>
        <v>32</v>
      </c>
      <c r="J86" s="11">
        <f t="shared" si="11"/>
        <v>32.000079999999997</v>
      </c>
      <c r="K86" s="11">
        <f t="shared" si="12"/>
        <v>27</v>
      </c>
      <c r="L86" s="11" t="str">
        <f t="shared" si="13"/>
        <v>Thai</v>
      </c>
      <c r="M86" s="11">
        <f t="shared" si="14"/>
        <v>2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ht="13.5" customHeight="1" x14ac:dyDescent="0.45">
      <c r="A87" s="19">
        <v>81</v>
      </c>
      <c r="B87" s="24" t="s">
        <v>463</v>
      </c>
      <c r="C87" s="25">
        <v>0</v>
      </c>
      <c r="D87" s="25">
        <v>2</v>
      </c>
      <c r="E87" s="25">
        <v>27</v>
      </c>
      <c r="F87" s="22">
        <f t="shared" si="8"/>
        <v>29</v>
      </c>
      <c r="H87" s="23" t="str">
        <f t="shared" si="9"/>
        <v>Bulgarian</v>
      </c>
      <c r="I87" s="11">
        <f t="shared" si="10"/>
        <v>0</v>
      </c>
      <c r="J87" s="11">
        <f t="shared" si="11"/>
        <v>8.099999999999999E-5</v>
      </c>
      <c r="K87" s="11">
        <f t="shared" si="12"/>
        <v>173</v>
      </c>
      <c r="L87" s="11" t="str">
        <f t="shared" si="13"/>
        <v>Chinese, Nec</v>
      </c>
      <c r="M87" s="11">
        <f t="shared" si="14"/>
        <v>2</v>
      </c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ht="13.5" customHeight="1" x14ac:dyDescent="0.45">
      <c r="A88" s="19">
        <v>82</v>
      </c>
      <c r="B88" s="24" t="s">
        <v>433</v>
      </c>
      <c r="C88" s="25">
        <v>12</v>
      </c>
      <c r="D88" s="25">
        <v>16</v>
      </c>
      <c r="E88" s="25">
        <v>0</v>
      </c>
      <c r="F88" s="22">
        <f t="shared" si="8"/>
        <v>28</v>
      </c>
      <c r="H88" s="23" t="str">
        <f t="shared" si="9"/>
        <v>Dinka</v>
      </c>
      <c r="I88" s="11">
        <f t="shared" si="10"/>
        <v>12</v>
      </c>
      <c r="J88" s="11">
        <f t="shared" si="11"/>
        <v>12.000082000000001</v>
      </c>
      <c r="K88" s="11">
        <f t="shared" si="12"/>
        <v>40</v>
      </c>
      <c r="L88" s="11" t="str">
        <f t="shared" si="13"/>
        <v>Sinhalese</v>
      </c>
      <c r="M88" s="11">
        <f t="shared" si="14"/>
        <v>2</v>
      </c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ht="13.5" customHeight="1" x14ac:dyDescent="0.45">
      <c r="A89" s="19">
        <v>83</v>
      </c>
      <c r="B89" s="24" t="s">
        <v>406</v>
      </c>
      <c r="C89" s="25">
        <v>0</v>
      </c>
      <c r="D89" s="25">
        <v>2</v>
      </c>
      <c r="E89" s="25">
        <v>23</v>
      </c>
      <c r="F89" s="22">
        <f t="shared" si="8"/>
        <v>25</v>
      </c>
      <c r="H89" s="23" t="str">
        <f t="shared" si="9"/>
        <v>Bisaya/Visaya</v>
      </c>
      <c r="I89" s="11">
        <f t="shared" si="10"/>
        <v>0</v>
      </c>
      <c r="J89" s="11">
        <f t="shared" si="11"/>
        <v>8.2999999999999998E-5</v>
      </c>
      <c r="K89" s="11">
        <f t="shared" si="12"/>
        <v>172</v>
      </c>
      <c r="L89" s="11" t="str">
        <f t="shared" si="13"/>
        <v>Vietnamese</v>
      </c>
      <c r="M89" s="11">
        <f t="shared" si="14"/>
        <v>2</v>
      </c>
      <c r="N89" s="11"/>
    </row>
    <row r="90" spans="1:25" ht="13.5" customHeight="1" x14ac:dyDescent="0.45">
      <c r="A90" s="19">
        <v>84</v>
      </c>
      <c r="B90" s="24" t="s">
        <v>456</v>
      </c>
      <c r="C90" s="25">
        <v>0</v>
      </c>
      <c r="D90" s="25">
        <v>0</v>
      </c>
      <c r="E90" s="25">
        <v>27</v>
      </c>
      <c r="F90" s="22">
        <f t="shared" si="8"/>
        <v>27</v>
      </c>
      <c r="H90" s="23" t="str">
        <f t="shared" si="9"/>
        <v>Mongolian</v>
      </c>
      <c r="I90" s="11">
        <f t="shared" si="10"/>
        <v>0</v>
      </c>
      <c r="J90" s="11">
        <f t="shared" si="11"/>
        <v>8.3999999999999995E-5</v>
      </c>
      <c r="K90" s="11">
        <f t="shared" si="12"/>
        <v>171</v>
      </c>
      <c r="L90" s="11" t="str">
        <f t="shared" si="13"/>
        <v>Bikol</v>
      </c>
      <c r="M90" s="11">
        <f t="shared" si="14"/>
        <v>0</v>
      </c>
      <c r="N90" s="11"/>
    </row>
    <row r="91" spans="1:25" ht="13.5" customHeight="1" x14ac:dyDescent="0.45">
      <c r="A91" s="19">
        <v>85</v>
      </c>
      <c r="B91" s="24" t="s">
        <v>444</v>
      </c>
      <c r="C91" s="25">
        <v>0</v>
      </c>
      <c r="D91" s="25">
        <v>5</v>
      </c>
      <c r="E91" s="25">
        <v>18</v>
      </c>
      <c r="F91" s="22">
        <f t="shared" si="8"/>
        <v>23</v>
      </c>
      <c r="H91" s="23" t="str">
        <f t="shared" si="9"/>
        <v>Hungarian</v>
      </c>
      <c r="I91" s="11">
        <f t="shared" si="10"/>
        <v>0</v>
      </c>
      <c r="J91" s="11">
        <f t="shared" si="11"/>
        <v>8.4999999999999993E-5</v>
      </c>
      <c r="K91" s="11">
        <f t="shared" si="12"/>
        <v>170</v>
      </c>
      <c r="L91" s="11" t="str">
        <f t="shared" si="13"/>
        <v>Faeroese</v>
      </c>
      <c r="M91" s="11">
        <f t="shared" si="14"/>
        <v>0</v>
      </c>
      <c r="N91" s="11"/>
    </row>
    <row r="92" spans="1:25" ht="13.5" customHeight="1" x14ac:dyDescent="0.45">
      <c r="A92" s="19">
        <v>86</v>
      </c>
      <c r="B92" s="24" t="s">
        <v>413</v>
      </c>
      <c r="C92" s="25">
        <v>0</v>
      </c>
      <c r="D92" s="25">
        <v>0</v>
      </c>
      <c r="E92" s="25">
        <v>23</v>
      </c>
      <c r="F92" s="22">
        <f t="shared" si="8"/>
        <v>23</v>
      </c>
      <c r="H92" s="23" t="str">
        <f t="shared" si="9"/>
        <v>Konkani</v>
      </c>
      <c r="I92" s="11">
        <f t="shared" si="10"/>
        <v>0</v>
      </c>
      <c r="J92" s="11">
        <f t="shared" si="11"/>
        <v>8.599999999999999E-5</v>
      </c>
      <c r="K92" s="11">
        <f t="shared" si="12"/>
        <v>169</v>
      </c>
      <c r="L92" s="11" t="str">
        <f t="shared" si="13"/>
        <v>Comorian</v>
      </c>
      <c r="M92" s="11">
        <f t="shared" si="14"/>
        <v>0</v>
      </c>
      <c r="N92" s="11"/>
    </row>
    <row r="93" spans="1:25" ht="13.5" customHeight="1" x14ac:dyDescent="0.45">
      <c r="A93" s="19">
        <v>87</v>
      </c>
      <c r="B93" s="24" t="s">
        <v>421</v>
      </c>
      <c r="C93" s="25">
        <v>0</v>
      </c>
      <c r="D93" s="25">
        <v>19</v>
      </c>
      <c r="E93" s="25">
        <v>2</v>
      </c>
      <c r="F93" s="22">
        <f t="shared" si="8"/>
        <v>21</v>
      </c>
      <c r="H93" s="23" t="str">
        <f t="shared" si="9"/>
        <v>Bosnian</v>
      </c>
      <c r="I93" s="11">
        <f t="shared" si="10"/>
        <v>0</v>
      </c>
      <c r="J93" s="11">
        <f t="shared" si="11"/>
        <v>8.7000000000000001E-5</v>
      </c>
      <c r="K93" s="11">
        <f t="shared" si="12"/>
        <v>168</v>
      </c>
      <c r="L93" s="11" t="str">
        <f t="shared" si="13"/>
        <v>Gilbertese</v>
      </c>
      <c r="M93" s="11">
        <f t="shared" si="14"/>
        <v>0</v>
      </c>
      <c r="N93" s="11"/>
    </row>
    <row r="94" spans="1:25" ht="13.5" customHeight="1" x14ac:dyDescent="0.45">
      <c r="A94" s="19">
        <v>88</v>
      </c>
      <c r="B94" s="24" t="s">
        <v>468</v>
      </c>
      <c r="C94" s="25">
        <v>0</v>
      </c>
      <c r="D94" s="25">
        <v>2</v>
      </c>
      <c r="E94" s="25">
        <v>20</v>
      </c>
      <c r="F94" s="22">
        <f t="shared" si="8"/>
        <v>22</v>
      </c>
      <c r="H94" s="23" t="str">
        <f t="shared" si="9"/>
        <v>Danish</v>
      </c>
      <c r="I94" s="11">
        <f t="shared" si="10"/>
        <v>0</v>
      </c>
      <c r="J94" s="11">
        <f t="shared" si="11"/>
        <v>8.7999999999999998E-5</v>
      </c>
      <c r="K94" s="11">
        <f t="shared" si="12"/>
        <v>167</v>
      </c>
      <c r="L94" s="11" t="str">
        <f t="shared" si="13"/>
        <v>Wu</v>
      </c>
      <c r="M94" s="11">
        <f t="shared" si="14"/>
        <v>0</v>
      </c>
      <c r="N94" s="11"/>
    </row>
    <row r="95" spans="1:25" ht="13.5" customHeight="1" x14ac:dyDescent="0.45">
      <c r="A95" s="19">
        <v>89</v>
      </c>
      <c r="B95" s="24" t="s">
        <v>384</v>
      </c>
      <c r="C95" s="25">
        <v>20</v>
      </c>
      <c r="D95" s="25">
        <v>2</v>
      </c>
      <c r="E95" s="25">
        <v>0</v>
      </c>
      <c r="F95" s="22">
        <f t="shared" si="8"/>
        <v>22</v>
      </c>
      <c r="H95" s="23" t="str">
        <f t="shared" si="9"/>
        <v>Chin Zome</v>
      </c>
      <c r="I95" s="11">
        <f t="shared" si="10"/>
        <v>20</v>
      </c>
      <c r="J95" s="11">
        <f t="shared" si="11"/>
        <v>20.000088999999999</v>
      </c>
      <c r="K95" s="11">
        <f t="shared" si="12"/>
        <v>29</v>
      </c>
      <c r="L95" s="11" t="str">
        <f t="shared" si="13"/>
        <v>German &amp; Related</v>
      </c>
      <c r="M95" s="11">
        <f t="shared" si="14"/>
        <v>0</v>
      </c>
      <c r="N95" s="11"/>
    </row>
    <row r="96" spans="1:25" ht="13.5" customHeight="1" x14ac:dyDescent="0.45">
      <c r="A96" s="19">
        <v>90</v>
      </c>
      <c r="B96" s="24" t="s">
        <v>442</v>
      </c>
      <c r="C96" s="25">
        <v>0</v>
      </c>
      <c r="D96" s="25">
        <v>13</v>
      </c>
      <c r="E96" s="25">
        <v>9</v>
      </c>
      <c r="F96" s="22">
        <f t="shared" si="8"/>
        <v>22</v>
      </c>
      <c r="H96" s="23" t="str">
        <f t="shared" si="9"/>
        <v>Croatian</v>
      </c>
      <c r="I96" s="11">
        <f t="shared" si="10"/>
        <v>0</v>
      </c>
      <c r="J96" s="11">
        <f t="shared" si="11"/>
        <v>8.9999999999999992E-5</v>
      </c>
      <c r="K96" s="11">
        <f t="shared" si="12"/>
        <v>166</v>
      </c>
      <c r="L96" s="11" t="str">
        <f t="shared" si="13"/>
        <v>Vai</v>
      </c>
      <c r="M96" s="11">
        <f t="shared" si="14"/>
        <v>0</v>
      </c>
      <c r="N96" s="11"/>
    </row>
    <row r="97" spans="1:14" ht="13.5" customHeight="1" x14ac:dyDescent="0.45">
      <c r="A97" s="19">
        <v>91</v>
      </c>
      <c r="B97" s="24" t="s">
        <v>430</v>
      </c>
      <c r="C97" s="25">
        <v>18</v>
      </c>
      <c r="D97" s="25">
        <v>2</v>
      </c>
      <c r="E97" s="25">
        <v>0</v>
      </c>
      <c r="F97" s="22">
        <f t="shared" si="8"/>
        <v>20</v>
      </c>
      <c r="H97" s="23" t="str">
        <f t="shared" si="9"/>
        <v>Tigre</v>
      </c>
      <c r="I97" s="11">
        <f t="shared" si="10"/>
        <v>18</v>
      </c>
      <c r="J97" s="11">
        <f t="shared" si="11"/>
        <v>18.000091000000001</v>
      </c>
      <c r="K97" s="11">
        <f t="shared" si="12"/>
        <v>31</v>
      </c>
      <c r="L97" s="11" t="str">
        <f t="shared" si="13"/>
        <v>Ewe</v>
      </c>
      <c r="M97" s="11">
        <f t="shared" si="14"/>
        <v>0</v>
      </c>
      <c r="N97" s="11"/>
    </row>
    <row r="98" spans="1:14" ht="13.5" customHeight="1" x14ac:dyDescent="0.45">
      <c r="A98" s="19">
        <v>92</v>
      </c>
      <c r="B98" s="24" t="s">
        <v>396</v>
      </c>
      <c r="C98" s="25">
        <v>17</v>
      </c>
      <c r="D98" s="25">
        <v>5</v>
      </c>
      <c r="E98" s="25">
        <v>0</v>
      </c>
      <c r="F98" s="22">
        <f t="shared" si="8"/>
        <v>22</v>
      </c>
      <c r="H98" s="23" t="str">
        <f t="shared" si="9"/>
        <v>Chin Falam</v>
      </c>
      <c r="I98" s="11">
        <f t="shared" si="10"/>
        <v>17</v>
      </c>
      <c r="J98" s="11">
        <f t="shared" si="11"/>
        <v>17.000091999999999</v>
      </c>
      <c r="K98" s="11">
        <f t="shared" si="12"/>
        <v>33</v>
      </c>
      <c r="L98" s="11" t="str">
        <f t="shared" si="13"/>
        <v>Harari</v>
      </c>
      <c r="M98" s="11">
        <f t="shared" si="14"/>
        <v>0</v>
      </c>
      <c r="N98" s="11"/>
    </row>
    <row r="99" spans="1:14" ht="13.5" customHeight="1" x14ac:dyDescent="0.45">
      <c r="A99" s="19">
        <v>93</v>
      </c>
      <c r="B99" s="24" t="s">
        <v>439</v>
      </c>
      <c r="C99" s="25">
        <v>18</v>
      </c>
      <c r="D99" s="25">
        <v>0</v>
      </c>
      <c r="E99" s="25">
        <v>2</v>
      </c>
      <c r="F99" s="22">
        <f t="shared" si="8"/>
        <v>20</v>
      </c>
      <c r="H99" s="23" t="str">
        <f t="shared" si="9"/>
        <v>Non-Verbal So Dscrbd</v>
      </c>
      <c r="I99" s="11">
        <f t="shared" si="10"/>
        <v>18</v>
      </c>
      <c r="J99" s="11">
        <f t="shared" si="11"/>
        <v>18.000093</v>
      </c>
      <c r="K99" s="11">
        <f t="shared" si="12"/>
        <v>30</v>
      </c>
      <c r="L99" s="11" t="str">
        <f t="shared" si="13"/>
        <v>Tai, Nfd</v>
      </c>
      <c r="M99" s="11">
        <f t="shared" si="14"/>
        <v>0</v>
      </c>
      <c r="N99" s="11"/>
    </row>
    <row r="100" spans="1:14" ht="13.5" customHeight="1" x14ac:dyDescent="0.45">
      <c r="A100" s="19">
        <v>94</v>
      </c>
      <c r="B100" s="24" t="s">
        <v>437</v>
      </c>
      <c r="C100" s="25">
        <v>0</v>
      </c>
      <c r="D100" s="25">
        <v>2</v>
      </c>
      <c r="E100" s="25">
        <v>17</v>
      </c>
      <c r="F100" s="22">
        <f t="shared" si="8"/>
        <v>19</v>
      </c>
      <c r="H100" s="23" t="str">
        <f t="shared" si="9"/>
        <v>Dzonkha</v>
      </c>
      <c r="I100" s="11">
        <f t="shared" si="10"/>
        <v>0</v>
      </c>
      <c r="J100" s="11">
        <f t="shared" si="11"/>
        <v>9.3999999999999994E-5</v>
      </c>
      <c r="K100" s="11">
        <f t="shared" si="12"/>
        <v>165</v>
      </c>
      <c r="L100" s="11" t="str">
        <f t="shared" si="13"/>
        <v>Mende</v>
      </c>
      <c r="M100" s="11">
        <f t="shared" si="14"/>
        <v>0</v>
      </c>
      <c r="N100" s="11"/>
    </row>
    <row r="101" spans="1:14" ht="13.5" customHeight="1" x14ac:dyDescent="0.45">
      <c r="A101" s="19">
        <v>95</v>
      </c>
      <c r="B101" s="24" t="s">
        <v>395</v>
      </c>
      <c r="C101" s="25">
        <v>0</v>
      </c>
      <c r="D101" s="25">
        <v>2</v>
      </c>
      <c r="E101" s="25">
        <v>17</v>
      </c>
      <c r="F101" s="22">
        <f t="shared" si="8"/>
        <v>19</v>
      </c>
      <c r="H101" s="23" t="str">
        <f t="shared" si="9"/>
        <v>Igbo</v>
      </c>
      <c r="I101" s="11">
        <f t="shared" si="10"/>
        <v>0</v>
      </c>
      <c r="J101" s="11">
        <f t="shared" si="11"/>
        <v>9.4999999999999992E-5</v>
      </c>
      <c r="K101" s="11">
        <f t="shared" si="12"/>
        <v>164</v>
      </c>
      <c r="L101" s="11" t="str">
        <f t="shared" si="13"/>
        <v>Pacific Austronesian Langs</v>
      </c>
      <c r="M101" s="11">
        <f t="shared" si="14"/>
        <v>0</v>
      </c>
      <c r="N101" s="11"/>
    </row>
    <row r="102" spans="1:14" ht="13.5" customHeight="1" x14ac:dyDescent="0.45">
      <c r="A102" s="19">
        <v>96</v>
      </c>
      <c r="B102" s="24" t="s">
        <v>419</v>
      </c>
      <c r="C102" s="25">
        <v>0</v>
      </c>
      <c r="D102" s="25">
        <v>0</v>
      </c>
      <c r="E102" s="25">
        <v>19</v>
      </c>
      <c r="F102" s="22">
        <f t="shared" si="8"/>
        <v>19</v>
      </c>
      <c r="H102" s="23" t="str">
        <f t="shared" si="9"/>
        <v>Oriya</v>
      </c>
      <c r="I102" s="11">
        <f t="shared" si="10"/>
        <v>0</v>
      </c>
      <c r="J102" s="11">
        <f t="shared" si="11"/>
        <v>9.6000000000000002E-5</v>
      </c>
      <c r="K102" s="11">
        <f t="shared" si="12"/>
        <v>163</v>
      </c>
      <c r="L102" s="11" t="str">
        <f t="shared" si="13"/>
        <v>Pular / Fuuta Jalon</v>
      </c>
      <c r="M102" s="11">
        <f t="shared" si="14"/>
        <v>0</v>
      </c>
      <c r="N102" s="11"/>
    </row>
    <row r="103" spans="1:14" ht="13.5" customHeight="1" x14ac:dyDescent="0.45">
      <c r="A103" s="19">
        <v>97</v>
      </c>
      <c r="B103" s="24" t="s">
        <v>461</v>
      </c>
      <c r="C103" s="25">
        <v>2</v>
      </c>
      <c r="D103" s="25">
        <v>9</v>
      </c>
      <c r="E103" s="25">
        <v>7</v>
      </c>
      <c r="F103" s="22">
        <f t="shared" si="8"/>
        <v>18</v>
      </c>
      <c r="H103" s="23" t="str">
        <f t="shared" si="9"/>
        <v>African Languages, Nec</v>
      </c>
      <c r="I103" s="11">
        <f t="shared" si="10"/>
        <v>2</v>
      </c>
      <c r="J103" s="11">
        <f t="shared" si="11"/>
        <v>2.0000969999999998</v>
      </c>
      <c r="K103" s="11">
        <f t="shared" si="12"/>
        <v>72</v>
      </c>
      <c r="L103" s="11" t="str">
        <f t="shared" si="13"/>
        <v>Madi</v>
      </c>
      <c r="M103" s="11">
        <f t="shared" si="14"/>
        <v>0</v>
      </c>
      <c r="N103" s="11"/>
    </row>
    <row r="104" spans="1:14" ht="13.5" customHeight="1" x14ac:dyDescent="0.45">
      <c r="A104" s="19">
        <v>98</v>
      </c>
      <c r="B104" s="24" t="s">
        <v>465</v>
      </c>
      <c r="C104" s="25">
        <v>0</v>
      </c>
      <c r="D104" s="25">
        <v>8</v>
      </c>
      <c r="E104" s="25">
        <v>9</v>
      </c>
      <c r="F104" s="22">
        <f t="shared" si="8"/>
        <v>17</v>
      </c>
      <c r="H104" s="23" t="str">
        <f t="shared" si="9"/>
        <v>Finnish</v>
      </c>
      <c r="I104" s="11">
        <f t="shared" si="10"/>
        <v>0</v>
      </c>
      <c r="J104" s="11">
        <f t="shared" si="11"/>
        <v>9.7999999999999997E-5</v>
      </c>
      <c r="K104" s="11">
        <f t="shared" si="12"/>
        <v>162</v>
      </c>
      <c r="L104" s="11" t="str">
        <f t="shared" si="13"/>
        <v>Belorussian</v>
      </c>
      <c r="M104" s="11">
        <f t="shared" si="14"/>
        <v>0</v>
      </c>
      <c r="N104" s="11"/>
    </row>
    <row r="105" spans="1:14" ht="13.5" customHeight="1" x14ac:dyDescent="0.45">
      <c r="A105" s="19">
        <v>99</v>
      </c>
      <c r="B105" s="24" t="s">
        <v>507</v>
      </c>
      <c r="C105" s="25">
        <v>14</v>
      </c>
      <c r="D105" s="25">
        <v>2</v>
      </c>
      <c r="E105" s="25">
        <v>0</v>
      </c>
      <c r="F105" s="22">
        <f t="shared" si="8"/>
        <v>16</v>
      </c>
      <c r="H105" s="23" t="str">
        <f t="shared" si="9"/>
        <v>Chaldaean</v>
      </c>
      <c r="I105" s="11">
        <f t="shared" si="10"/>
        <v>14</v>
      </c>
      <c r="J105" s="11">
        <f t="shared" si="11"/>
        <v>14.000099000000001</v>
      </c>
      <c r="K105" s="11">
        <f t="shared" si="12"/>
        <v>38</v>
      </c>
      <c r="L105" s="11" t="str">
        <f t="shared" si="13"/>
        <v>Other Se Asian Langs</v>
      </c>
      <c r="M105" s="11">
        <f t="shared" si="14"/>
        <v>0</v>
      </c>
      <c r="N105" s="11"/>
    </row>
    <row r="106" spans="1:14" ht="13.5" customHeight="1" x14ac:dyDescent="0.45">
      <c r="A106" s="19">
        <v>100</v>
      </c>
      <c r="B106" s="24" t="s">
        <v>475</v>
      </c>
      <c r="C106" s="25">
        <v>0</v>
      </c>
      <c r="D106" s="25">
        <v>0</v>
      </c>
      <c r="E106" s="25">
        <v>16</v>
      </c>
      <c r="F106" s="22">
        <f t="shared" si="8"/>
        <v>16</v>
      </c>
      <c r="H106" s="23" t="str">
        <f t="shared" si="9"/>
        <v>Azeri</v>
      </c>
      <c r="I106" s="11">
        <f t="shared" si="10"/>
        <v>0</v>
      </c>
      <c r="J106" s="11">
        <f t="shared" si="11"/>
        <v>9.9999999999999991E-5</v>
      </c>
      <c r="K106" s="11">
        <f t="shared" si="12"/>
        <v>161</v>
      </c>
      <c r="L106" s="11" t="str">
        <f t="shared" si="13"/>
        <v>African Languages, Nfd</v>
      </c>
      <c r="M106" s="11">
        <f t="shared" si="14"/>
        <v>0</v>
      </c>
      <c r="N106" s="11"/>
    </row>
    <row r="107" spans="1:14" ht="13.5" customHeight="1" x14ac:dyDescent="0.45">
      <c r="A107" s="19">
        <v>101</v>
      </c>
      <c r="B107" s="24" t="s">
        <v>473</v>
      </c>
      <c r="C107" s="25">
        <v>0</v>
      </c>
      <c r="D107" s="25">
        <v>2</v>
      </c>
      <c r="E107" s="25">
        <v>13</v>
      </c>
      <c r="F107" s="22">
        <f t="shared" si="8"/>
        <v>15</v>
      </c>
      <c r="H107" s="23" t="str">
        <f t="shared" si="9"/>
        <v>Uzbek</v>
      </c>
      <c r="I107" s="11">
        <f t="shared" si="10"/>
        <v>0</v>
      </c>
      <c r="J107" s="11">
        <f t="shared" si="11"/>
        <v>1.01E-4</v>
      </c>
      <c r="K107" s="11">
        <f t="shared" si="12"/>
        <v>160</v>
      </c>
      <c r="L107" s="11" t="str">
        <f t="shared" si="13"/>
        <v>Southern Asian Languages</v>
      </c>
      <c r="M107" s="11">
        <f t="shared" si="14"/>
        <v>0</v>
      </c>
      <c r="N107" s="11"/>
    </row>
    <row r="108" spans="1:14" ht="13.5" customHeight="1" x14ac:dyDescent="0.45">
      <c r="A108" s="19">
        <v>102</v>
      </c>
      <c r="B108" s="24" t="s">
        <v>483</v>
      </c>
      <c r="C108" s="25">
        <v>2</v>
      </c>
      <c r="D108" s="25">
        <v>2</v>
      </c>
      <c r="E108" s="25">
        <v>13</v>
      </c>
      <c r="F108" s="22">
        <f t="shared" si="8"/>
        <v>17</v>
      </c>
      <c r="H108" s="23" t="str">
        <f t="shared" si="9"/>
        <v>Assamese</v>
      </c>
      <c r="I108" s="11">
        <f t="shared" si="10"/>
        <v>2</v>
      </c>
      <c r="J108" s="11">
        <f t="shared" si="11"/>
        <v>2.000102</v>
      </c>
      <c r="K108" s="11">
        <f t="shared" si="12"/>
        <v>71</v>
      </c>
      <c r="L108" s="11" t="str">
        <f t="shared" si="13"/>
        <v>Turkic, Nec</v>
      </c>
      <c r="M108" s="11">
        <f t="shared" si="14"/>
        <v>0</v>
      </c>
      <c r="N108" s="11"/>
    </row>
    <row r="109" spans="1:14" ht="13.5" customHeight="1" x14ac:dyDescent="0.45">
      <c r="A109" s="19">
        <v>103</v>
      </c>
      <c r="B109" s="24" t="s">
        <v>747</v>
      </c>
      <c r="C109" s="25">
        <v>14</v>
      </c>
      <c r="D109" s="25">
        <v>0</v>
      </c>
      <c r="E109" s="25">
        <v>0</v>
      </c>
      <c r="F109" s="22">
        <f t="shared" si="8"/>
        <v>14</v>
      </c>
      <c r="H109" s="23" t="str">
        <f t="shared" si="9"/>
        <v>Zophei</v>
      </c>
      <c r="I109" s="11">
        <f t="shared" si="10"/>
        <v>14</v>
      </c>
      <c r="J109" s="11">
        <f t="shared" si="11"/>
        <v>14.000102999999999</v>
      </c>
      <c r="K109" s="11">
        <f t="shared" si="12"/>
        <v>37</v>
      </c>
      <c r="L109" s="11" t="str">
        <f t="shared" si="13"/>
        <v>Tok Pisin</v>
      </c>
      <c r="M109" s="11">
        <f t="shared" si="14"/>
        <v>0</v>
      </c>
      <c r="N109" s="11"/>
    </row>
    <row r="110" spans="1:14" ht="13.5" customHeight="1" x14ac:dyDescent="0.45">
      <c r="A110" s="19">
        <v>104</v>
      </c>
      <c r="B110" s="24" t="s">
        <v>519</v>
      </c>
      <c r="C110" s="25">
        <v>0</v>
      </c>
      <c r="D110" s="25">
        <v>0</v>
      </c>
      <c r="E110" s="25">
        <v>13</v>
      </c>
      <c r="F110" s="22">
        <f t="shared" si="8"/>
        <v>13</v>
      </c>
      <c r="H110" s="23" t="str">
        <f t="shared" si="9"/>
        <v>Tulu</v>
      </c>
      <c r="I110" s="11">
        <f t="shared" si="10"/>
        <v>0</v>
      </c>
      <c r="J110" s="11">
        <f t="shared" si="11"/>
        <v>1.0399999999999999E-4</v>
      </c>
      <c r="K110" s="11">
        <f t="shared" si="12"/>
        <v>159</v>
      </c>
      <c r="L110" s="11" t="str">
        <f t="shared" si="13"/>
        <v>Bemba</v>
      </c>
      <c r="M110" s="11">
        <f t="shared" si="14"/>
        <v>0</v>
      </c>
      <c r="N110" s="11"/>
    </row>
    <row r="111" spans="1:14" ht="13.5" customHeight="1" x14ac:dyDescent="0.45">
      <c r="A111" s="19">
        <v>105</v>
      </c>
      <c r="B111" s="24" t="s">
        <v>490</v>
      </c>
      <c r="C111" s="25">
        <v>0</v>
      </c>
      <c r="D111" s="25">
        <v>2</v>
      </c>
      <c r="E111" s="25">
        <v>12</v>
      </c>
      <c r="F111" s="22">
        <f t="shared" si="8"/>
        <v>14</v>
      </c>
      <c r="H111" s="23" t="str">
        <f t="shared" si="9"/>
        <v>Slovene</v>
      </c>
      <c r="I111" s="11">
        <f t="shared" si="10"/>
        <v>0</v>
      </c>
      <c r="J111" s="11">
        <f t="shared" si="11"/>
        <v>1.0499999999999999E-4</v>
      </c>
      <c r="K111" s="11">
        <f t="shared" si="12"/>
        <v>158</v>
      </c>
      <c r="L111" s="11" t="str">
        <f t="shared" si="13"/>
        <v>Seychelles Creole</v>
      </c>
      <c r="M111" s="11">
        <f t="shared" si="14"/>
        <v>0</v>
      </c>
      <c r="N111" s="11"/>
    </row>
    <row r="112" spans="1:14" ht="13.5" customHeight="1" x14ac:dyDescent="0.45">
      <c r="A112" s="19">
        <v>106</v>
      </c>
      <c r="B112" s="24" t="s">
        <v>498</v>
      </c>
      <c r="C112" s="25">
        <v>2</v>
      </c>
      <c r="D112" s="25">
        <v>2</v>
      </c>
      <c r="E112" s="25">
        <v>6</v>
      </c>
      <c r="F112" s="22">
        <f t="shared" si="8"/>
        <v>10</v>
      </c>
      <c r="H112" s="23" t="str">
        <f t="shared" si="9"/>
        <v>Arabic, Sudanese Creole</v>
      </c>
      <c r="I112" s="11">
        <f t="shared" si="10"/>
        <v>2</v>
      </c>
      <c r="J112" s="11">
        <f t="shared" si="11"/>
        <v>2.0001060000000002</v>
      </c>
      <c r="K112" s="11">
        <f t="shared" si="12"/>
        <v>70</v>
      </c>
      <c r="L112" s="11" t="str">
        <f t="shared" si="13"/>
        <v>Lisu</v>
      </c>
      <c r="M112" s="11">
        <f t="shared" si="14"/>
        <v>0</v>
      </c>
      <c r="N112" s="11"/>
    </row>
    <row r="113" spans="1:14" ht="13.5" customHeight="1" x14ac:dyDescent="0.45">
      <c r="A113" s="19">
        <v>107</v>
      </c>
      <c r="B113" s="24" t="s">
        <v>246</v>
      </c>
      <c r="C113" s="25">
        <v>7</v>
      </c>
      <c r="D113" s="25">
        <v>2</v>
      </c>
      <c r="E113" s="25">
        <v>2</v>
      </c>
      <c r="F113" s="22">
        <f t="shared" si="8"/>
        <v>11</v>
      </c>
      <c r="H113" s="23" t="str">
        <f t="shared" si="9"/>
        <v>Kurdish</v>
      </c>
      <c r="I113" s="11">
        <f t="shared" si="10"/>
        <v>7</v>
      </c>
      <c r="J113" s="11">
        <f t="shared" si="11"/>
        <v>7.0001069999999999</v>
      </c>
      <c r="K113" s="11">
        <f t="shared" si="12"/>
        <v>47</v>
      </c>
      <c r="L113" s="11" t="str">
        <f t="shared" si="13"/>
        <v>Indo-Aryan, Nfd</v>
      </c>
      <c r="M113" s="11">
        <f t="shared" si="14"/>
        <v>0</v>
      </c>
      <c r="N113" s="11"/>
    </row>
    <row r="114" spans="1:14" ht="13.5" customHeight="1" x14ac:dyDescent="0.45">
      <c r="A114" s="19">
        <v>108</v>
      </c>
      <c r="B114" s="24" t="s">
        <v>329</v>
      </c>
      <c r="C114" s="25">
        <v>2</v>
      </c>
      <c r="D114" s="25">
        <v>2</v>
      </c>
      <c r="E114" s="25">
        <v>8</v>
      </c>
      <c r="F114" s="22">
        <f t="shared" si="8"/>
        <v>12</v>
      </c>
      <c r="H114" s="23" t="str">
        <f t="shared" si="9"/>
        <v>Fijian</v>
      </c>
      <c r="I114" s="11">
        <f t="shared" si="10"/>
        <v>2</v>
      </c>
      <c r="J114" s="11">
        <f t="shared" si="11"/>
        <v>2.000108</v>
      </c>
      <c r="K114" s="11">
        <f t="shared" si="12"/>
        <v>69</v>
      </c>
      <c r="L114" s="11" t="str">
        <f t="shared" si="13"/>
        <v>Kpelle</v>
      </c>
      <c r="M114" s="11">
        <f t="shared" si="14"/>
        <v>0</v>
      </c>
      <c r="N114" s="11"/>
    </row>
    <row r="115" spans="1:14" ht="13.5" customHeight="1" x14ac:dyDescent="0.45">
      <c r="A115" s="19">
        <v>109</v>
      </c>
      <c r="B115" s="24" t="s">
        <v>232</v>
      </c>
      <c r="C115" s="25">
        <v>7</v>
      </c>
      <c r="D115" s="25">
        <v>2</v>
      </c>
      <c r="E115" s="25">
        <v>0</v>
      </c>
      <c r="F115" s="22">
        <f t="shared" si="8"/>
        <v>9</v>
      </c>
      <c r="H115" s="23" t="str">
        <f t="shared" si="9"/>
        <v>Armenian</v>
      </c>
      <c r="I115" s="11">
        <f t="shared" si="10"/>
        <v>7</v>
      </c>
      <c r="J115" s="11">
        <f t="shared" si="11"/>
        <v>7.0001090000000001</v>
      </c>
      <c r="K115" s="11">
        <f t="shared" si="12"/>
        <v>46</v>
      </c>
      <c r="L115" s="11" t="str">
        <f t="shared" si="13"/>
        <v>Dravidian, Nfd</v>
      </c>
      <c r="M115" s="11">
        <f t="shared" si="14"/>
        <v>0</v>
      </c>
      <c r="N115" s="11"/>
    </row>
    <row r="116" spans="1:14" ht="13.5" customHeight="1" x14ac:dyDescent="0.45">
      <c r="A116" s="19">
        <v>110</v>
      </c>
      <c r="B116" s="24" t="s">
        <v>450</v>
      </c>
      <c r="C116" s="25">
        <v>0</v>
      </c>
      <c r="D116" s="25">
        <v>0</v>
      </c>
      <c r="E116" s="25">
        <v>10</v>
      </c>
      <c r="F116" s="22">
        <f t="shared" si="8"/>
        <v>10</v>
      </c>
      <c r="H116" s="23" t="str">
        <f t="shared" si="9"/>
        <v>Kashmiri</v>
      </c>
      <c r="I116" s="11">
        <f t="shared" si="10"/>
        <v>0</v>
      </c>
      <c r="J116" s="11">
        <f t="shared" si="11"/>
        <v>1.0999999999999999E-4</v>
      </c>
      <c r="K116" s="11">
        <f t="shared" si="12"/>
        <v>157</v>
      </c>
      <c r="L116" s="11" t="str">
        <f t="shared" si="13"/>
        <v>Basque</v>
      </c>
      <c r="M116" s="11">
        <f t="shared" si="14"/>
        <v>0</v>
      </c>
      <c r="N116" s="11"/>
    </row>
    <row r="117" spans="1:14" ht="13.5" customHeight="1" x14ac:dyDescent="0.45">
      <c r="A117" s="19">
        <v>111</v>
      </c>
      <c r="B117" s="24" t="s">
        <v>543</v>
      </c>
      <c r="C117" s="25">
        <v>0</v>
      </c>
      <c r="D117" s="25">
        <v>2</v>
      </c>
      <c r="E117" s="25">
        <v>8</v>
      </c>
      <c r="F117" s="22">
        <f t="shared" si="8"/>
        <v>10</v>
      </c>
      <c r="H117" s="23" t="str">
        <f t="shared" si="9"/>
        <v>Akan</v>
      </c>
      <c r="I117" s="11">
        <f t="shared" si="10"/>
        <v>0</v>
      </c>
      <c r="J117" s="11">
        <f t="shared" si="11"/>
        <v>1.11E-4</v>
      </c>
      <c r="K117" s="11">
        <f t="shared" si="12"/>
        <v>156</v>
      </c>
      <c r="L117" s="11" t="str">
        <f t="shared" si="13"/>
        <v>Other Central Asian Langs</v>
      </c>
      <c r="M117" s="11">
        <f t="shared" si="14"/>
        <v>0</v>
      </c>
      <c r="N117" s="11"/>
    </row>
    <row r="118" spans="1:14" ht="13.5" customHeight="1" x14ac:dyDescent="0.45">
      <c r="A118" s="19">
        <v>112</v>
      </c>
      <c r="B118" s="24" t="s">
        <v>485</v>
      </c>
      <c r="C118" s="25">
        <v>0</v>
      </c>
      <c r="D118" s="25">
        <v>2</v>
      </c>
      <c r="E118" s="25">
        <v>6</v>
      </c>
      <c r="F118" s="22">
        <f t="shared" si="8"/>
        <v>8</v>
      </c>
      <c r="H118" s="23" t="str">
        <f t="shared" si="9"/>
        <v>Slovak</v>
      </c>
      <c r="I118" s="11">
        <f t="shared" si="10"/>
        <v>0</v>
      </c>
      <c r="J118" s="11">
        <f t="shared" si="11"/>
        <v>1.12E-4</v>
      </c>
      <c r="K118" s="11">
        <f t="shared" si="12"/>
        <v>155</v>
      </c>
      <c r="L118" s="11" t="str">
        <f t="shared" si="13"/>
        <v>Georgian</v>
      </c>
      <c r="M118" s="11">
        <f t="shared" si="14"/>
        <v>0</v>
      </c>
      <c r="N118" s="11"/>
    </row>
    <row r="119" spans="1:14" ht="13.5" customHeight="1" x14ac:dyDescent="0.45">
      <c r="A119" s="19">
        <v>113</v>
      </c>
      <c r="B119" s="24" t="s">
        <v>505</v>
      </c>
      <c r="C119" s="25">
        <v>9</v>
      </c>
      <c r="D119" s="25">
        <v>0</v>
      </c>
      <c r="E119" s="25">
        <v>0</v>
      </c>
      <c r="F119" s="22">
        <f t="shared" si="8"/>
        <v>9</v>
      </c>
      <c r="H119" s="23" t="str">
        <f t="shared" si="9"/>
        <v>Lingala</v>
      </c>
      <c r="I119" s="11">
        <f t="shared" si="10"/>
        <v>9</v>
      </c>
      <c r="J119" s="11">
        <f t="shared" si="11"/>
        <v>9.0001130000000007</v>
      </c>
      <c r="K119" s="11">
        <f t="shared" si="12"/>
        <v>43</v>
      </c>
      <c r="L119" s="11" t="str">
        <f t="shared" si="13"/>
        <v>Kikuyu</v>
      </c>
      <c r="M119" s="11">
        <f t="shared" si="14"/>
        <v>0</v>
      </c>
      <c r="N119" s="11"/>
    </row>
    <row r="120" spans="1:14" ht="13.5" customHeight="1" x14ac:dyDescent="0.45">
      <c r="A120" s="19">
        <v>114</v>
      </c>
      <c r="B120" s="24" t="s">
        <v>454</v>
      </c>
      <c r="C120" s="25">
        <v>0</v>
      </c>
      <c r="D120" s="25">
        <v>2</v>
      </c>
      <c r="E120" s="25">
        <v>8</v>
      </c>
      <c r="F120" s="22">
        <f t="shared" si="8"/>
        <v>10</v>
      </c>
      <c r="H120" s="23" t="str">
        <f t="shared" si="9"/>
        <v>Czech</v>
      </c>
      <c r="I120" s="11">
        <f t="shared" si="10"/>
        <v>0</v>
      </c>
      <c r="J120" s="11">
        <f t="shared" si="11"/>
        <v>1.1399999999999999E-4</v>
      </c>
      <c r="K120" s="11">
        <f t="shared" si="12"/>
        <v>154</v>
      </c>
      <c r="L120" s="11" t="str">
        <f t="shared" si="13"/>
        <v>Irish</v>
      </c>
      <c r="M120" s="11">
        <f t="shared" si="14"/>
        <v>0</v>
      </c>
      <c r="N120" s="11"/>
    </row>
    <row r="121" spans="1:14" ht="13.5" customHeight="1" x14ac:dyDescent="0.45">
      <c r="A121" s="19">
        <v>115</v>
      </c>
      <c r="B121" s="24" t="s">
        <v>452</v>
      </c>
      <c r="C121" s="25">
        <v>0</v>
      </c>
      <c r="D121" s="25">
        <v>8</v>
      </c>
      <c r="E121" s="25">
        <v>2</v>
      </c>
      <c r="F121" s="22">
        <f t="shared" si="8"/>
        <v>10</v>
      </c>
      <c r="H121" s="23" t="str">
        <f t="shared" si="9"/>
        <v>Lao</v>
      </c>
      <c r="I121" s="11">
        <f t="shared" si="10"/>
        <v>0</v>
      </c>
      <c r="J121" s="11">
        <f t="shared" si="11"/>
        <v>1.1499999999999999E-4</v>
      </c>
      <c r="K121" s="11">
        <f t="shared" si="12"/>
        <v>153</v>
      </c>
      <c r="L121" s="11" t="str">
        <f t="shared" si="13"/>
        <v>Ndebele</v>
      </c>
      <c r="M121" s="11">
        <f t="shared" si="14"/>
        <v>0</v>
      </c>
      <c r="N121" s="11"/>
    </row>
    <row r="122" spans="1:14" ht="13.5" customHeight="1" x14ac:dyDescent="0.45">
      <c r="A122" s="19">
        <v>116</v>
      </c>
      <c r="B122" s="24" t="s">
        <v>470</v>
      </c>
      <c r="C122" s="25">
        <v>0</v>
      </c>
      <c r="D122" s="25">
        <v>2</v>
      </c>
      <c r="E122" s="25">
        <v>8</v>
      </c>
      <c r="F122" s="22">
        <f t="shared" si="8"/>
        <v>10</v>
      </c>
      <c r="H122" s="23" t="str">
        <f t="shared" si="9"/>
        <v>Norwegian</v>
      </c>
      <c r="I122" s="11">
        <f t="shared" si="10"/>
        <v>0</v>
      </c>
      <c r="J122" s="11">
        <f t="shared" si="11"/>
        <v>1.16E-4</v>
      </c>
      <c r="K122" s="11">
        <f t="shared" si="12"/>
        <v>152</v>
      </c>
      <c r="L122" s="11" t="str">
        <f t="shared" si="13"/>
        <v>Rohinga</v>
      </c>
      <c r="M122" s="11">
        <f t="shared" si="14"/>
        <v>0</v>
      </c>
      <c r="N122" s="11"/>
    </row>
    <row r="123" spans="1:14" ht="13.5" customHeight="1" x14ac:dyDescent="0.45">
      <c r="A123" s="19">
        <v>117</v>
      </c>
      <c r="B123" s="24" t="s">
        <v>487</v>
      </c>
      <c r="C123" s="25">
        <v>0</v>
      </c>
      <c r="D123" s="25">
        <v>0</v>
      </c>
      <c r="E123" s="25">
        <v>8</v>
      </c>
      <c r="F123" s="22">
        <f t="shared" si="8"/>
        <v>8</v>
      </c>
      <c r="H123" s="23" t="str">
        <f t="shared" si="9"/>
        <v>Ilonggo (Hiligaynon)</v>
      </c>
      <c r="I123" s="11">
        <f t="shared" si="10"/>
        <v>0</v>
      </c>
      <c r="J123" s="11">
        <f t="shared" si="11"/>
        <v>1.17E-4</v>
      </c>
      <c r="K123" s="11">
        <f t="shared" si="12"/>
        <v>151</v>
      </c>
      <c r="L123" s="11" t="str">
        <f t="shared" si="13"/>
        <v>Kazakh</v>
      </c>
      <c r="M123" s="11">
        <f t="shared" si="14"/>
        <v>0</v>
      </c>
      <c r="N123" s="11"/>
    </row>
    <row r="124" spans="1:14" ht="13.5" customHeight="1" x14ac:dyDescent="0.45">
      <c r="A124" s="19">
        <v>118</v>
      </c>
      <c r="B124" s="24" t="s">
        <v>509</v>
      </c>
      <c r="C124" s="25">
        <v>0</v>
      </c>
      <c r="D124" s="25">
        <v>2</v>
      </c>
      <c r="E124" s="25">
        <v>7</v>
      </c>
      <c r="F124" s="22">
        <f t="shared" si="8"/>
        <v>9</v>
      </c>
      <c r="H124" s="23" t="str">
        <f t="shared" si="9"/>
        <v>Hokkien</v>
      </c>
      <c r="I124" s="11">
        <f t="shared" si="10"/>
        <v>0</v>
      </c>
      <c r="J124" s="11">
        <f t="shared" si="11"/>
        <v>1.18E-4</v>
      </c>
      <c r="K124" s="11">
        <f t="shared" si="12"/>
        <v>150</v>
      </c>
      <c r="L124" s="11" t="str">
        <f t="shared" si="13"/>
        <v>Southeast Asian Languages</v>
      </c>
      <c r="M124" s="11">
        <f t="shared" si="14"/>
        <v>0</v>
      </c>
      <c r="N124" s="11"/>
    </row>
    <row r="125" spans="1:14" ht="13.5" customHeight="1" x14ac:dyDescent="0.45">
      <c r="A125" s="19">
        <v>119</v>
      </c>
      <c r="B125" s="24" t="s">
        <v>549</v>
      </c>
      <c r="C125" s="25">
        <v>0</v>
      </c>
      <c r="D125" s="25">
        <v>2</v>
      </c>
      <c r="E125" s="25">
        <v>5</v>
      </c>
      <c r="F125" s="22">
        <f t="shared" si="8"/>
        <v>7</v>
      </c>
      <c r="H125" s="23" t="str">
        <f t="shared" si="9"/>
        <v>Lithuanian</v>
      </c>
      <c r="I125" s="11">
        <f t="shared" si="10"/>
        <v>0</v>
      </c>
      <c r="J125" s="11">
        <f t="shared" si="11"/>
        <v>1.1899999999999999E-4</v>
      </c>
      <c r="K125" s="11">
        <f t="shared" si="12"/>
        <v>149</v>
      </c>
      <c r="L125" s="11" t="str">
        <f t="shared" si="13"/>
        <v>Luganda / Ganda</v>
      </c>
      <c r="M125" s="11">
        <f t="shared" si="14"/>
        <v>0</v>
      </c>
      <c r="N125" s="11"/>
    </row>
    <row r="126" spans="1:14" ht="13.5" customHeight="1" x14ac:dyDescent="0.45">
      <c r="A126" s="19">
        <v>120</v>
      </c>
      <c r="B126" s="24" t="s">
        <v>478</v>
      </c>
      <c r="C126" s="25">
        <v>0</v>
      </c>
      <c r="D126" s="25">
        <v>2</v>
      </c>
      <c r="E126" s="25">
        <v>5</v>
      </c>
      <c r="F126" s="22">
        <f t="shared" si="8"/>
        <v>7</v>
      </c>
      <c r="H126" s="23" t="str">
        <f t="shared" si="9"/>
        <v>Catalan</v>
      </c>
      <c r="I126" s="11">
        <f t="shared" si="10"/>
        <v>0</v>
      </c>
      <c r="J126" s="11">
        <f t="shared" si="11"/>
        <v>1.1999999999999999E-4</v>
      </c>
      <c r="K126" s="11">
        <f t="shared" si="12"/>
        <v>148</v>
      </c>
      <c r="L126" s="11" t="str">
        <f t="shared" si="13"/>
        <v>Mandingo</v>
      </c>
      <c r="M126" s="11">
        <f t="shared" si="14"/>
        <v>0</v>
      </c>
      <c r="N126" s="11"/>
    </row>
    <row r="127" spans="1:14" ht="13.5" customHeight="1" x14ac:dyDescent="0.45">
      <c r="A127" s="19">
        <v>121</v>
      </c>
      <c r="B127" s="24" t="s">
        <v>493</v>
      </c>
      <c r="C127" s="25">
        <v>0</v>
      </c>
      <c r="D127" s="25">
        <v>2</v>
      </c>
      <c r="E127" s="25">
        <v>5</v>
      </c>
      <c r="F127" s="22">
        <f t="shared" si="8"/>
        <v>7</v>
      </c>
      <c r="H127" s="23" t="str">
        <f t="shared" si="9"/>
        <v>Kreole / Creole (African)</v>
      </c>
      <c r="I127" s="11">
        <f t="shared" si="10"/>
        <v>0</v>
      </c>
      <c r="J127" s="11">
        <f t="shared" si="11"/>
        <v>1.21E-4</v>
      </c>
      <c r="K127" s="11">
        <f t="shared" si="12"/>
        <v>147</v>
      </c>
      <c r="L127" s="11" t="str">
        <f t="shared" si="13"/>
        <v>Samoan</v>
      </c>
      <c r="M127" s="11">
        <f t="shared" si="14"/>
        <v>0</v>
      </c>
      <c r="N127" s="11"/>
    </row>
    <row r="128" spans="1:14" ht="13.5" customHeight="1" x14ac:dyDescent="0.45">
      <c r="A128" s="19">
        <v>122</v>
      </c>
      <c r="B128" s="24" t="s">
        <v>735</v>
      </c>
      <c r="C128" s="25">
        <v>6</v>
      </c>
      <c r="D128" s="25">
        <v>0</v>
      </c>
      <c r="E128" s="25">
        <v>0</v>
      </c>
      <c r="F128" s="22">
        <f t="shared" si="8"/>
        <v>6</v>
      </c>
      <c r="H128" s="23" t="str">
        <f t="shared" si="9"/>
        <v>Mano</v>
      </c>
      <c r="I128" s="11">
        <f t="shared" si="10"/>
        <v>6</v>
      </c>
      <c r="J128" s="11">
        <f t="shared" si="11"/>
        <v>6.0001220000000002</v>
      </c>
      <c r="K128" s="11">
        <f t="shared" si="12"/>
        <v>48</v>
      </c>
      <c r="L128" s="11" t="str">
        <f t="shared" si="13"/>
        <v>Ilokano</v>
      </c>
      <c r="M128" s="11">
        <f t="shared" si="14"/>
        <v>0</v>
      </c>
      <c r="N128" s="11"/>
    </row>
    <row r="129" spans="1:14" ht="13.5" customHeight="1" x14ac:dyDescent="0.45">
      <c r="A129" s="19">
        <v>123</v>
      </c>
      <c r="B129" s="24" t="s">
        <v>555</v>
      </c>
      <c r="C129" s="25">
        <v>5</v>
      </c>
      <c r="D129" s="25">
        <v>2</v>
      </c>
      <c r="E129" s="25">
        <v>0</v>
      </c>
      <c r="F129" s="22">
        <f t="shared" si="8"/>
        <v>7</v>
      </c>
      <c r="H129" s="23" t="str">
        <f t="shared" si="9"/>
        <v>Chaldean Neo-Aramaic</v>
      </c>
      <c r="I129" s="11">
        <f t="shared" si="10"/>
        <v>5</v>
      </c>
      <c r="J129" s="11">
        <f t="shared" si="11"/>
        <v>5.0001230000000003</v>
      </c>
      <c r="K129" s="11">
        <f t="shared" si="12"/>
        <v>50</v>
      </c>
      <c r="L129" s="11" t="str">
        <f t="shared" si="13"/>
        <v>Maltese</v>
      </c>
      <c r="M129" s="11">
        <f t="shared" si="14"/>
        <v>0</v>
      </c>
      <c r="N129" s="11"/>
    </row>
    <row r="130" spans="1:14" ht="13.5" customHeight="1" x14ac:dyDescent="0.45">
      <c r="A130" s="19">
        <v>124</v>
      </c>
      <c r="B130" s="24" t="s">
        <v>358</v>
      </c>
      <c r="C130" s="25">
        <v>2</v>
      </c>
      <c r="D130" s="25">
        <v>5</v>
      </c>
      <c r="E130" s="25">
        <v>0</v>
      </c>
      <c r="F130" s="22">
        <f t="shared" si="8"/>
        <v>7</v>
      </c>
      <c r="H130" s="23" t="str">
        <f t="shared" si="9"/>
        <v>Afghan</v>
      </c>
      <c r="I130" s="11">
        <f t="shared" si="10"/>
        <v>2</v>
      </c>
      <c r="J130" s="11">
        <f t="shared" si="11"/>
        <v>2.000124</v>
      </c>
      <c r="K130" s="11">
        <f t="shared" si="12"/>
        <v>68</v>
      </c>
      <c r="L130" s="11" t="str">
        <f t="shared" si="13"/>
        <v>Dagbani</v>
      </c>
      <c r="M130" s="11">
        <f t="shared" si="14"/>
        <v>0</v>
      </c>
      <c r="N130" s="11"/>
    </row>
    <row r="131" spans="1:14" ht="13.5" customHeight="1" x14ac:dyDescent="0.45">
      <c r="A131" s="19">
        <v>125</v>
      </c>
      <c r="B131" s="24" t="s">
        <v>576</v>
      </c>
      <c r="C131" s="25">
        <v>2</v>
      </c>
      <c r="D131" s="25">
        <v>0</v>
      </c>
      <c r="E131" s="25">
        <v>5</v>
      </c>
      <c r="F131" s="22">
        <f t="shared" si="8"/>
        <v>7</v>
      </c>
      <c r="H131" s="23" t="str">
        <f t="shared" si="9"/>
        <v>Balochi</v>
      </c>
      <c r="I131" s="11">
        <f t="shared" si="10"/>
        <v>2</v>
      </c>
      <c r="J131" s="11">
        <f t="shared" si="11"/>
        <v>2.0001250000000002</v>
      </c>
      <c r="K131" s="11">
        <f t="shared" si="12"/>
        <v>67</v>
      </c>
      <c r="L131" s="11" t="str">
        <f t="shared" si="13"/>
        <v>Twi (Akan)</v>
      </c>
      <c r="M131" s="11">
        <f t="shared" si="14"/>
        <v>0</v>
      </c>
      <c r="N131" s="11"/>
    </row>
    <row r="132" spans="1:14" ht="13.5" customHeight="1" x14ac:dyDescent="0.45">
      <c r="A132" s="19">
        <v>126</v>
      </c>
      <c r="B132" s="24" t="s">
        <v>808</v>
      </c>
      <c r="C132" s="25">
        <v>0</v>
      </c>
      <c r="D132" s="25">
        <v>2</v>
      </c>
      <c r="E132" s="25">
        <v>2</v>
      </c>
      <c r="F132" s="22">
        <f t="shared" si="8"/>
        <v>4</v>
      </c>
      <c r="H132" s="23" t="str">
        <f t="shared" si="9"/>
        <v>Serbo-Croatian So Described</v>
      </c>
      <c r="I132" s="11">
        <f t="shared" si="10"/>
        <v>0</v>
      </c>
      <c r="J132" s="11">
        <f t="shared" si="11"/>
        <v>1.26E-4</v>
      </c>
      <c r="K132" s="11">
        <f t="shared" si="12"/>
        <v>146</v>
      </c>
      <c r="L132" s="11" t="str">
        <f t="shared" si="13"/>
        <v>Chin Zotong</v>
      </c>
      <c r="M132" s="11">
        <f t="shared" si="14"/>
        <v>0</v>
      </c>
      <c r="N132" s="11"/>
    </row>
    <row r="133" spans="1:14" ht="13.5" customHeight="1" x14ac:dyDescent="0.45">
      <c r="A133" s="19">
        <v>127</v>
      </c>
      <c r="B133" s="24" t="s">
        <v>532</v>
      </c>
      <c r="C133" s="25">
        <v>0</v>
      </c>
      <c r="D133" s="25">
        <v>0</v>
      </c>
      <c r="E133" s="25">
        <v>5</v>
      </c>
      <c r="F133" s="22">
        <f t="shared" si="8"/>
        <v>5</v>
      </c>
      <c r="H133" s="23" t="str">
        <f t="shared" si="9"/>
        <v>Zulu</v>
      </c>
      <c r="I133" s="11">
        <f t="shared" si="10"/>
        <v>0</v>
      </c>
      <c r="J133" s="11">
        <f t="shared" si="11"/>
        <v>1.27E-4</v>
      </c>
      <c r="K133" s="11">
        <f t="shared" si="12"/>
        <v>145</v>
      </c>
      <c r="L133" s="11" t="str">
        <f t="shared" si="13"/>
        <v>Krio</v>
      </c>
      <c r="M133" s="11">
        <f t="shared" si="14"/>
        <v>0</v>
      </c>
      <c r="N133" s="11"/>
    </row>
    <row r="134" spans="1:14" ht="13.5" customHeight="1" x14ac:dyDescent="0.45">
      <c r="A134" s="19">
        <v>128</v>
      </c>
      <c r="B134" s="24" t="s">
        <v>523</v>
      </c>
      <c r="C134" s="25">
        <v>0</v>
      </c>
      <c r="D134" s="25">
        <v>2</v>
      </c>
      <c r="E134" s="25">
        <v>2</v>
      </c>
      <c r="F134" s="22">
        <f t="shared" si="8"/>
        <v>4</v>
      </c>
      <c r="H134" s="23" t="str">
        <f t="shared" si="9"/>
        <v>Uygur / Uyghur</v>
      </c>
      <c r="I134" s="11">
        <f t="shared" si="10"/>
        <v>0</v>
      </c>
      <c r="J134" s="11">
        <f t="shared" si="11"/>
        <v>1.2799999999999999E-4</v>
      </c>
      <c r="K134" s="11">
        <f t="shared" si="12"/>
        <v>144</v>
      </c>
      <c r="L134" s="11" t="str">
        <f t="shared" si="13"/>
        <v>Auslan</v>
      </c>
      <c r="M134" s="11">
        <f t="shared" si="14"/>
        <v>0</v>
      </c>
      <c r="N134" s="11"/>
    </row>
    <row r="135" spans="1:14" ht="13.5" customHeight="1" x14ac:dyDescent="0.45">
      <c r="A135" s="19">
        <v>129</v>
      </c>
      <c r="B135" s="24" t="s">
        <v>480</v>
      </c>
      <c r="C135" s="25">
        <v>0</v>
      </c>
      <c r="D135" s="25">
        <v>0</v>
      </c>
      <c r="E135" s="25">
        <v>5</v>
      </c>
      <c r="F135" s="22">
        <f t="shared" ref="F135:F198" si="15">SUM(C135:E135)</f>
        <v>5</v>
      </c>
      <c r="H135" s="23" t="str">
        <f t="shared" si="9"/>
        <v>Dhivehi</v>
      </c>
      <c r="I135" s="11">
        <f t="shared" si="10"/>
        <v>0</v>
      </c>
      <c r="J135" s="11">
        <f t="shared" si="11"/>
        <v>1.2899999999999999E-4</v>
      </c>
      <c r="K135" s="11">
        <f t="shared" si="12"/>
        <v>143</v>
      </c>
      <c r="L135" s="11" t="str">
        <f t="shared" si="13"/>
        <v>Iranic, Nfd</v>
      </c>
      <c r="M135" s="11">
        <f t="shared" si="14"/>
        <v>0</v>
      </c>
      <c r="N135" s="11"/>
    </row>
    <row r="136" spans="1:14" ht="13.5" customHeight="1" x14ac:dyDescent="0.45">
      <c r="A136" s="19">
        <v>130</v>
      </c>
      <c r="B136" s="24" t="s">
        <v>521</v>
      </c>
      <c r="C136" s="25">
        <v>0</v>
      </c>
      <c r="D136" s="25">
        <v>0</v>
      </c>
      <c r="E136" s="25">
        <v>5</v>
      </c>
      <c r="F136" s="22">
        <f t="shared" si="15"/>
        <v>5</v>
      </c>
      <c r="H136" s="23" t="str">
        <f t="shared" ref="H136:H199" si="16">PROPER(B136)</f>
        <v>Hausa</v>
      </c>
      <c r="I136" s="11">
        <f t="shared" ref="I136:I199" si="17">VLOOKUP($A136,$A$7:$F$209,2+$M$3)</f>
        <v>0</v>
      </c>
      <c r="J136" s="11">
        <f t="shared" ref="J136:J199" si="18">I136+A136*0.000001</f>
        <v>1.2999999999999999E-4</v>
      </c>
      <c r="K136" s="11">
        <f t="shared" ref="K136:K199" si="19">RANK(J136,J$7:J$209)</f>
        <v>142</v>
      </c>
      <c r="L136" s="11" t="str">
        <f t="shared" ref="L136:L199" si="20">VLOOKUP(MATCH(A136,K$7:K$209,0),$A$7:$I$209,8)</f>
        <v>Ga</v>
      </c>
      <c r="M136" s="11">
        <f t="shared" ref="M136:M199" si="21">VLOOKUP(MATCH(A136,K$7:K$209,0),$A$7:$I$209,9)</f>
        <v>0</v>
      </c>
      <c r="N136" s="11"/>
    </row>
    <row r="137" spans="1:14" ht="13.5" customHeight="1" x14ac:dyDescent="0.45">
      <c r="A137" s="19">
        <v>131</v>
      </c>
      <c r="B137" s="24" t="s">
        <v>605</v>
      </c>
      <c r="C137" s="25">
        <v>0</v>
      </c>
      <c r="D137" s="25">
        <v>0</v>
      </c>
      <c r="E137" s="25">
        <v>5</v>
      </c>
      <c r="F137" s="22">
        <f t="shared" si="15"/>
        <v>5</v>
      </c>
      <c r="H137" s="23" t="str">
        <f t="shared" si="16"/>
        <v>Latvian</v>
      </c>
      <c r="I137" s="11">
        <f t="shared" si="17"/>
        <v>0</v>
      </c>
      <c r="J137" s="11">
        <f t="shared" si="18"/>
        <v>1.3099999999999999E-4</v>
      </c>
      <c r="K137" s="11">
        <f t="shared" si="19"/>
        <v>141</v>
      </c>
      <c r="L137" s="11" t="str">
        <f t="shared" si="20"/>
        <v>Other East-Asian Langs</v>
      </c>
      <c r="M137" s="11">
        <f t="shared" si="21"/>
        <v>0</v>
      </c>
      <c r="N137" s="11"/>
    </row>
    <row r="138" spans="1:14" ht="13.5" customHeight="1" x14ac:dyDescent="0.45">
      <c r="A138" s="19">
        <v>132</v>
      </c>
      <c r="B138" s="24" t="s">
        <v>447</v>
      </c>
      <c r="C138" s="25">
        <v>2</v>
      </c>
      <c r="D138" s="25">
        <v>0</v>
      </c>
      <c r="E138" s="25">
        <v>2</v>
      </c>
      <c r="F138" s="22">
        <f t="shared" si="15"/>
        <v>4</v>
      </c>
      <c r="H138" s="23" t="str">
        <f t="shared" si="16"/>
        <v>Hakka</v>
      </c>
      <c r="I138" s="11">
        <f t="shared" si="17"/>
        <v>2</v>
      </c>
      <c r="J138" s="11">
        <f t="shared" si="18"/>
        <v>2.0001319999999998</v>
      </c>
      <c r="K138" s="11">
        <f t="shared" si="19"/>
        <v>66</v>
      </c>
      <c r="L138" s="11" t="str">
        <f t="shared" si="20"/>
        <v>Tongan</v>
      </c>
      <c r="M138" s="11">
        <f t="shared" si="21"/>
        <v>0</v>
      </c>
      <c r="N138" s="11"/>
    </row>
    <row r="139" spans="1:14" ht="13.5" customHeight="1" x14ac:dyDescent="0.45">
      <c r="A139" s="19">
        <v>133</v>
      </c>
      <c r="B139" s="24" t="s">
        <v>573</v>
      </c>
      <c r="C139" s="25">
        <v>0</v>
      </c>
      <c r="D139" s="25">
        <v>2</v>
      </c>
      <c r="E139" s="25">
        <v>2</v>
      </c>
      <c r="F139" s="22">
        <f t="shared" si="15"/>
        <v>4</v>
      </c>
      <c r="H139" s="23" t="str">
        <f t="shared" si="16"/>
        <v>Iranic, Nec</v>
      </c>
      <c r="I139" s="11">
        <f t="shared" si="17"/>
        <v>0</v>
      </c>
      <c r="J139" s="11">
        <f t="shared" si="18"/>
        <v>1.3300000000000001E-4</v>
      </c>
      <c r="K139" s="11">
        <f t="shared" si="19"/>
        <v>140</v>
      </c>
      <c r="L139" s="11" t="str">
        <f t="shared" si="20"/>
        <v>Flemish</v>
      </c>
      <c r="M139" s="11">
        <f t="shared" si="21"/>
        <v>0</v>
      </c>
      <c r="N139" s="11"/>
    </row>
    <row r="140" spans="1:14" ht="13.5" customHeight="1" x14ac:dyDescent="0.45">
      <c r="A140" s="19">
        <v>134</v>
      </c>
      <c r="B140" s="24" t="s">
        <v>503</v>
      </c>
      <c r="C140" s="25">
        <v>0</v>
      </c>
      <c r="D140" s="25">
        <v>2</v>
      </c>
      <c r="E140" s="25">
        <v>2</v>
      </c>
      <c r="F140" s="22">
        <f t="shared" si="15"/>
        <v>4</v>
      </c>
      <c r="H140" s="23" t="str">
        <f t="shared" si="16"/>
        <v>Estonian</v>
      </c>
      <c r="I140" s="11">
        <f t="shared" si="17"/>
        <v>0</v>
      </c>
      <c r="J140" s="11">
        <f t="shared" si="18"/>
        <v>1.34E-4</v>
      </c>
      <c r="K140" s="11">
        <f t="shared" si="19"/>
        <v>139</v>
      </c>
      <c r="L140" s="11" t="str">
        <f t="shared" si="20"/>
        <v>Tswana</v>
      </c>
      <c r="M140" s="11">
        <f t="shared" si="21"/>
        <v>0</v>
      </c>
      <c r="N140" s="11"/>
    </row>
    <row r="141" spans="1:14" ht="13.5" customHeight="1" x14ac:dyDescent="0.45">
      <c r="A141" s="19">
        <v>135</v>
      </c>
      <c r="B141" s="24" t="s">
        <v>814</v>
      </c>
      <c r="C141" s="25">
        <v>0</v>
      </c>
      <c r="D141" s="25">
        <v>0</v>
      </c>
      <c r="E141" s="25">
        <v>2</v>
      </c>
      <c r="F141" s="22">
        <f t="shared" si="15"/>
        <v>2</v>
      </c>
      <c r="H141" s="23" t="str">
        <f t="shared" si="16"/>
        <v>Other South-Asian Langs</v>
      </c>
      <c r="I141" s="11">
        <f t="shared" si="17"/>
        <v>0</v>
      </c>
      <c r="J141" s="11">
        <f t="shared" si="18"/>
        <v>1.35E-4</v>
      </c>
      <c r="K141" s="11">
        <f t="shared" si="19"/>
        <v>138</v>
      </c>
      <c r="L141" s="11" t="str">
        <f t="shared" si="20"/>
        <v>Kachin</v>
      </c>
      <c r="M141" s="11">
        <f t="shared" si="21"/>
        <v>0</v>
      </c>
      <c r="N141" s="11"/>
    </row>
    <row r="142" spans="1:14" ht="13.5" customHeight="1" x14ac:dyDescent="0.45">
      <c r="A142" s="19">
        <v>136</v>
      </c>
      <c r="B142" s="24" t="s">
        <v>755</v>
      </c>
      <c r="C142" s="25">
        <v>0</v>
      </c>
      <c r="D142" s="25">
        <v>2</v>
      </c>
      <c r="E142" s="25">
        <v>0</v>
      </c>
      <c r="F142" s="22">
        <f t="shared" si="15"/>
        <v>2</v>
      </c>
      <c r="H142" s="23" t="str">
        <f t="shared" si="16"/>
        <v>Hmong</v>
      </c>
      <c r="I142" s="11">
        <f t="shared" si="17"/>
        <v>0</v>
      </c>
      <c r="J142" s="11">
        <f t="shared" si="18"/>
        <v>1.36E-4</v>
      </c>
      <c r="K142" s="11">
        <f t="shared" si="19"/>
        <v>137</v>
      </c>
      <c r="L142" s="11" t="str">
        <f t="shared" si="20"/>
        <v>Png Languages, Nec</v>
      </c>
      <c r="M142" s="11">
        <f t="shared" si="21"/>
        <v>0</v>
      </c>
      <c r="N142" s="11"/>
    </row>
    <row r="143" spans="1:14" ht="13.5" customHeight="1" x14ac:dyDescent="0.45">
      <c r="A143" s="19">
        <v>137</v>
      </c>
      <c r="B143" s="24" t="s">
        <v>807</v>
      </c>
      <c r="C143" s="25">
        <v>0</v>
      </c>
      <c r="D143" s="25">
        <v>2</v>
      </c>
      <c r="E143" s="25">
        <v>2</v>
      </c>
      <c r="F143" s="22">
        <f t="shared" si="15"/>
        <v>4</v>
      </c>
      <c r="H143" s="23" t="str">
        <f t="shared" si="16"/>
        <v>Png Languages, Nec</v>
      </c>
      <c r="I143" s="11">
        <f t="shared" si="17"/>
        <v>0</v>
      </c>
      <c r="J143" s="11">
        <f t="shared" si="18"/>
        <v>1.37E-4</v>
      </c>
      <c r="K143" s="11">
        <f t="shared" si="19"/>
        <v>136</v>
      </c>
      <c r="L143" s="11" t="str">
        <f t="shared" si="20"/>
        <v>Hmong</v>
      </c>
      <c r="M143" s="11">
        <f t="shared" si="21"/>
        <v>0</v>
      </c>
      <c r="N143" s="11"/>
    </row>
    <row r="144" spans="1:14" ht="13.5" customHeight="1" x14ac:dyDescent="0.45">
      <c r="A144" s="19">
        <v>138</v>
      </c>
      <c r="B144" s="24" t="s">
        <v>319</v>
      </c>
      <c r="C144" s="25">
        <v>0</v>
      </c>
      <c r="D144" s="25">
        <v>2</v>
      </c>
      <c r="E144" s="25">
        <v>0</v>
      </c>
      <c r="F144" s="22">
        <f t="shared" si="15"/>
        <v>2</v>
      </c>
      <c r="H144" s="23" t="str">
        <f t="shared" si="16"/>
        <v>Kachin</v>
      </c>
      <c r="I144" s="11">
        <f t="shared" si="17"/>
        <v>0</v>
      </c>
      <c r="J144" s="11">
        <f t="shared" si="18"/>
        <v>1.3799999999999999E-4</v>
      </c>
      <c r="K144" s="11">
        <f t="shared" si="19"/>
        <v>135</v>
      </c>
      <c r="L144" s="11" t="str">
        <f t="shared" si="20"/>
        <v>Other South-Asian Langs</v>
      </c>
      <c r="M144" s="11">
        <f t="shared" si="21"/>
        <v>0</v>
      </c>
      <c r="N144" s="11"/>
    </row>
    <row r="145" spans="1:14" ht="13.5" customHeight="1" x14ac:dyDescent="0.45">
      <c r="A145" s="19">
        <v>139</v>
      </c>
      <c r="B145" s="24" t="s">
        <v>756</v>
      </c>
      <c r="C145" s="25">
        <v>2</v>
      </c>
      <c r="D145" s="25">
        <v>0</v>
      </c>
      <c r="E145" s="25">
        <v>0</v>
      </c>
      <c r="F145" s="22">
        <f t="shared" si="15"/>
        <v>2</v>
      </c>
      <c r="H145" s="23" t="str">
        <f t="shared" si="16"/>
        <v>Chin Daai</v>
      </c>
      <c r="I145" s="11">
        <f t="shared" si="17"/>
        <v>2</v>
      </c>
      <c r="J145" s="11">
        <f t="shared" si="18"/>
        <v>2.0001389999999999</v>
      </c>
      <c r="K145" s="11">
        <f t="shared" si="19"/>
        <v>65</v>
      </c>
      <c r="L145" s="11" t="str">
        <f t="shared" si="20"/>
        <v>Estonian</v>
      </c>
      <c r="M145" s="11">
        <f t="shared" si="21"/>
        <v>0</v>
      </c>
      <c r="N145" s="11"/>
    </row>
    <row r="146" spans="1:14" ht="13.5" customHeight="1" x14ac:dyDescent="0.45">
      <c r="A146" s="19">
        <v>140</v>
      </c>
      <c r="B146" s="24" t="s">
        <v>583</v>
      </c>
      <c r="C146" s="25">
        <v>0</v>
      </c>
      <c r="D146" s="25">
        <v>0</v>
      </c>
      <c r="E146" s="25">
        <v>2</v>
      </c>
      <c r="F146" s="22">
        <f t="shared" si="15"/>
        <v>2</v>
      </c>
      <c r="H146" s="23" t="str">
        <f t="shared" si="16"/>
        <v>Tswana</v>
      </c>
      <c r="I146" s="11">
        <f t="shared" si="17"/>
        <v>0</v>
      </c>
      <c r="J146" s="11">
        <f t="shared" si="18"/>
        <v>1.3999999999999999E-4</v>
      </c>
      <c r="K146" s="11">
        <f t="shared" si="19"/>
        <v>134</v>
      </c>
      <c r="L146" s="11" t="str">
        <f t="shared" si="20"/>
        <v>Iranic, Nec</v>
      </c>
      <c r="M146" s="11">
        <f t="shared" si="21"/>
        <v>0</v>
      </c>
      <c r="N146" s="11"/>
    </row>
    <row r="147" spans="1:14" ht="13.5" customHeight="1" x14ac:dyDescent="0.45">
      <c r="A147" s="19">
        <v>141</v>
      </c>
      <c r="B147" s="24" t="s">
        <v>553</v>
      </c>
      <c r="C147" s="25">
        <v>0</v>
      </c>
      <c r="D147" s="25">
        <v>0</v>
      </c>
      <c r="E147" s="25">
        <v>2</v>
      </c>
      <c r="F147" s="22">
        <f t="shared" si="15"/>
        <v>2</v>
      </c>
      <c r="H147" s="23" t="str">
        <f t="shared" si="16"/>
        <v>Flemish</v>
      </c>
      <c r="I147" s="11">
        <f t="shared" si="17"/>
        <v>0</v>
      </c>
      <c r="J147" s="11">
        <f t="shared" si="18"/>
        <v>1.4099999999999998E-4</v>
      </c>
      <c r="K147" s="11">
        <f t="shared" si="19"/>
        <v>133</v>
      </c>
      <c r="L147" s="11" t="str">
        <f t="shared" si="20"/>
        <v>Latvian</v>
      </c>
      <c r="M147" s="11">
        <f t="shared" si="21"/>
        <v>0</v>
      </c>
      <c r="N147" s="11"/>
    </row>
    <row r="148" spans="1:14" ht="13.5" customHeight="1" x14ac:dyDescent="0.45">
      <c r="A148" s="19">
        <v>142</v>
      </c>
      <c r="B148" s="24" t="s">
        <v>537</v>
      </c>
      <c r="C148" s="25">
        <v>2</v>
      </c>
      <c r="D148" s="25">
        <v>2</v>
      </c>
      <c r="E148" s="25">
        <v>0</v>
      </c>
      <c r="F148" s="22">
        <f t="shared" si="15"/>
        <v>4</v>
      </c>
      <c r="H148" s="23" t="str">
        <f t="shared" si="16"/>
        <v>Nuer</v>
      </c>
      <c r="I148" s="11">
        <f t="shared" si="17"/>
        <v>2</v>
      </c>
      <c r="J148" s="11">
        <f t="shared" si="18"/>
        <v>2.0001419999999999</v>
      </c>
      <c r="K148" s="11">
        <f t="shared" si="19"/>
        <v>64</v>
      </c>
      <c r="L148" s="11" t="str">
        <f t="shared" si="20"/>
        <v>Hausa</v>
      </c>
      <c r="M148" s="11">
        <f t="shared" si="21"/>
        <v>0</v>
      </c>
      <c r="N148" s="11"/>
    </row>
    <row r="149" spans="1:14" ht="13.5" customHeight="1" x14ac:dyDescent="0.45">
      <c r="A149" s="19">
        <v>143</v>
      </c>
      <c r="B149" s="24" t="s">
        <v>501</v>
      </c>
      <c r="C149" s="25">
        <v>2</v>
      </c>
      <c r="D149" s="25">
        <v>0</v>
      </c>
      <c r="E149" s="25">
        <v>0</v>
      </c>
      <c r="F149" s="22">
        <f t="shared" si="15"/>
        <v>2</v>
      </c>
      <c r="H149" s="23" t="str">
        <f t="shared" si="16"/>
        <v>Chin Mara</v>
      </c>
      <c r="I149" s="11">
        <f t="shared" si="17"/>
        <v>2</v>
      </c>
      <c r="J149" s="11">
        <f t="shared" si="18"/>
        <v>2.000143</v>
      </c>
      <c r="K149" s="11">
        <f t="shared" si="19"/>
        <v>63</v>
      </c>
      <c r="L149" s="11" t="str">
        <f t="shared" si="20"/>
        <v>Dhivehi</v>
      </c>
      <c r="M149" s="11">
        <f t="shared" si="21"/>
        <v>0</v>
      </c>
      <c r="N149" s="11"/>
    </row>
    <row r="150" spans="1:14" ht="13.5" customHeight="1" x14ac:dyDescent="0.45">
      <c r="A150" s="19">
        <v>144</v>
      </c>
      <c r="B150" s="24" t="s">
        <v>568</v>
      </c>
      <c r="C150" s="25">
        <v>0</v>
      </c>
      <c r="D150" s="25">
        <v>2</v>
      </c>
      <c r="E150" s="25">
        <v>0</v>
      </c>
      <c r="F150" s="22">
        <f t="shared" si="15"/>
        <v>2</v>
      </c>
      <c r="H150" s="23" t="str">
        <f t="shared" si="16"/>
        <v>Tongan</v>
      </c>
      <c r="I150" s="11">
        <f t="shared" si="17"/>
        <v>0</v>
      </c>
      <c r="J150" s="11">
        <f t="shared" si="18"/>
        <v>1.44E-4</v>
      </c>
      <c r="K150" s="11">
        <f t="shared" si="19"/>
        <v>132</v>
      </c>
      <c r="L150" s="11" t="str">
        <f t="shared" si="20"/>
        <v>Uygur / Uyghur</v>
      </c>
      <c r="M150" s="11">
        <f t="shared" si="21"/>
        <v>0</v>
      </c>
      <c r="N150" s="11"/>
    </row>
    <row r="151" spans="1:14" ht="13.5" customHeight="1" x14ac:dyDescent="0.45">
      <c r="A151" s="19">
        <v>145</v>
      </c>
      <c r="B151" s="24" t="s">
        <v>811</v>
      </c>
      <c r="C151" s="25">
        <v>0</v>
      </c>
      <c r="D151" s="25">
        <v>0</v>
      </c>
      <c r="E151" s="25">
        <v>2</v>
      </c>
      <c r="F151" s="22">
        <f t="shared" si="15"/>
        <v>2</v>
      </c>
      <c r="H151" s="23" t="str">
        <f t="shared" si="16"/>
        <v>Other East-Asian Langs</v>
      </c>
      <c r="I151" s="11">
        <f t="shared" si="17"/>
        <v>0</v>
      </c>
      <c r="J151" s="11">
        <f t="shared" si="18"/>
        <v>1.45E-4</v>
      </c>
      <c r="K151" s="11">
        <f t="shared" si="19"/>
        <v>131</v>
      </c>
      <c r="L151" s="11" t="str">
        <f t="shared" si="20"/>
        <v>Zulu</v>
      </c>
      <c r="M151" s="11">
        <f t="shared" si="21"/>
        <v>0</v>
      </c>
      <c r="N151" s="11"/>
    </row>
    <row r="152" spans="1:14" ht="13.5" customHeight="1" x14ac:dyDescent="0.45">
      <c r="A152" s="19">
        <v>146</v>
      </c>
      <c r="B152" s="24" t="s">
        <v>758</v>
      </c>
      <c r="C152" s="25">
        <v>0</v>
      </c>
      <c r="D152" s="25">
        <v>0</v>
      </c>
      <c r="E152" s="25">
        <v>2</v>
      </c>
      <c r="F152" s="22">
        <f t="shared" si="15"/>
        <v>2</v>
      </c>
      <c r="H152" s="23" t="str">
        <f t="shared" si="16"/>
        <v>Ga</v>
      </c>
      <c r="I152" s="11">
        <f t="shared" si="17"/>
        <v>0</v>
      </c>
      <c r="J152" s="11">
        <f t="shared" si="18"/>
        <v>1.46E-4</v>
      </c>
      <c r="K152" s="11">
        <f t="shared" si="19"/>
        <v>130</v>
      </c>
      <c r="L152" s="11" t="str">
        <f t="shared" si="20"/>
        <v>Serbo-Croatian So Described</v>
      </c>
      <c r="M152" s="11">
        <f t="shared" si="21"/>
        <v>0</v>
      </c>
      <c r="N152" s="11"/>
    </row>
    <row r="153" spans="1:14" ht="13.5" customHeight="1" x14ac:dyDescent="0.45">
      <c r="A153" s="19">
        <v>147</v>
      </c>
      <c r="B153" s="24" t="s">
        <v>585</v>
      </c>
      <c r="C153" s="25">
        <v>0</v>
      </c>
      <c r="D153" s="25">
        <v>2</v>
      </c>
      <c r="E153" s="25">
        <v>2</v>
      </c>
      <c r="F153" s="22">
        <f t="shared" si="15"/>
        <v>4</v>
      </c>
      <c r="H153" s="23" t="str">
        <f t="shared" si="16"/>
        <v>Iranic, Nfd</v>
      </c>
      <c r="I153" s="11">
        <f t="shared" si="17"/>
        <v>0</v>
      </c>
      <c r="J153" s="11">
        <f t="shared" si="18"/>
        <v>1.47E-4</v>
      </c>
      <c r="K153" s="11">
        <f t="shared" si="19"/>
        <v>129</v>
      </c>
      <c r="L153" s="11" t="str">
        <f t="shared" si="20"/>
        <v>Kreole / Creole (African)</v>
      </c>
      <c r="M153" s="11">
        <f t="shared" si="21"/>
        <v>0</v>
      </c>
      <c r="N153" s="11"/>
    </row>
    <row r="154" spans="1:14" ht="13.5" customHeight="1" x14ac:dyDescent="0.45">
      <c r="A154" s="19">
        <v>148</v>
      </c>
      <c r="B154" s="24" t="s">
        <v>566</v>
      </c>
      <c r="C154" s="25">
        <v>0</v>
      </c>
      <c r="D154" s="25">
        <v>2</v>
      </c>
      <c r="E154" s="25">
        <v>0</v>
      </c>
      <c r="F154" s="22">
        <f t="shared" si="15"/>
        <v>2</v>
      </c>
      <c r="H154" s="23" t="str">
        <f t="shared" si="16"/>
        <v>Auslan</v>
      </c>
      <c r="I154" s="11">
        <f t="shared" si="17"/>
        <v>0</v>
      </c>
      <c r="J154" s="11">
        <f t="shared" si="18"/>
        <v>1.4799999999999999E-4</v>
      </c>
      <c r="K154" s="11">
        <f t="shared" si="19"/>
        <v>128</v>
      </c>
      <c r="L154" s="11" t="str">
        <f t="shared" si="20"/>
        <v>Catalan</v>
      </c>
      <c r="M154" s="11">
        <f t="shared" si="21"/>
        <v>0</v>
      </c>
      <c r="N154" s="11"/>
    </row>
    <row r="155" spans="1:14" ht="13.5" customHeight="1" x14ac:dyDescent="0.45">
      <c r="A155" s="19">
        <v>149</v>
      </c>
      <c r="B155" s="24" t="s">
        <v>597</v>
      </c>
      <c r="C155" s="25">
        <v>0</v>
      </c>
      <c r="D155" s="25">
        <v>2</v>
      </c>
      <c r="E155" s="25">
        <v>0</v>
      </c>
      <c r="F155" s="22">
        <f t="shared" si="15"/>
        <v>2</v>
      </c>
      <c r="H155" s="23" t="str">
        <f t="shared" si="16"/>
        <v>Krio</v>
      </c>
      <c r="I155" s="11">
        <f t="shared" si="17"/>
        <v>0</v>
      </c>
      <c r="J155" s="11">
        <f t="shared" si="18"/>
        <v>1.4899999999999999E-4</v>
      </c>
      <c r="K155" s="11">
        <f t="shared" si="19"/>
        <v>127</v>
      </c>
      <c r="L155" s="11" t="str">
        <f t="shared" si="20"/>
        <v>Lithuanian</v>
      </c>
      <c r="M155" s="11">
        <f t="shared" si="21"/>
        <v>0</v>
      </c>
      <c r="N155" s="11"/>
    </row>
    <row r="156" spans="1:14" ht="13.5" customHeight="1" x14ac:dyDescent="0.45">
      <c r="A156" s="19">
        <v>150</v>
      </c>
      <c r="B156" s="24" t="s">
        <v>496</v>
      </c>
      <c r="C156" s="25">
        <v>0</v>
      </c>
      <c r="D156" s="25">
        <v>2</v>
      </c>
      <c r="E156" s="25">
        <v>0</v>
      </c>
      <c r="F156" s="22">
        <f t="shared" si="15"/>
        <v>2</v>
      </c>
      <c r="H156" s="23" t="str">
        <f t="shared" si="16"/>
        <v>Chin Zotong</v>
      </c>
      <c r="I156" s="11">
        <f t="shared" si="17"/>
        <v>0</v>
      </c>
      <c r="J156" s="11">
        <f t="shared" si="18"/>
        <v>1.4999999999999999E-4</v>
      </c>
      <c r="K156" s="11">
        <f t="shared" si="19"/>
        <v>126</v>
      </c>
      <c r="L156" s="11" t="str">
        <f t="shared" si="20"/>
        <v>Hokkien</v>
      </c>
      <c r="M156" s="11">
        <f t="shared" si="21"/>
        <v>0</v>
      </c>
      <c r="N156" s="11"/>
    </row>
    <row r="157" spans="1:14" ht="13.5" customHeight="1" x14ac:dyDescent="0.45">
      <c r="A157" s="19">
        <v>151</v>
      </c>
      <c r="B157" s="24" t="s">
        <v>571</v>
      </c>
      <c r="C157" s="25">
        <v>0</v>
      </c>
      <c r="D157" s="25">
        <v>2</v>
      </c>
      <c r="E157" s="25">
        <v>0</v>
      </c>
      <c r="F157" s="22">
        <f t="shared" si="15"/>
        <v>2</v>
      </c>
      <c r="H157" s="23" t="str">
        <f t="shared" si="16"/>
        <v>Twi (Akan)</v>
      </c>
      <c r="I157" s="11">
        <f t="shared" si="17"/>
        <v>0</v>
      </c>
      <c r="J157" s="11">
        <f t="shared" si="18"/>
        <v>1.5099999999999998E-4</v>
      </c>
      <c r="K157" s="11">
        <f t="shared" si="19"/>
        <v>125</v>
      </c>
      <c r="L157" s="11" t="str">
        <f t="shared" si="20"/>
        <v>Ilonggo (Hiligaynon)</v>
      </c>
      <c r="M157" s="11">
        <f t="shared" si="21"/>
        <v>0</v>
      </c>
      <c r="N157" s="11"/>
    </row>
    <row r="158" spans="1:14" ht="13.5" customHeight="1" x14ac:dyDescent="0.45">
      <c r="A158" s="19">
        <v>152</v>
      </c>
      <c r="B158" s="24" t="s">
        <v>759</v>
      </c>
      <c r="C158" s="25">
        <v>0</v>
      </c>
      <c r="D158" s="25">
        <v>0</v>
      </c>
      <c r="E158" s="25">
        <v>2</v>
      </c>
      <c r="F158" s="22">
        <f t="shared" si="15"/>
        <v>2</v>
      </c>
      <c r="H158" s="23" t="str">
        <f t="shared" si="16"/>
        <v>Dagbani</v>
      </c>
      <c r="I158" s="11">
        <f t="shared" si="17"/>
        <v>0</v>
      </c>
      <c r="J158" s="11">
        <f t="shared" si="18"/>
        <v>1.5199999999999998E-4</v>
      </c>
      <c r="K158" s="11">
        <f t="shared" si="19"/>
        <v>124</v>
      </c>
      <c r="L158" s="11" t="str">
        <f t="shared" si="20"/>
        <v>Norwegian</v>
      </c>
      <c r="M158" s="11">
        <f t="shared" si="21"/>
        <v>0</v>
      </c>
      <c r="N158" s="11"/>
    </row>
    <row r="159" spans="1:14" ht="13.5" customHeight="1" x14ac:dyDescent="0.45">
      <c r="A159" s="19">
        <v>153</v>
      </c>
      <c r="B159" s="24" t="s">
        <v>517</v>
      </c>
      <c r="C159" s="25">
        <v>0</v>
      </c>
      <c r="D159" s="25">
        <v>2</v>
      </c>
      <c r="E159" s="25">
        <v>2</v>
      </c>
      <c r="F159" s="22">
        <f t="shared" si="15"/>
        <v>4</v>
      </c>
      <c r="H159" s="23" t="str">
        <f t="shared" si="16"/>
        <v>Maltese</v>
      </c>
      <c r="I159" s="11">
        <f t="shared" si="17"/>
        <v>0</v>
      </c>
      <c r="J159" s="11">
        <f t="shared" si="18"/>
        <v>1.5300000000000001E-4</v>
      </c>
      <c r="K159" s="11">
        <f t="shared" si="19"/>
        <v>123</v>
      </c>
      <c r="L159" s="11" t="str">
        <f t="shared" si="20"/>
        <v>Lao</v>
      </c>
      <c r="M159" s="11">
        <f t="shared" si="21"/>
        <v>0</v>
      </c>
      <c r="N159" s="11"/>
    </row>
    <row r="160" spans="1:14" ht="13.5" customHeight="1" x14ac:dyDescent="0.45">
      <c r="A160" s="19">
        <v>154</v>
      </c>
      <c r="B160" s="24" t="s">
        <v>760</v>
      </c>
      <c r="C160" s="25">
        <v>2</v>
      </c>
      <c r="D160" s="25">
        <v>2</v>
      </c>
      <c r="E160" s="25">
        <v>0</v>
      </c>
      <c r="F160" s="22">
        <f t="shared" si="15"/>
        <v>4</v>
      </c>
      <c r="H160" s="23" t="str">
        <f t="shared" si="16"/>
        <v>Kurdish (Sorani)</v>
      </c>
      <c r="I160" s="11">
        <f t="shared" si="17"/>
        <v>2</v>
      </c>
      <c r="J160" s="11">
        <f t="shared" si="18"/>
        <v>2.0001540000000002</v>
      </c>
      <c r="K160" s="11">
        <f t="shared" si="19"/>
        <v>62</v>
      </c>
      <c r="L160" s="11" t="str">
        <f t="shared" si="20"/>
        <v>Czech</v>
      </c>
      <c r="M160" s="11">
        <f t="shared" si="21"/>
        <v>0</v>
      </c>
      <c r="N160" s="11"/>
    </row>
    <row r="161" spans="1:14" ht="13.5" customHeight="1" x14ac:dyDescent="0.45">
      <c r="A161" s="19">
        <v>155</v>
      </c>
      <c r="B161" s="24" t="s">
        <v>761</v>
      </c>
      <c r="C161" s="25">
        <v>0</v>
      </c>
      <c r="D161" s="25">
        <v>0</v>
      </c>
      <c r="E161" s="25">
        <v>2</v>
      </c>
      <c r="F161" s="22">
        <f t="shared" si="15"/>
        <v>2</v>
      </c>
      <c r="H161" s="23" t="str">
        <f t="shared" si="16"/>
        <v>Ilokano</v>
      </c>
      <c r="I161" s="11">
        <f t="shared" si="17"/>
        <v>0</v>
      </c>
      <c r="J161" s="11">
        <f t="shared" si="18"/>
        <v>1.55E-4</v>
      </c>
      <c r="K161" s="11">
        <f t="shared" si="19"/>
        <v>122</v>
      </c>
      <c r="L161" s="11" t="str">
        <f t="shared" si="20"/>
        <v>Slovak</v>
      </c>
      <c r="M161" s="11">
        <f t="shared" si="21"/>
        <v>0</v>
      </c>
      <c r="N161" s="11"/>
    </row>
    <row r="162" spans="1:14" ht="13.5" customHeight="1" x14ac:dyDescent="0.45">
      <c r="A162" s="19">
        <v>156</v>
      </c>
      <c r="B162" s="24" t="s">
        <v>762</v>
      </c>
      <c r="C162" s="25">
        <v>0</v>
      </c>
      <c r="D162" s="25">
        <v>2</v>
      </c>
      <c r="E162" s="25">
        <v>0</v>
      </c>
      <c r="F162" s="22">
        <f t="shared" si="15"/>
        <v>2</v>
      </c>
      <c r="H162" s="23" t="str">
        <f t="shared" si="16"/>
        <v>Samoan</v>
      </c>
      <c r="I162" s="11">
        <f t="shared" si="17"/>
        <v>0</v>
      </c>
      <c r="J162" s="11">
        <f t="shared" si="18"/>
        <v>1.56E-4</v>
      </c>
      <c r="K162" s="11">
        <f t="shared" si="19"/>
        <v>121</v>
      </c>
      <c r="L162" s="11" t="str">
        <f t="shared" si="20"/>
        <v>Akan</v>
      </c>
      <c r="M162" s="11">
        <f t="shared" si="21"/>
        <v>0</v>
      </c>
      <c r="N162" s="11"/>
    </row>
    <row r="163" spans="1:14" ht="13.5" customHeight="1" x14ac:dyDescent="0.45">
      <c r="A163" s="19">
        <v>157</v>
      </c>
      <c r="B163" s="24" t="s">
        <v>763</v>
      </c>
      <c r="C163" s="25">
        <v>0</v>
      </c>
      <c r="D163" s="25">
        <v>2</v>
      </c>
      <c r="E163" s="25">
        <v>0</v>
      </c>
      <c r="F163" s="22">
        <f t="shared" si="15"/>
        <v>2</v>
      </c>
      <c r="H163" s="23" t="str">
        <f t="shared" si="16"/>
        <v>Mandingo</v>
      </c>
      <c r="I163" s="11">
        <f t="shared" si="17"/>
        <v>0</v>
      </c>
      <c r="J163" s="11">
        <f t="shared" si="18"/>
        <v>1.5699999999999999E-4</v>
      </c>
      <c r="K163" s="11">
        <f t="shared" si="19"/>
        <v>120</v>
      </c>
      <c r="L163" s="11" t="str">
        <f t="shared" si="20"/>
        <v>Kashmiri</v>
      </c>
      <c r="M163" s="11">
        <f t="shared" si="21"/>
        <v>0</v>
      </c>
      <c r="N163" s="11"/>
    </row>
    <row r="164" spans="1:14" ht="13.5" customHeight="1" x14ac:dyDescent="0.45">
      <c r="A164" s="19">
        <v>158</v>
      </c>
      <c r="B164" s="24" t="s">
        <v>535</v>
      </c>
      <c r="C164" s="25">
        <v>0</v>
      </c>
      <c r="D164" s="25">
        <v>0</v>
      </c>
      <c r="E164" s="25">
        <v>2</v>
      </c>
      <c r="F164" s="22">
        <f t="shared" si="15"/>
        <v>2</v>
      </c>
      <c r="H164" s="23" t="str">
        <f t="shared" si="16"/>
        <v>Luganda / Ganda</v>
      </c>
      <c r="I164" s="11">
        <f t="shared" si="17"/>
        <v>0</v>
      </c>
      <c r="J164" s="11">
        <f t="shared" si="18"/>
        <v>1.5799999999999999E-4</v>
      </c>
      <c r="K164" s="11">
        <f t="shared" si="19"/>
        <v>119</v>
      </c>
      <c r="L164" s="11" t="str">
        <f t="shared" si="20"/>
        <v>Slovene</v>
      </c>
      <c r="M164" s="11">
        <f t="shared" si="21"/>
        <v>0</v>
      </c>
      <c r="N164" s="11"/>
    </row>
    <row r="165" spans="1:14" ht="13.5" customHeight="1" x14ac:dyDescent="0.45">
      <c r="A165" s="19">
        <v>159</v>
      </c>
      <c r="B165" s="24" t="s">
        <v>764</v>
      </c>
      <c r="C165" s="25">
        <v>0</v>
      </c>
      <c r="D165" s="25">
        <v>0</v>
      </c>
      <c r="E165" s="25">
        <v>2</v>
      </c>
      <c r="F165" s="22">
        <f t="shared" si="15"/>
        <v>2</v>
      </c>
      <c r="H165" s="23" t="str">
        <f t="shared" si="16"/>
        <v>Southeast Asian Languages</v>
      </c>
      <c r="I165" s="11">
        <f t="shared" si="17"/>
        <v>0</v>
      </c>
      <c r="J165" s="11">
        <f t="shared" si="18"/>
        <v>1.5899999999999999E-4</v>
      </c>
      <c r="K165" s="11">
        <f t="shared" si="19"/>
        <v>118</v>
      </c>
      <c r="L165" s="11" t="str">
        <f t="shared" si="20"/>
        <v>Tulu</v>
      </c>
      <c r="M165" s="11">
        <f t="shared" si="21"/>
        <v>0</v>
      </c>
      <c r="N165" s="11"/>
    </row>
    <row r="166" spans="1:14" ht="13.5" customHeight="1" x14ac:dyDescent="0.45">
      <c r="A166" s="19">
        <v>160</v>
      </c>
      <c r="B166" s="24" t="s">
        <v>511</v>
      </c>
      <c r="C166" s="25">
        <v>2</v>
      </c>
      <c r="D166" s="25">
        <v>2</v>
      </c>
      <c r="E166" s="25">
        <v>0</v>
      </c>
      <c r="F166" s="22">
        <f t="shared" si="15"/>
        <v>4</v>
      </c>
      <c r="H166" s="23" t="str">
        <f t="shared" si="16"/>
        <v>Inadequately Dscrbd</v>
      </c>
      <c r="I166" s="11">
        <f t="shared" si="17"/>
        <v>2</v>
      </c>
      <c r="J166" s="11">
        <f t="shared" si="18"/>
        <v>2.0001600000000002</v>
      </c>
      <c r="K166" s="11">
        <f t="shared" si="19"/>
        <v>61</v>
      </c>
      <c r="L166" s="11" t="str">
        <f t="shared" si="20"/>
        <v>Uzbek</v>
      </c>
      <c r="M166" s="11">
        <f t="shared" si="21"/>
        <v>0</v>
      </c>
      <c r="N166" s="11"/>
    </row>
    <row r="167" spans="1:14" ht="13.5" customHeight="1" x14ac:dyDescent="0.45">
      <c r="A167" s="19">
        <v>161</v>
      </c>
      <c r="B167" s="24" t="s">
        <v>765</v>
      </c>
      <c r="C167" s="25">
        <v>0</v>
      </c>
      <c r="D167" s="25">
        <v>0</v>
      </c>
      <c r="E167" s="25">
        <v>2</v>
      </c>
      <c r="F167" s="22">
        <f t="shared" si="15"/>
        <v>2</v>
      </c>
      <c r="H167" s="23" t="str">
        <f t="shared" si="16"/>
        <v>Kazakh</v>
      </c>
      <c r="I167" s="11">
        <f t="shared" si="17"/>
        <v>0</v>
      </c>
      <c r="J167" s="11">
        <f t="shared" si="18"/>
        <v>1.6099999999999998E-4</v>
      </c>
      <c r="K167" s="11">
        <f t="shared" si="19"/>
        <v>117</v>
      </c>
      <c r="L167" s="11" t="str">
        <f t="shared" si="20"/>
        <v>Azeri</v>
      </c>
      <c r="M167" s="11">
        <f t="shared" si="21"/>
        <v>0</v>
      </c>
      <c r="N167" s="11"/>
    </row>
    <row r="168" spans="1:14" ht="13.5" customHeight="1" x14ac:dyDescent="0.45">
      <c r="A168" s="19">
        <v>162</v>
      </c>
      <c r="B168" s="24" t="s">
        <v>766</v>
      </c>
      <c r="C168" s="25">
        <v>0</v>
      </c>
      <c r="D168" s="25">
        <v>2</v>
      </c>
      <c r="E168" s="25">
        <v>0</v>
      </c>
      <c r="F168" s="22">
        <f t="shared" si="15"/>
        <v>2</v>
      </c>
      <c r="H168" s="23" t="str">
        <f t="shared" si="16"/>
        <v>Rohinga</v>
      </c>
      <c r="I168" s="11">
        <f t="shared" si="17"/>
        <v>0</v>
      </c>
      <c r="J168" s="11">
        <f t="shared" si="18"/>
        <v>1.6199999999999998E-4</v>
      </c>
      <c r="K168" s="11">
        <f t="shared" si="19"/>
        <v>116</v>
      </c>
      <c r="L168" s="11" t="str">
        <f t="shared" si="20"/>
        <v>Finnish</v>
      </c>
      <c r="M168" s="11">
        <f t="shared" si="21"/>
        <v>0</v>
      </c>
      <c r="N168" s="11"/>
    </row>
    <row r="169" spans="1:14" ht="13.5" customHeight="1" x14ac:dyDescent="0.45">
      <c r="A169" s="19">
        <v>163</v>
      </c>
      <c r="B169" s="24" t="s">
        <v>547</v>
      </c>
      <c r="C169" s="25">
        <v>0</v>
      </c>
      <c r="D169" s="25">
        <v>0</v>
      </c>
      <c r="E169" s="25">
        <v>2</v>
      </c>
      <c r="F169" s="22">
        <f t="shared" si="15"/>
        <v>2</v>
      </c>
      <c r="H169" s="23" t="str">
        <f t="shared" si="16"/>
        <v>Ndebele</v>
      </c>
      <c r="I169" s="11">
        <f t="shared" si="17"/>
        <v>0</v>
      </c>
      <c r="J169" s="11">
        <f t="shared" si="18"/>
        <v>1.63E-4</v>
      </c>
      <c r="K169" s="11">
        <f t="shared" si="19"/>
        <v>115</v>
      </c>
      <c r="L169" s="11" t="str">
        <f t="shared" si="20"/>
        <v>Oriya</v>
      </c>
      <c r="M169" s="11">
        <f t="shared" si="21"/>
        <v>0</v>
      </c>
      <c r="N169" s="11"/>
    </row>
    <row r="170" spans="1:14" ht="13.5" customHeight="1" x14ac:dyDescent="0.45">
      <c r="A170" s="19">
        <v>164</v>
      </c>
      <c r="B170" s="24" t="s">
        <v>589</v>
      </c>
      <c r="C170" s="25">
        <v>0</v>
      </c>
      <c r="D170" s="25">
        <v>0</v>
      </c>
      <c r="E170" s="25">
        <v>2</v>
      </c>
      <c r="F170" s="22">
        <f t="shared" si="15"/>
        <v>2</v>
      </c>
      <c r="H170" s="23" t="str">
        <f t="shared" si="16"/>
        <v>Irish</v>
      </c>
      <c r="I170" s="11">
        <f t="shared" si="17"/>
        <v>0</v>
      </c>
      <c r="J170" s="11">
        <f t="shared" si="18"/>
        <v>1.64E-4</v>
      </c>
      <c r="K170" s="11">
        <f t="shared" si="19"/>
        <v>114</v>
      </c>
      <c r="L170" s="11" t="str">
        <f t="shared" si="20"/>
        <v>Igbo</v>
      </c>
      <c r="M170" s="11">
        <f t="shared" si="21"/>
        <v>0</v>
      </c>
      <c r="N170" s="11"/>
    </row>
    <row r="171" spans="1:14" ht="13.5" customHeight="1" x14ac:dyDescent="0.45">
      <c r="A171" s="19">
        <v>165</v>
      </c>
      <c r="B171" s="24" t="s">
        <v>551</v>
      </c>
      <c r="C171" s="25">
        <v>0</v>
      </c>
      <c r="D171" s="25">
        <v>2</v>
      </c>
      <c r="E171" s="25">
        <v>2</v>
      </c>
      <c r="F171" s="22">
        <f t="shared" si="15"/>
        <v>4</v>
      </c>
      <c r="H171" s="23" t="str">
        <f t="shared" si="16"/>
        <v>Kikuyu</v>
      </c>
      <c r="I171" s="11">
        <f t="shared" si="17"/>
        <v>0</v>
      </c>
      <c r="J171" s="11">
        <f t="shared" si="18"/>
        <v>1.65E-4</v>
      </c>
      <c r="K171" s="11">
        <f t="shared" si="19"/>
        <v>113</v>
      </c>
      <c r="L171" s="11" t="str">
        <f t="shared" si="20"/>
        <v>Dzonkha</v>
      </c>
      <c r="M171" s="11">
        <f t="shared" si="21"/>
        <v>0</v>
      </c>
      <c r="N171" s="11"/>
    </row>
    <row r="172" spans="1:14" ht="13.5" customHeight="1" x14ac:dyDescent="0.45">
      <c r="A172" s="19">
        <v>166</v>
      </c>
      <c r="B172" s="24" t="s">
        <v>513</v>
      </c>
      <c r="C172" s="25">
        <v>0</v>
      </c>
      <c r="D172" s="25">
        <v>2</v>
      </c>
      <c r="E172" s="25">
        <v>0</v>
      </c>
      <c r="F172" s="22">
        <f t="shared" si="15"/>
        <v>2</v>
      </c>
      <c r="H172" s="23" t="str">
        <f t="shared" si="16"/>
        <v>Georgian</v>
      </c>
      <c r="I172" s="11">
        <f t="shared" si="17"/>
        <v>0</v>
      </c>
      <c r="J172" s="11">
        <f t="shared" si="18"/>
        <v>1.66E-4</v>
      </c>
      <c r="K172" s="11">
        <f t="shared" si="19"/>
        <v>112</v>
      </c>
      <c r="L172" s="11" t="str">
        <f t="shared" si="20"/>
        <v>Croatian</v>
      </c>
      <c r="M172" s="11">
        <f t="shared" si="21"/>
        <v>0</v>
      </c>
      <c r="N172" s="11"/>
    </row>
    <row r="173" spans="1:14" ht="13.5" customHeight="1" x14ac:dyDescent="0.45">
      <c r="A173" s="19">
        <v>167</v>
      </c>
      <c r="B173" s="24" t="s">
        <v>812</v>
      </c>
      <c r="C173" s="25">
        <v>0</v>
      </c>
      <c r="D173" s="25">
        <v>0</v>
      </c>
      <c r="E173" s="25">
        <v>2</v>
      </c>
      <c r="F173" s="22">
        <f t="shared" si="15"/>
        <v>2</v>
      </c>
      <c r="H173" s="23" t="str">
        <f t="shared" si="16"/>
        <v>Other Central Asian Langs</v>
      </c>
      <c r="I173" s="11">
        <f t="shared" si="17"/>
        <v>0</v>
      </c>
      <c r="J173" s="11">
        <f t="shared" si="18"/>
        <v>1.6699999999999999E-4</v>
      </c>
      <c r="K173" s="11">
        <f t="shared" si="19"/>
        <v>111</v>
      </c>
      <c r="L173" s="11" t="str">
        <f t="shared" si="20"/>
        <v>Danish</v>
      </c>
      <c r="M173" s="11">
        <f t="shared" si="21"/>
        <v>0</v>
      </c>
      <c r="N173" s="11"/>
    </row>
    <row r="174" spans="1:14" ht="13.5" customHeight="1" x14ac:dyDescent="0.45">
      <c r="A174" s="19">
        <v>168</v>
      </c>
      <c r="B174" s="24" t="s">
        <v>610</v>
      </c>
      <c r="C174" s="25">
        <v>0</v>
      </c>
      <c r="D174" s="25">
        <v>0</v>
      </c>
      <c r="E174" s="25">
        <v>2</v>
      </c>
      <c r="F174" s="22">
        <f t="shared" si="15"/>
        <v>2</v>
      </c>
      <c r="H174" s="23" t="str">
        <f t="shared" si="16"/>
        <v>Basque</v>
      </c>
      <c r="I174" s="11">
        <f t="shared" si="17"/>
        <v>0</v>
      </c>
      <c r="J174" s="11">
        <f t="shared" si="18"/>
        <v>1.6799999999999999E-4</v>
      </c>
      <c r="K174" s="11">
        <f t="shared" si="19"/>
        <v>110</v>
      </c>
      <c r="L174" s="11" t="str">
        <f t="shared" si="20"/>
        <v>Bosnian</v>
      </c>
      <c r="M174" s="11">
        <f t="shared" si="21"/>
        <v>0</v>
      </c>
      <c r="N174" s="11"/>
    </row>
    <row r="175" spans="1:14" ht="13.5" customHeight="1" x14ac:dyDescent="0.45">
      <c r="A175" s="19">
        <v>169</v>
      </c>
      <c r="B175" s="24" t="s">
        <v>591</v>
      </c>
      <c r="C175" s="25">
        <v>2</v>
      </c>
      <c r="D175" s="25">
        <v>2</v>
      </c>
      <c r="E175" s="25">
        <v>0</v>
      </c>
      <c r="F175" s="22">
        <f t="shared" si="15"/>
        <v>4</v>
      </c>
      <c r="H175" s="23" t="str">
        <f t="shared" si="16"/>
        <v>Karen Pwo</v>
      </c>
      <c r="I175" s="11">
        <f t="shared" si="17"/>
        <v>2</v>
      </c>
      <c r="J175" s="11">
        <f t="shared" si="18"/>
        <v>2.0001690000000001</v>
      </c>
      <c r="K175" s="11">
        <f t="shared" si="19"/>
        <v>60</v>
      </c>
      <c r="L175" s="11" t="str">
        <f t="shared" si="20"/>
        <v>Konkani</v>
      </c>
      <c r="M175" s="11">
        <f t="shared" si="21"/>
        <v>0</v>
      </c>
      <c r="N175" s="11"/>
    </row>
    <row r="176" spans="1:14" ht="13.5" customHeight="1" x14ac:dyDescent="0.45">
      <c r="A176" s="19">
        <v>170</v>
      </c>
      <c r="B176" s="24" t="s">
        <v>768</v>
      </c>
      <c r="C176" s="25">
        <v>0</v>
      </c>
      <c r="D176" s="25">
        <v>0</v>
      </c>
      <c r="E176" s="25">
        <v>2</v>
      </c>
      <c r="F176" s="22">
        <f t="shared" si="15"/>
        <v>2</v>
      </c>
      <c r="H176" s="23" t="str">
        <f t="shared" si="16"/>
        <v>Dravidian, Nfd</v>
      </c>
      <c r="I176" s="11">
        <f t="shared" si="17"/>
        <v>0</v>
      </c>
      <c r="J176" s="11">
        <f t="shared" si="18"/>
        <v>1.6999999999999999E-4</v>
      </c>
      <c r="K176" s="11">
        <f t="shared" si="19"/>
        <v>109</v>
      </c>
      <c r="L176" s="11" t="str">
        <f t="shared" si="20"/>
        <v>Hungarian</v>
      </c>
      <c r="M176" s="11">
        <f t="shared" si="21"/>
        <v>0</v>
      </c>
      <c r="N176" s="11"/>
    </row>
    <row r="177" spans="1:14" ht="13.5" customHeight="1" x14ac:dyDescent="0.45">
      <c r="A177" s="19">
        <v>171</v>
      </c>
      <c r="B177" s="24" t="s">
        <v>769</v>
      </c>
      <c r="C177" s="25">
        <v>0</v>
      </c>
      <c r="D177" s="25">
        <v>2</v>
      </c>
      <c r="E177" s="25">
        <v>0</v>
      </c>
      <c r="F177" s="22">
        <f t="shared" si="15"/>
        <v>2</v>
      </c>
      <c r="H177" s="23" t="str">
        <f t="shared" si="16"/>
        <v>Kpelle</v>
      </c>
      <c r="I177" s="11">
        <f t="shared" si="17"/>
        <v>0</v>
      </c>
      <c r="J177" s="11">
        <f t="shared" si="18"/>
        <v>1.7099999999999998E-4</v>
      </c>
      <c r="K177" s="11">
        <f t="shared" si="19"/>
        <v>108</v>
      </c>
      <c r="L177" s="11" t="str">
        <f t="shared" si="20"/>
        <v>Mongolian</v>
      </c>
      <c r="M177" s="11">
        <f t="shared" si="21"/>
        <v>0</v>
      </c>
      <c r="N177" s="11"/>
    </row>
    <row r="178" spans="1:14" ht="13.5" customHeight="1" x14ac:dyDescent="0.45">
      <c r="A178" s="19">
        <v>172</v>
      </c>
      <c r="B178" s="24" t="s">
        <v>770</v>
      </c>
      <c r="C178" s="25">
        <v>0</v>
      </c>
      <c r="D178" s="25">
        <v>2</v>
      </c>
      <c r="E178" s="25">
        <v>0</v>
      </c>
      <c r="F178" s="22">
        <f t="shared" si="15"/>
        <v>2</v>
      </c>
      <c r="H178" s="23" t="str">
        <f t="shared" si="16"/>
        <v>Indo-Aryan, Nfd</v>
      </c>
      <c r="I178" s="11">
        <f t="shared" si="17"/>
        <v>0</v>
      </c>
      <c r="J178" s="11">
        <f t="shared" si="18"/>
        <v>1.7199999999999998E-4</v>
      </c>
      <c r="K178" s="11">
        <f t="shared" si="19"/>
        <v>107</v>
      </c>
      <c r="L178" s="11" t="str">
        <f t="shared" si="20"/>
        <v>Bisaya/Visaya</v>
      </c>
      <c r="M178" s="11">
        <f t="shared" si="21"/>
        <v>0</v>
      </c>
      <c r="N178" s="11"/>
    </row>
    <row r="179" spans="1:14" ht="13.5" customHeight="1" x14ac:dyDescent="0.45">
      <c r="A179" s="19">
        <v>173</v>
      </c>
      <c r="B179" s="24" t="s">
        <v>580</v>
      </c>
      <c r="C179" s="25">
        <v>0</v>
      </c>
      <c r="D179" s="25">
        <v>2</v>
      </c>
      <c r="E179" s="25">
        <v>0</v>
      </c>
      <c r="F179" s="22">
        <f t="shared" si="15"/>
        <v>2</v>
      </c>
      <c r="H179" s="23" t="str">
        <f t="shared" si="16"/>
        <v>Lisu</v>
      </c>
      <c r="I179" s="11">
        <f t="shared" si="17"/>
        <v>0</v>
      </c>
      <c r="J179" s="11">
        <f t="shared" si="18"/>
        <v>1.73E-4</v>
      </c>
      <c r="K179" s="11">
        <f t="shared" si="19"/>
        <v>106</v>
      </c>
      <c r="L179" s="11" t="str">
        <f t="shared" si="20"/>
        <v>Bulgarian</v>
      </c>
      <c r="M179" s="11">
        <f t="shared" si="21"/>
        <v>0</v>
      </c>
      <c r="N179" s="11"/>
    </row>
    <row r="180" spans="1:14" ht="13.5" customHeight="1" x14ac:dyDescent="0.45">
      <c r="A180" s="19">
        <v>174</v>
      </c>
      <c r="B180" s="24" t="s">
        <v>607</v>
      </c>
      <c r="C180" s="25">
        <v>0</v>
      </c>
      <c r="D180" s="25">
        <v>0</v>
      </c>
      <c r="E180" s="25">
        <v>2</v>
      </c>
      <c r="F180" s="22">
        <f t="shared" si="15"/>
        <v>2</v>
      </c>
      <c r="H180" s="23" t="str">
        <f t="shared" si="16"/>
        <v>Seychelles Creole</v>
      </c>
      <c r="I180" s="11">
        <f t="shared" si="17"/>
        <v>0</v>
      </c>
      <c r="J180" s="11">
        <f t="shared" si="18"/>
        <v>1.74E-4</v>
      </c>
      <c r="K180" s="11">
        <f t="shared" si="19"/>
        <v>105</v>
      </c>
      <c r="L180" s="11" t="str">
        <f t="shared" si="20"/>
        <v>Swedish</v>
      </c>
      <c r="M180" s="11">
        <f t="shared" si="21"/>
        <v>0</v>
      </c>
      <c r="N180" s="11"/>
    </row>
    <row r="181" spans="1:14" ht="13.5" customHeight="1" x14ac:dyDescent="0.45">
      <c r="A181" s="19">
        <v>175</v>
      </c>
      <c r="B181" s="24" t="s">
        <v>563</v>
      </c>
      <c r="C181" s="25">
        <v>0</v>
      </c>
      <c r="D181" s="25">
        <v>0</v>
      </c>
      <c r="E181" s="25">
        <v>2</v>
      </c>
      <c r="F181" s="22">
        <f t="shared" si="15"/>
        <v>2</v>
      </c>
      <c r="H181" s="23" t="str">
        <f t="shared" si="16"/>
        <v>Bemba</v>
      </c>
      <c r="I181" s="11">
        <f t="shared" si="17"/>
        <v>0</v>
      </c>
      <c r="J181" s="11">
        <f t="shared" si="18"/>
        <v>1.75E-4</v>
      </c>
      <c r="K181" s="11">
        <f t="shared" si="19"/>
        <v>104</v>
      </c>
      <c r="L181" s="11" t="str">
        <f t="shared" si="20"/>
        <v>Tagalog</v>
      </c>
      <c r="M181" s="11">
        <f t="shared" si="21"/>
        <v>0</v>
      </c>
      <c r="N181" s="11"/>
    </row>
    <row r="182" spans="1:14" ht="13.5" customHeight="1" x14ac:dyDescent="0.45">
      <c r="A182" s="19">
        <v>176</v>
      </c>
      <c r="B182" s="24" t="s">
        <v>771</v>
      </c>
      <c r="C182" s="25">
        <v>0</v>
      </c>
      <c r="D182" s="25">
        <v>2</v>
      </c>
      <c r="E182" s="25">
        <v>0</v>
      </c>
      <c r="F182" s="22">
        <f t="shared" si="15"/>
        <v>2</v>
      </c>
      <c r="H182" s="23" t="str">
        <f t="shared" si="16"/>
        <v>Tok Pisin</v>
      </c>
      <c r="I182" s="11">
        <f t="shared" si="17"/>
        <v>0</v>
      </c>
      <c r="J182" s="11">
        <f t="shared" si="18"/>
        <v>1.76E-4</v>
      </c>
      <c r="K182" s="11">
        <f t="shared" si="19"/>
        <v>103</v>
      </c>
      <c r="L182" s="11" t="str">
        <f t="shared" si="20"/>
        <v>Romanian</v>
      </c>
      <c r="M182" s="11">
        <f t="shared" si="21"/>
        <v>0</v>
      </c>
      <c r="N182" s="11"/>
    </row>
    <row r="183" spans="1:14" ht="13.5" customHeight="1" x14ac:dyDescent="0.45">
      <c r="A183" s="19">
        <v>177</v>
      </c>
      <c r="B183" s="24" t="s">
        <v>772</v>
      </c>
      <c r="C183" s="25">
        <v>2</v>
      </c>
      <c r="D183" s="25">
        <v>0</v>
      </c>
      <c r="E183" s="25">
        <v>0</v>
      </c>
      <c r="F183" s="22">
        <f t="shared" si="15"/>
        <v>2</v>
      </c>
      <c r="H183" s="23" t="str">
        <f t="shared" si="16"/>
        <v>Karen Gebe</v>
      </c>
      <c r="I183" s="11">
        <f t="shared" si="17"/>
        <v>2</v>
      </c>
      <c r="J183" s="11">
        <f t="shared" si="18"/>
        <v>2.0001769999999999</v>
      </c>
      <c r="K183" s="11">
        <f t="shared" si="19"/>
        <v>59</v>
      </c>
      <c r="L183" s="11" t="str">
        <f t="shared" si="20"/>
        <v>Cebuano</v>
      </c>
      <c r="M183" s="11">
        <f t="shared" si="21"/>
        <v>0</v>
      </c>
      <c r="N183" s="11"/>
    </row>
    <row r="184" spans="1:14" ht="13.5" customHeight="1" x14ac:dyDescent="0.45">
      <c r="A184" s="19">
        <v>178</v>
      </c>
      <c r="B184" s="24" t="s">
        <v>773</v>
      </c>
      <c r="C184" s="25">
        <v>0</v>
      </c>
      <c r="D184" s="25">
        <v>0</v>
      </c>
      <c r="E184" s="25">
        <v>2</v>
      </c>
      <c r="F184" s="22">
        <f t="shared" si="15"/>
        <v>2</v>
      </c>
      <c r="H184" s="23" t="str">
        <f t="shared" si="16"/>
        <v>Turkic, Nec</v>
      </c>
      <c r="I184" s="11">
        <f t="shared" si="17"/>
        <v>0</v>
      </c>
      <c r="J184" s="11">
        <f t="shared" si="18"/>
        <v>1.7799999999999999E-4</v>
      </c>
      <c r="K184" s="11">
        <f t="shared" si="19"/>
        <v>102</v>
      </c>
      <c r="L184" s="11" t="str">
        <f t="shared" si="20"/>
        <v>Sindhi</v>
      </c>
      <c r="M184" s="11">
        <f t="shared" si="21"/>
        <v>0</v>
      </c>
      <c r="N184" s="11"/>
    </row>
    <row r="185" spans="1:14" ht="13.5" customHeight="1" x14ac:dyDescent="0.45">
      <c r="A185" s="19">
        <v>179</v>
      </c>
      <c r="B185" s="24" t="s">
        <v>581</v>
      </c>
      <c r="C185" s="25">
        <v>0</v>
      </c>
      <c r="D185" s="25">
        <v>0</v>
      </c>
      <c r="E185" s="25">
        <v>2</v>
      </c>
      <c r="F185" s="22">
        <f t="shared" si="15"/>
        <v>2</v>
      </c>
      <c r="H185" s="23" t="str">
        <f t="shared" si="16"/>
        <v>Southern Asian Languages</v>
      </c>
      <c r="I185" s="11">
        <f t="shared" si="17"/>
        <v>0</v>
      </c>
      <c r="J185" s="11">
        <f t="shared" si="18"/>
        <v>1.7899999999999999E-4</v>
      </c>
      <c r="K185" s="11">
        <f t="shared" si="19"/>
        <v>101</v>
      </c>
      <c r="L185" s="11" t="str">
        <f t="shared" si="20"/>
        <v>Shona</v>
      </c>
      <c r="M185" s="11">
        <f t="shared" si="21"/>
        <v>0</v>
      </c>
      <c r="N185" s="11"/>
    </row>
    <row r="186" spans="1:14" ht="13.5" customHeight="1" x14ac:dyDescent="0.45">
      <c r="A186" s="19">
        <v>180</v>
      </c>
      <c r="B186" s="24" t="s">
        <v>530</v>
      </c>
      <c r="C186" s="25">
        <v>0</v>
      </c>
      <c r="D186" s="25">
        <v>2</v>
      </c>
      <c r="E186" s="25">
        <v>0</v>
      </c>
      <c r="F186" s="22">
        <f t="shared" si="15"/>
        <v>2</v>
      </c>
      <c r="H186" s="23" t="str">
        <f t="shared" si="16"/>
        <v>African Languages, Nfd</v>
      </c>
      <c r="I186" s="11">
        <f t="shared" si="17"/>
        <v>0</v>
      </c>
      <c r="J186" s="11">
        <f t="shared" si="18"/>
        <v>1.7999999999999998E-4</v>
      </c>
      <c r="K186" s="11">
        <f t="shared" si="19"/>
        <v>100</v>
      </c>
      <c r="L186" s="11" t="str">
        <f t="shared" si="20"/>
        <v>Hebrew</v>
      </c>
      <c r="M186" s="11">
        <f t="shared" si="21"/>
        <v>0</v>
      </c>
      <c r="N186" s="11"/>
    </row>
    <row r="187" spans="1:14" ht="13.5" customHeight="1" x14ac:dyDescent="0.45">
      <c r="A187" s="19">
        <v>181</v>
      </c>
      <c r="B187" s="24" t="s">
        <v>810</v>
      </c>
      <c r="C187" s="25">
        <v>0</v>
      </c>
      <c r="D187" s="25">
        <v>2</v>
      </c>
      <c r="E187" s="25">
        <v>0</v>
      </c>
      <c r="F187" s="22">
        <f t="shared" si="15"/>
        <v>2</v>
      </c>
      <c r="H187" s="23" t="str">
        <f t="shared" si="16"/>
        <v>Other Se Asian Langs</v>
      </c>
      <c r="I187" s="11">
        <f t="shared" si="17"/>
        <v>0</v>
      </c>
      <c r="J187" s="11">
        <f t="shared" si="18"/>
        <v>1.8099999999999998E-4</v>
      </c>
      <c r="K187" s="11">
        <f t="shared" si="19"/>
        <v>99</v>
      </c>
      <c r="L187" s="11" t="str">
        <f t="shared" si="20"/>
        <v>Mauritian Creole</v>
      </c>
      <c r="M187" s="11">
        <f t="shared" si="21"/>
        <v>0</v>
      </c>
      <c r="N187" s="11"/>
    </row>
    <row r="188" spans="1:14" ht="13.5" customHeight="1" x14ac:dyDescent="0.45">
      <c r="A188" s="19">
        <v>182</v>
      </c>
      <c r="B188" s="24" t="s">
        <v>495</v>
      </c>
      <c r="C188" s="25">
        <v>2</v>
      </c>
      <c r="D188" s="25">
        <v>0</v>
      </c>
      <c r="E188" s="25">
        <v>0</v>
      </c>
      <c r="F188" s="22">
        <f t="shared" si="15"/>
        <v>2</v>
      </c>
      <c r="H188" s="23" t="str">
        <f t="shared" si="16"/>
        <v>Shan</v>
      </c>
      <c r="I188" s="11">
        <f t="shared" si="17"/>
        <v>2</v>
      </c>
      <c r="J188" s="11">
        <f t="shared" si="18"/>
        <v>2.0001820000000001</v>
      </c>
      <c r="K188" s="11">
        <f t="shared" si="19"/>
        <v>58</v>
      </c>
      <c r="L188" s="11" t="str">
        <f t="shared" si="20"/>
        <v>Dutch</v>
      </c>
      <c r="M188" s="11">
        <f t="shared" si="21"/>
        <v>0</v>
      </c>
      <c r="N188" s="11"/>
    </row>
    <row r="189" spans="1:14" ht="13.5" customHeight="1" x14ac:dyDescent="0.45">
      <c r="A189" s="19">
        <v>183</v>
      </c>
      <c r="B189" s="24" t="s">
        <v>775</v>
      </c>
      <c r="C189" s="25">
        <v>2</v>
      </c>
      <c r="D189" s="25">
        <v>0</v>
      </c>
      <c r="E189" s="25">
        <v>0</v>
      </c>
      <c r="F189" s="22">
        <f t="shared" si="15"/>
        <v>2</v>
      </c>
      <c r="H189" s="23" t="str">
        <f t="shared" si="16"/>
        <v>Afar</v>
      </c>
      <c r="I189" s="11">
        <f t="shared" si="17"/>
        <v>2</v>
      </c>
      <c r="J189" s="11">
        <f t="shared" si="18"/>
        <v>2.0001829999999998</v>
      </c>
      <c r="K189" s="11">
        <f t="shared" si="19"/>
        <v>57</v>
      </c>
      <c r="L189" s="11" t="str">
        <f t="shared" si="20"/>
        <v>Serbian</v>
      </c>
      <c r="M189" s="11">
        <f t="shared" si="21"/>
        <v>0</v>
      </c>
      <c r="N189" s="11"/>
    </row>
    <row r="190" spans="1:14" ht="13.5" customHeight="1" x14ac:dyDescent="0.45">
      <c r="A190" s="19">
        <v>184</v>
      </c>
      <c r="B190" s="24" t="s">
        <v>599</v>
      </c>
      <c r="C190" s="25">
        <v>0</v>
      </c>
      <c r="D190" s="25">
        <v>2</v>
      </c>
      <c r="E190" s="25">
        <v>0</v>
      </c>
      <c r="F190" s="22">
        <f t="shared" si="15"/>
        <v>2</v>
      </c>
      <c r="H190" s="23" t="str">
        <f t="shared" si="16"/>
        <v>Belorussian</v>
      </c>
      <c r="I190" s="11">
        <f t="shared" si="17"/>
        <v>0</v>
      </c>
      <c r="J190" s="11">
        <f t="shared" si="18"/>
        <v>1.84E-4</v>
      </c>
      <c r="K190" s="11">
        <f t="shared" si="19"/>
        <v>98</v>
      </c>
      <c r="L190" s="11" t="str">
        <f t="shared" si="20"/>
        <v>Polish</v>
      </c>
      <c r="M190" s="11">
        <f t="shared" si="21"/>
        <v>0</v>
      </c>
      <c r="N190" s="11"/>
    </row>
    <row r="191" spans="1:14" ht="13.5" customHeight="1" x14ac:dyDescent="0.45">
      <c r="A191" s="19">
        <v>185</v>
      </c>
      <c r="B191" s="24" t="s">
        <v>587</v>
      </c>
      <c r="C191" s="25">
        <v>0</v>
      </c>
      <c r="D191" s="25">
        <v>2</v>
      </c>
      <c r="E191" s="25">
        <v>0</v>
      </c>
      <c r="F191" s="22">
        <f t="shared" si="15"/>
        <v>2</v>
      </c>
      <c r="H191" s="23" t="str">
        <f t="shared" si="16"/>
        <v>Madi</v>
      </c>
      <c r="I191" s="11">
        <f t="shared" si="17"/>
        <v>0</v>
      </c>
      <c r="J191" s="11">
        <f t="shared" si="18"/>
        <v>1.85E-4</v>
      </c>
      <c r="K191" s="11">
        <f t="shared" si="19"/>
        <v>97</v>
      </c>
      <c r="L191" s="11" t="str">
        <f t="shared" si="20"/>
        <v>Macedonian</v>
      </c>
      <c r="M191" s="11">
        <f t="shared" si="21"/>
        <v>0</v>
      </c>
      <c r="N191" s="11"/>
    </row>
    <row r="192" spans="1:14" ht="13.5" customHeight="1" x14ac:dyDescent="0.45">
      <c r="A192" s="19">
        <v>186</v>
      </c>
      <c r="B192" s="24" t="s">
        <v>777</v>
      </c>
      <c r="C192" s="25">
        <v>0</v>
      </c>
      <c r="D192" s="25">
        <v>0</v>
      </c>
      <c r="E192" s="25">
        <v>2</v>
      </c>
      <c r="F192" s="22">
        <f t="shared" si="15"/>
        <v>2</v>
      </c>
      <c r="H192" s="23" t="str">
        <f t="shared" si="16"/>
        <v>Pular / Fuuta Jalon</v>
      </c>
      <c r="I192" s="11">
        <f t="shared" si="17"/>
        <v>0</v>
      </c>
      <c r="J192" s="11">
        <f t="shared" si="18"/>
        <v>1.8599999999999999E-4</v>
      </c>
      <c r="K192" s="11">
        <f t="shared" si="19"/>
        <v>96</v>
      </c>
      <c r="L192" s="11" t="str">
        <f t="shared" si="20"/>
        <v>Greek</v>
      </c>
      <c r="M192" s="11">
        <f t="shared" si="21"/>
        <v>0</v>
      </c>
      <c r="N192" s="11"/>
    </row>
    <row r="193" spans="1:14" ht="13.5" customHeight="1" x14ac:dyDescent="0.45">
      <c r="A193" s="19">
        <v>187</v>
      </c>
      <c r="B193" s="24" t="s">
        <v>813</v>
      </c>
      <c r="C193" s="25">
        <v>0</v>
      </c>
      <c r="D193" s="25">
        <v>0</v>
      </c>
      <c r="E193" s="25">
        <v>2</v>
      </c>
      <c r="F193" s="22">
        <f t="shared" si="15"/>
        <v>2</v>
      </c>
      <c r="H193" s="23" t="str">
        <f t="shared" si="16"/>
        <v>Pacific Austronesian Langs</v>
      </c>
      <c r="I193" s="11">
        <f t="shared" si="17"/>
        <v>0</v>
      </c>
      <c r="J193" s="11">
        <f t="shared" si="18"/>
        <v>1.8699999999999999E-4</v>
      </c>
      <c r="K193" s="11">
        <f t="shared" si="19"/>
        <v>95</v>
      </c>
      <c r="L193" s="11" t="str">
        <f t="shared" si="20"/>
        <v>Afrikaans</v>
      </c>
      <c r="M193" s="11">
        <f t="shared" si="21"/>
        <v>0</v>
      </c>
      <c r="N193" s="11"/>
    </row>
    <row r="194" spans="1:14" ht="13.5" customHeight="1" x14ac:dyDescent="0.45">
      <c r="A194" s="19">
        <v>188</v>
      </c>
      <c r="B194" s="24" t="s">
        <v>780</v>
      </c>
      <c r="C194" s="25">
        <v>0</v>
      </c>
      <c r="D194" s="25">
        <v>2</v>
      </c>
      <c r="E194" s="25">
        <v>0</v>
      </c>
      <c r="F194" s="22">
        <f t="shared" si="15"/>
        <v>2</v>
      </c>
      <c r="H194" s="23" t="str">
        <f t="shared" si="16"/>
        <v>Mende</v>
      </c>
      <c r="I194" s="11">
        <f t="shared" si="17"/>
        <v>0</v>
      </c>
      <c r="J194" s="11">
        <f t="shared" si="18"/>
        <v>1.8799999999999999E-4</v>
      </c>
      <c r="K194" s="11">
        <f t="shared" si="19"/>
        <v>94</v>
      </c>
      <c r="L194" s="11" t="str">
        <f t="shared" si="20"/>
        <v>Indian</v>
      </c>
      <c r="M194" s="11">
        <f t="shared" si="21"/>
        <v>0</v>
      </c>
      <c r="N194" s="11"/>
    </row>
    <row r="195" spans="1:14" ht="13.5" customHeight="1" x14ac:dyDescent="0.45">
      <c r="A195" s="19">
        <v>189</v>
      </c>
      <c r="B195" s="24" t="s">
        <v>745</v>
      </c>
      <c r="C195" s="25">
        <v>2</v>
      </c>
      <c r="D195" s="25">
        <v>0</v>
      </c>
      <c r="E195" s="25">
        <v>0</v>
      </c>
      <c r="F195" s="22">
        <f t="shared" si="15"/>
        <v>2</v>
      </c>
      <c r="H195" s="23" t="str">
        <f t="shared" si="16"/>
        <v>Anuak</v>
      </c>
      <c r="I195" s="11">
        <f t="shared" si="17"/>
        <v>2</v>
      </c>
      <c r="J195" s="11">
        <f t="shared" si="18"/>
        <v>2.0001890000000002</v>
      </c>
      <c r="K195" s="11">
        <f t="shared" si="19"/>
        <v>56</v>
      </c>
      <c r="L195" s="11" t="str">
        <f t="shared" si="20"/>
        <v>Sri Lankan</v>
      </c>
      <c r="M195" s="11">
        <f t="shared" si="21"/>
        <v>0</v>
      </c>
      <c r="N195" s="11"/>
    </row>
    <row r="196" spans="1:14" ht="13.5" customHeight="1" x14ac:dyDescent="0.45">
      <c r="A196" s="19">
        <v>190</v>
      </c>
      <c r="B196" s="24" t="s">
        <v>781</v>
      </c>
      <c r="C196" s="25">
        <v>2</v>
      </c>
      <c r="D196" s="25">
        <v>0</v>
      </c>
      <c r="E196" s="25">
        <v>0</v>
      </c>
      <c r="F196" s="22">
        <f t="shared" si="15"/>
        <v>2</v>
      </c>
      <c r="H196" s="23" t="str">
        <f t="shared" si="16"/>
        <v>Arakanese</v>
      </c>
      <c r="I196" s="11">
        <f t="shared" si="17"/>
        <v>2</v>
      </c>
      <c r="J196" s="11">
        <f t="shared" si="18"/>
        <v>2.0001899999999999</v>
      </c>
      <c r="K196" s="11">
        <f t="shared" si="19"/>
        <v>55</v>
      </c>
      <c r="L196" s="11" t="str">
        <f t="shared" si="20"/>
        <v>German</v>
      </c>
      <c r="M196" s="11">
        <f t="shared" si="21"/>
        <v>0</v>
      </c>
      <c r="N196" s="11"/>
    </row>
    <row r="197" spans="1:14" ht="13.5" customHeight="1" x14ac:dyDescent="0.45">
      <c r="A197" s="19">
        <v>191</v>
      </c>
      <c r="B197" s="24" t="s">
        <v>559</v>
      </c>
      <c r="C197" s="25">
        <v>0</v>
      </c>
      <c r="D197" s="25">
        <v>2</v>
      </c>
      <c r="E197" s="25">
        <v>0</v>
      </c>
      <c r="F197" s="22">
        <f t="shared" si="15"/>
        <v>2</v>
      </c>
      <c r="H197" s="23" t="str">
        <f t="shared" si="16"/>
        <v>Tai, Nfd</v>
      </c>
      <c r="I197" s="11">
        <f t="shared" si="17"/>
        <v>0</v>
      </c>
      <c r="J197" s="11">
        <f t="shared" si="18"/>
        <v>1.9099999999999998E-4</v>
      </c>
      <c r="K197" s="11">
        <f t="shared" si="19"/>
        <v>93</v>
      </c>
      <c r="L197" s="11" t="str">
        <f t="shared" si="20"/>
        <v>Japanese</v>
      </c>
      <c r="M197" s="11">
        <f t="shared" si="21"/>
        <v>0</v>
      </c>
      <c r="N197" s="11"/>
    </row>
    <row r="198" spans="1:14" ht="13.5" customHeight="1" x14ac:dyDescent="0.45">
      <c r="A198" s="19">
        <v>192</v>
      </c>
      <c r="B198" s="24" t="s">
        <v>528</v>
      </c>
      <c r="C198" s="25">
        <v>0</v>
      </c>
      <c r="D198" s="25">
        <v>2</v>
      </c>
      <c r="E198" s="25">
        <v>0</v>
      </c>
      <c r="F198" s="22">
        <f t="shared" si="15"/>
        <v>2</v>
      </c>
      <c r="H198" s="23" t="str">
        <f t="shared" si="16"/>
        <v>Harari</v>
      </c>
      <c r="I198" s="11">
        <f t="shared" si="17"/>
        <v>0</v>
      </c>
      <c r="J198" s="11">
        <f t="shared" si="18"/>
        <v>1.92E-4</v>
      </c>
      <c r="K198" s="11">
        <f t="shared" si="19"/>
        <v>92</v>
      </c>
      <c r="L198" s="11" t="str">
        <f t="shared" si="20"/>
        <v>Russian</v>
      </c>
      <c r="M198" s="11">
        <f t="shared" si="21"/>
        <v>0</v>
      </c>
      <c r="N198" s="11"/>
    </row>
    <row r="199" spans="1:14" ht="13.5" customHeight="1" x14ac:dyDescent="0.45">
      <c r="A199" s="19">
        <v>193</v>
      </c>
      <c r="B199" s="24" t="s">
        <v>783</v>
      </c>
      <c r="C199" s="25">
        <v>2</v>
      </c>
      <c r="D199" s="25">
        <v>0</v>
      </c>
      <c r="E199" s="25">
        <v>0</v>
      </c>
      <c r="F199" s="22">
        <f t="shared" ref="F199:F210" si="22">SUM(C199:E199)</f>
        <v>2</v>
      </c>
      <c r="H199" s="23" t="str">
        <f t="shared" si="16"/>
        <v>Iban</v>
      </c>
      <c r="I199" s="11">
        <f t="shared" si="17"/>
        <v>2</v>
      </c>
      <c r="J199" s="11">
        <f t="shared" si="18"/>
        <v>2.0001929999999999</v>
      </c>
      <c r="K199" s="11">
        <f t="shared" si="19"/>
        <v>54</v>
      </c>
      <c r="L199" s="11" t="str">
        <f t="shared" si="20"/>
        <v>Kannada</v>
      </c>
      <c r="M199" s="11">
        <f t="shared" si="21"/>
        <v>0</v>
      </c>
      <c r="N199" s="11"/>
    </row>
    <row r="200" spans="1:14" ht="13.5" customHeight="1" x14ac:dyDescent="0.45">
      <c r="A200" s="19">
        <v>194</v>
      </c>
      <c r="B200" s="24" t="s">
        <v>784</v>
      </c>
      <c r="C200" s="25">
        <v>2</v>
      </c>
      <c r="D200" s="25">
        <v>0</v>
      </c>
      <c r="E200" s="25">
        <v>0</v>
      </c>
      <c r="F200" s="22">
        <f t="shared" si="22"/>
        <v>2</v>
      </c>
      <c r="H200" s="23" t="str">
        <f t="shared" ref="H200:H209" si="23">PROPER(B200)</f>
        <v>Hawaiian English</v>
      </c>
      <c r="I200" s="11">
        <f t="shared" ref="I200:I209" si="24">VLOOKUP($A200,$A$7:$F$209,2+$M$3)</f>
        <v>2</v>
      </c>
      <c r="J200" s="11">
        <f t="shared" ref="J200:J209" si="25">I200+A200*0.000001</f>
        <v>2.000194</v>
      </c>
      <c r="K200" s="11">
        <f t="shared" ref="K200:K209" si="26">RANK(J200,J$7:J$209)</f>
        <v>53</v>
      </c>
      <c r="L200" s="11" t="str">
        <f t="shared" ref="L200:L209" si="27">VLOOKUP(MATCH(A200,K$7:K$209,0),$A$7:$I$209,8)</f>
        <v>Marathi</v>
      </c>
      <c r="M200" s="11">
        <f t="shared" ref="M200:M209" si="28">VLOOKUP(MATCH(A200,K$7:K$209,0),$A$7:$I$209,9)</f>
        <v>0</v>
      </c>
      <c r="N200" s="11"/>
    </row>
    <row r="201" spans="1:14" ht="13.5" customHeight="1" x14ac:dyDescent="0.45">
      <c r="A201" s="19">
        <v>195</v>
      </c>
      <c r="B201" s="24" t="s">
        <v>786</v>
      </c>
      <c r="C201" s="25">
        <v>0</v>
      </c>
      <c r="D201" s="25">
        <v>0</v>
      </c>
      <c r="E201" s="25">
        <v>2</v>
      </c>
      <c r="F201" s="22">
        <f t="shared" si="22"/>
        <v>2</v>
      </c>
      <c r="H201" s="23" t="str">
        <f t="shared" si="23"/>
        <v>Ewe</v>
      </c>
      <c r="I201" s="11">
        <f t="shared" si="24"/>
        <v>0</v>
      </c>
      <c r="J201" s="11">
        <f t="shared" si="25"/>
        <v>1.95E-4</v>
      </c>
      <c r="K201" s="11">
        <f t="shared" si="26"/>
        <v>91</v>
      </c>
      <c r="L201" s="11" t="str">
        <f t="shared" si="27"/>
        <v>Portuguese</v>
      </c>
      <c r="M201" s="11">
        <f t="shared" si="28"/>
        <v>0</v>
      </c>
      <c r="N201" s="11"/>
    </row>
    <row r="202" spans="1:14" ht="13.5" customHeight="1" x14ac:dyDescent="0.45">
      <c r="A202" s="19">
        <v>196</v>
      </c>
      <c r="B202" s="24" t="s">
        <v>788</v>
      </c>
      <c r="C202" s="25">
        <v>0</v>
      </c>
      <c r="D202" s="25">
        <v>2</v>
      </c>
      <c r="E202" s="25">
        <v>0</v>
      </c>
      <c r="F202" s="22">
        <f t="shared" si="22"/>
        <v>2</v>
      </c>
      <c r="H202" s="23" t="str">
        <f t="shared" si="23"/>
        <v>Vai</v>
      </c>
      <c r="I202" s="11">
        <f t="shared" si="24"/>
        <v>0</v>
      </c>
      <c r="J202" s="11">
        <f t="shared" si="25"/>
        <v>1.9599999999999999E-4</v>
      </c>
      <c r="K202" s="11">
        <f t="shared" si="26"/>
        <v>90</v>
      </c>
      <c r="L202" s="11" t="str">
        <f t="shared" si="27"/>
        <v>Italian</v>
      </c>
      <c r="M202" s="11">
        <f t="shared" si="28"/>
        <v>0</v>
      </c>
      <c r="N202" s="11"/>
    </row>
    <row r="203" spans="1:14" ht="13.5" customHeight="1" x14ac:dyDescent="0.45">
      <c r="A203" s="19">
        <v>197</v>
      </c>
      <c r="B203" s="24" t="s">
        <v>809</v>
      </c>
      <c r="C203" s="25">
        <v>0</v>
      </c>
      <c r="D203" s="25">
        <v>2</v>
      </c>
      <c r="E203" s="25">
        <v>0</v>
      </c>
      <c r="F203" s="22">
        <f t="shared" si="22"/>
        <v>2</v>
      </c>
      <c r="H203" s="23" t="str">
        <f t="shared" si="23"/>
        <v>German &amp; Related</v>
      </c>
      <c r="I203" s="11">
        <f t="shared" si="24"/>
        <v>0</v>
      </c>
      <c r="J203" s="11">
        <f t="shared" si="25"/>
        <v>1.9699999999999999E-4</v>
      </c>
      <c r="K203" s="11">
        <f t="shared" si="26"/>
        <v>89</v>
      </c>
      <c r="L203" s="11" t="str">
        <f t="shared" si="27"/>
        <v>Korean</v>
      </c>
      <c r="M203" s="11">
        <f t="shared" si="28"/>
        <v>0</v>
      </c>
      <c r="N203" s="11"/>
    </row>
    <row r="204" spans="1:14" ht="13.5" customHeight="1" x14ac:dyDescent="0.45">
      <c r="A204" s="19">
        <v>198</v>
      </c>
      <c r="B204" s="24" t="s">
        <v>577</v>
      </c>
      <c r="C204" s="25">
        <v>0</v>
      </c>
      <c r="D204" s="25">
        <v>0</v>
      </c>
      <c r="E204" s="25">
        <v>2</v>
      </c>
      <c r="F204" s="22">
        <f t="shared" si="22"/>
        <v>2</v>
      </c>
      <c r="H204" s="23" t="str">
        <f t="shared" si="23"/>
        <v>Wu</v>
      </c>
      <c r="I204" s="11">
        <f t="shared" si="24"/>
        <v>0</v>
      </c>
      <c r="J204" s="11">
        <f t="shared" si="25"/>
        <v>1.9799999999999999E-4</v>
      </c>
      <c r="K204" s="11">
        <f t="shared" si="26"/>
        <v>88</v>
      </c>
      <c r="L204" s="11" t="str">
        <f t="shared" si="27"/>
        <v>Cantonese</v>
      </c>
      <c r="M204" s="11">
        <f t="shared" si="28"/>
        <v>0</v>
      </c>
      <c r="N204" s="11"/>
    </row>
    <row r="205" spans="1:14" ht="13.5" customHeight="1" x14ac:dyDescent="0.45">
      <c r="A205" s="19">
        <v>199</v>
      </c>
      <c r="B205" s="24" t="s">
        <v>602</v>
      </c>
      <c r="C205" s="25">
        <v>0</v>
      </c>
      <c r="D205" s="25">
        <v>2</v>
      </c>
      <c r="E205" s="25">
        <v>0</v>
      </c>
      <c r="F205" s="22">
        <f t="shared" si="22"/>
        <v>2</v>
      </c>
      <c r="H205" s="23" t="str">
        <f t="shared" si="23"/>
        <v>Gilbertese</v>
      </c>
      <c r="I205" s="11">
        <f t="shared" si="24"/>
        <v>0</v>
      </c>
      <c r="J205" s="11">
        <f t="shared" si="25"/>
        <v>1.9899999999999999E-4</v>
      </c>
      <c r="K205" s="11">
        <f t="shared" si="26"/>
        <v>87</v>
      </c>
      <c r="L205" s="11" t="str">
        <f t="shared" si="27"/>
        <v>Filipino</v>
      </c>
      <c r="M205" s="11">
        <f t="shared" si="28"/>
        <v>0</v>
      </c>
      <c r="N205" s="11"/>
    </row>
    <row r="206" spans="1:14" ht="13.5" customHeight="1" x14ac:dyDescent="0.45">
      <c r="A206" s="19">
        <v>200</v>
      </c>
      <c r="B206" s="24" t="s">
        <v>791</v>
      </c>
      <c r="C206" s="25">
        <v>0</v>
      </c>
      <c r="D206" s="25">
        <v>0</v>
      </c>
      <c r="E206" s="25">
        <v>2</v>
      </c>
      <c r="F206" s="22">
        <f t="shared" si="22"/>
        <v>2</v>
      </c>
      <c r="H206" s="23" t="str">
        <f t="shared" si="23"/>
        <v>Comorian</v>
      </c>
      <c r="I206" s="11">
        <f t="shared" si="24"/>
        <v>0</v>
      </c>
      <c r="J206" s="11">
        <f t="shared" si="25"/>
        <v>1.9999999999999998E-4</v>
      </c>
      <c r="K206" s="11">
        <f t="shared" si="26"/>
        <v>86</v>
      </c>
      <c r="L206" s="11" t="str">
        <f t="shared" si="27"/>
        <v>Malayalam</v>
      </c>
      <c r="M206" s="11">
        <f t="shared" si="28"/>
        <v>0</v>
      </c>
      <c r="N206" s="11"/>
    </row>
    <row r="207" spans="1:14" ht="13.5" customHeight="1" x14ac:dyDescent="0.45">
      <c r="A207" s="19">
        <v>201</v>
      </c>
      <c r="B207" s="24" t="s">
        <v>792</v>
      </c>
      <c r="C207" s="25">
        <v>0</v>
      </c>
      <c r="D207" s="25">
        <v>0</v>
      </c>
      <c r="E207" s="25">
        <v>2</v>
      </c>
      <c r="F207" s="22">
        <f t="shared" si="22"/>
        <v>2</v>
      </c>
      <c r="H207" s="23" t="str">
        <f t="shared" si="23"/>
        <v>Faeroese</v>
      </c>
      <c r="I207" s="11">
        <f t="shared" si="24"/>
        <v>0</v>
      </c>
      <c r="J207" s="11">
        <f t="shared" si="25"/>
        <v>2.0099999999999998E-4</v>
      </c>
      <c r="K207" s="11">
        <f t="shared" si="26"/>
        <v>85</v>
      </c>
      <c r="L207" s="11" t="str">
        <f t="shared" si="27"/>
        <v>Gujarati</v>
      </c>
      <c r="M207" s="11">
        <f t="shared" si="28"/>
        <v>0</v>
      </c>
      <c r="N207" s="11"/>
    </row>
    <row r="208" spans="1:14" ht="13.5" customHeight="1" x14ac:dyDescent="0.45">
      <c r="A208" s="19">
        <v>202</v>
      </c>
      <c r="B208" s="24" t="s">
        <v>794</v>
      </c>
      <c r="C208" s="25">
        <v>2</v>
      </c>
      <c r="D208" s="25">
        <v>0</v>
      </c>
      <c r="E208" s="25">
        <v>0</v>
      </c>
      <c r="F208" s="22">
        <f t="shared" si="22"/>
        <v>2</v>
      </c>
      <c r="H208" s="23" t="str">
        <f t="shared" si="23"/>
        <v>Chin Senthang</v>
      </c>
      <c r="I208" s="11">
        <f t="shared" si="24"/>
        <v>2</v>
      </c>
      <c r="J208" s="11">
        <f t="shared" si="25"/>
        <v>2.0002019999999998</v>
      </c>
      <c r="K208" s="11">
        <f t="shared" si="26"/>
        <v>52</v>
      </c>
      <c r="L208" s="11" t="str">
        <f t="shared" si="27"/>
        <v>Telugu</v>
      </c>
      <c r="M208" s="11">
        <f t="shared" si="28"/>
        <v>0</v>
      </c>
      <c r="N208" s="11"/>
    </row>
    <row r="209" spans="1:14" ht="13.5" customHeight="1" x14ac:dyDescent="0.45">
      <c r="A209" s="19">
        <v>203</v>
      </c>
      <c r="B209" s="24" t="s">
        <v>541</v>
      </c>
      <c r="C209" s="25">
        <v>0</v>
      </c>
      <c r="D209" s="25">
        <v>0</v>
      </c>
      <c r="E209" s="25">
        <v>2</v>
      </c>
      <c r="F209" s="22">
        <f t="shared" si="22"/>
        <v>2</v>
      </c>
      <c r="H209" s="23" t="str">
        <f t="shared" si="23"/>
        <v>Bikol</v>
      </c>
      <c r="I209" s="11">
        <f t="shared" si="24"/>
        <v>0</v>
      </c>
      <c r="J209" s="11">
        <f t="shared" si="25"/>
        <v>2.03E-4</v>
      </c>
      <c r="K209" s="11">
        <f t="shared" si="26"/>
        <v>84</v>
      </c>
      <c r="L209" s="11" t="str">
        <f t="shared" si="27"/>
        <v>Hindi</v>
      </c>
      <c r="M209" s="11">
        <f t="shared" si="28"/>
        <v>0</v>
      </c>
      <c r="N209" s="11"/>
    </row>
    <row r="210" spans="1:14" ht="13.5" customHeight="1" x14ac:dyDescent="0.45">
      <c r="A210" s="19">
        <v>204</v>
      </c>
      <c r="B210" s="24" t="s">
        <v>122</v>
      </c>
      <c r="C210" s="25">
        <v>5662</v>
      </c>
      <c r="D210" s="25">
        <v>24663</v>
      </c>
      <c r="E210" s="25">
        <v>57994</v>
      </c>
      <c r="F210" s="22">
        <f t="shared" si="22"/>
        <v>88319</v>
      </c>
      <c r="H210" s="62"/>
      <c r="I210" s="62"/>
      <c r="J210" s="62"/>
      <c r="K210" s="62"/>
      <c r="L210" s="62"/>
      <c r="M210" s="62"/>
      <c r="N210" s="11"/>
    </row>
    <row r="211" spans="1:14" ht="13.5" customHeight="1" x14ac:dyDescent="0.45">
      <c r="A211" s="62"/>
      <c r="B211"/>
      <c r="C211"/>
      <c r="D211"/>
      <c r="E211"/>
      <c r="F211"/>
      <c r="H211" s="62"/>
      <c r="I211" s="62"/>
      <c r="J211" s="62"/>
      <c r="K211" s="62"/>
      <c r="L211" s="62"/>
      <c r="M211" s="62"/>
      <c r="N211" s="11"/>
    </row>
    <row r="212" spans="1:14" ht="13.5" customHeight="1" x14ac:dyDescent="0.45">
      <c r="A212"/>
      <c r="B212"/>
      <c r="C212"/>
      <c r="D212"/>
      <c r="E212"/>
      <c r="F212"/>
      <c r="H212"/>
      <c r="I212"/>
      <c r="J212"/>
      <c r="K212"/>
      <c r="L212"/>
      <c r="M212"/>
    </row>
    <row r="213" spans="1:14" ht="13.5" customHeight="1" x14ac:dyDescent="0.45">
      <c r="A213"/>
      <c r="B213"/>
      <c r="C213"/>
      <c r="D213"/>
      <c r="E213"/>
      <c r="F213"/>
      <c r="H213"/>
      <c r="I213"/>
      <c r="J213"/>
      <c r="K213"/>
      <c r="L213"/>
      <c r="M213"/>
    </row>
    <row r="214" spans="1:14" ht="13.5" customHeight="1" x14ac:dyDescent="0.45">
      <c r="A214"/>
      <c r="B214"/>
      <c r="C214"/>
      <c r="D214"/>
      <c r="E214"/>
      <c r="F214"/>
      <c r="H214"/>
      <c r="I214"/>
      <c r="J214"/>
      <c r="K214"/>
      <c r="L214"/>
      <c r="M214"/>
    </row>
    <row r="215" spans="1:14" ht="13.5" customHeight="1" x14ac:dyDescent="0.45">
      <c r="A215"/>
      <c r="B215"/>
      <c r="C215"/>
      <c r="D215"/>
      <c r="E215"/>
      <c r="F215"/>
      <c r="H215"/>
      <c r="I215"/>
      <c r="J215"/>
      <c r="K215"/>
      <c r="L215"/>
      <c r="M215"/>
    </row>
    <row r="216" spans="1:14" ht="13.5" customHeight="1" x14ac:dyDescent="0.45">
      <c r="A216"/>
      <c r="B216"/>
      <c r="C216"/>
      <c r="D216"/>
      <c r="E216"/>
      <c r="F216"/>
      <c r="H216"/>
      <c r="I216"/>
      <c r="J216"/>
      <c r="K216"/>
      <c r="L216"/>
      <c r="M216"/>
    </row>
    <row r="217" spans="1:14" ht="13.5" customHeight="1" x14ac:dyDescent="0.45">
      <c r="A217"/>
      <c r="B217"/>
      <c r="C217"/>
      <c r="D217"/>
      <c r="E217"/>
      <c r="F217"/>
      <c r="H217"/>
      <c r="I217"/>
      <c r="J217"/>
      <c r="K217"/>
      <c r="L217"/>
      <c r="M217"/>
    </row>
    <row r="218" spans="1:14" ht="13.5" customHeight="1" x14ac:dyDescent="0.45">
      <c r="A218"/>
      <c r="B218"/>
      <c r="C218"/>
      <c r="D218"/>
      <c r="E218"/>
      <c r="F218"/>
      <c r="H218"/>
      <c r="I218"/>
      <c r="J218"/>
      <c r="K218"/>
      <c r="L218"/>
      <c r="M218"/>
    </row>
    <row r="219" spans="1:14" ht="13.5" customHeight="1" x14ac:dyDescent="0.45">
      <c r="A219"/>
      <c r="B219"/>
      <c r="C219"/>
      <c r="D219"/>
      <c r="E219"/>
      <c r="F219"/>
      <c r="H219"/>
      <c r="I219"/>
      <c r="J219"/>
      <c r="K219"/>
      <c r="L219"/>
      <c r="M219"/>
    </row>
    <row r="220" spans="1:14" ht="13.5" customHeight="1" x14ac:dyDescent="0.45">
      <c r="A220"/>
      <c r="B220"/>
      <c r="C220"/>
      <c r="D220"/>
      <c r="E220"/>
      <c r="F220"/>
      <c r="H220"/>
      <c r="I220"/>
      <c r="J220"/>
      <c r="K220"/>
      <c r="L220"/>
      <c r="M220"/>
    </row>
    <row r="221" spans="1:14" ht="13.5" customHeight="1" x14ac:dyDescent="0.45">
      <c r="A221"/>
      <c r="B221"/>
      <c r="C221"/>
      <c r="D221"/>
      <c r="E221"/>
      <c r="F221"/>
      <c r="H221"/>
      <c r="I221"/>
      <c r="J221"/>
      <c r="K221"/>
      <c r="L221"/>
      <c r="M221"/>
    </row>
    <row r="222" spans="1:14" ht="13.5" customHeight="1" x14ac:dyDescent="0.45">
      <c r="A222"/>
      <c r="B222"/>
      <c r="C222"/>
      <c r="D222"/>
      <c r="E222"/>
      <c r="F222"/>
      <c r="H222"/>
      <c r="I222"/>
      <c r="J222"/>
      <c r="K222"/>
      <c r="L222"/>
      <c r="M222"/>
    </row>
    <row r="223" spans="1:14" ht="13.5" customHeight="1" x14ac:dyDescent="0.45">
      <c r="H223"/>
      <c r="I223"/>
      <c r="J223"/>
      <c r="K223"/>
      <c r="L223"/>
      <c r="M223"/>
    </row>
    <row r="224" spans="1:14" ht="13.5" customHeight="1" x14ac:dyDescent="0.45">
      <c r="H224"/>
      <c r="I224"/>
      <c r="J224"/>
      <c r="K224"/>
      <c r="L224"/>
      <c r="M224"/>
    </row>
  </sheetData>
  <sheetProtection sheet="1" objects="1" scenarios="1"/>
  <mergeCells count="2">
    <mergeCell ref="B1:N1"/>
    <mergeCell ref="P4:U6"/>
  </mergeCells>
  <pageMargins left="0.39370078740157483" right="0.39370078740157483" top="0.39370078740157483" bottom="0.39370078740157483" header="0.39370078740157483" footer="0.31496062992125984"/>
  <pageSetup paperSize="9" scale="6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12</xdr:col>
                    <xdr:colOff>19050</xdr:colOff>
                    <xdr:row>1</xdr:row>
                    <xdr:rowOff>209550</xdr:rowOff>
                  </from>
                  <to>
                    <xdr:col>13</xdr:col>
                    <xdr:colOff>485775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15</xdr:col>
                    <xdr:colOff>0</xdr:colOff>
                    <xdr:row>1</xdr:row>
                    <xdr:rowOff>209550</xdr:rowOff>
                  </from>
                  <to>
                    <xdr:col>17</xdr:col>
                    <xdr:colOff>295275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A6819685</value>
    </field>
    <field name="Objective-Title">
      <value order="0">ZZZZY Migrant settlement</value>
    </field>
    <field name="Objective-Description">
      <value order="0"/>
    </field>
    <field name="Objective-CreationStamp">
      <value order="0">2020-08-30T21:53:33Z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2020-11-24T07:16:00Z</value>
    </field>
    <field name="Objective-ModificationStamp">
      <value order="0">2021-02-15T04:56:32Z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vA8897387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Vic Raw Data</vt:lpstr>
      <vt:lpstr>Municipalities x Stream</vt:lpstr>
      <vt:lpstr>Birthplaces x Stream</vt:lpstr>
      <vt:lpstr>Languages x Stream</vt:lpstr>
      <vt:lpstr>'Birthplaces x Stream'!Print_Area</vt:lpstr>
      <vt:lpstr>'Languages x Stream'!Print_Area</vt:lpstr>
      <vt:lpstr>'Municipalities x Stream'!Print_Area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2020-04-22T22:20:42Z</cp:lastPrinted>
  <dcterms:created xsi:type="dcterms:W3CDTF">2019-01-30T20:41:03Z</dcterms:created>
  <dcterms:modified xsi:type="dcterms:W3CDTF">2020-08-19T04:49:40Z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A6819685</vt:lpwstr>
  </property>
  <property fmtid="{D5CDD505-2E9C-101B-9397-08002B2CF9AE}" pid="4" name="Objective-Title">
    <vt:lpwstr>ZZZZY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2020-08-30T21:53:33Z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2020-11-24T07:16:00Z</vt:filetime>
  </property>
  <property fmtid="{D5CDD505-2E9C-101B-9397-08002B2CF9AE}" pid="10" name="Objective-ModificationStamp">
    <vt:filetime>2021-02-15T04:56:32Z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vA8897387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