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ef6b6baa80524a7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505E7B93-4BEF-4335-A743-35C47ACF3EB7}" xr6:coauthVersionLast="45" xr6:coauthVersionMax="45" xr10:uidLastSave="{00000000-0000-0000-0000-000000000000}"/>
  <bookViews>
    <workbookView showHorizontalScroll="0" showSheetTabs="0"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Sheet1!$B$1:$U$37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Q26" i="1" s="1"/>
  <c r="P27" i="1"/>
  <c r="Q27" i="1" s="1"/>
  <c r="P30" i="1"/>
  <c r="Q30" i="1" s="1"/>
  <c r="P35" i="1"/>
  <c r="Q35" i="1" s="1"/>
  <c r="J6" i="1"/>
  <c r="P6" i="1" s="1"/>
  <c r="Q6" i="1" s="1"/>
  <c r="K6" i="1"/>
  <c r="L6" i="1"/>
  <c r="J7" i="1"/>
  <c r="P7" i="1" s="1"/>
  <c r="Q7" i="1" s="1"/>
  <c r="K7" i="1"/>
  <c r="L7" i="1"/>
  <c r="J8" i="1"/>
  <c r="P8" i="1" s="1"/>
  <c r="Q8" i="1" s="1"/>
  <c r="K8" i="1"/>
  <c r="L8" i="1"/>
  <c r="J9" i="1"/>
  <c r="P9" i="1" s="1"/>
  <c r="Q9" i="1" s="1"/>
  <c r="K9" i="1"/>
  <c r="L9" i="1"/>
  <c r="J10" i="1"/>
  <c r="P10" i="1" s="1"/>
  <c r="Q10" i="1" s="1"/>
  <c r="K10" i="1"/>
  <c r="L10" i="1"/>
  <c r="J11" i="1"/>
  <c r="P11" i="1" s="1"/>
  <c r="Q11" i="1" s="1"/>
  <c r="K11" i="1"/>
  <c r="L11" i="1"/>
  <c r="J12" i="1"/>
  <c r="P12" i="1" s="1"/>
  <c r="Q12" i="1" s="1"/>
  <c r="K12" i="1"/>
  <c r="L12" i="1"/>
  <c r="J13" i="1"/>
  <c r="P13" i="1" s="1"/>
  <c r="Q13" i="1" s="1"/>
  <c r="K13" i="1"/>
  <c r="L13" i="1"/>
  <c r="J14" i="1"/>
  <c r="P14" i="1" s="1"/>
  <c r="Q14" i="1" s="1"/>
  <c r="K14" i="1"/>
  <c r="L14" i="1"/>
  <c r="J15" i="1"/>
  <c r="P15" i="1" s="1"/>
  <c r="Q15" i="1" s="1"/>
  <c r="K15" i="1"/>
  <c r="L15" i="1"/>
  <c r="J16" i="1"/>
  <c r="P16" i="1" s="1"/>
  <c r="Q16" i="1" s="1"/>
  <c r="K16" i="1"/>
  <c r="L16" i="1"/>
  <c r="J17" i="1"/>
  <c r="P17" i="1" s="1"/>
  <c r="Q17" i="1" s="1"/>
  <c r="K17" i="1"/>
  <c r="L17" i="1"/>
  <c r="J18" i="1"/>
  <c r="P18" i="1" s="1"/>
  <c r="Q18" i="1" s="1"/>
  <c r="K18" i="1"/>
  <c r="L18" i="1"/>
  <c r="J19" i="1"/>
  <c r="P19" i="1" s="1"/>
  <c r="Q19" i="1" s="1"/>
  <c r="K19" i="1"/>
  <c r="L19" i="1"/>
  <c r="J20" i="1"/>
  <c r="P20" i="1" s="1"/>
  <c r="Q20" i="1" s="1"/>
  <c r="K20" i="1"/>
  <c r="L20" i="1"/>
  <c r="J21" i="1"/>
  <c r="P21" i="1" s="1"/>
  <c r="Q21" i="1" s="1"/>
  <c r="K21" i="1"/>
  <c r="L21" i="1"/>
  <c r="J22" i="1"/>
  <c r="P22" i="1" s="1"/>
  <c r="Q22" i="1" s="1"/>
  <c r="K22" i="1"/>
  <c r="L22" i="1"/>
  <c r="J23" i="1"/>
  <c r="P23" i="1" s="1"/>
  <c r="Q23" i="1" s="1"/>
  <c r="K23" i="1"/>
  <c r="L23" i="1"/>
  <c r="J24" i="1"/>
  <c r="P24" i="1" s="1"/>
  <c r="Q24" i="1" s="1"/>
  <c r="K24" i="1"/>
  <c r="L24" i="1"/>
  <c r="J25" i="1"/>
  <c r="P25" i="1" s="1"/>
  <c r="Q25" i="1" s="1"/>
  <c r="K25" i="1"/>
  <c r="L25" i="1"/>
  <c r="J26" i="1"/>
  <c r="K26" i="1"/>
  <c r="L26" i="1"/>
  <c r="J27" i="1"/>
  <c r="K27" i="1"/>
  <c r="L27" i="1"/>
  <c r="J28" i="1"/>
  <c r="P28" i="1" s="1"/>
  <c r="Q28" i="1" s="1"/>
  <c r="K28" i="1"/>
  <c r="L28" i="1"/>
  <c r="J29" i="1"/>
  <c r="P29" i="1" s="1"/>
  <c r="Q29" i="1" s="1"/>
  <c r="K29" i="1"/>
  <c r="L29" i="1"/>
  <c r="J30" i="1"/>
  <c r="K30" i="1"/>
  <c r="L30" i="1"/>
  <c r="J31" i="1"/>
  <c r="P31" i="1" s="1"/>
  <c r="Q31" i="1" s="1"/>
  <c r="K31" i="1"/>
  <c r="L31" i="1"/>
  <c r="J32" i="1"/>
  <c r="P32" i="1" s="1"/>
  <c r="Q32" i="1" s="1"/>
  <c r="K32" i="1"/>
  <c r="L32" i="1"/>
  <c r="J33" i="1"/>
  <c r="P33" i="1" s="1"/>
  <c r="Q33" i="1" s="1"/>
  <c r="K33" i="1"/>
  <c r="L33" i="1"/>
  <c r="J34" i="1"/>
  <c r="P34" i="1" s="1"/>
  <c r="Q34" i="1" s="1"/>
  <c r="K34" i="1"/>
  <c r="L34" i="1"/>
  <c r="J35" i="1"/>
  <c r="K35" i="1"/>
  <c r="L35" i="1"/>
  <c r="M37" i="1"/>
  <c r="K5" i="1"/>
  <c r="L5" i="1"/>
  <c r="J5" i="1"/>
  <c r="P5" i="1" s="1"/>
  <c r="Q5" i="1" s="1"/>
  <c r="R8" i="1" l="1"/>
  <c r="R5" i="1"/>
  <c r="R7" i="1"/>
  <c r="R35" i="1"/>
  <c r="R33" i="1"/>
  <c r="R31" i="1"/>
  <c r="R29" i="1"/>
  <c r="R27" i="1"/>
  <c r="R25" i="1"/>
  <c r="R23" i="1"/>
  <c r="R21" i="1"/>
  <c r="R19" i="1"/>
  <c r="R17" i="1"/>
  <c r="R15" i="1"/>
  <c r="R13" i="1"/>
  <c r="R11" i="1"/>
  <c r="R9" i="1"/>
  <c r="R6" i="1"/>
  <c r="R34" i="1"/>
  <c r="R32" i="1"/>
  <c r="R30" i="1"/>
  <c r="R28" i="1"/>
  <c r="R26" i="1"/>
  <c r="R24" i="1"/>
  <c r="R22" i="1"/>
  <c r="R20" i="1"/>
  <c r="R18" i="1"/>
  <c r="R16" i="1"/>
  <c r="R14" i="1"/>
  <c r="R12" i="1"/>
  <c r="R10" i="1"/>
  <c r="S7" i="1" l="1"/>
  <c r="S9" i="1"/>
  <c r="S11" i="1"/>
  <c r="S13" i="1"/>
  <c r="S15" i="1"/>
  <c r="S17" i="1"/>
  <c r="S19" i="1"/>
  <c r="S21" i="1"/>
  <c r="S23" i="1"/>
  <c r="S25" i="1"/>
  <c r="S27" i="1"/>
  <c r="S29" i="1"/>
  <c r="S31" i="1"/>
  <c r="S33" i="1"/>
  <c r="S35" i="1"/>
  <c r="S6" i="1"/>
  <c r="S8" i="1"/>
  <c r="S10" i="1"/>
  <c r="S12" i="1"/>
  <c r="S14" i="1"/>
  <c r="S16" i="1"/>
  <c r="S18" i="1"/>
  <c r="S20" i="1"/>
  <c r="S22" i="1"/>
  <c r="S24" i="1"/>
  <c r="S26" i="1"/>
  <c r="S28" i="1"/>
  <c r="S30" i="1"/>
  <c r="S32" i="1"/>
  <c r="S34" i="1"/>
  <c r="S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5" i="1"/>
  <c r="D36" i="1" l="1"/>
  <c r="K36" i="1" s="1"/>
  <c r="E36" i="1"/>
  <c r="L36" i="1" s="1"/>
  <c r="C36" i="1"/>
  <c r="J36" i="1" s="1"/>
  <c r="F6" i="1"/>
  <c r="M6" i="1" s="1"/>
  <c r="F7" i="1"/>
  <c r="M7" i="1" s="1"/>
  <c r="F8" i="1"/>
  <c r="M8" i="1" s="1"/>
  <c r="F9" i="1"/>
  <c r="M9" i="1" s="1"/>
  <c r="F10" i="1"/>
  <c r="M10" i="1" s="1"/>
  <c r="F11" i="1"/>
  <c r="M11" i="1" s="1"/>
  <c r="F12" i="1"/>
  <c r="M12" i="1" s="1"/>
  <c r="F13" i="1"/>
  <c r="M13" i="1" s="1"/>
  <c r="F14" i="1"/>
  <c r="M14" i="1" s="1"/>
  <c r="F15" i="1"/>
  <c r="M15" i="1" s="1"/>
  <c r="F16" i="1"/>
  <c r="M16" i="1" s="1"/>
  <c r="F17" i="1"/>
  <c r="M17" i="1" s="1"/>
  <c r="F18" i="1"/>
  <c r="M18" i="1" s="1"/>
  <c r="F19" i="1"/>
  <c r="M19" i="1" s="1"/>
  <c r="F20" i="1"/>
  <c r="M20" i="1" s="1"/>
  <c r="F21" i="1"/>
  <c r="M21" i="1" s="1"/>
  <c r="F22" i="1"/>
  <c r="M22" i="1" s="1"/>
  <c r="F23" i="1"/>
  <c r="M23" i="1" s="1"/>
  <c r="F24" i="1"/>
  <c r="M24" i="1" s="1"/>
  <c r="F25" i="1"/>
  <c r="M25" i="1" s="1"/>
  <c r="F26" i="1"/>
  <c r="M26" i="1" s="1"/>
  <c r="F27" i="1"/>
  <c r="M27" i="1" s="1"/>
  <c r="F28" i="1"/>
  <c r="M28" i="1" s="1"/>
  <c r="F29" i="1"/>
  <c r="M29" i="1" s="1"/>
  <c r="F30" i="1"/>
  <c r="M30" i="1" s="1"/>
  <c r="F31" i="1"/>
  <c r="M31" i="1" s="1"/>
  <c r="F32" i="1"/>
  <c r="M32" i="1" s="1"/>
  <c r="F33" i="1"/>
  <c r="M33" i="1" s="1"/>
  <c r="F34" i="1"/>
  <c r="M34" i="1" s="1"/>
  <c r="F35" i="1"/>
  <c r="M35" i="1" s="1"/>
  <c r="F5" i="1"/>
  <c r="F36" i="1" l="1"/>
  <c r="M36" i="1" s="1"/>
  <c r="M5" i="1"/>
</calcChain>
</file>

<file path=xl/sharedStrings.xml><?xml version="1.0" encoding="utf-8"?>
<sst xmlns="http://schemas.openxmlformats.org/spreadsheetml/2006/main" count="89" uniqueCount="52">
  <si>
    <t>Banyule</t>
  </si>
  <si>
    <t>Bayside</t>
  </si>
  <si>
    <t>Boroondara</t>
  </si>
  <si>
    <t>Brimbank</t>
  </si>
  <si>
    <t>Cardinia</t>
  </si>
  <si>
    <t>Casey</t>
  </si>
  <si>
    <t>Darebin</t>
  </si>
  <si>
    <t>Frankston</t>
  </si>
  <si>
    <t>Glen Eira</t>
  </si>
  <si>
    <t>Greater Dandenong</t>
  </si>
  <si>
    <t>Hobsons Bay</t>
  </si>
  <si>
    <t>Hume</t>
  </si>
  <si>
    <t>Kingston</t>
  </si>
  <si>
    <t>Knox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</si>
  <si>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</si>
  <si>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</si>
  <si>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</si>
  <si>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</si>
  <si>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</si>
  <si>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</si>
  <si>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</si>
  <si>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</si>
  <si>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Mornington Pen</t>
  </si>
  <si>
    <t>Nilumbik</t>
  </si>
  <si>
    <t>Port Phillip</t>
  </si>
  <si>
    <t>Stonnington</t>
  </si>
  <si>
    <t>Whitehorse</t>
  </si>
  <si>
    <t>Whittlesea</t>
  </si>
  <si>
    <t>Wyndham</t>
  </si>
  <si>
    <t>Yarra</t>
  </si>
  <si>
    <t>Yarra Ranges</t>
  </si>
  <si>
    <t xml:space="preserve">Cooking </t>
  </si>
  <si>
    <t>heating</t>
  </si>
  <si>
    <t>electrical</t>
  </si>
  <si>
    <t>Vic total preventable house fires</t>
  </si>
  <si>
    <t>Preventable House Fires, 2015, by metropolitan LGA</t>
  </si>
  <si>
    <t>Total</t>
  </si>
  <si>
    <t>Metro Melbourne</t>
  </si>
  <si>
    <t>Households</t>
  </si>
  <si>
    <t>Rate: fires per 10,000 households</t>
  </si>
  <si>
    <t>na</t>
  </si>
  <si>
    <t>Rank</t>
  </si>
  <si>
    <t>Number: cooking</t>
  </si>
  <si>
    <t>Number: heating</t>
  </si>
  <si>
    <t>Number: electrical</t>
  </si>
  <si>
    <t>Number: total</t>
  </si>
  <si>
    <t>Rate: cooking</t>
  </si>
  <si>
    <t>Rate: heating</t>
  </si>
  <si>
    <t>Rate: electrical</t>
  </si>
  <si>
    <t>Rate: all types</t>
  </si>
  <si>
    <t>Number of preventable house fires, by cause, 2015</t>
  </si>
  <si>
    <t xml:space="preserve">From the Metropolitan Fire Authority,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</si>
</sst>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Garamond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9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Garamond"/>
      <family val="1"/>
    </font>
    <font>
      <sz val="8"/>
      <color theme="0"/>
      <name val="Calibri"/>
      <family val="2"/>
      <scheme val="minor"/>
    </font>
    <font>
      <sz val="16"/>
      <color rgb="FFFFFF00"/>
      <name val="Garamond"/>
      <family val="1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3" tint="-0.499984740745262"/>
      </top>
      <bottom style="hair">
        <color theme="3" tint="-0.499984740745262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0" xfId="0" applyFont="1" applyFill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3" fontId="7" fillId="0" borderId="2" xfId="1" applyNumberFormat="1" applyFont="1" applyBorder="1" applyProtection="1">
      <protection hidden="1"/>
    </xf>
    <xf numFmtId="3" fontId="9" fillId="0" borderId="2" xfId="1" applyNumberFormat="1" applyFont="1" applyBorder="1" applyProtection="1">
      <protection hidden="1"/>
    </xf>
    <xf numFmtId="0" fontId="13" fillId="0" borderId="1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locked="0"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8" fillId="0" borderId="1" xfId="0" applyFont="1" applyBorder="1" applyProtection="1">
      <protection hidden="1"/>
    </xf>
    <xf numFmtId="164" fontId="5" fillId="0" borderId="2" xfId="0" applyNumberFormat="1" applyFont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16" fillId="4" borderId="0" xfId="0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center"/>
      <protection hidden="1"/>
    </xf>
  </cellXfs>
  <cellStyles count="2">
    <cellStyle name="Normal" xfId="0" builtinId="0"/>
    <cellStyle name="Normal 6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82c579b3a5624f3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87118549683599"/>
          <c:y val="5.1456859031861507E-2"/>
          <c:w val="0.75079268519611864"/>
          <c:h val="0.922021139762592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Sheet1!$S$5:$S$35</c:f>
              <c:strCache>
                <c:ptCount val="31"/>
                <c:pt idx="0">
                  <c:v>Melbourne</c:v>
                </c:pt>
                <c:pt idx="1">
                  <c:v>Stonnington</c:v>
                </c:pt>
                <c:pt idx="2">
                  <c:v>Greater Dandenong</c:v>
                </c:pt>
                <c:pt idx="3">
                  <c:v>Yarra</c:v>
                </c:pt>
                <c:pt idx="4">
                  <c:v>Port Phillip</c:v>
                </c:pt>
                <c:pt idx="5">
                  <c:v>Maribyrnong</c:v>
                </c:pt>
                <c:pt idx="6">
                  <c:v>Melton</c:v>
                </c:pt>
                <c:pt idx="7">
                  <c:v>Glen Eira</c:v>
                </c:pt>
                <c:pt idx="8">
                  <c:v>Darebin</c:v>
                </c:pt>
                <c:pt idx="9">
                  <c:v>Moreland</c:v>
                </c:pt>
                <c:pt idx="10">
                  <c:v>Whitehorse</c:v>
                </c:pt>
                <c:pt idx="11">
                  <c:v>Moonee Valley</c:v>
                </c:pt>
                <c:pt idx="12">
                  <c:v>Knox</c:v>
                </c:pt>
                <c:pt idx="13">
                  <c:v>Hume</c:v>
                </c:pt>
                <c:pt idx="14">
                  <c:v>Hobsons Bay</c:v>
                </c:pt>
                <c:pt idx="15">
                  <c:v>Boroondara</c:v>
                </c:pt>
                <c:pt idx="16">
                  <c:v>Cardinia</c:v>
                </c:pt>
                <c:pt idx="17">
                  <c:v>Mornington Pen</c:v>
                </c:pt>
                <c:pt idx="18">
                  <c:v>Casey</c:v>
                </c:pt>
                <c:pt idx="19">
                  <c:v>Bayside</c:v>
                </c:pt>
                <c:pt idx="20">
                  <c:v>Nilumbik</c:v>
                </c:pt>
                <c:pt idx="21">
                  <c:v>Wyndham</c:v>
                </c:pt>
                <c:pt idx="22">
                  <c:v>Manningham</c:v>
                </c:pt>
                <c:pt idx="23">
                  <c:v>Frankston</c:v>
                </c:pt>
                <c:pt idx="24">
                  <c:v>Yarra Ranges</c:v>
                </c:pt>
                <c:pt idx="25">
                  <c:v>Brimbank</c:v>
                </c:pt>
                <c:pt idx="26">
                  <c:v>Maroondah</c:v>
                </c:pt>
                <c:pt idx="27">
                  <c:v>Kingston</c:v>
                </c:pt>
                <c:pt idx="28">
                  <c:v>Banyule</c:v>
                </c:pt>
                <c:pt idx="29">
                  <c:v>Monash</c:v>
                </c:pt>
                <c:pt idx="30">
                  <c:v>Whittlesea</c:v>
                </c:pt>
              </c:strCache>
            </c:strRef>
          </c:cat>
          <c:val>
            <c:numRef>
              <c:f>Sheet1!$T$5:$T$35</c:f>
              <c:numCache>
                <c:formatCode>General</c:formatCode>
                <c:ptCount val="31"/>
                <c:pt idx="0">
                  <c:v>11.848175295169382</c:v>
                </c:pt>
                <c:pt idx="1">
                  <c:v>7.0995783575200857</c:v>
                </c:pt>
                <c:pt idx="2">
                  <c:v>6.8135449164159017</c:v>
                </c:pt>
                <c:pt idx="3">
                  <c:v>6.7807939052855044</c:v>
                </c:pt>
                <c:pt idx="4">
                  <c:v>6.6740687372663068</c:v>
                </c:pt>
                <c:pt idx="5">
                  <c:v>5.6029961761615841</c:v>
                </c:pt>
                <c:pt idx="6">
                  <c:v>5.6016442714990999</c:v>
                </c:pt>
                <c:pt idx="7">
                  <c:v>5.266275694181374</c:v>
                </c:pt>
                <c:pt idx="8">
                  <c:v>5.0322616231934942</c:v>
                </c:pt>
                <c:pt idx="9">
                  <c:v>4.8559422349105583</c:v>
                </c:pt>
                <c:pt idx="10">
                  <c:v>4.8213926436539536</c:v>
                </c:pt>
                <c:pt idx="11">
                  <c:v>4.7831537699245725</c:v>
                </c:pt>
                <c:pt idx="12">
                  <c:v>4.7804564738700153</c:v>
                </c:pt>
                <c:pt idx="13">
                  <c:v>4.6558922786171504</c:v>
                </c:pt>
                <c:pt idx="14">
                  <c:v>4.3450839488338548</c:v>
                </c:pt>
                <c:pt idx="15">
                  <c:v>4.2751028438663257</c:v>
                </c:pt>
                <c:pt idx="16">
                  <c:v>4.2104591240159772</c:v>
                </c:pt>
                <c:pt idx="17">
                  <c:v>4.142423942153564</c:v>
                </c:pt>
                <c:pt idx="18">
                  <c:v>3.9119204792155671</c:v>
                </c:pt>
                <c:pt idx="19">
                  <c:v>3.8074112188919482</c:v>
                </c:pt>
                <c:pt idx="20">
                  <c:v>3.6607609095217657</c:v>
                </c:pt>
                <c:pt idx="21">
                  <c:v>3.6376013161158367</c:v>
                </c:pt>
                <c:pt idx="22">
                  <c:v>3.6171785469225939</c:v>
                </c:pt>
                <c:pt idx="23">
                  <c:v>3.6165209228885447</c:v>
                </c:pt>
                <c:pt idx="24">
                  <c:v>3.4746674556590382</c:v>
                </c:pt>
                <c:pt idx="25">
                  <c:v>3.3276541638263595</c:v>
                </c:pt>
                <c:pt idx="26">
                  <c:v>3.1753621954915885</c:v>
                </c:pt>
                <c:pt idx="27">
                  <c:v>2.8999969694349881</c:v>
                </c:pt>
                <c:pt idx="28">
                  <c:v>2.2139322106334869</c:v>
                </c:pt>
                <c:pt idx="29">
                  <c:v>2.1805861916152911</c:v>
                </c:pt>
                <c:pt idx="30">
                  <c:v>1.67240826754225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9-4527-9073-FF815C93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399488"/>
        <c:axId val="112401024"/>
      </c:barChart>
      <c:catAx>
        <c:axId val="112399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12401024"/>
        <c:crosses val="autoZero"/>
        <c:auto val="1"/>
        <c:lblAlgn val="ctr"/>
        <c:lblOffset val="100"/>
        <c:noMultiLvlLbl val="0"/>
      </c:catAx>
      <c:valAx>
        <c:axId val="1124010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crossAx val="112399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P$2" fmlaRange="$V$6:$V$13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2</xdr:row>
      <xdr:rowOff>152400</xdr:rowOff>
    </xdr:from>
    <xdr:to>
      <xdr:col>20</xdr:col>
      <xdr:colOff>685801</xdr:colOff>
      <xdr:row>35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</xdr:row>
          <xdr:rowOff>0</xdr:rowOff>
        </xdr:from>
        <xdr:to>
          <xdr:col>17</xdr:col>
          <xdr:colOff>409575</xdr:colOff>
          <xdr:row>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Z37"/>
  <sheetViews>
    <sheetView showGridLines="0" showRowColHeaders="0" tabSelected="1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J3" sqref="J3:M3"/>
    </sheetView>
  </sheetViews>
  <sheetFormatPr defaultColWidth="9.1328125" defaultRowHeight="14.25" x14ac:dyDescent="0.45"/>
  <cols>
    <col min="1" max="1" width="2.3984375" style="9" bestFit="1" customWidth="1"/>
    <col min="2" max="2" width="15.1328125" style="11" customWidth="1"/>
    <col min="3" max="6" width="7.265625" style="11" customWidth="1"/>
    <col min="7" max="7" width="0.86328125" style="11" customWidth="1"/>
    <col min="8" max="8" width="9.1328125" style="11" hidden="1" customWidth="1"/>
    <col min="9" max="9" width="1.265625" style="11" customWidth="1"/>
    <col min="10" max="13" width="7.265625" style="11" customWidth="1"/>
    <col min="14" max="20" width="8" style="9" customWidth="1"/>
    <col min="21" max="21" width="10.86328125" style="9" customWidth="1"/>
    <col min="22" max="22" width="8" style="9" customWidth="1"/>
    <col min="23" max="23" width="9.1328125" style="9"/>
    <col min="24" max="26" width="9.1328125" style="10"/>
    <col min="27" max="16384" width="9.1328125" style="11"/>
  </cols>
  <sheetData>
    <row r="1" spans="1:23" ht="20.65" x14ac:dyDescent="0.6">
      <c r="B1" s="25" t="s">
        <v>35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3" ht="15.75" customHeight="1" x14ac:dyDescent="0.45">
      <c r="B2" s="22" t="s">
        <v>51</v>
      </c>
      <c r="C2" s="12"/>
      <c r="D2" s="12"/>
      <c r="E2" s="12"/>
      <c r="F2" s="12"/>
      <c r="P2" s="13">
        <v>5</v>
      </c>
      <c r="U2" s="14"/>
    </row>
    <row r="3" spans="1:23" s="10" customFormat="1" x14ac:dyDescent="0.45">
      <c r="A3" s="9"/>
      <c r="B3" s="23" t="s">
        <v>50</v>
      </c>
      <c r="C3" s="23"/>
      <c r="D3" s="23"/>
      <c r="E3" s="23"/>
      <c r="F3" s="23"/>
      <c r="J3" s="24" t="s">
        <v>39</v>
      </c>
      <c r="K3" s="24"/>
      <c r="L3" s="24"/>
      <c r="M3" s="24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45">
      <c r="C4" s="15" t="s">
        <v>31</v>
      </c>
      <c r="D4" s="15" t="s">
        <v>32</v>
      </c>
      <c r="E4" s="15" t="s">
        <v>33</v>
      </c>
      <c r="F4" s="15" t="s">
        <v>36</v>
      </c>
      <c r="H4" s="15" t="s">
        <v>38</v>
      </c>
      <c r="J4" s="15" t="s">
        <v>31</v>
      </c>
      <c r="K4" s="15" t="s">
        <v>32</v>
      </c>
      <c r="L4" s="15" t="s">
        <v>33</v>
      </c>
      <c r="M4" s="15" t="s">
        <v>36</v>
      </c>
      <c r="N4" s="16" t="s">
        <v>41</v>
      </c>
    </row>
    <row r="5" spans="1:23" ht="13.5" customHeight="1" x14ac:dyDescent="0.45">
      <c r="A5" s="17">
        <v>1</v>
      </c>
      <c r="B5" s="2" t="s">
        <v>0</v>
      </c>
      <c r="C5" s="18">
        <v>11</v>
      </c>
      <c r="D5" s="18">
        <v>5</v>
      </c>
      <c r="E5" s="18">
        <v>9</v>
      </c>
      <c r="F5" s="18">
        <f>SUM(C5:E5)</f>
        <v>25</v>
      </c>
      <c r="H5" s="4">
        <v>49685.35146273741</v>
      </c>
      <c r="J5" s="19">
        <f t="shared" ref="J5:J36" si="0">C5/$H5*10000</f>
        <v>2.2139322106334869</v>
      </c>
      <c r="K5" s="19">
        <f t="shared" ref="K5:M5" si="1">D5/$H5*10000</f>
        <v>1.0063328230152215</v>
      </c>
      <c r="L5" s="19">
        <f t="shared" si="1"/>
        <v>1.8113990814273986</v>
      </c>
      <c r="M5" s="19">
        <f t="shared" si="1"/>
        <v>5.031664115076107</v>
      </c>
      <c r="O5" s="6" t="s">
        <v>0</v>
      </c>
      <c r="P5" s="20">
        <f t="shared" ref="P5:P35" si="2">VLOOKUP($A5,$A$5:$M$35,INDEX($U$6:$U$13,$P$2))</f>
        <v>2.2139322106334869</v>
      </c>
      <c r="Q5" s="20">
        <f>P5+0.0001*A5</f>
        <v>2.2140322106334871</v>
      </c>
      <c r="R5" s="20">
        <f>RANK(Q5,Q$5:Q$35)</f>
        <v>29</v>
      </c>
      <c r="S5" s="20" t="str">
        <f>VLOOKUP(MATCH($A5,R$5:R$35,0),$A$5:$M$35,2)</f>
        <v>Melbourne</v>
      </c>
      <c r="T5" s="20">
        <f t="shared" ref="T5:T35" si="3">VLOOKUP(MATCH($A5,R$5:R$35,0),$A$5:$M$35,INDEX($U$6:$U$13,$P$2))</f>
        <v>11.848175295169382</v>
      </c>
    </row>
    <row r="6" spans="1:23" ht="13.5" customHeight="1" x14ac:dyDescent="0.45">
      <c r="A6" s="17">
        <v>2</v>
      </c>
      <c r="B6" s="2" t="s">
        <v>1</v>
      </c>
      <c r="C6" s="18">
        <v>15</v>
      </c>
      <c r="D6" s="18">
        <v>6</v>
      </c>
      <c r="E6" s="18">
        <v>15</v>
      </c>
      <c r="F6" s="18">
        <f t="shared" ref="F6:F35" si="4">SUM(C6:E6)</f>
        <v>36</v>
      </c>
      <c r="H6" s="4">
        <v>39396.847720497535</v>
      </c>
      <c r="J6" s="19">
        <f t="shared" si="0"/>
        <v>3.8074112188919482</v>
      </c>
      <c r="K6" s="19">
        <f t="shared" ref="K6:K36" si="5">D6/$H6*10000</f>
        <v>1.5229644875567794</v>
      </c>
      <c r="L6" s="19">
        <f t="shared" ref="L6:L36" si="6">E6/$H6*10000</f>
        <v>3.8074112188919482</v>
      </c>
      <c r="M6" s="19">
        <f t="shared" ref="M6:M37" si="7">F6/$H6*10000</f>
        <v>9.1377869253406754</v>
      </c>
      <c r="O6" s="6" t="s">
        <v>1</v>
      </c>
      <c r="P6" s="20">
        <f t="shared" si="2"/>
        <v>3.8074112188919482</v>
      </c>
      <c r="Q6" s="20">
        <f t="shared" ref="Q6:Q35" si="8">P6+0.0001*A6</f>
        <v>3.8076112188919482</v>
      </c>
      <c r="R6" s="20">
        <f t="shared" ref="R6:R35" si="9">RANK(Q6,Q$5:Q$35)</f>
        <v>20</v>
      </c>
      <c r="S6" s="20" t="str">
        <f t="shared" ref="S6:S35" si="10">VLOOKUP(MATCH($A6,R$5:R$35,0),$A$5:$M$35,2)</f>
        <v>Stonnington</v>
      </c>
      <c r="T6" s="20">
        <f t="shared" si="3"/>
        <v>7.0995783575200857</v>
      </c>
      <c r="U6" s="17">
        <v>3</v>
      </c>
      <c r="V6" s="14" t="s">
        <v>42</v>
      </c>
    </row>
    <row r="7" spans="1:23" ht="13.5" customHeight="1" x14ac:dyDescent="0.45">
      <c r="A7" s="17">
        <v>3</v>
      </c>
      <c r="B7" s="2" t="s">
        <v>2</v>
      </c>
      <c r="C7" s="18">
        <v>29</v>
      </c>
      <c r="D7" s="18">
        <v>17</v>
      </c>
      <c r="E7" s="18">
        <v>27</v>
      </c>
      <c r="F7" s="18">
        <f t="shared" si="4"/>
        <v>73</v>
      </c>
      <c r="H7" s="4">
        <v>67834.625409322136</v>
      </c>
      <c r="J7" s="19">
        <f t="shared" si="0"/>
        <v>4.2751028438663257</v>
      </c>
      <c r="K7" s="19">
        <f t="shared" si="5"/>
        <v>2.5060947705423291</v>
      </c>
      <c r="L7" s="19">
        <f t="shared" si="6"/>
        <v>3.9802681649789928</v>
      </c>
      <c r="M7" s="19">
        <f t="shared" si="7"/>
        <v>10.761465779387649</v>
      </c>
      <c r="O7" s="6" t="s">
        <v>2</v>
      </c>
      <c r="P7" s="20">
        <f t="shared" si="2"/>
        <v>4.2751028438663257</v>
      </c>
      <c r="Q7" s="20">
        <f t="shared" si="8"/>
        <v>4.2754028438663259</v>
      </c>
      <c r="R7" s="20">
        <f t="shared" si="9"/>
        <v>16</v>
      </c>
      <c r="S7" s="20" t="str">
        <f t="shared" si="10"/>
        <v>Greater Dandenong</v>
      </c>
      <c r="T7" s="20">
        <f t="shared" si="3"/>
        <v>6.8135449164159017</v>
      </c>
      <c r="U7" s="17">
        <v>4</v>
      </c>
      <c r="V7" s="14" t="s">
        <v>43</v>
      </c>
    </row>
    <row r="8" spans="1:23" ht="13.5" customHeight="1" x14ac:dyDescent="0.45">
      <c r="A8" s="17">
        <v>4</v>
      </c>
      <c r="B8" s="2" t="s">
        <v>3</v>
      </c>
      <c r="C8" s="18">
        <v>23</v>
      </c>
      <c r="D8" s="18">
        <v>12</v>
      </c>
      <c r="E8" s="18">
        <v>22</v>
      </c>
      <c r="F8" s="18">
        <f t="shared" si="4"/>
        <v>57</v>
      </c>
      <c r="H8" s="4">
        <v>69117.759441543225</v>
      </c>
      <c r="J8" s="19">
        <f t="shared" si="0"/>
        <v>3.3276541638263595</v>
      </c>
      <c r="K8" s="19">
        <f t="shared" si="5"/>
        <v>1.7361673898224486</v>
      </c>
      <c r="L8" s="19">
        <f t="shared" si="6"/>
        <v>3.1829735480078223</v>
      </c>
      <c r="M8" s="19">
        <f t="shared" si="7"/>
        <v>8.2467951016566303</v>
      </c>
      <c r="O8" s="6" t="s">
        <v>3</v>
      </c>
      <c r="P8" s="20">
        <f t="shared" si="2"/>
        <v>3.3276541638263595</v>
      </c>
      <c r="Q8" s="20">
        <f t="shared" si="8"/>
        <v>3.3280541638263594</v>
      </c>
      <c r="R8" s="20">
        <f t="shared" si="9"/>
        <v>26</v>
      </c>
      <c r="S8" s="20" t="str">
        <f t="shared" si="10"/>
        <v>Yarra</v>
      </c>
      <c r="T8" s="20">
        <f t="shared" si="3"/>
        <v>6.7807939052855044</v>
      </c>
      <c r="U8" s="17">
        <v>5</v>
      </c>
      <c r="V8" s="14" t="s">
        <v>44</v>
      </c>
    </row>
    <row r="9" spans="1:23" ht="13.5" customHeight="1" x14ac:dyDescent="0.45">
      <c r="A9" s="17">
        <v>5</v>
      </c>
      <c r="B9" s="2" t="s">
        <v>4</v>
      </c>
      <c r="C9" s="18">
        <v>14</v>
      </c>
      <c r="D9" s="18">
        <v>8</v>
      </c>
      <c r="E9" s="18">
        <v>6</v>
      </c>
      <c r="F9" s="18">
        <f t="shared" si="4"/>
        <v>28</v>
      </c>
      <c r="H9" s="4">
        <v>33250.530613503885</v>
      </c>
      <c r="J9" s="19">
        <f t="shared" si="0"/>
        <v>4.2104591240159772</v>
      </c>
      <c r="K9" s="19">
        <f t="shared" si="5"/>
        <v>2.4059766422948439</v>
      </c>
      <c r="L9" s="19">
        <f t="shared" si="6"/>
        <v>1.8044824817211331</v>
      </c>
      <c r="M9" s="19">
        <f t="shared" si="7"/>
        <v>8.4209182480319544</v>
      </c>
      <c r="O9" s="6" t="s">
        <v>4</v>
      </c>
      <c r="P9" s="20">
        <f t="shared" si="2"/>
        <v>4.2104591240159772</v>
      </c>
      <c r="Q9" s="20">
        <f t="shared" si="8"/>
        <v>4.2109591240159769</v>
      </c>
      <c r="R9" s="20">
        <f t="shared" si="9"/>
        <v>17</v>
      </c>
      <c r="S9" s="20" t="str">
        <f t="shared" si="10"/>
        <v>Port Phillip</v>
      </c>
      <c r="T9" s="20">
        <f t="shared" si="3"/>
        <v>6.6740687372663068</v>
      </c>
      <c r="U9" s="17">
        <v>6</v>
      </c>
      <c r="V9" s="14" t="s">
        <v>45</v>
      </c>
    </row>
    <row r="10" spans="1:23" ht="13.5" customHeight="1" x14ac:dyDescent="0.45">
      <c r="A10" s="17">
        <v>6</v>
      </c>
      <c r="B10" s="2" t="s">
        <v>5</v>
      </c>
      <c r="C10" s="18">
        <v>39</v>
      </c>
      <c r="D10" s="18">
        <v>10</v>
      </c>
      <c r="E10" s="18">
        <v>36</v>
      </c>
      <c r="F10" s="18">
        <f t="shared" si="4"/>
        <v>85</v>
      </c>
      <c r="H10" s="4">
        <v>99695.278079426673</v>
      </c>
      <c r="J10" s="19">
        <f t="shared" si="0"/>
        <v>3.9119204792155671</v>
      </c>
      <c r="K10" s="19">
        <f t="shared" si="5"/>
        <v>1.0030565331321968</v>
      </c>
      <c r="L10" s="19">
        <f t="shared" si="6"/>
        <v>3.6110035192759078</v>
      </c>
      <c r="M10" s="19">
        <f t="shared" si="7"/>
        <v>8.5259805316236719</v>
      </c>
      <c r="O10" s="6" t="s">
        <v>5</v>
      </c>
      <c r="P10" s="20">
        <f t="shared" si="2"/>
        <v>3.9119204792155671</v>
      </c>
      <c r="Q10" s="20">
        <f t="shared" si="8"/>
        <v>3.912520479215567</v>
      </c>
      <c r="R10" s="20">
        <f t="shared" si="9"/>
        <v>19</v>
      </c>
      <c r="S10" s="20" t="str">
        <f t="shared" si="10"/>
        <v>Maribyrnong</v>
      </c>
      <c r="T10" s="20">
        <f t="shared" si="3"/>
        <v>5.6029961761615841</v>
      </c>
      <c r="U10" s="17">
        <v>10</v>
      </c>
      <c r="V10" s="14" t="s">
        <v>46</v>
      </c>
    </row>
    <row r="11" spans="1:23" ht="13.5" customHeight="1" x14ac:dyDescent="0.45">
      <c r="A11" s="17">
        <v>7</v>
      </c>
      <c r="B11" s="2" t="s">
        <v>6</v>
      </c>
      <c r="C11" s="18">
        <v>31</v>
      </c>
      <c r="D11" s="18">
        <v>13</v>
      </c>
      <c r="E11" s="18">
        <v>17</v>
      </c>
      <c r="F11" s="18">
        <f t="shared" si="4"/>
        <v>61</v>
      </c>
      <c r="H11" s="4">
        <v>61602.520538920769</v>
      </c>
      <c r="J11" s="19">
        <f t="shared" si="0"/>
        <v>5.0322616231934942</v>
      </c>
      <c r="K11" s="19">
        <f t="shared" si="5"/>
        <v>2.1103032613392072</v>
      </c>
      <c r="L11" s="19">
        <f t="shared" si="6"/>
        <v>2.7596273417512709</v>
      </c>
      <c r="M11" s="19">
        <f t="shared" si="7"/>
        <v>9.9021922262839741</v>
      </c>
      <c r="O11" s="6" t="s">
        <v>6</v>
      </c>
      <c r="P11" s="20">
        <f t="shared" si="2"/>
        <v>5.0322616231934942</v>
      </c>
      <c r="Q11" s="20">
        <f t="shared" si="8"/>
        <v>5.0329616231934944</v>
      </c>
      <c r="R11" s="20">
        <f t="shared" si="9"/>
        <v>9</v>
      </c>
      <c r="S11" s="20" t="str">
        <f t="shared" si="10"/>
        <v>Melton</v>
      </c>
      <c r="T11" s="20">
        <f t="shared" si="3"/>
        <v>5.6016442714990999</v>
      </c>
      <c r="U11" s="17">
        <v>11</v>
      </c>
      <c r="V11" s="14" t="s">
        <v>47</v>
      </c>
    </row>
    <row r="12" spans="1:23" ht="13.5" customHeight="1" x14ac:dyDescent="0.45">
      <c r="A12" s="17">
        <v>8</v>
      </c>
      <c r="B12" s="2" t="s">
        <v>7</v>
      </c>
      <c r="C12" s="18">
        <v>20</v>
      </c>
      <c r="D12" s="18">
        <v>7</v>
      </c>
      <c r="E12" s="18">
        <v>22</v>
      </c>
      <c r="F12" s="18">
        <f t="shared" si="4"/>
        <v>49</v>
      </c>
      <c r="H12" s="4">
        <v>55301.767711123422</v>
      </c>
      <c r="J12" s="19">
        <f t="shared" si="0"/>
        <v>3.6165209228885447</v>
      </c>
      <c r="K12" s="19">
        <f t="shared" si="5"/>
        <v>1.2657823230109906</v>
      </c>
      <c r="L12" s="19">
        <f t="shared" si="6"/>
        <v>3.9781730151773993</v>
      </c>
      <c r="M12" s="19">
        <f t="shared" si="7"/>
        <v>8.8604762610769345</v>
      </c>
      <c r="O12" s="6" t="s">
        <v>7</v>
      </c>
      <c r="P12" s="20">
        <f t="shared" si="2"/>
        <v>3.6165209228885447</v>
      </c>
      <c r="Q12" s="20">
        <f t="shared" si="8"/>
        <v>3.6173209228885446</v>
      </c>
      <c r="R12" s="20">
        <f t="shared" si="9"/>
        <v>24</v>
      </c>
      <c r="S12" s="20" t="str">
        <f t="shared" si="10"/>
        <v>Glen Eira</v>
      </c>
      <c r="T12" s="20">
        <f t="shared" si="3"/>
        <v>5.266275694181374</v>
      </c>
      <c r="U12" s="17">
        <v>12</v>
      </c>
      <c r="V12" s="14" t="s">
        <v>48</v>
      </c>
    </row>
    <row r="13" spans="1:23" ht="13.5" customHeight="1" x14ac:dyDescent="0.45">
      <c r="A13" s="17">
        <v>9</v>
      </c>
      <c r="B13" s="2" t="s">
        <v>8</v>
      </c>
      <c r="C13" s="18">
        <v>31</v>
      </c>
      <c r="D13" s="18">
        <v>13</v>
      </c>
      <c r="E13" s="18">
        <v>21</v>
      </c>
      <c r="F13" s="18">
        <f t="shared" si="4"/>
        <v>65</v>
      </c>
      <c r="H13" s="4">
        <v>58865.129363150161</v>
      </c>
      <c r="J13" s="19">
        <f t="shared" si="0"/>
        <v>5.266275694181374</v>
      </c>
      <c r="K13" s="19">
        <f t="shared" si="5"/>
        <v>2.2084381943341245</v>
      </c>
      <c r="L13" s="19">
        <f t="shared" si="6"/>
        <v>3.5674770831551244</v>
      </c>
      <c r="M13" s="19">
        <f t="shared" si="7"/>
        <v>11.042190971670625</v>
      </c>
      <c r="O13" s="6" t="s">
        <v>8</v>
      </c>
      <c r="P13" s="20">
        <f t="shared" si="2"/>
        <v>5.266275694181374</v>
      </c>
      <c r="Q13" s="20">
        <f t="shared" si="8"/>
        <v>5.2671756941813737</v>
      </c>
      <c r="R13" s="20">
        <f t="shared" si="9"/>
        <v>8</v>
      </c>
      <c r="S13" s="20" t="str">
        <f t="shared" si="10"/>
        <v>Darebin</v>
      </c>
      <c r="T13" s="20">
        <f t="shared" si="3"/>
        <v>5.0322616231934942</v>
      </c>
      <c r="U13" s="17">
        <v>13</v>
      </c>
      <c r="V13" s="14" t="s">
        <v>49</v>
      </c>
    </row>
    <row r="14" spans="1:23" ht="13.5" customHeight="1" x14ac:dyDescent="0.45">
      <c r="A14" s="17">
        <v>10</v>
      </c>
      <c r="B14" s="2" t="s">
        <v>9</v>
      </c>
      <c r="C14" s="18">
        <v>37</v>
      </c>
      <c r="D14" s="18">
        <v>5</v>
      </c>
      <c r="E14" s="18">
        <v>12</v>
      </c>
      <c r="F14" s="18">
        <f t="shared" si="4"/>
        <v>54</v>
      </c>
      <c r="H14" s="4">
        <v>54303.597398845566</v>
      </c>
      <c r="J14" s="19">
        <f t="shared" si="0"/>
        <v>6.8135449164159017</v>
      </c>
      <c r="K14" s="19">
        <f t="shared" si="5"/>
        <v>0.92074931302917595</v>
      </c>
      <c r="L14" s="19">
        <f t="shared" si="6"/>
        <v>2.2097983512700221</v>
      </c>
      <c r="M14" s="19">
        <f t="shared" si="7"/>
        <v>9.9440925807151004</v>
      </c>
      <c r="O14" s="6" t="s">
        <v>9</v>
      </c>
      <c r="P14" s="20">
        <f t="shared" si="2"/>
        <v>6.8135449164159017</v>
      </c>
      <c r="Q14" s="20">
        <f t="shared" si="8"/>
        <v>6.814544916415902</v>
      </c>
      <c r="R14" s="20">
        <f t="shared" si="9"/>
        <v>3</v>
      </c>
      <c r="S14" s="20" t="str">
        <f t="shared" si="10"/>
        <v>Moreland</v>
      </c>
      <c r="T14" s="20">
        <f t="shared" si="3"/>
        <v>4.8559422349105583</v>
      </c>
    </row>
    <row r="15" spans="1:23" ht="13.5" customHeight="1" x14ac:dyDescent="0.45">
      <c r="A15" s="17">
        <v>11</v>
      </c>
      <c r="B15" s="2" t="s">
        <v>10</v>
      </c>
      <c r="C15" s="18">
        <v>16</v>
      </c>
      <c r="D15" s="18">
        <v>0</v>
      </c>
      <c r="E15" s="18">
        <v>13</v>
      </c>
      <c r="F15" s="18">
        <f t="shared" si="4"/>
        <v>29</v>
      </c>
      <c r="H15" s="4">
        <v>36823.224104321671</v>
      </c>
      <c r="J15" s="19">
        <f t="shared" si="0"/>
        <v>4.3450839488338548</v>
      </c>
      <c r="K15" s="19">
        <f t="shared" si="5"/>
        <v>0</v>
      </c>
      <c r="L15" s="19">
        <f t="shared" si="6"/>
        <v>3.5303807084275074</v>
      </c>
      <c r="M15" s="19">
        <f t="shared" si="7"/>
        <v>7.8754646572613627</v>
      </c>
      <c r="O15" s="6" t="s">
        <v>10</v>
      </c>
      <c r="P15" s="20">
        <f t="shared" si="2"/>
        <v>4.3450839488338548</v>
      </c>
      <c r="Q15" s="20">
        <f t="shared" si="8"/>
        <v>4.3461839488338549</v>
      </c>
      <c r="R15" s="20">
        <f t="shared" si="9"/>
        <v>15</v>
      </c>
      <c r="S15" s="20" t="str">
        <f t="shared" si="10"/>
        <v>Whitehorse</v>
      </c>
      <c r="T15" s="20">
        <f t="shared" si="3"/>
        <v>4.8213926436539536</v>
      </c>
    </row>
    <row r="16" spans="1:23" ht="13.5" customHeight="1" x14ac:dyDescent="0.45">
      <c r="A16" s="17">
        <v>12</v>
      </c>
      <c r="B16" s="2" t="s">
        <v>11</v>
      </c>
      <c r="C16" s="18">
        <v>30</v>
      </c>
      <c r="D16" s="18">
        <v>8</v>
      </c>
      <c r="E16" s="18">
        <v>20</v>
      </c>
      <c r="F16" s="18">
        <f t="shared" si="4"/>
        <v>58</v>
      </c>
      <c r="H16" s="4">
        <v>64434.480449170354</v>
      </c>
      <c r="J16" s="19">
        <f t="shared" si="0"/>
        <v>4.6558922786171504</v>
      </c>
      <c r="K16" s="19">
        <f t="shared" si="5"/>
        <v>1.2415712742979068</v>
      </c>
      <c r="L16" s="19">
        <f t="shared" si="6"/>
        <v>3.1039281857447669</v>
      </c>
      <c r="M16" s="19">
        <f t="shared" si="7"/>
        <v>9.0013917386598248</v>
      </c>
      <c r="O16" s="6" t="s">
        <v>11</v>
      </c>
      <c r="P16" s="20">
        <f t="shared" si="2"/>
        <v>4.6558922786171504</v>
      </c>
      <c r="Q16" s="20">
        <f t="shared" si="8"/>
        <v>4.6570922786171502</v>
      </c>
      <c r="R16" s="20">
        <f t="shared" si="9"/>
        <v>14</v>
      </c>
      <c r="S16" s="20" t="str">
        <f t="shared" si="10"/>
        <v>Moonee Valley</v>
      </c>
      <c r="T16" s="20">
        <f t="shared" si="3"/>
        <v>4.7831537699245725</v>
      </c>
    </row>
    <row r="17" spans="1:20" ht="13.5" customHeight="1" x14ac:dyDescent="0.45">
      <c r="A17" s="17">
        <v>13</v>
      </c>
      <c r="B17" s="2" t="s">
        <v>12</v>
      </c>
      <c r="C17" s="18">
        <v>18</v>
      </c>
      <c r="D17" s="18">
        <v>8</v>
      </c>
      <c r="E17" s="18">
        <v>9</v>
      </c>
      <c r="F17" s="18">
        <f t="shared" si="4"/>
        <v>35</v>
      </c>
      <c r="H17" s="4">
        <v>62069.030380769575</v>
      </c>
      <c r="J17" s="19">
        <f t="shared" si="0"/>
        <v>2.8999969694349881</v>
      </c>
      <c r="K17" s="19">
        <f t="shared" si="5"/>
        <v>1.2888875419711059</v>
      </c>
      <c r="L17" s="19">
        <f t="shared" si="6"/>
        <v>1.449998484717494</v>
      </c>
      <c r="M17" s="19">
        <f t="shared" si="7"/>
        <v>5.6388829961235896</v>
      </c>
      <c r="O17" s="6" t="s">
        <v>12</v>
      </c>
      <c r="P17" s="20">
        <f t="shared" si="2"/>
        <v>2.8999969694349881</v>
      </c>
      <c r="Q17" s="20">
        <f t="shared" si="8"/>
        <v>2.9012969694349882</v>
      </c>
      <c r="R17" s="20">
        <f t="shared" si="9"/>
        <v>28</v>
      </c>
      <c r="S17" s="20" t="str">
        <f t="shared" si="10"/>
        <v>Knox</v>
      </c>
      <c r="T17" s="20">
        <f t="shared" si="3"/>
        <v>4.7804564738700153</v>
      </c>
    </row>
    <row r="18" spans="1:20" ht="13.5" customHeight="1" x14ac:dyDescent="0.45">
      <c r="A18" s="17">
        <v>14</v>
      </c>
      <c r="B18" s="2" t="s">
        <v>13</v>
      </c>
      <c r="C18" s="18">
        <v>28</v>
      </c>
      <c r="D18" s="18">
        <v>0</v>
      </c>
      <c r="E18" s="18">
        <v>20</v>
      </c>
      <c r="F18" s="18">
        <f t="shared" si="4"/>
        <v>48</v>
      </c>
      <c r="H18" s="4">
        <v>58571.812447300908</v>
      </c>
      <c r="J18" s="19">
        <f t="shared" si="0"/>
        <v>4.7804564738700153</v>
      </c>
      <c r="K18" s="19">
        <f t="shared" si="5"/>
        <v>0</v>
      </c>
      <c r="L18" s="19">
        <f t="shared" si="6"/>
        <v>3.4146117670500113</v>
      </c>
      <c r="M18" s="19">
        <f t="shared" si="7"/>
        <v>8.1950682409200262</v>
      </c>
      <c r="O18" s="6" t="s">
        <v>13</v>
      </c>
      <c r="P18" s="20">
        <f t="shared" si="2"/>
        <v>4.7804564738700153</v>
      </c>
      <c r="Q18" s="20">
        <f t="shared" si="8"/>
        <v>4.7818564738700156</v>
      </c>
      <c r="R18" s="20">
        <f t="shared" si="9"/>
        <v>13</v>
      </c>
      <c r="S18" s="20" t="str">
        <f t="shared" si="10"/>
        <v>Hume</v>
      </c>
      <c r="T18" s="20">
        <f t="shared" si="3"/>
        <v>4.6558922786171504</v>
      </c>
    </row>
    <row r="19" spans="1:20" ht="13.5" customHeight="1" x14ac:dyDescent="0.45">
      <c r="A19" s="17">
        <v>15</v>
      </c>
      <c r="B19" s="2" t="s">
        <v>14</v>
      </c>
      <c r="C19" s="18">
        <v>16</v>
      </c>
      <c r="D19" s="18">
        <v>5</v>
      </c>
      <c r="E19" s="18">
        <v>22</v>
      </c>
      <c r="F19" s="18">
        <f t="shared" si="4"/>
        <v>43</v>
      </c>
      <c r="H19" s="4">
        <v>44233.37082326888</v>
      </c>
      <c r="J19" s="19">
        <f t="shared" si="0"/>
        <v>3.6171785469225939</v>
      </c>
      <c r="K19" s="19">
        <f t="shared" si="5"/>
        <v>1.1303682959133106</v>
      </c>
      <c r="L19" s="19">
        <f t="shared" si="6"/>
        <v>4.9736205020185666</v>
      </c>
      <c r="M19" s="19">
        <f t="shared" si="7"/>
        <v>9.7211673448544715</v>
      </c>
      <c r="O19" s="6" t="s">
        <v>14</v>
      </c>
      <c r="P19" s="20">
        <f t="shared" si="2"/>
        <v>3.6171785469225939</v>
      </c>
      <c r="Q19" s="20">
        <f t="shared" si="8"/>
        <v>3.6186785469225939</v>
      </c>
      <c r="R19" s="20">
        <f t="shared" si="9"/>
        <v>23</v>
      </c>
      <c r="S19" s="20" t="str">
        <f t="shared" si="10"/>
        <v>Hobsons Bay</v>
      </c>
      <c r="T19" s="20">
        <f t="shared" si="3"/>
        <v>4.3450839488338548</v>
      </c>
    </row>
    <row r="20" spans="1:20" ht="13.5" customHeight="1" x14ac:dyDescent="0.45">
      <c r="A20" s="17">
        <v>16</v>
      </c>
      <c r="B20" s="2" t="s">
        <v>15</v>
      </c>
      <c r="C20" s="18">
        <v>19</v>
      </c>
      <c r="D20" s="18">
        <v>8</v>
      </c>
      <c r="E20" s="18">
        <v>7</v>
      </c>
      <c r="F20" s="18">
        <f t="shared" si="4"/>
        <v>34</v>
      </c>
      <c r="H20" s="4">
        <v>33910.428282705405</v>
      </c>
      <c r="J20" s="19">
        <f t="shared" si="0"/>
        <v>5.6029961761615841</v>
      </c>
      <c r="K20" s="19">
        <f t="shared" si="5"/>
        <v>2.3591562846996141</v>
      </c>
      <c r="L20" s="19">
        <f t="shared" si="6"/>
        <v>2.0642617491121622</v>
      </c>
      <c r="M20" s="19">
        <f t="shared" si="7"/>
        <v>10.02641420997336</v>
      </c>
      <c r="O20" s="6" t="s">
        <v>15</v>
      </c>
      <c r="P20" s="20">
        <f t="shared" si="2"/>
        <v>5.6029961761615841</v>
      </c>
      <c r="Q20" s="20">
        <f t="shared" si="8"/>
        <v>5.6045961761615839</v>
      </c>
      <c r="R20" s="20">
        <f t="shared" si="9"/>
        <v>6</v>
      </c>
      <c r="S20" s="20" t="str">
        <f t="shared" si="10"/>
        <v>Boroondara</v>
      </c>
      <c r="T20" s="20">
        <f t="shared" si="3"/>
        <v>4.2751028438663257</v>
      </c>
    </row>
    <row r="21" spans="1:20" ht="13.5" customHeight="1" x14ac:dyDescent="0.45">
      <c r="A21" s="17">
        <v>17</v>
      </c>
      <c r="B21" s="2" t="s">
        <v>16</v>
      </c>
      <c r="C21" s="18">
        <v>14</v>
      </c>
      <c r="D21" s="18">
        <v>6</v>
      </c>
      <c r="E21" s="18">
        <v>6</v>
      </c>
      <c r="F21" s="18">
        <f t="shared" si="4"/>
        <v>26</v>
      </c>
      <c r="H21" s="4">
        <v>44089.458581692954</v>
      </c>
      <c r="J21" s="19">
        <f t="shared" si="0"/>
        <v>3.1753621954915885</v>
      </c>
      <c r="K21" s="19">
        <f t="shared" si="5"/>
        <v>1.3608695123535379</v>
      </c>
      <c r="L21" s="19">
        <f t="shared" si="6"/>
        <v>1.3608695123535379</v>
      </c>
      <c r="M21" s="19">
        <f t="shared" si="7"/>
        <v>5.8971012201986648</v>
      </c>
      <c r="O21" s="6" t="s">
        <v>16</v>
      </c>
      <c r="P21" s="20">
        <f t="shared" si="2"/>
        <v>3.1753621954915885</v>
      </c>
      <c r="Q21" s="20">
        <f t="shared" si="8"/>
        <v>3.1770621954915885</v>
      </c>
      <c r="R21" s="20">
        <f t="shared" si="9"/>
        <v>27</v>
      </c>
      <c r="S21" s="20" t="str">
        <f t="shared" si="10"/>
        <v>Cardinia</v>
      </c>
      <c r="T21" s="20">
        <f t="shared" si="3"/>
        <v>4.2104591240159772</v>
      </c>
    </row>
    <row r="22" spans="1:20" ht="13.5" customHeight="1" x14ac:dyDescent="0.45">
      <c r="A22" s="17">
        <v>18</v>
      </c>
      <c r="B22" s="2" t="s">
        <v>17</v>
      </c>
      <c r="C22" s="18">
        <v>75</v>
      </c>
      <c r="D22" s="18">
        <v>9</v>
      </c>
      <c r="E22" s="18">
        <v>33</v>
      </c>
      <c r="F22" s="18">
        <f t="shared" si="4"/>
        <v>117</v>
      </c>
      <c r="H22" s="4">
        <v>63300.886534467667</v>
      </c>
      <c r="J22" s="19">
        <f t="shared" si="0"/>
        <v>11.848175295169382</v>
      </c>
      <c r="K22" s="19">
        <f t="shared" si="5"/>
        <v>1.4217810354203257</v>
      </c>
      <c r="L22" s="19">
        <f t="shared" si="6"/>
        <v>5.2131971298745281</v>
      </c>
      <c r="M22" s="19">
        <f t="shared" si="7"/>
        <v>18.483153460464237</v>
      </c>
      <c r="O22" s="6" t="s">
        <v>17</v>
      </c>
      <c r="P22" s="20">
        <f t="shared" si="2"/>
        <v>11.848175295169382</v>
      </c>
      <c r="Q22" s="20">
        <f t="shared" si="8"/>
        <v>11.849975295169381</v>
      </c>
      <c r="R22" s="20">
        <f t="shared" si="9"/>
        <v>1</v>
      </c>
      <c r="S22" s="20" t="str">
        <f t="shared" si="10"/>
        <v>Mornington Pen</v>
      </c>
      <c r="T22" s="20">
        <f t="shared" si="3"/>
        <v>4.142423942153564</v>
      </c>
    </row>
    <row r="23" spans="1:20" ht="13.5" customHeight="1" x14ac:dyDescent="0.45">
      <c r="A23" s="17">
        <v>19</v>
      </c>
      <c r="B23" s="2" t="s">
        <v>18</v>
      </c>
      <c r="C23" s="18">
        <v>25</v>
      </c>
      <c r="D23" s="18">
        <v>0</v>
      </c>
      <c r="E23" s="18">
        <v>16</v>
      </c>
      <c r="F23" s="18">
        <f t="shared" si="4"/>
        <v>41</v>
      </c>
      <c r="H23" s="4">
        <v>44629.752958785357</v>
      </c>
      <c r="J23" s="19">
        <f t="shared" si="0"/>
        <v>5.6016442714990999</v>
      </c>
      <c r="K23" s="19">
        <f t="shared" si="5"/>
        <v>0</v>
      </c>
      <c r="L23" s="19">
        <f t="shared" si="6"/>
        <v>3.5850523337594238</v>
      </c>
      <c r="M23" s="19">
        <f t="shared" si="7"/>
        <v>9.1866966052585237</v>
      </c>
      <c r="O23" s="6" t="s">
        <v>18</v>
      </c>
      <c r="P23" s="20">
        <f t="shared" si="2"/>
        <v>5.6016442714990999</v>
      </c>
      <c r="Q23" s="20">
        <f t="shared" si="8"/>
        <v>5.6035442714990999</v>
      </c>
      <c r="R23" s="20">
        <f t="shared" si="9"/>
        <v>7</v>
      </c>
      <c r="S23" s="20" t="str">
        <f t="shared" si="10"/>
        <v>Casey</v>
      </c>
      <c r="T23" s="20">
        <f t="shared" si="3"/>
        <v>3.9119204792155671</v>
      </c>
    </row>
    <row r="24" spans="1:20" ht="13.5" customHeight="1" x14ac:dyDescent="0.45">
      <c r="A24" s="17">
        <v>20</v>
      </c>
      <c r="B24" s="2" t="s">
        <v>19</v>
      </c>
      <c r="C24" s="18">
        <v>15</v>
      </c>
      <c r="D24" s="18">
        <v>6</v>
      </c>
      <c r="E24" s="18">
        <v>11</v>
      </c>
      <c r="F24" s="18">
        <f t="shared" si="4"/>
        <v>32</v>
      </c>
      <c r="H24" s="4">
        <v>68788.842457488921</v>
      </c>
      <c r="J24" s="19">
        <f t="shared" si="0"/>
        <v>2.1805861916152911</v>
      </c>
      <c r="K24" s="19">
        <f t="shared" si="5"/>
        <v>0.87223447664611642</v>
      </c>
      <c r="L24" s="19">
        <f t="shared" si="6"/>
        <v>1.5990965405178801</v>
      </c>
      <c r="M24" s="19">
        <f t="shared" si="7"/>
        <v>4.6519172087792873</v>
      </c>
      <c r="O24" s="6" t="s">
        <v>19</v>
      </c>
      <c r="P24" s="20">
        <f t="shared" si="2"/>
        <v>2.1805861916152911</v>
      </c>
      <c r="Q24" s="20">
        <f t="shared" si="8"/>
        <v>2.1825861916152909</v>
      </c>
      <c r="R24" s="20">
        <f t="shared" si="9"/>
        <v>30</v>
      </c>
      <c r="S24" s="20" t="str">
        <f t="shared" si="10"/>
        <v>Bayside</v>
      </c>
      <c r="T24" s="20">
        <f t="shared" si="3"/>
        <v>3.8074112188919482</v>
      </c>
    </row>
    <row r="25" spans="1:20" ht="13.5" customHeight="1" x14ac:dyDescent="0.45">
      <c r="A25" s="17">
        <v>21</v>
      </c>
      <c r="B25" s="2" t="s">
        <v>20</v>
      </c>
      <c r="C25" s="18">
        <v>23</v>
      </c>
      <c r="D25" s="18">
        <v>0</v>
      </c>
      <c r="E25" s="18">
        <v>17</v>
      </c>
      <c r="F25" s="18">
        <f t="shared" si="4"/>
        <v>40</v>
      </c>
      <c r="H25" s="4">
        <v>48085.428790976744</v>
      </c>
      <c r="J25" s="19">
        <f t="shared" si="0"/>
        <v>4.7831537699245725</v>
      </c>
      <c r="K25" s="19">
        <f t="shared" si="5"/>
        <v>0</v>
      </c>
      <c r="L25" s="19">
        <f t="shared" si="6"/>
        <v>3.5353745255964233</v>
      </c>
      <c r="M25" s="19">
        <f t="shared" si="7"/>
        <v>8.3185282955209949</v>
      </c>
      <c r="O25" s="6" t="s">
        <v>20</v>
      </c>
      <c r="P25" s="20">
        <f t="shared" si="2"/>
        <v>4.7831537699245725</v>
      </c>
      <c r="Q25" s="20">
        <f t="shared" si="8"/>
        <v>4.785253769924573</v>
      </c>
      <c r="R25" s="20">
        <f t="shared" si="9"/>
        <v>12</v>
      </c>
      <c r="S25" s="20" t="str">
        <f t="shared" si="10"/>
        <v>Nilumbik</v>
      </c>
      <c r="T25" s="20">
        <f t="shared" si="3"/>
        <v>3.6607609095217657</v>
      </c>
    </row>
    <row r="26" spans="1:20" ht="13.5" customHeight="1" x14ac:dyDescent="0.45">
      <c r="A26" s="17">
        <v>22</v>
      </c>
      <c r="B26" s="2" t="s">
        <v>21</v>
      </c>
      <c r="C26" s="18">
        <v>33</v>
      </c>
      <c r="D26" s="18">
        <v>0</v>
      </c>
      <c r="E26" s="18">
        <v>19</v>
      </c>
      <c r="F26" s="18">
        <f t="shared" si="4"/>
        <v>52</v>
      </c>
      <c r="H26" s="4">
        <v>67957.974793758694</v>
      </c>
      <c r="J26" s="19">
        <f t="shared" si="0"/>
        <v>4.8559422349105583</v>
      </c>
      <c r="K26" s="19">
        <f t="shared" si="5"/>
        <v>0</v>
      </c>
      <c r="L26" s="19">
        <f t="shared" si="6"/>
        <v>2.7958455291909279</v>
      </c>
      <c r="M26" s="19">
        <f t="shared" si="7"/>
        <v>7.6517877641014866</v>
      </c>
      <c r="O26" s="6" t="s">
        <v>21</v>
      </c>
      <c r="P26" s="20">
        <f t="shared" si="2"/>
        <v>4.8559422349105583</v>
      </c>
      <c r="Q26" s="20">
        <f t="shared" si="8"/>
        <v>4.8581422349105585</v>
      </c>
      <c r="R26" s="20">
        <f t="shared" si="9"/>
        <v>10</v>
      </c>
      <c r="S26" s="20" t="str">
        <f t="shared" si="10"/>
        <v>Wyndham</v>
      </c>
      <c r="T26" s="20">
        <f t="shared" si="3"/>
        <v>3.6376013161158367</v>
      </c>
    </row>
    <row r="27" spans="1:20" ht="13.5" customHeight="1" x14ac:dyDescent="0.45">
      <c r="A27" s="17">
        <v>23</v>
      </c>
      <c r="B27" s="2" t="s">
        <v>22</v>
      </c>
      <c r="C27" s="18">
        <v>27</v>
      </c>
      <c r="D27" s="18">
        <v>9</v>
      </c>
      <c r="E27" s="18">
        <v>25</v>
      </c>
      <c r="F27" s="18">
        <f t="shared" si="4"/>
        <v>61</v>
      </c>
      <c r="H27" s="4">
        <v>65179.229303998371</v>
      </c>
      <c r="J27" s="19">
        <f t="shared" si="0"/>
        <v>4.142423942153564</v>
      </c>
      <c r="K27" s="19">
        <f t="shared" si="5"/>
        <v>1.3808079807178544</v>
      </c>
      <c r="L27" s="19">
        <f t="shared" si="6"/>
        <v>3.8355777242162628</v>
      </c>
      <c r="M27" s="19">
        <f t="shared" si="7"/>
        <v>9.3588096470876803</v>
      </c>
      <c r="O27" s="7" t="s">
        <v>22</v>
      </c>
      <c r="P27" s="20">
        <f t="shared" si="2"/>
        <v>4.142423942153564</v>
      </c>
      <c r="Q27" s="20">
        <f t="shared" si="8"/>
        <v>4.144723942153564</v>
      </c>
      <c r="R27" s="20">
        <f t="shared" si="9"/>
        <v>18</v>
      </c>
      <c r="S27" s="20" t="str">
        <f t="shared" si="10"/>
        <v>Manningham</v>
      </c>
      <c r="T27" s="20">
        <f t="shared" si="3"/>
        <v>3.6171785469225939</v>
      </c>
    </row>
    <row r="28" spans="1:20" ht="13.5" customHeight="1" x14ac:dyDescent="0.45">
      <c r="A28" s="17">
        <v>24</v>
      </c>
      <c r="B28" s="2" t="s">
        <v>23</v>
      </c>
      <c r="C28" s="18">
        <v>8</v>
      </c>
      <c r="D28" s="18">
        <v>6</v>
      </c>
      <c r="E28" s="18">
        <v>7</v>
      </c>
      <c r="F28" s="18">
        <f t="shared" si="4"/>
        <v>21</v>
      </c>
      <c r="H28" s="4">
        <v>21853.380206261827</v>
      </c>
      <c r="J28" s="19">
        <f t="shared" si="0"/>
        <v>3.6607609095217657</v>
      </c>
      <c r="K28" s="19">
        <f t="shared" si="5"/>
        <v>2.7455706821413246</v>
      </c>
      <c r="L28" s="19">
        <f t="shared" si="6"/>
        <v>3.2031657958315449</v>
      </c>
      <c r="M28" s="19">
        <f t="shared" si="7"/>
        <v>9.6094973874946348</v>
      </c>
      <c r="O28" s="8" t="s">
        <v>23</v>
      </c>
      <c r="P28" s="20">
        <f t="shared" si="2"/>
        <v>3.6607609095217657</v>
      </c>
      <c r="Q28" s="20">
        <f t="shared" si="8"/>
        <v>3.6631609095217659</v>
      </c>
      <c r="R28" s="20">
        <f t="shared" si="9"/>
        <v>21</v>
      </c>
      <c r="S28" s="20" t="str">
        <f t="shared" si="10"/>
        <v>Frankston</v>
      </c>
      <c r="T28" s="20">
        <f t="shared" si="3"/>
        <v>3.6165209228885447</v>
      </c>
    </row>
    <row r="29" spans="1:20" ht="13.5" customHeight="1" x14ac:dyDescent="0.45">
      <c r="A29" s="17">
        <v>25</v>
      </c>
      <c r="B29" s="2" t="s">
        <v>24</v>
      </c>
      <c r="C29" s="18">
        <v>36</v>
      </c>
      <c r="D29" s="18">
        <v>9</v>
      </c>
      <c r="E29" s="18">
        <v>19</v>
      </c>
      <c r="F29" s="18">
        <f t="shared" si="4"/>
        <v>64</v>
      </c>
      <c r="H29" s="4">
        <v>53940.109724949536</v>
      </c>
      <c r="J29" s="19">
        <f t="shared" si="0"/>
        <v>6.6740687372663068</v>
      </c>
      <c r="K29" s="19">
        <f t="shared" si="5"/>
        <v>1.6685171843165767</v>
      </c>
      <c r="L29" s="19">
        <f t="shared" si="6"/>
        <v>3.5224251668905509</v>
      </c>
      <c r="M29" s="19">
        <f t="shared" si="7"/>
        <v>11.865011088473434</v>
      </c>
      <c r="O29" s="8" t="s">
        <v>24</v>
      </c>
      <c r="P29" s="20">
        <f t="shared" si="2"/>
        <v>6.6740687372663068</v>
      </c>
      <c r="Q29" s="20">
        <f t="shared" si="8"/>
        <v>6.6765687372663072</v>
      </c>
      <c r="R29" s="20">
        <f t="shared" si="9"/>
        <v>5</v>
      </c>
      <c r="S29" s="20" t="str">
        <f t="shared" si="10"/>
        <v>Yarra Ranges</v>
      </c>
      <c r="T29" s="20">
        <f t="shared" si="3"/>
        <v>3.4746674556590382</v>
      </c>
    </row>
    <row r="30" spans="1:20" ht="13.5" customHeight="1" x14ac:dyDescent="0.45">
      <c r="A30" s="17">
        <v>26</v>
      </c>
      <c r="B30" s="2" t="s">
        <v>25</v>
      </c>
      <c r="C30" s="18">
        <v>36</v>
      </c>
      <c r="D30" s="18">
        <v>9</v>
      </c>
      <c r="E30" s="18">
        <v>18</v>
      </c>
      <c r="F30" s="18">
        <f t="shared" si="4"/>
        <v>63</v>
      </c>
      <c r="H30" s="4">
        <v>50707.23666549538</v>
      </c>
      <c r="J30" s="19">
        <f t="shared" si="0"/>
        <v>7.0995783575200857</v>
      </c>
      <c r="K30" s="19">
        <f t="shared" si="5"/>
        <v>1.7748945893800214</v>
      </c>
      <c r="L30" s="19">
        <f t="shared" si="6"/>
        <v>3.5497891787600429</v>
      </c>
      <c r="M30" s="19">
        <f t="shared" si="7"/>
        <v>12.424262125660151</v>
      </c>
      <c r="O30" s="8" t="s">
        <v>25</v>
      </c>
      <c r="P30" s="20">
        <f t="shared" si="2"/>
        <v>7.0995783575200857</v>
      </c>
      <c r="Q30" s="20">
        <f t="shared" si="8"/>
        <v>7.1021783575200859</v>
      </c>
      <c r="R30" s="20">
        <f t="shared" si="9"/>
        <v>2</v>
      </c>
      <c r="S30" s="20" t="str">
        <f t="shared" si="10"/>
        <v>Brimbank</v>
      </c>
      <c r="T30" s="20">
        <f t="shared" si="3"/>
        <v>3.3276541638263595</v>
      </c>
    </row>
    <row r="31" spans="1:20" ht="13.5" customHeight="1" x14ac:dyDescent="0.45">
      <c r="A31" s="17">
        <v>27</v>
      </c>
      <c r="B31" s="2" t="s">
        <v>26</v>
      </c>
      <c r="C31" s="18">
        <v>31</v>
      </c>
      <c r="D31" s="18">
        <v>10</v>
      </c>
      <c r="E31" s="18">
        <v>22</v>
      </c>
      <c r="F31" s="18">
        <f t="shared" si="4"/>
        <v>63</v>
      </c>
      <c r="H31" s="4">
        <v>64296.775415715274</v>
      </c>
      <c r="J31" s="19">
        <f t="shared" si="0"/>
        <v>4.8213926436539536</v>
      </c>
      <c r="K31" s="19">
        <f t="shared" si="5"/>
        <v>1.5552879495657916</v>
      </c>
      <c r="L31" s="19">
        <f t="shared" si="6"/>
        <v>3.4216334890447415</v>
      </c>
      <c r="M31" s="19">
        <f t="shared" si="7"/>
        <v>9.7983140822644845</v>
      </c>
      <c r="O31" s="8" t="s">
        <v>26</v>
      </c>
      <c r="P31" s="20">
        <f t="shared" si="2"/>
        <v>4.8213926436539536</v>
      </c>
      <c r="Q31" s="20">
        <f t="shared" si="8"/>
        <v>4.8240926436539535</v>
      </c>
      <c r="R31" s="20">
        <f t="shared" si="9"/>
        <v>11</v>
      </c>
      <c r="S31" s="20" t="str">
        <f t="shared" si="10"/>
        <v>Maroondah</v>
      </c>
      <c r="T31" s="20">
        <f t="shared" si="3"/>
        <v>3.1753621954915885</v>
      </c>
    </row>
    <row r="32" spans="1:20" ht="13.5" customHeight="1" x14ac:dyDescent="0.45">
      <c r="A32" s="17">
        <v>28</v>
      </c>
      <c r="B32" s="2" t="s">
        <v>27</v>
      </c>
      <c r="C32" s="18">
        <v>11</v>
      </c>
      <c r="D32" s="18">
        <v>7</v>
      </c>
      <c r="E32" s="18">
        <v>10</v>
      </c>
      <c r="F32" s="18">
        <f t="shared" si="4"/>
        <v>28</v>
      </c>
      <c r="H32" s="4">
        <v>65773.413187949976</v>
      </c>
      <c r="J32" s="19">
        <f t="shared" si="0"/>
        <v>1.67240826754225</v>
      </c>
      <c r="K32" s="19">
        <f t="shared" si="5"/>
        <v>1.0642598066177955</v>
      </c>
      <c r="L32" s="19">
        <f t="shared" si="6"/>
        <v>1.5203711523111363</v>
      </c>
      <c r="M32" s="19">
        <f t="shared" si="7"/>
        <v>4.257039226471182</v>
      </c>
      <c r="O32" s="8" t="s">
        <v>27</v>
      </c>
      <c r="P32" s="20">
        <f t="shared" si="2"/>
        <v>1.67240826754225</v>
      </c>
      <c r="Q32" s="20">
        <f t="shared" si="8"/>
        <v>1.6752082675422499</v>
      </c>
      <c r="R32" s="20">
        <f t="shared" si="9"/>
        <v>31</v>
      </c>
      <c r="S32" s="20" t="str">
        <f t="shared" si="10"/>
        <v>Kingston</v>
      </c>
      <c r="T32" s="20">
        <f t="shared" si="3"/>
        <v>2.8999969694349881</v>
      </c>
    </row>
    <row r="33" spans="1:20" ht="13.5" customHeight="1" x14ac:dyDescent="0.45">
      <c r="A33" s="17">
        <v>29</v>
      </c>
      <c r="B33" s="2" t="s">
        <v>28</v>
      </c>
      <c r="C33" s="18">
        <v>26</v>
      </c>
      <c r="D33" s="18">
        <v>6</v>
      </c>
      <c r="E33" s="18">
        <v>14</v>
      </c>
      <c r="F33" s="18">
        <f t="shared" si="4"/>
        <v>46</v>
      </c>
      <c r="H33" s="4">
        <v>71475.672402060591</v>
      </c>
      <c r="J33" s="19">
        <f t="shared" si="0"/>
        <v>3.6376013161158367</v>
      </c>
      <c r="K33" s="19">
        <f t="shared" si="5"/>
        <v>0.83944645756519309</v>
      </c>
      <c r="L33" s="19">
        <f t="shared" si="6"/>
        <v>1.9587084009854507</v>
      </c>
      <c r="M33" s="19">
        <f t="shared" si="7"/>
        <v>6.4357561746664809</v>
      </c>
      <c r="O33" s="8" t="s">
        <v>28</v>
      </c>
      <c r="P33" s="20">
        <f t="shared" si="2"/>
        <v>3.6376013161158367</v>
      </c>
      <c r="Q33" s="20">
        <f t="shared" si="8"/>
        <v>3.6405013161158366</v>
      </c>
      <c r="R33" s="20">
        <f t="shared" si="9"/>
        <v>22</v>
      </c>
      <c r="S33" s="20" t="str">
        <f t="shared" si="10"/>
        <v>Banyule</v>
      </c>
      <c r="T33" s="20">
        <f t="shared" si="3"/>
        <v>2.2139322106334869</v>
      </c>
    </row>
    <row r="34" spans="1:20" ht="13.5" customHeight="1" x14ac:dyDescent="0.45">
      <c r="A34" s="17">
        <v>30</v>
      </c>
      <c r="B34" s="2" t="s">
        <v>29</v>
      </c>
      <c r="C34" s="18">
        <v>28</v>
      </c>
      <c r="D34" s="18">
        <v>5</v>
      </c>
      <c r="E34" s="18">
        <v>15</v>
      </c>
      <c r="F34" s="18">
        <f t="shared" si="4"/>
        <v>48</v>
      </c>
      <c r="H34" s="4">
        <v>41293.099880494105</v>
      </c>
      <c r="J34" s="19">
        <f t="shared" si="0"/>
        <v>6.7807939052855044</v>
      </c>
      <c r="K34" s="19">
        <f t="shared" si="5"/>
        <v>1.2108560545152685</v>
      </c>
      <c r="L34" s="19">
        <f t="shared" si="6"/>
        <v>3.6325681635458058</v>
      </c>
      <c r="M34" s="19">
        <f t="shared" si="7"/>
        <v>11.62421812334658</v>
      </c>
      <c r="O34" s="8" t="s">
        <v>29</v>
      </c>
      <c r="P34" s="20">
        <f t="shared" si="2"/>
        <v>6.7807939052855044</v>
      </c>
      <c r="Q34" s="20">
        <f t="shared" si="8"/>
        <v>6.7837939052855045</v>
      </c>
      <c r="R34" s="20">
        <f t="shared" si="9"/>
        <v>4</v>
      </c>
      <c r="S34" s="20" t="str">
        <f t="shared" si="10"/>
        <v>Monash</v>
      </c>
      <c r="T34" s="20">
        <f t="shared" si="3"/>
        <v>2.1805861916152911</v>
      </c>
    </row>
    <row r="35" spans="1:20" ht="13.5" customHeight="1" x14ac:dyDescent="0.45">
      <c r="A35" s="17">
        <v>31</v>
      </c>
      <c r="B35" s="2" t="s">
        <v>30</v>
      </c>
      <c r="C35" s="18">
        <v>20</v>
      </c>
      <c r="D35" s="18">
        <v>16</v>
      </c>
      <c r="E35" s="18">
        <v>9</v>
      </c>
      <c r="F35" s="18">
        <f t="shared" si="4"/>
        <v>45</v>
      </c>
      <c r="H35" s="4">
        <v>57559.465057373702</v>
      </c>
      <c r="J35" s="19">
        <f t="shared" si="0"/>
        <v>3.4746674556590382</v>
      </c>
      <c r="K35" s="19">
        <f t="shared" si="5"/>
        <v>2.7797339645272308</v>
      </c>
      <c r="L35" s="19">
        <f t="shared" si="6"/>
        <v>1.5636003550465671</v>
      </c>
      <c r="M35" s="19">
        <f t="shared" si="7"/>
        <v>7.8180017752328368</v>
      </c>
      <c r="O35" s="8" t="s">
        <v>30</v>
      </c>
      <c r="P35" s="20">
        <f t="shared" si="2"/>
        <v>3.4746674556590382</v>
      </c>
      <c r="Q35" s="20">
        <f t="shared" si="8"/>
        <v>3.4777674556590381</v>
      </c>
      <c r="R35" s="20">
        <f t="shared" si="9"/>
        <v>25</v>
      </c>
      <c r="S35" s="20" t="str">
        <f t="shared" si="10"/>
        <v>Whittlesea</v>
      </c>
      <c r="T35" s="20">
        <f t="shared" si="3"/>
        <v>1.67240826754225</v>
      </c>
    </row>
    <row r="36" spans="1:20" ht="13.5" customHeight="1" x14ac:dyDescent="0.45">
      <c r="A36" s="17">
        <v>32</v>
      </c>
      <c r="B36" s="3" t="s">
        <v>37</v>
      </c>
      <c r="C36" s="18">
        <f>SUM(C5:C35)</f>
        <v>785</v>
      </c>
      <c r="D36" s="18">
        <f t="shared" ref="D36:F36" si="11">SUM(D5:D35)</f>
        <v>223</v>
      </c>
      <c r="E36" s="18">
        <f t="shared" si="11"/>
        <v>519</v>
      </c>
      <c r="F36" s="18">
        <f t="shared" si="11"/>
        <v>1527</v>
      </c>
      <c r="H36" s="5">
        <v>1718026.4801880771</v>
      </c>
      <c r="J36" s="19">
        <f t="shared" si="0"/>
        <v>4.5691961622970094</v>
      </c>
      <c r="K36" s="19">
        <f t="shared" si="5"/>
        <v>1.2980009480155834</v>
      </c>
      <c r="L36" s="19">
        <f t="shared" si="6"/>
        <v>3.0209080359645193</v>
      </c>
      <c r="M36" s="19">
        <f t="shared" si="7"/>
        <v>8.8881051462771126</v>
      </c>
      <c r="O36" s="21"/>
    </row>
    <row r="37" spans="1:20" ht="13.5" customHeight="1" x14ac:dyDescent="0.45">
      <c r="B37" s="1" t="s">
        <v>34</v>
      </c>
      <c r="F37" s="11">
        <v>3211</v>
      </c>
      <c r="H37" s="4">
        <v>2335390.4411798539</v>
      </c>
      <c r="J37" s="19" t="s">
        <v>40</v>
      </c>
      <c r="K37" s="19" t="s">
        <v>40</v>
      </c>
      <c r="L37" s="19" t="s">
        <v>40</v>
      </c>
      <c r="M37" s="19">
        <f t="shared" si="7"/>
        <v>13.7493069397757</v>
      </c>
      <c r="O37" s="21"/>
    </row>
  </sheetData>
  <sheetProtection password="CF21" sheet="1" objects="1" scenarios="1"/>
  <mergeCells count="3">
    <mergeCell ref="B3:F3"/>
    <mergeCell ref="J3:M3"/>
    <mergeCell ref="B1:U1"/>
  </mergeCells>
  <pageMargins left="0.39370078740157483" right="0.39370078740157483" top="0.39370078740157483" bottom="0.39370078740157483" header="0.39370078740157483" footer="0.31496062992125984"/>
  <pageSetup paperSize="9" scale="97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15</xdr:col>
                    <xdr:colOff>0</xdr:colOff>
                    <xdr:row>1</xdr:row>
                    <xdr:rowOff>0</xdr:rowOff>
                  </from>
                  <to>
                    <xdr:col>17</xdr:col>
                    <xdr:colOff>409575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A6819723</value>
    </field>
    <field name="Objective-Title">
      <value order="0">ZZZZZZK Preventable House Fires</value>
    </field>
    <field name="Objective-Description">
      <value order="0"/>
    </field>
    <field name="Objective-CreationStamp">
      <value order="0">2020-08-30T21:57:48Z</value>
    </field>
    <field name="Objective-IsApproved">
      <value order="0">false</value>
    </field>
    <field name="Objective-IsPublished">
      <value order="0">true</value>
    </field>
    <field name="Objective-DatePublished">
      <value order="0">2020-11-24T07:14:44Z</value>
    </field>
    <field name="Objective-ModificationStamp">
      <value order="0">2021-02-15T04:38:05Z</value>
    </field>
    <field name="Objective-Owner">
      <value order="0">Fran McKechnie</value>
    </field>
    <field name="Objective-Path">
      <value order="0">Classified Object:Classified Object:Classified Object:Classified Object:Webpage Stats B Statistical data for Victorian municipalities</value>
    </field>
    <field name="Objective-Parent">
      <value order="0">Webpage Stats B Statistical data for Victorian municipalities</value>
    </field>
    <field name="Objective-State">
      <value order="0">Published</value>
    </field>
    <field name="Objective-VersionId">
      <value order="0">vA8897426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qA1096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Hayden</cp:lastModifiedBy>
  <cp:lastPrinted>2016-06-13T21:30:57Z</cp:lastPrinted>
  <dcterms:created xsi:type="dcterms:W3CDTF">2016-06-11T12:30:23Z</dcterms:created>
  <dcterms:modified xsi:type="dcterms:W3CDTF">2020-08-19T05:26:39Z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A6819723</vt:lpwstr>
  </property>
  <property fmtid="{D5CDD505-2E9C-101B-9397-08002B2CF9AE}" pid="4" name="Objective-Title">
    <vt:lpwstr>ZZZZZZK Preventable House Fires</vt:lpwstr>
  </property>
  <property fmtid="{D5CDD505-2E9C-101B-9397-08002B2CF9AE}" pid="5" name="Objective-Description">
    <vt:lpwstr/>
  </property>
  <property fmtid="{D5CDD505-2E9C-101B-9397-08002B2CF9AE}" pid="6" name="Objective-CreationStamp">
    <vt:filetime>2020-08-30T21:57:48Z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2020-11-24T07:14:44Z</vt:filetime>
  </property>
  <property fmtid="{D5CDD505-2E9C-101B-9397-08002B2CF9AE}" pid="10" name="Objective-ModificationStamp">
    <vt:filetime>2021-02-15T04:38:05Z</vt:filetime>
  </property>
  <property fmtid="{D5CDD505-2E9C-101B-9397-08002B2CF9AE}" pid="11" name="Objective-Owner">
    <vt:lpwstr>Fran McKechnie</vt:lpwstr>
  </property>
  <property fmtid="{D5CDD505-2E9C-101B-9397-08002B2CF9AE}" pid="12" name="Objective-Path">
    <vt:lpwstr>Classified Object:Classified Object:Classified Object:Classified Object:Webpage Stats B Statistical data for Victorian municipalities</vt:lpwstr>
  </property>
  <property fmtid="{D5CDD505-2E9C-101B-9397-08002B2CF9AE}" pid="13" name="Objective-Parent">
    <vt:lpwstr>Webpage Stats B Statistical data for Victorian municipalities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vA8897426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qA1096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